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worksheets/sheet352.xml" ContentType="application/vnd.openxmlformats-officedocument.spreadsheetml.worksheet+xml"/>
  <Override PartName="/xl/worksheets/sheet353.xml" ContentType="application/vnd.openxmlformats-officedocument.spreadsheetml.worksheet+xml"/>
  <Override PartName="/xl/worksheets/sheet354.xml" ContentType="application/vnd.openxmlformats-officedocument.spreadsheetml.worksheet+xml"/>
  <Override PartName="/xl/worksheets/sheet355.xml" ContentType="application/vnd.openxmlformats-officedocument.spreadsheetml.worksheet+xml"/>
  <Override PartName="/xl/worksheets/sheet356.xml" ContentType="application/vnd.openxmlformats-officedocument.spreadsheetml.worksheet+xml"/>
  <Override PartName="/xl/worksheets/sheet357.xml" ContentType="application/vnd.openxmlformats-officedocument.spreadsheetml.worksheet+xml"/>
  <Override PartName="/xl/worksheets/sheet358.xml" ContentType="application/vnd.openxmlformats-officedocument.spreadsheetml.worksheet+xml"/>
  <Override PartName="/xl/worksheets/sheet359.xml" ContentType="application/vnd.openxmlformats-officedocument.spreadsheetml.worksheet+xml"/>
  <Override PartName="/xl/worksheets/sheet360.xml" ContentType="application/vnd.openxmlformats-officedocument.spreadsheetml.worksheet+xml"/>
  <Override PartName="/xl/worksheets/sheet361.xml" ContentType="application/vnd.openxmlformats-officedocument.spreadsheetml.worksheet+xml"/>
  <Override PartName="/xl/worksheets/sheet362.xml" ContentType="application/vnd.openxmlformats-officedocument.spreadsheetml.worksheet+xml"/>
  <Override PartName="/xl/worksheets/sheet363.xml" ContentType="application/vnd.openxmlformats-officedocument.spreadsheetml.worksheet+xml"/>
  <Override PartName="/xl/worksheets/sheet364.xml" ContentType="application/vnd.openxmlformats-officedocument.spreadsheetml.worksheet+xml"/>
  <Override PartName="/xl/worksheets/sheet365.xml" ContentType="application/vnd.openxmlformats-officedocument.spreadsheetml.worksheet+xml"/>
  <Override PartName="/xl/worksheets/sheet366.xml" ContentType="application/vnd.openxmlformats-officedocument.spreadsheetml.worksheet+xml"/>
  <Override PartName="/xl/worksheets/sheet367.xml" ContentType="application/vnd.openxmlformats-officedocument.spreadsheetml.worksheet+xml"/>
  <Override PartName="/xl/worksheets/sheet368.xml" ContentType="application/vnd.openxmlformats-officedocument.spreadsheetml.worksheet+xml"/>
  <Override PartName="/xl/worksheets/sheet369.xml" ContentType="application/vnd.openxmlformats-officedocument.spreadsheetml.worksheet+xml"/>
  <Override PartName="/xl/worksheets/sheet370.xml" ContentType="application/vnd.openxmlformats-officedocument.spreadsheetml.worksheet+xml"/>
  <Override PartName="/xl/worksheets/sheet371.xml" ContentType="application/vnd.openxmlformats-officedocument.spreadsheetml.worksheet+xml"/>
  <Override PartName="/xl/worksheets/sheet372.xml" ContentType="application/vnd.openxmlformats-officedocument.spreadsheetml.worksheet+xml"/>
  <Override PartName="/xl/worksheets/sheet373.xml" ContentType="application/vnd.openxmlformats-officedocument.spreadsheetml.worksheet+xml"/>
  <Override PartName="/xl/worksheets/sheet374.xml" ContentType="application/vnd.openxmlformats-officedocument.spreadsheetml.worksheet+xml"/>
  <Override PartName="/xl/worksheets/sheet375.xml" ContentType="application/vnd.openxmlformats-officedocument.spreadsheetml.worksheet+xml"/>
  <Override PartName="/xl/worksheets/sheet376.xml" ContentType="application/vnd.openxmlformats-officedocument.spreadsheetml.worksheet+xml"/>
  <Override PartName="/xl/worksheets/sheet377.xml" ContentType="application/vnd.openxmlformats-officedocument.spreadsheetml.worksheet+xml"/>
  <Override PartName="/xl/worksheets/sheet378.xml" ContentType="application/vnd.openxmlformats-officedocument.spreadsheetml.worksheet+xml"/>
  <Override PartName="/xl/worksheets/sheet379.xml" ContentType="application/vnd.openxmlformats-officedocument.spreadsheetml.worksheet+xml"/>
  <Override PartName="/xl/worksheets/sheet380.xml" ContentType="application/vnd.openxmlformats-officedocument.spreadsheetml.worksheet+xml"/>
  <Override PartName="/xl/worksheets/sheet381.xml" ContentType="application/vnd.openxmlformats-officedocument.spreadsheetml.worksheet+xml"/>
  <Override PartName="/xl/worksheets/sheet382.xml" ContentType="application/vnd.openxmlformats-officedocument.spreadsheetml.worksheet+xml"/>
  <Override PartName="/xl/worksheets/sheet383.xml" ContentType="application/vnd.openxmlformats-officedocument.spreadsheetml.worksheet+xml"/>
  <Override PartName="/xl/worksheets/sheet384.xml" ContentType="application/vnd.openxmlformats-officedocument.spreadsheetml.worksheet+xml"/>
  <Override PartName="/xl/worksheets/sheet385.xml" ContentType="application/vnd.openxmlformats-officedocument.spreadsheetml.worksheet+xml"/>
  <Override PartName="/xl/worksheets/sheet386.xml" ContentType="application/vnd.openxmlformats-officedocument.spreadsheetml.worksheet+xml"/>
  <Override PartName="/xl/worksheets/sheet387.xml" ContentType="application/vnd.openxmlformats-officedocument.spreadsheetml.worksheet+xml"/>
  <Override PartName="/xl/worksheets/sheet388.xml" ContentType="application/vnd.openxmlformats-officedocument.spreadsheetml.worksheet+xml"/>
  <Override PartName="/xl/worksheets/sheet389.xml" ContentType="application/vnd.openxmlformats-officedocument.spreadsheetml.worksheet+xml"/>
  <Override PartName="/xl/worksheets/sheet390.xml" ContentType="application/vnd.openxmlformats-officedocument.spreadsheetml.worksheet+xml"/>
  <Override PartName="/xl/worksheets/sheet391.xml" ContentType="application/vnd.openxmlformats-officedocument.spreadsheetml.worksheet+xml"/>
  <Override PartName="/xl/worksheets/sheet392.xml" ContentType="application/vnd.openxmlformats-officedocument.spreadsheetml.worksheet+xml"/>
  <Override PartName="/xl/worksheets/sheet393.xml" ContentType="application/vnd.openxmlformats-officedocument.spreadsheetml.worksheet+xml"/>
  <Override PartName="/xl/worksheets/sheet394.xml" ContentType="application/vnd.openxmlformats-officedocument.spreadsheetml.worksheet+xml"/>
  <Override PartName="/xl/worksheets/sheet395.xml" ContentType="application/vnd.openxmlformats-officedocument.spreadsheetml.worksheet+xml"/>
  <Override PartName="/xl/worksheets/sheet396.xml" ContentType="application/vnd.openxmlformats-officedocument.spreadsheetml.worksheet+xml"/>
  <Override PartName="/xl/worksheets/sheet397.xml" ContentType="application/vnd.openxmlformats-officedocument.spreadsheetml.worksheet+xml"/>
  <Override PartName="/xl/worksheets/sheet398.xml" ContentType="application/vnd.openxmlformats-officedocument.spreadsheetml.worksheet+xml"/>
  <Override PartName="/xl/worksheets/sheet399.xml" ContentType="application/vnd.openxmlformats-officedocument.spreadsheetml.worksheet+xml"/>
  <Override PartName="/xl/worksheets/sheet400.xml" ContentType="application/vnd.openxmlformats-officedocument.spreadsheetml.worksheet+xml"/>
  <Override PartName="/xl/worksheets/sheet401.xml" ContentType="application/vnd.openxmlformats-officedocument.spreadsheetml.worksheet+xml"/>
  <Override PartName="/xl/worksheets/sheet402.xml" ContentType="application/vnd.openxmlformats-officedocument.spreadsheetml.worksheet+xml"/>
  <Override PartName="/xl/worksheets/sheet403.xml" ContentType="application/vnd.openxmlformats-officedocument.spreadsheetml.worksheet+xml"/>
  <Override PartName="/xl/worksheets/sheet404.xml" ContentType="application/vnd.openxmlformats-officedocument.spreadsheetml.worksheet+xml"/>
  <Override PartName="/xl/worksheets/sheet405.xml" ContentType="application/vnd.openxmlformats-officedocument.spreadsheetml.worksheet+xml"/>
  <Override PartName="/xl/worksheets/sheet406.xml" ContentType="application/vnd.openxmlformats-officedocument.spreadsheetml.worksheet+xml"/>
  <Override PartName="/xl/worksheets/sheet407.xml" ContentType="application/vnd.openxmlformats-officedocument.spreadsheetml.worksheet+xml"/>
  <Override PartName="/xl/worksheets/sheet408.xml" ContentType="application/vnd.openxmlformats-officedocument.spreadsheetml.worksheet+xml"/>
  <Override PartName="/xl/worksheets/sheet409.xml" ContentType="application/vnd.openxmlformats-officedocument.spreadsheetml.worksheet+xml"/>
  <Override PartName="/xl/worksheets/sheet410.xml" ContentType="application/vnd.openxmlformats-officedocument.spreadsheetml.worksheet+xml"/>
  <Override PartName="/xl/worksheets/sheet411.xml" ContentType="application/vnd.openxmlformats-officedocument.spreadsheetml.worksheet+xml"/>
  <Override PartName="/xl/worksheets/sheet412.xml" ContentType="application/vnd.openxmlformats-officedocument.spreadsheetml.worksheet+xml"/>
  <Override PartName="/xl/worksheets/sheet413.xml" ContentType="application/vnd.openxmlformats-officedocument.spreadsheetml.worksheet+xml"/>
  <Override PartName="/xl/worksheets/sheet414.xml" ContentType="application/vnd.openxmlformats-officedocument.spreadsheetml.worksheet+xml"/>
  <Override PartName="/xl/worksheets/sheet415.xml" ContentType="application/vnd.openxmlformats-officedocument.spreadsheetml.worksheet+xml"/>
  <Override PartName="/xl/worksheets/sheet416.xml" ContentType="application/vnd.openxmlformats-officedocument.spreadsheetml.worksheet+xml"/>
  <Override PartName="/xl/worksheets/sheet417.xml" ContentType="application/vnd.openxmlformats-officedocument.spreadsheetml.worksheet+xml"/>
  <Override PartName="/xl/worksheets/sheet418.xml" ContentType="application/vnd.openxmlformats-officedocument.spreadsheetml.worksheet+xml"/>
  <Override PartName="/xl/worksheets/sheet419.xml" ContentType="application/vnd.openxmlformats-officedocument.spreadsheetml.worksheet+xml"/>
  <Override PartName="/xl/worksheets/sheet420.xml" ContentType="application/vnd.openxmlformats-officedocument.spreadsheetml.worksheet+xml"/>
  <Override PartName="/xl/worksheets/sheet421.xml" ContentType="application/vnd.openxmlformats-officedocument.spreadsheetml.worksheet+xml"/>
  <Override PartName="/xl/worksheets/sheet422.xml" ContentType="application/vnd.openxmlformats-officedocument.spreadsheetml.worksheet+xml"/>
  <Override PartName="/xl/worksheets/sheet423.xml" ContentType="application/vnd.openxmlformats-officedocument.spreadsheetml.worksheet+xml"/>
  <Override PartName="/xl/worksheets/sheet424.xml" ContentType="application/vnd.openxmlformats-officedocument.spreadsheetml.worksheet+xml"/>
  <Override PartName="/xl/worksheets/sheet425.xml" ContentType="application/vnd.openxmlformats-officedocument.spreadsheetml.worksheet+xml"/>
  <Override PartName="/xl/worksheets/sheet426.xml" ContentType="application/vnd.openxmlformats-officedocument.spreadsheetml.worksheet+xml"/>
  <Override PartName="/xl/worksheets/sheet427.xml" ContentType="application/vnd.openxmlformats-officedocument.spreadsheetml.worksheet+xml"/>
  <Override PartName="/xl/worksheets/sheet428.xml" ContentType="application/vnd.openxmlformats-officedocument.spreadsheetml.worksheet+xml"/>
  <Override PartName="/xl/worksheets/sheet429.xml" ContentType="application/vnd.openxmlformats-officedocument.spreadsheetml.worksheet+xml"/>
  <Override PartName="/xl/worksheets/sheet430.xml" ContentType="application/vnd.openxmlformats-officedocument.spreadsheetml.worksheet+xml"/>
  <Override PartName="/xl/worksheets/sheet431.xml" ContentType="application/vnd.openxmlformats-officedocument.spreadsheetml.worksheet+xml"/>
  <Override PartName="/xl/worksheets/sheet432.xml" ContentType="application/vnd.openxmlformats-officedocument.spreadsheetml.worksheet+xml"/>
  <Override PartName="/xl/worksheets/sheet433.xml" ContentType="application/vnd.openxmlformats-officedocument.spreadsheetml.worksheet+xml"/>
  <Override PartName="/xl/worksheets/sheet434.xml" ContentType="application/vnd.openxmlformats-officedocument.spreadsheetml.worksheet+xml"/>
  <Override PartName="/xl/worksheets/sheet435.xml" ContentType="application/vnd.openxmlformats-officedocument.spreadsheetml.worksheet+xml"/>
  <Override PartName="/xl/worksheets/sheet436.xml" ContentType="application/vnd.openxmlformats-officedocument.spreadsheetml.worksheet+xml"/>
  <Override PartName="/xl/worksheets/sheet437.xml" ContentType="application/vnd.openxmlformats-officedocument.spreadsheetml.worksheet+xml"/>
  <Override PartName="/xl/worksheets/sheet438.xml" ContentType="application/vnd.openxmlformats-officedocument.spreadsheetml.worksheet+xml"/>
  <Override PartName="/xl/worksheets/sheet439.xml" ContentType="application/vnd.openxmlformats-officedocument.spreadsheetml.worksheet+xml"/>
  <Override PartName="/xl/worksheets/sheet440.xml" ContentType="application/vnd.openxmlformats-officedocument.spreadsheetml.worksheet+xml"/>
  <Override PartName="/xl/worksheets/sheet441.xml" ContentType="application/vnd.openxmlformats-officedocument.spreadsheetml.worksheet+xml"/>
  <Override PartName="/xl/worksheets/sheet442.xml" ContentType="application/vnd.openxmlformats-officedocument.spreadsheetml.worksheet+xml"/>
  <Override PartName="/xl/worksheets/sheet443.xml" ContentType="application/vnd.openxmlformats-officedocument.spreadsheetml.worksheet+xml"/>
  <Override PartName="/xl/worksheets/sheet444.xml" ContentType="application/vnd.openxmlformats-officedocument.spreadsheetml.worksheet+xml"/>
  <Override PartName="/xl/worksheets/sheet445.xml" ContentType="application/vnd.openxmlformats-officedocument.spreadsheetml.worksheet+xml"/>
  <Override PartName="/xl/worksheets/sheet446.xml" ContentType="application/vnd.openxmlformats-officedocument.spreadsheetml.worksheet+xml"/>
  <Override PartName="/xl/worksheets/sheet447.xml" ContentType="application/vnd.openxmlformats-officedocument.spreadsheetml.worksheet+xml"/>
  <Override PartName="/xl/worksheets/sheet448.xml" ContentType="application/vnd.openxmlformats-officedocument.spreadsheetml.worksheet+xml"/>
  <Override PartName="/xl/worksheets/sheet449.xml" ContentType="application/vnd.openxmlformats-officedocument.spreadsheetml.worksheet+xml"/>
  <Override PartName="/xl/worksheets/sheet450.xml" ContentType="application/vnd.openxmlformats-officedocument.spreadsheetml.worksheet+xml"/>
  <Override PartName="/xl/worksheets/sheet451.xml" ContentType="application/vnd.openxmlformats-officedocument.spreadsheetml.worksheet+xml"/>
  <Override PartName="/xl/worksheets/sheet452.xml" ContentType="application/vnd.openxmlformats-officedocument.spreadsheetml.worksheet+xml"/>
  <Override PartName="/xl/worksheets/sheet453.xml" ContentType="application/vnd.openxmlformats-officedocument.spreadsheetml.worksheet+xml"/>
  <Override PartName="/xl/worksheets/sheet454.xml" ContentType="application/vnd.openxmlformats-officedocument.spreadsheetml.worksheet+xml"/>
  <Override PartName="/xl/worksheets/sheet455.xml" ContentType="application/vnd.openxmlformats-officedocument.spreadsheetml.worksheet+xml"/>
  <Override PartName="/xl/worksheets/sheet456.xml" ContentType="application/vnd.openxmlformats-officedocument.spreadsheetml.worksheet+xml"/>
  <Override PartName="/xl/worksheets/sheet457.xml" ContentType="application/vnd.openxmlformats-officedocument.spreadsheetml.worksheet+xml"/>
  <Override PartName="/xl/worksheets/sheet458.xml" ContentType="application/vnd.openxmlformats-officedocument.spreadsheetml.worksheet+xml"/>
  <Override PartName="/xl/worksheets/sheet459.xml" ContentType="application/vnd.openxmlformats-officedocument.spreadsheetml.worksheet+xml"/>
  <Override PartName="/xl/worksheets/sheet460.xml" ContentType="application/vnd.openxmlformats-officedocument.spreadsheetml.worksheet+xml"/>
  <Override PartName="/xl/worksheets/sheet461.xml" ContentType="application/vnd.openxmlformats-officedocument.spreadsheetml.worksheet+xml"/>
  <Override PartName="/xl/worksheets/sheet462.xml" ContentType="application/vnd.openxmlformats-officedocument.spreadsheetml.worksheet+xml"/>
  <Override PartName="/xl/worksheets/sheet463.xml" ContentType="application/vnd.openxmlformats-officedocument.spreadsheetml.worksheet+xml"/>
  <Override PartName="/xl/worksheets/sheet464.xml" ContentType="application/vnd.openxmlformats-officedocument.spreadsheetml.worksheet+xml"/>
  <Override PartName="/xl/worksheets/sheet465.xml" ContentType="application/vnd.openxmlformats-officedocument.spreadsheetml.worksheet+xml"/>
  <Override PartName="/xl/worksheets/sheet466.xml" ContentType="application/vnd.openxmlformats-officedocument.spreadsheetml.worksheet+xml"/>
  <Override PartName="/xl/worksheets/sheet467.xml" ContentType="application/vnd.openxmlformats-officedocument.spreadsheetml.worksheet+xml"/>
  <Override PartName="/xl/worksheets/sheet468.xml" ContentType="application/vnd.openxmlformats-officedocument.spreadsheetml.worksheet+xml"/>
  <Override PartName="/xl/worksheets/sheet469.xml" ContentType="application/vnd.openxmlformats-officedocument.spreadsheetml.worksheet+xml"/>
  <Override PartName="/xl/worksheets/sheet470.xml" ContentType="application/vnd.openxmlformats-officedocument.spreadsheetml.worksheet+xml"/>
  <Override PartName="/xl/worksheets/sheet471.xml" ContentType="application/vnd.openxmlformats-officedocument.spreadsheetml.worksheet+xml"/>
  <Override PartName="/xl/worksheets/sheet472.xml" ContentType="application/vnd.openxmlformats-officedocument.spreadsheetml.worksheet+xml"/>
  <Override PartName="/xl/worksheets/sheet473.xml" ContentType="application/vnd.openxmlformats-officedocument.spreadsheetml.worksheet+xml"/>
  <Override PartName="/xl/worksheets/sheet474.xml" ContentType="application/vnd.openxmlformats-officedocument.spreadsheetml.worksheet+xml"/>
  <Override PartName="/xl/worksheets/sheet475.xml" ContentType="application/vnd.openxmlformats-officedocument.spreadsheetml.worksheet+xml"/>
  <Override PartName="/xl/worksheets/sheet476.xml" ContentType="application/vnd.openxmlformats-officedocument.spreadsheetml.worksheet+xml"/>
  <Override PartName="/xl/worksheets/sheet477.xml" ContentType="application/vnd.openxmlformats-officedocument.spreadsheetml.worksheet+xml"/>
  <Override PartName="/xl/worksheets/sheet478.xml" ContentType="application/vnd.openxmlformats-officedocument.spreadsheetml.worksheet+xml"/>
  <Override PartName="/xl/worksheets/sheet479.xml" ContentType="application/vnd.openxmlformats-officedocument.spreadsheetml.worksheet+xml"/>
  <Override PartName="/xl/worksheets/sheet480.xml" ContentType="application/vnd.openxmlformats-officedocument.spreadsheetml.worksheet+xml"/>
  <Override PartName="/xl/worksheets/sheet481.xml" ContentType="application/vnd.openxmlformats-officedocument.spreadsheetml.worksheet+xml"/>
  <Override PartName="/xl/worksheets/sheet482.xml" ContentType="application/vnd.openxmlformats-officedocument.spreadsheetml.worksheet+xml"/>
  <Override PartName="/xl/worksheets/sheet483.xml" ContentType="application/vnd.openxmlformats-officedocument.spreadsheetml.worksheet+xml"/>
  <Override PartName="/xl/worksheets/sheet484.xml" ContentType="application/vnd.openxmlformats-officedocument.spreadsheetml.worksheet+xml"/>
  <Override PartName="/xl/worksheets/sheet485.xml" ContentType="application/vnd.openxmlformats-officedocument.spreadsheetml.worksheet+xml"/>
  <Override PartName="/xl/worksheets/sheet486.xml" ContentType="application/vnd.openxmlformats-officedocument.spreadsheetml.worksheet+xml"/>
  <Override PartName="/xl/worksheets/sheet487.xml" ContentType="application/vnd.openxmlformats-officedocument.spreadsheetml.worksheet+xml"/>
  <Override PartName="/xl/worksheets/sheet488.xml" ContentType="application/vnd.openxmlformats-officedocument.spreadsheetml.worksheet+xml"/>
  <Override PartName="/xl/worksheets/sheet489.xml" ContentType="application/vnd.openxmlformats-officedocument.spreadsheetml.worksheet+xml"/>
  <Override PartName="/xl/worksheets/sheet490.xml" ContentType="application/vnd.openxmlformats-officedocument.spreadsheetml.worksheet+xml"/>
  <Override PartName="/xl/worksheets/sheet491.xml" ContentType="application/vnd.openxmlformats-officedocument.spreadsheetml.worksheet+xml"/>
  <Override PartName="/xl/worksheets/sheet4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stefany.nunez\Documents\8.-Sevac\"/>
    </mc:Choice>
  </mc:AlternateContent>
  <bookViews>
    <workbookView xWindow="0" yWindow="0" windowWidth="20490" windowHeight="7620" tabRatio="946"/>
  </bookViews>
  <sheets>
    <sheet name="Contenido" sheetId="29" r:id="rId1"/>
    <sheet name="Notas a los Edos Financieros" sheetId="1" r:id="rId2"/>
    <sheet name="ESF-01-DIF" sheetId="30" r:id="rId3"/>
    <sheet name="ESF-02 -DIF" sheetId="31" r:id="rId4"/>
    <sheet name="ESF-03-DIF" sheetId="32" r:id="rId5"/>
    <sheet name="ESF-04-DIF" sheetId="33" r:id="rId6"/>
    <sheet name="ESF-05-DIF" sheetId="34" r:id="rId7"/>
    <sheet name="ESF-06 -DIF" sheetId="35" r:id="rId8"/>
    <sheet name="ESF-07-DIF" sheetId="36" r:id="rId9"/>
    <sheet name="ESF-08-DIF" sheetId="37" r:id="rId10"/>
    <sheet name="ESF-09-DIF" sheetId="38" r:id="rId11"/>
    <sheet name="ESF-10-DIF" sheetId="39" r:id="rId12"/>
    <sheet name="ESF-11-DIF" sheetId="40" r:id="rId13"/>
    <sheet name="ESF-12 -DIF" sheetId="41" r:id="rId14"/>
    <sheet name="ESF-13-DIF" sheetId="42" r:id="rId15"/>
    <sheet name="ESF-14-DIF" sheetId="43" r:id="rId16"/>
    <sheet name="ESF-15-DIF" sheetId="44" r:id="rId17"/>
    <sheet name="EA-01-DIF" sheetId="45" r:id="rId18"/>
    <sheet name="EA-02-DIF" sheetId="46" r:id="rId19"/>
    <sheet name="EA-03 -DIF" sheetId="47" r:id="rId20"/>
    <sheet name="VHP-01-DIF" sheetId="48" r:id="rId21"/>
    <sheet name="VHP-02-DIF" sheetId="49" r:id="rId22"/>
    <sheet name="EFE-01-DIF" sheetId="50" r:id="rId23"/>
    <sheet name="EFE-02-DIF" sheetId="51" r:id="rId24"/>
    <sheet name="Conciliacion_Ig-DIF" sheetId="52" r:id="rId25"/>
    <sheet name="Conciliacion_Eg-DIF" sheetId="53" r:id="rId26"/>
    <sheet name="Memoria-DIF" sheetId="54" r:id="rId27"/>
    <sheet name="ESF-01-COMUDE" sheetId="55" r:id="rId28"/>
    <sheet name="ESF-02-COMUDE" sheetId="56" r:id="rId29"/>
    <sheet name="ESF-03-COMUDE" sheetId="57" r:id="rId30"/>
    <sheet name="ESF-05-COMUDE" sheetId="58" r:id="rId31"/>
    <sheet name="ESF-06-COMUDE" sheetId="59" r:id="rId32"/>
    <sheet name="ESF-07-COMUDE" sheetId="60" r:id="rId33"/>
    <sheet name="ESF-08-COMUDE" sheetId="61" r:id="rId34"/>
    <sheet name="ESF-09-COMUDE" sheetId="62" r:id="rId35"/>
    <sheet name="ESF-10-COMUDE" sheetId="63" r:id="rId36"/>
    <sheet name="ESF-11-COMUDE" sheetId="64" r:id="rId37"/>
    <sheet name="ESF-12-COMUDE" sheetId="65" r:id="rId38"/>
    <sheet name="ESF-13-COMUDE" sheetId="66" r:id="rId39"/>
    <sheet name="ESF-14-COMUDE" sheetId="67" r:id="rId40"/>
    <sheet name="ESF-15-COMUDE" sheetId="68" r:id="rId41"/>
    <sheet name="EA-01-COMUDE" sheetId="69" r:id="rId42"/>
    <sheet name="EA-02-COMUDE" sheetId="70" r:id="rId43"/>
    <sheet name="EA-03-COMUDE" sheetId="71" r:id="rId44"/>
    <sheet name="VHP-01-COMUDE" sheetId="72" r:id="rId45"/>
    <sheet name="VHP-02-COMUDE" sheetId="73" r:id="rId46"/>
    <sheet name="EFE-01-COMUDE" sheetId="74" r:id="rId47"/>
    <sheet name="EFE-02-COMUDE" sheetId="75" r:id="rId48"/>
    <sheet name="EFE-03-COMUDE" sheetId="76" r:id="rId49"/>
    <sheet name="Memoria-COMUDE" sheetId="77" r:id="rId50"/>
    <sheet name="ESF-01-SAPAL" sheetId="78" r:id="rId51"/>
    <sheet name="ESF-02-SAPAL " sheetId="79" r:id="rId52"/>
    <sheet name="ESF-03-SAPAL" sheetId="80" r:id="rId53"/>
    <sheet name="ESF-04-SAPAL" sheetId="81" r:id="rId54"/>
    <sheet name="ESF-05-SAPAL" sheetId="82" r:id="rId55"/>
    <sheet name="ESF-06-SAPAL" sheetId="83" r:id="rId56"/>
    <sheet name="ESF-07-SAPAL" sheetId="84" r:id="rId57"/>
    <sheet name="ESF-08-SAPAL" sheetId="85" r:id="rId58"/>
    <sheet name="ESF-09-SAPAL" sheetId="86" r:id="rId59"/>
    <sheet name="ESF-10-SAPAL" sheetId="87" r:id="rId60"/>
    <sheet name="ESF-11-SAPAL" sheetId="88" r:id="rId61"/>
    <sheet name="ESF-12-SAPAL" sheetId="89" r:id="rId62"/>
    <sheet name="ESF-13-SAPAL" sheetId="90" r:id="rId63"/>
    <sheet name="ESF-14-SAPAL" sheetId="91" r:id="rId64"/>
    <sheet name="ESF-15-SAPAL" sheetId="92" r:id="rId65"/>
    <sheet name="EA-01-SAPAL" sheetId="93" r:id="rId66"/>
    <sheet name="EA-02-SAPAL" sheetId="94" r:id="rId67"/>
    <sheet name="EA-03-SAPAL" sheetId="95" r:id="rId68"/>
    <sheet name="VHP-01-SAPAL" sheetId="96" r:id="rId69"/>
    <sheet name="VHP-02-SAPAL" sheetId="97" r:id="rId70"/>
    <sheet name="EFE-01-SAPAL" sheetId="98" r:id="rId71"/>
    <sheet name="EFE-02-SAPAL" sheetId="99" r:id="rId72"/>
    <sheet name="EFE-03-SAPAL" sheetId="100" r:id="rId73"/>
    <sheet name="Conciliacion_Ig-SAPAL" sheetId="101" r:id="rId74"/>
    <sheet name="Conciliacion_Eg-SAPAL" sheetId="102" r:id="rId75"/>
    <sheet name="Memoria-SAPAL" sheetId="103" r:id="rId76"/>
    <sheet name="ESF-01-IMM" sheetId="104" r:id="rId77"/>
    <sheet name="ESF-02-IMM " sheetId="105" r:id="rId78"/>
    <sheet name="ESF-03-IMM" sheetId="106" r:id="rId79"/>
    <sheet name="ESF-04-IMM" sheetId="107" r:id="rId80"/>
    <sheet name="ESF-05-IMM" sheetId="108" r:id="rId81"/>
    <sheet name="ESF-06-IMM " sheetId="109" r:id="rId82"/>
    <sheet name="ESF-07-IMM" sheetId="110" r:id="rId83"/>
    <sheet name="ESF-08-IMM" sheetId="111" r:id="rId84"/>
    <sheet name="ESF-09-IMM" sheetId="112" r:id="rId85"/>
    <sheet name="ESF-10-IMM" sheetId="113" r:id="rId86"/>
    <sheet name="ESF-11-IMM" sheetId="114" r:id="rId87"/>
    <sheet name="ESF-12-IMM " sheetId="115" r:id="rId88"/>
    <sheet name="ESF-13-IMM" sheetId="116" r:id="rId89"/>
    <sheet name="ESF-14-IMM" sheetId="117" r:id="rId90"/>
    <sheet name="ESF-15-IMM" sheetId="118" r:id="rId91"/>
    <sheet name="EA-01-IMM" sheetId="119" r:id="rId92"/>
    <sheet name="EA-02-IMM" sheetId="120" r:id="rId93"/>
    <sheet name="EA-03-IMM " sheetId="121" r:id="rId94"/>
    <sheet name="VHP-01-IMM" sheetId="122" r:id="rId95"/>
    <sheet name="VHP-02-IMM" sheetId="123" r:id="rId96"/>
    <sheet name="EFE-01-IMM  " sheetId="124" r:id="rId97"/>
    <sheet name="EFE-02-IMM" sheetId="125" r:id="rId98"/>
    <sheet name="EFE-03-IMM" sheetId="126" r:id="rId99"/>
    <sheet name="Conciliacion_Ig-IMM" sheetId="127" r:id="rId100"/>
    <sheet name="Conciliacion_Eg-IMM" sheetId="128" r:id="rId101"/>
    <sheet name="Memoria-IMM" sheetId="129" r:id="rId102"/>
    <sheet name="ESF-01-ZOOLEÓN" sheetId="131" r:id="rId103"/>
    <sheet name="ESF-02-ZOOLEÓN " sheetId="132" r:id="rId104"/>
    <sheet name="ESF-03-ZOOLEÓN" sheetId="133" r:id="rId105"/>
    <sheet name="ESF-04-ZOOLEÓN" sheetId="134" r:id="rId106"/>
    <sheet name="ESF-05-ZOOLEÓN" sheetId="135" r:id="rId107"/>
    <sheet name="ESF-06-ZOOLEÓN " sheetId="136" r:id="rId108"/>
    <sheet name="ESF-07-ZOOLEÓN" sheetId="137" r:id="rId109"/>
    <sheet name="ESF-08-ZOOLEÓN" sheetId="138" r:id="rId110"/>
    <sheet name="ESF-09-ZOOLEÓN" sheetId="139" r:id="rId111"/>
    <sheet name="ESF-10-ZOOLEÓN" sheetId="140" r:id="rId112"/>
    <sheet name="ESF-11-ZOOLEÓN" sheetId="141" r:id="rId113"/>
    <sheet name="ESF-12-ZOOLEÓN " sheetId="142" r:id="rId114"/>
    <sheet name="ESF-13-ZOOLEÓN" sheetId="143" r:id="rId115"/>
    <sheet name="ESF-14-ZOOLEÓN" sheetId="144" r:id="rId116"/>
    <sheet name="ESF-15-ZOOLEÓN" sheetId="145" r:id="rId117"/>
    <sheet name="EA-01-ZOOLEÓN" sheetId="146" r:id="rId118"/>
    <sheet name="EA-02-ZOOLEÓN" sheetId="147" r:id="rId119"/>
    <sheet name="EA-03-ZOOLEÓN " sheetId="148" r:id="rId120"/>
    <sheet name="VHP-01-ZOOLEÓN" sheetId="149" r:id="rId121"/>
    <sheet name="VHP-02-ZOOLEÓN" sheetId="150" r:id="rId122"/>
    <sheet name="EFE-01-ZOOLEÓN  " sheetId="151" r:id="rId123"/>
    <sheet name="EFE-02-ZOOLEÓN" sheetId="152" r:id="rId124"/>
    <sheet name="EFE-03-ZOOLEÓN" sheetId="153" r:id="rId125"/>
    <sheet name="Conciliacion_Ig-ZOOLEÓN" sheetId="154" r:id="rId126"/>
    <sheet name="Conciliacion_Eg-ZOOLEÓN" sheetId="155" r:id="rId127"/>
    <sheet name="Memoria-ZOOLEÓN" sheetId="156" r:id="rId128"/>
    <sheet name="ESF-01-FPJ" sheetId="157" r:id="rId129"/>
    <sheet name="ESF-02-FPJ " sheetId="158" r:id="rId130"/>
    <sheet name="ESF-03-FPJ" sheetId="159" r:id="rId131"/>
    <sheet name="ESF-04-FPJ" sheetId="160" r:id="rId132"/>
    <sheet name="ESF-05-FPJ" sheetId="161" r:id="rId133"/>
    <sheet name="ESF-06-FPJ " sheetId="162" r:id="rId134"/>
    <sheet name="ESF-07-FPJ" sheetId="163" r:id="rId135"/>
    <sheet name="ESF-08-FPJ" sheetId="164" r:id="rId136"/>
    <sheet name="ESF-09-FPJ" sheetId="165" r:id="rId137"/>
    <sheet name="ESF-10-FPJ" sheetId="166" r:id="rId138"/>
    <sheet name="ESF-11-FPJ" sheetId="167" r:id="rId139"/>
    <sheet name="ESF-12 -FPJ" sheetId="168" r:id="rId140"/>
    <sheet name="ESF-13-FPJ" sheetId="169" r:id="rId141"/>
    <sheet name="ESF-14-FPJ" sheetId="170" r:id="rId142"/>
    <sheet name="ESF-15-FPJ" sheetId="171" r:id="rId143"/>
    <sheet name="EA-01-FPJ" sheetId="172" r:id="rId144"/>
    <sheet name="EA-02-FPJ" sheetId="173" r:id="rId145"/>
    <sheet name="EA-03-FPJ " sheetId="174" r:id="rId146"/>
    <sheet name="VHP-01-FPJ" sheetId="175" r:id="rId147"/>
    <sheet name="VHP-02-FPJ" sheetId="176" r:id="rId148"/>
    <sheet name="EFE-01-FPJ  " sheetId="177" r:id="rId149"/>
    <sheet name="EFE-02-FPJ" sheetId="178" r:id="rId150"/>
    <sheet name="EFE-03-FPJ" sheetId="179" r:id="rId151"/>
    <sheet name="Conciliacion_Ig-FPJ" sheetId="180" r:id="rId152"/>
    <sheet name="Conciliacion_Eg-FPJ" sheetId="181" r:id="rId153"/>
    <sheet name="Memoria-FPJ" sheetId="182" r:id="rId154"/>
    <sheet name="ESF-01-EXPLORA" sheetId="183" r:id="rId155"/>
    <sheet name="ESF-02-EXPLORA " sheetId="184" r:id="rId156"/>
    <sheet name="ESF-03-EXPLORA" sheetId="185" r:id="rId157"/>
    <sheet name="ESF-04-EXPLORA" sheetId="186" r:id="rId158"/>
    <sheet name="ESF-05-EXPLORA" sheetId="187" r:id="rId159"/>
    <sheet name="ESF-06 -EXPLORA" sheetId="188" r:id="rId160"/>
    <sheet name="ESF-07-EXPLORA" sheetId="189" r:id="rId161"/>
    <sheet name="ESF-08-EXPLORA" sheetId="190" r:id="rId162"/>
    <sheet name="ESF-09-EXPLORA" sheetId="191" r:id="rId163"/>
    <sheet name="ESF-10-EXPLORA" sheetId="192" r:id="rId164"/>
    <sheet name="ESF-11-EXPLORA" sheetId="193" r:id="rId165"/>
    <sheet name="ESF-12-EXPLORA " sheetId="194" r:id="rId166"/>
    <sheet name="ESF-13-EXPLORA" sheetId="195" r:id="rId167"/>
    <sheet name="ESF-14-EXPLORA" sheetId="196" r:id="rId168"/>
    <sheet name="ESF-15-EXPLORA" sheetId="197" r:id="rId169"/>
    <sheet name="EA-01-EXPLORA" sheetId="198" r:id="rId170"/>
    <sheet name="EA-02-EXPLORA" sheetId="199" r:id="rId171"/>
    <sheet name="EA-03-EXPLORA " sheetId="200" r:id="rId172"/>
    <sheet name="VHP-01-EXPLORA" sheetId="201" r:id="rId173"/>
    <sheet name="VHP-02-EXPLORA" sheetId="202" r:id="rId174"/>
    <sheet name="EFE-01-EXPLORA  " sheetId="203" r:id="rId175"/>
    <sheet name="EFE-02-EXPLORA" sheetId="204" r:id="rId176"/>
    <sheet name="EFE-03-EXPLORA" sheetId="205" r:id="rId177"/>
    <sheet name="Conciliacion_Ig-EXPLORA" sheetId="206" r:id="rId178"/>
    <sheet name="Conciliacion_Eg-EXPLORA" sheetId="207" r:id="rId179"/>
    <sheet name="Memoria-EXPLORA" sheetId="208" r:id="rId180"/>
    <sheet name="ESF-01-ICL" sheetId="209" r:id="rId181"/>
    <sheet name="ESF-02-ICL " sheetId="210" r:id="rId182"/>
    <sheet name="ESF-03-ICL" sheetId="211" r:id="rId183"/>
    <sheet name="ESF-04-ICL" sheetId="212" r:id="rId184"/>
    <sheet name="ESF-05-ICL" sheetId="213" r:id="rId185"/>
    <sheet name="ESF-06-ICL " sheetId="214" r:id="rId186"/>
    <sheet name="ESF-07-ICL" sheetId="215" r:id="rId187"/>
    <sheet name="ESF-08-ICL" sheetId="216" r:id="rId188"/>
    <sheet name="ESF-09-ICL" sheetId="217" r:id="rId189"/>
    <sheet name="ESF-10-ICL" sheetId="218" r:id="rId190"/>
    <sheet name="ESF-11-ICL" sheetId="219" r:id="rId191"/>
    <sheet name="ESF-12-ICL" sheetId="220" r:id="rId192"/>
    <sheet name="ESF-13-ICL" sheetId="221" r:id="rId193"/>
    <sheet name="ESF-14-ICL" sheetId="222" r:id="rId194"/>
    <sheet name="ESF-15-ICL" sheetId="223" r:id="rId195"/>
    <sheet name="EA-01-ICL" sheetId="224" r:id="rId196"/>
    <sheet name="EA-02-ICL" sheetId="225" r:id="rId197"/>
    <sheet name="EA-03-ICL " sheetId="226" r:id="rId198"/>
    <sheet name="VHP-01-ICL" sheetId="227" r:id="rId199"/>
    <sheet name="VHP-02-ICL" sheetId="228" r:id="rId200"/>
    <sheet name="EFE-01-ICL  " sheetId="229" r:id="rId201"/>
    <sheet name="EFE-02-ICL" sheetId="230" r:id="rId202"/>
    <sheet name="EFE-03-ICL" sheetId="231" r:id="rId203"/>
    <sheet name="Conciliacion_Ig-ICL" sheetId="232" r:id="rId204"/>
    <sheet name="Conciliacion_Eg-ICL" sheetId="233" r:id="rId205"/>
    <sheet name="Memoria-ICL" sheetId="234" r:id="rId206"/>
    <sheet name="ESF-01-MC" sheetId="235" r:id="rId207"/>
    <sheet name="ESF-02-MC " sheetId="236" r:id="rId208"/>
    <sheet name="ESF-03-MC" sheetId="237" r:id="rId209"/>
    <sheet name="ESF-04-MC" sheetId="238" r:id="rId210"/>
    <sheet name="ESF-05-MC" sheetId="239" r:id="rId211"/>
    <sheet name="ESF-06-MC " sheetId="240" r:id="rId212"/>
    <sheet name="ESF-07-MC" sheetId="241" r:id="rId213"/>
    <sheet name="ESF-08-MC" sheetId="242" r:id="rId214"/>
    <sheet name="ESF-09-MC" sheetId="243" r:id="rId215"/>
    <sheet name="ESF-10-MC" sheetId="244" r:id="rId216"/>
    <sheet name="ESF-11-MC" sheetId="245" r:id="rId217"/>
    <sheet name="ESF-12-MC " sheetId="246" r:id="rId218"/>
    <sheet name="ESF-13-MC" sheetId="247" r:id="rId219"/>
    <sheet name="ESF-14-MC" sheetId="248" r:id="rId220"/>
    <sheet name="ESF-15-MC" sheetId="249" r:id="rId221"/>
    <sheet name="EA-01-MC" sheetId="250" r:id="rId222"/>
    <sheet name="EA-02-MC" sheetId="251" r:id="rId223"/>
    <sheet name="EA-03-MC" sheetId="252" r:id="rId224"/>
    <sheet name="VHP-01-MC" sheetId="253" r:id="rId225"/>
    <sheet name="VHP-02-MC" sheetId="254" r:id="rId226"/>
    <sheet name="EFE-01-MC  " sheetId="255" r:id="rId227"/>
    <sheet name="EFE-02-MC" sheetId="256" r:id="rId228"/>
    <sheet name="EFE-03-MC" sheetId="257" r:id="rId229"/>
    <sheet name="Conciliacion_Ig-MC" sheetId="258" r:id="rId230"/>
    <sheet name="Conciliacion_Eg-MC" sheetId="259" r:id="rId231"/>
    <sheet name="Memoria-MC" sheetId="260" r:id="rId232"/>
    <sheet name="ESF-01-FERIALEÓN" sheetId="261" r:id="rId233"/>
    <sheet name="ESF-02 -FERIALEÓN" sheetId="262" r:id="rId234"/>
    <sheet name="ESF-03-FERIALEÓN" sheetId="263" r:id="rId235"/>
    <sheet name="ESF-04-FERIALEÓN" sheetId="264" r:id="rId236"/>
    <sheet name="ESF-05-FERIALEÓN" sheetId="265" r:id="rId237"/>
    <sheet name="ESF-06-FERIALEÓN " sheetId="266" r:id="rId238"/>
    <sheet name="ESF-07-FERIALEÓN" sheetId="267" r:id="rId239"/>
    <sheet name="ESF-08-FERIALEÓN" sheetId="268" r:id="rId240"/>
    <sheet name="ESF-09-FERIALEÓN" sheetId="269" r:id="rId241"/>
    <sheet name="ESF-10-FERIALEÓN" sheetId="270" r:id="rId242"/>
    <sheet name="ESF-11-FERIALEÓN" sheetId="271" r:id="rId243"/>
    <sheet name="ESF-12-FERIALEÓN " sheetId="272" r:id="rId244"/>
    <sheet name="ESF-13-FERIALEÓN" sheetId="273" r:id="rId245"/>
    <sheet name="ESF-14-FERIALEÓN" sheetId="274" r:id="rId246"/>
    <sheet name="ESF-15-FERIALEÓN" sheetId="275" r:id="rId247"/>
    <sheet name="EA-01-FERIALEÓN" sheetId="276" r:id="rId248"/>
    <sheet name="EA-02-FERIALEÓN" sheetId="277" r:id="rId249"/>
    <sheet name="EA-03-FERIALEÓN" sheetId="278" r:id="rId250"/>
    <sheet name="VHP-01-FERIALEÓN" sheetId="279" r:id="rId251"/>
    <sheet name="VHP-02-FERIALEÓN" sheetId="280" r:id="rId252"/>
    <sheet name="EFE-01-FERIALEÓN  " sheetId="281" r:id="rId253"/>
    <sheet name="EFE-02-FERIALEÓN" sheetId="282" r:id="rId254"/>
    <sheet name="EFE-03-FERIALEÓN" sheetId="283" r:id="rId255"/>
    <sheet name="Conciliacion_Ig-FERIALEÓN" sheetId="284" r:id="rId256"/>
    <sheet name="Conciliacion_Eg-FERIALEÓN" sheetId="285" r:id="rId257"/>
    <sheet name="Memoria-FERIALEÓN" sheetId="286" r:id="rId258"/>
    <sheet name="ESF-01-IMPLAN" sheetId="287" r:id="rId259"/>
    <sheet name="ESF-02-IMPLAN " sheetId="288" r:id="rId260"/>
    <sheet name="ESF-03-IMPLAN" sheetId="289" r:id="rId261"/>
    <sheet name="ESF-04-IMPLAN" sheetId="290" r:id="rId262"/>
    <sheet name="ESF-05-IMPLAN" sheetId="291" r:id="rId263"/>
    <sheet name="ESF-06-IMPLAN " sheetId="292" r:id="rId264"/>
    <sheet name="ESF-07-IMPLAN" sheetId="293" r:id="rId265"/>
    <sheet name="ESF-08-IMPLAN" sheetId="294" r:id="rId266"/>
    <sheet name="ESF-09-IMPLAN" sheetId="295" r:id="rId267"/>
    <sheet name="ESF-10-IMPLAN" sheetId="296" r:id="rId268"/>
    <sheet name="ESF-11-IMPLAN" sheetId="297" r:id="rId269"/>
    <sheet name="ESF-12-IMPLAN " sheetId="298" r:id="rId270"/>
    <sheet name="ESF-13-IMPLAN" sheetId="299" r:id="rId271"/>
    <sheet name="ESF-14-IMPLAN" sheetId="300" r:id="rId272"/>
    <sheet name="ESF-15-IMPLAN" sheetId="301" r:id="rId273"/>
    <sheet name="EA-01-IMPLAN" sheetId="302" r:id="rId274"/>
    <sheet name="EA-02-IMPLAN" sheetId="303" r:id="rId275"/>
    <sheet name="EA-03-IMPLAN " sheetId="304" r:id="rId276"/>
    <sheet name="VHP-01-IMPLAN" sheetId="305" r:id="rId277"/>
    <sheet name="VHP-02-IMPLAN" sheetId="306" r:id="rId278"/>
    <sheet name="EFE-01-IMPLAN  " sheetId="307" r:id="rId279"/>
    <sheet name="EFE-02-IMPLAN" sheetId="308" r:id="rId280"/>
    <sheet name="EFE-03-IMPLAN" sheetId="309" r:id="rId281"/>
    <sheet name="Conciliacion_Ig-IMPLAN" sheetId="310" r:id="rId282"/>
    <sheet name="Conciliacion_Eg-IMPLAN" sheetId="311" r:id="rId283"/>
    <sheet name="Memoria-IMPLAN" sheetId="312" r:id="rId284"/>
    <sheet name="ESF-01-PPM" sheetId="313" r:id="rId285"/>
    <sheet name="ESF-02-PPM " sheetId="314" r:id="rId286"/>
    <sheet name="ESF-03-PPM" sheetId="315" r:id="rId287"/>
    <sheet name="ESF-04-PPM" sheetId="316" r:id="rId288"/>
    <sheet name="ESF-05-PPM" sheetId="317" r:id="rId289"/>
    <sheet name="ESF-06-PPM " sheetId="318" r:id="rId290"/>
    <sheet name="ESF-07-PPM" sheetId="319" r:id="rId291"/>
    <sheet name="ESF-08-PPM" sheetId="320" r:id="rId292"/>
    <sheet name="ESF-09-PPM" sheetId="321" r:id="rId293"/>
    <sheet name="ESF-10-PPM" sheetId="322" r:id="rId294"/>
    <sheet name="ESF-11-PPM" sheetId="323" r:id="rId295"/>
    <sheet name="ESF-12-PPM " sheetId="324" r:id="rId296"/>
    <sheet name="ESF-13-PPM" sheetId="325" r:id="rId297"/>
    <sheet name="ESF-14-PPM" sheetId="326" r:id="rId298"/>
    <sheet name="ESF-15-PPM" sheetId="327" r:id="rId299"/>
    <sheet name="EA-01-PPM" sheetId="328" r:id="rId300"/>
    <sheet name="EA-02-PPM" sheetId="329" r:id="rId301"/>
    <sheet name="EA-03-PPM " sheetId="330" r:id="rId302"/>
    <sheet name="VHP-01-PPM" sheetId="331" r:id="rId303"/>
    <sheet name="VHP-02-PPM" sheetId="332" r:id="rId304"/>
    <sheet name="EFE-01-PPM  " sheetId="333" r:id="rId305"/>
    <sheet name="EFE-02-PPM" sheetId="334" r:id="rId306"/>
    <sheet name="EFE-03-PPM" sheetId="335" r:id="rId307"/>
    <sheet name="Conciliacion_Ig-PPM" sheetId="336" r:id="rId308"/>
    <sheet name="Conciliacion_Eg-PPM" sheetId="337" r:id="rId309"/>
    <sheet name="Memoria-PPM" sheetId="338" r:id="rId310"/>
    <sheet name="ESF-01-IMUVI" sheetId="339" r:id="rId311"/>
    <sheet name="ESF-02-IMUVI " sheetId="340" r:id="rId312"/>
    <sheet name="ESF-03-IMUVI" sheetId="341" r:id="rId313"/>
    <sheet name="ESF-04-IMUVI" sheetId="342" r:id="rId314"/>
    <sheet name="ESF-05-IMUVI" sheetId="343" r:id="rId315"/>
    <sheet name="ESF-06-IMUVI " sheetId="344" r:id="rId316"/>
    <sheet name="ESF-07-IMUVI" sheetId="345" r:id="rId317"/>
    <sheet name="ESF-08-IMUVI" sheetId="346" r:id="rId318"/>
    <sheet name="ESF-09-IMUVI" sheetId="347" r:id="rId319"/>
    <sheet name="ESF-10-IMUVI" sheetId="348" r:id="rId320"/>
    <sheet name="ESF-11-IMUVI" sheetId="349" r:id="rId321"/>
    <sheet name="ESF-12-IMUVI " sheetId="350" r:id="rId322"/>
    <sheet name="ESF-13-IMUVI" sheetId="351" r:id="rId323"/>
    <sheet name="ESF-14-IMUVI" sheetId="352" r:id="rId324"/>
    <sheet name="ESF-15-IMUVI" sheetId="353" r:id="rId325"/>
    <sheet name="EA-01-IMUVI" sheetId="354" r:id="rId326"/>
    <sheet name="EA-02-IMUVI" sheetId="355" r:id="rId327"/>
    <sheet name="EA-03-IMUVI " sheetId="356" r:id="rId328"/>
    <sheet name="VHP-01-IMUVI" sheetId="357" r:id="rId329"/>
    <sheet name="VHP-02-IMUVI" sheetId="358" r:id="rId330"/>
    <sheet name="EFE-01-IMUVI  " sheetId="359" r:id="rId331"/>
    <sheet name="EFE-02-IMUVI" sheetId="360" r:id="rId332"/>
    <sheet name="EFE-03-IMUVI" sheetId="361" r:id="rId333"/>
    <sheet name="Conciliacion_Ig-IMUVI" sheetId="362" r:id="rId334"/>
    <sheet name="Conciliacion_Eg-IMUVI" sheetId="363" r:id="rId335"/>
    <sheet name="Memoria-IMUVI" sheetId="364" r:id="rId336"/>
    <sheet name="ESF-01-BOMBEROS" sheetId="365" r:id="rId337"/>
    <sheet name="ESF-02-BOMBEROS " sheetId="366" r:id="rId338"/>
    <sheet name="ESF-03-BOMBEROS" sheetId="367" r:id="rId339"/>
    <sheet name="ESF-04-BOMBEROS" sheetId="368" r:id="rId340"/>
    <sheet name="ESF-05-BOMBEROS" sheetId="369" r:id="rId341"/>
    <sheet name="ESF-06-BOMBEROS " sheetId="370" r:id="rId342"/>
    <sheet name="ESF-07-BOMBEROS" sheetId="371" r:id="rId343"/>
    <sheet name="ESF-08-BOMBEROS" sheetId="372" r:id="rId344"/>
    <sheet name="ESF-09-BOMBEROS" sheetId="373" r:id="rId345"/>
    <sheet name="ESF-10-BOMBEROS" sheetId="374" r:id="rId346"/>
    <sheet name="ESF-11-BOMBEROS" sheetId="375" r:id="rId347"/>
    <sheet name="ESF-12-BOMBEROS " sheetId="376" r:id="rId348"/>
    <sheet name="ESF-13-BOMBEROS" sheetId="377" r:id="rId349"/>
    <sheet name="ESF-14-BOMBEROS" sheetId="378" r:id="rId350"/>
    <sheet name="ESF-15-BOMBEROS" sheetId="379" r:id="rId351"/>
    <sheet name="EA-01-BOMBEROS" sheetId="380" r:id="rId352"/>
    <sheet name="EA-02-BOMBEROS" sheetId="381" r:id="rId353"/>
    <sheet name="EA-03-BOMBEROS " sheetId="382" r:id="rId354"/>
    <sheet name="VHP-01-BOMBEROS" sheetId="383" r:id="rId355"/>
    <sheet name="VHP-02-BOMBEROS" sheetId="384" r:id="rId356"/>
    <sheet name="EFE-01-BOMBEROS  " sheetId="385" r:id="rId357"/>
    <sheet name="EFE-02-BOMBEROS" sheetId="386" r:id="rId358"/>
    <sheet name="EFE-03-BOMBEROS" sheetId="387" r:id="rId359"/>
    <sheet name="Conciliacion_Ig-BOMBEROS" sheetId="388" r:id="rId360"/>
    <sheet name="Conciliacion_Eg-BOMBEROS" sheetId="389" r:id="rId361"/>
    <sheet name="Memoria-BOMBEROS" sheetId="390" r:id="rId362"/>
    <sheet name="ESF-01-FCIND" sheetId="391" r:id="rId363"/>
    <sheet name="ESF-02-FCIND " sheetId="392" r:id="rId364"/>
    <sheet name="ESF-03-FCIND" sheetId="393" r:id="rId365"/>
    <sheet name="ESF-04-FCIND" sheetId="394" r:id="rId366"/>
    <sheet name="ESF-05-FCIND" sheetId="395" r:id="rId367"/>
    <sheet name="ESF-06-FCIND " sheetId="396" r:id="rId368"/>
    <sheet name="ESF-07-FCIND" sheetId="397" r:id="rId369"/>
    <sheet name="ESF-08-FCIND" sheetId="398" r:id="rId370"/>
    <sheet name="ESF-09-FCIND" sheetId="399" r:id="rId371"/>
    <sheet name="ESF-10-FCIND" sheetId="400" r:id="rId372"/>
    <sheet name="ESF-11-FCIND" sheetId="401" r:id="rId373"/>
    <sheet name="ESF-12-FCIND " sheetId="402" r:id="rId374"/>
    <sheet name="ESF-13-FCIND" sheetId="403" r:id="rId375"/>
    <sheet name="ESF-14-FCIND" sheetId="404" r:id="rId376"/>
    <sheet name="ESF-15-FCIND" sheetId="405" r:id="rId377"/>
    <sheet name="EA-01-FCIND" sheetId="406" r:id="rId378"/>
    <sheet name="EA-02-FCIND" sheetId="407" r:id="rId379"/>
    <sheet name="EA-03-FCIND " sheetId="408" r:id="rId380"/>
    <sheet name="VHP-01-FCIND" sheetId="409" r:id="rId381"/>
    <sheet name="VHP-02-FCIND" sheetId="410" r:id="rId382"/>
    <sheet name="EFE-01-FCIND  " sheetId="411" r:id="rId383"/>
    <sheet name="EFE-02-FCIND" sheetId="412" r:id="rId384"/>
    <sheet name="EFE-03-FCIND" sheetId="413" r:id="rId385"/>
    <sheet name="Conciliacion_Ig-FCIND" sheetId="414" r:id="rId386"/>
    <sheet name="Conciliacion_Eg-FCIND" sheetId="415" r:id="rId387"/>
    <sheet name="Memoria-FCIND" sheetId="416" r:id="rId388"/>
    <sheet name="ESF-01-FIDOC" sheetId="417" r:id="rId389"/>
    <sheet name="ESF-02-FIDOC " sheetId="418" r:id="rId390"/>
    <sheet name="ESF-03-FIDOC" sheetId="419" r:id="rId391"/>
    <sheet name="ESF-04-FIDOC" sheetId="420" r:id="rId392"/>
    <sheet name="ESF-05-FIDOC" sheetId="421" r:id="rId393"/>
    <sheet name="ESF-06-FIDOC " sheetId="422" r:id="rId394"/>
    <sheet name="ESF-07-FIDOC" sheetId="423" r:id="rId395"/>
    <sheet name="ESF-08-FIDOC" sheetId="424" r:id="rId396"/>
    <sheet name="ESF-09-FIDOC" sheetId="425" r:id="rId397"/>
    <sheet name="ESF-10-FIDOC" sheetId="426" r:id="rId398"/>
    <sheet name="ESF-11-FIDOC" sheetId="427" r:id="rId399"/>
    <sheet name="ESF-12-FIDOC " sheetId="428" r:id="rId400"/>
    <sheet name="ESF-13-FIDOC" sheetId="429" r:id="rId401"/>
    <sheet name="ESF-14-FIDOC" sheetId="430" r:id="rId402"/>
    <sheet name="ESF-15-FIDOC" sheetId="431" r:id="rId403"/>
    <sheet name="EA-01-FIDOC" sheetId="432" r:id="rId404"/>
    <sheet name="EA-02-FIDOC" sheetId="433" r:id="rId405"/>
    <sheet name="EA-03-FIDOC " sheetId="434" r:id="rId406"/>
    <sheet name="VHP-01-FIDOC" sheetId="435" r:id="rId407"/>
    <sheet name="VHP-02-FIDOC" sheetId="436" r:id="rId408"/>
    <sheet name="EFE-01-FIDOC  " sheetId="437" r:id="rId409"/>
    <sheet name="EFE-02-FIDOC" sheetId="438" r:id="rId410"/>
    <sheet name="EFE-03-FIDOC" sheetId="439" r:id="rId411"/>
    <sheet name="Conciliacion_Ig-FIDOC" sheetId="440" r:id="rId412"/>
    <sheet name="Conciliacion_Eg-FIDOC" sheetId="441" r:id="rId413"/>
    <sheet name="Memoria-FIDOC" sheetId="442" r:id="rId414"/>
    <sheet name="ESF-01-SIAP" sheetId="443" r:id="rId415"/>
    <sheet name="ESF-02-SIAP " sheetId="444" r:id="rId416"/>
    <sheet name="ESF-03-SIAP" sheetId="445" r:id="rId417"/>
    <sheet name="ESF-04-SIAP" sheetId="446" r:id="rId418"/>
    <sheet name="ESF-05-SIAP" sheetId="447" r:id="rId419"/>
    <sheet name="ESF-06-SIAP " sheetId="448" r:id="rId420"/>
    <sheet name="ESF-07-SIAP" sheetId="449" r:id="rId421"/>
    <sheet name="ESF-08-SIAP" sheetId="450" r:id="rId422"/>
    <sheet name="ESF-09-SIAP" sheetId="451" r:id="rId423"/>
    <sheet name="ESF-10-SIAP" sheetId="452" r:id="rId424"/>
    <sheet name="ESF-11-SIAP" sheetId="453" r:id="rId425"/>
    <sheet name="ESF-12-SIAP " sheetId="454" r:id="rId426"/>
    <sheet name="ESF-13-SIAP" sheetId="455" r:id="rId427"/>
    <sheet name="ESF-14-SIAP" sheetId="456" r:id="rId428"/>
    <sheet name="ESF-15-SIAP" sheetId="457" r:id="rId429"/>
    <sheet name="EA-01-SIAP" sheetId="458" r:id="rId430"/>
    <sheet name="EA-02-SIAP" sheetId="459" r:id="rId431"/>
    <sheet name="EA-03-SIAP " sheetId="460" r:id="rId432"/>
    <sheet name="VHP-01-SIAP" sheetId="461" r:id="rId433"/>
    <sheet name="VHP-02-SIAP" sheetId="462" r:id="rId434"/>
    <sheet name="EFE-01-SIAP  " sheetId="463" r:id="rId435"/>
    <sheet name="EFE-02-SIAP" sheetId="464" r:id="rId436"/>
    <sheet name="EFE-03-SIAP" sheetId="465" r:id="rId437"/>
    <sheet name="Conciliacion_Ig-SIAP" sheetId="466" r:id="rId438"/>
    <sheet name="Conciliacion_Eg-SIAP" sheetId="467" r:id="rId439"/>
    <sheet name="Memoria-SIAP" sheetId="468" r:id="rId440"/>
    <sheet name="ESF-01-SAPAL-RURAL" sheetId="469" r:id="rId441"/>
    <sheet name="ESF-02-SAPAL-RURAL " sheetId="470" r:id="rId442"/>
    <sheet name="ESF-03-SAPAL-RURAL" sheetId="471" r:id="rId443"/>
    <sheet name="ESF-04-SAPAL-RURAL" sheetId="472" r:id="rId444"/>
    <sheet name="ESF-05-SAPAL-RURAL" sheetId="473" r:id="rId445"/>
    <sheet name="ESF-06-SAPAL-RURAL " sheetId="474" r:id="rId446"/>
    <sheet name="ESF-07-SAPAL-RURAL" sheetId="475" r:id="rId447"/>
    <sheet name="ESF-08-SAPAL-RURAL" sheetId="476" r:id="rId448"/>
    <sheet name="ESF-09-SAPAL-RURAL" sheetId="477" r:id="rId449"/>
    <sheet name="ESF-10-SAPAL-RURAL" sheetId="478" r:id="rId450"/>
    <sheet name="ESF-11-SAPAL-RURAL" sheetId="479" r:id="rId451"/>
    <sheet name="ESF-12-SAPAL-RURAL " sheetId="480" r:id="rId452"/>
    <sheet name="ESF-13-SAPAL-RURAL" sheetId="481" r:id="rId453"/>
    <sheet name="ESF-14-SAPAL-RURAL" sheetId="482" r:id="rId454"/>
    <sheet name="ESF-15-SAPAL-RURAL" sheetId="483" r:id="rId455"/>
    <sheet name="EA-01-SAPAL-RURAL" sheetId="484" r:id="rId456"/>
    <sheet name="EA-02-SAPAL-RURAL" sheetId="485" r:id="rId457"/>
    <sheet name="EA-03-SAPAL-RURAL " sheetId="486" r:id="rId458"/>
    <sheet name="VHP-01-SAPAL-RURAL" sheetId="487" r:id="rId459"/>
    <sheet name="VHP-02-SAPAL-RURAL" sheetId="488" r:id="rId460"/>
    <sheet name="EFE-01-SAPAL-RURAL  " sheetId="489" r:id="rId461"/>
    <sheet name="EFE-02-SAPAL-RURAL" sheetId="490" r:id="rId462"/>
    <sheet name="EFE-03-SAPAL-RURAL" sheetId="491" r:id="rId463"/>
    <sheet name="Conciliacion_Ig-SAPAL-RURAL" sheetId="492" r:id="rId464"/>
    <sheet name="Conciliacion_Eg-SAPAL-RURAL" sheetId="493" r:id="rId465"/>
    <sheet name="Memoria-SAPAL-RURAL" sheetId="494" r:id="rId466"/>
    <sheet name="ESF-01-AMSP" sheetId="2" r:id="rId467"/>
    <sheet name="ESF-02 -AMSP" sheetId="3" r:id="rId468"/>
    <sheet name="ESF-03-AMSP" sheetId="4" r:id="rId469"/>
    <sheet name="ESF-04-AMSP" sheetId="28" r:id="rId470"/>
    <sheet name="ESF-05-AMSP" sheetId="5" r:id="rId471"/>
    <sheet name="ESF-06 -AMSP" sheetId="6" r:id="rId472"/>
    <sheet name="ESF-07-AMSP" sheetId="7" r:id="rId473"/>
    <sheet name="ESF-08-AMSP" sheetId="8" r:id="rId474"/>
    <sheet name="ESF-09-AMSP" sheetId="9" r:id="rId475"/>
    <sheet name="ESF-10-AMSP" sheetId="10" r:id="rId476"/>
    <sheet name="ESF-11-AMSP" sheetId="11" r:id="rId477"/>
    <sheet name="ESF-12 -AMSP" sheetId="12" r:id="rId478"/>
    <sheet name="ESF-13-AMSP" sheetId="13" r:id="rId479"/>
    <sheet name="ESF-14-AMSP" sheetId="14" r:id="rId480"/>
    <sheet name="ESF-15-AMSP" sheetId="15" r:id="rId481"/>
    <sheet name="EA-01-AMSP" sheetId="16" r:id="rId482"/>
    <sheet name="EA-02-AMSP" sheetId="17" r:id="rId483"/>
    <sheet name="EA-03 -AMSP" sheetId="18" r:id="rId484"/>
    <sheet name="VHP-01-AMSP" sheetId="19" r:id="rId485"/>
    <sheet name="VHP-02-AMSP" sheetId="20" r:id="rId486"/>
    <sheet name="EFE-01-AMSP" sheetId="21" r:id="rId487"/>
    <sheet name="EFE-02-AMSP" sheetId="22" r:id="rId488"/>
    <sheet name="EFE-03-AMSP" sheetId="27" r:id="rId489"/>
    <sheet name="Conciliacion_Ig-AMSP" sheetId="26" r:id="rId490"/>
    <sheet name="Conciliacion_Eg-AMSP" sheetId="25" r:id="rId491"/>
    <sheet name="Memoria-AMSP" sheetId="23" r:id="rId492"/>
  </sheets>
  <externalReferences>
    <externalReference r:id="rId493"/>
    <externalReference r:id="rId494"/>
    <externalReference r:id="rId495"/>
  </externalReferences>
  <definedNames>
    <definedName name="_xlnm._FilterDatabase" localSheetId="67" hidden="1">'EA-03-SAPAL'!$A$7:$E$158</definedName>
    <definedName name="_xlnm._FilterDatabase" localSheetId="70" hidden="1">'EFE-01-SAPAL'!$A$7:$E$80</definedName>
    <definedName name="_xlnm._FilterDatabase" localSheetId="71" hidden="1">'EFE-02-SAPAL'!$A$21:$D$131</definedName>
    <definedName name="_xlnm._FilterDatabase" localSheetId="468" hidden="1">'ESF-03-AMSP'!$A$7:$K$110</definedName>
    <definedName name="_xlnm._FilterDatabase" localSheetId="338" hidden="1">'ESF-03-BOMBEROS'!$A$7:$K$110</definedName>
    <definedName name="_xlnm._FilterDatabase" localSheetId="4" hidden="1">'ESF-03-DIF'!$A$7:$K$110</definedName>
    <definedName name="_xlnm._FilterDatabase" localSheetId="156" hidden="1">'ESF-03-EXPLORA'!$A$7:$K$110</definedName>
    <definedName name="_xlnm._FilterDatabase" localSheetId="364" hidden="1">'ESF-03-FCIND'!$A$7:$K$87</definedName>
    <definedName name="_xlnm._FilterDatabase" localSheetId="234" hidden="1">'ESF-03-FERIALEÓN'!$A$7:$K$159</definedName>
    <definedName name="_xlnm._FilterDatabase" localSheetId="390" hidden="1">'ESF-03-FIDOC'!$A$7:$K$112</definedName>
    <definedName name="_xlnm._FilterDatabase" localSheetId="130" hidden="1">'ESF-03-FPJ'!$A$7:$K$110</definedName>
    <definedName name="_xlnm._FilterDatabase" localSheetId="182" hidden="1">'ESF-03-ICL'!$A$7:$K$136</definedName>
    <definedName name="_xlnm._FilterDatabase" localSheetId="78" hidden="1">'ESF-03-IMM'!$A$7:$K$110</definedName>
    <definedName name="_xlnm._FilterDatabase" localSheetId="260" hidden="1">'ESF-03-IMPLAN'!$A$7:$K$110</definedName>
    <definedName name="_xlnm._FilterDatabase" localSheetId="312" hidden="1">'ESF-03-IMUVI'!$A$7:$K$127</definedName>
    <definedName name="_xlnm._FilterDatabase" localSheetId="208" hidden="1">'ESF-03-MC'!$A$7:$K$110</definedName>
    <definedName name="_xlnm._FilterDatabase" localSheetId="286" hidden="1">'ESF-03-PPM'!$A$7:$K$88</definedName>
    <definedName name="_xlnm._FilterDatabase" localSheetId="52" hidden="1">'ESF-03-SAPAL'!$A$7:$K$116</definedName>
    <definedName name="_xlnm._FilterDatabase" localSheetId="442" hidden="1">'ESF-03-SAPAL-RURAL'!$A$7:$K$110</definedName>
    <definedName name="_xlnm._FilterDatabase" localSheetId="416" hidden="1">'ESF-03-SIAP'!$A$7:$K$110</definedName>
    <definedName name="_xlnm._FilterDatabase" localSheetId="104" hidden="1">'ESF-03-ZOOLEÓN'!$A$7:$K$87</definedName>
    <definedName name="_xlnm._FilterDatabase" localSheetId="473" hidden="1">'ESF-08-AMSP'!$A$7:$H$78</definedName>
    <definedName name="_xlnm._FilterDatabase" localSheetId="343" hidden="1">'ESF-08-BOMBEROS'!$A$7:$H$97</definedName>
    <definedName name="_xlnm._FilterDatabase" localSheetId="9" hidden="1">'ESF-08-DIF'!$A$7:$H$78</definedName>
    <definedName name="_xlnm._FilterDatabase" localSheetId="161" hidden="1">'ESF-08-EXPLORA'!$A$7:$H$81</definedName>
    <definedName name="_xlnm._FilterDatabase" localSheetId="369" hidden="1">'ESF-08-FCIND'!$A$7:$H$177</definedName>
    <definedName name="_xlnm._FilterDatabase" localSheetId="239" hidden="1">'ESF-08-FERIALEÓN'!$A$7:$H$197</definedName>
    <definedName name="_xlnm._FilterDatabase" localSheetId="395" hidden="1">'ESF-08-FIDOC'!$A$7:$H$60</definedName>
    <definedName name="_xlnm._FilterDatabase" localSheetId="135" hidden="1">'ESF-08-FPJ'!$A$7:$H$70</definedName>
    <definedName name="_xlnm._FilterDatabase" localSheetId="187" hidden="1">'ESF-08-ICL'!$A$7:$H$78</definedName>
    <definedName name="_xlnm._FilterDatabase" localSheetId="83" hidden="1">'ESF-08-IMM'!$A$7:$F$786</definedName>
    <definedName name="_xlnm._FilterDatabase" localSheetId="265" hidden="1">'ESF-08-IMPLAN'!$A$7:$H$76</definedName>
    <definedName name="_xlnm._FilterDatabase" localSheetId="317" hidden="1">'ESF-08-IMUVI'!$A$7:$H$83</definedName>
    <definedName name="_xlnm._FilterDatabase" localSheetId="213" hidden="1">'ESF-08-MC'!$A$7:$H$74</definedName>
    <definedName name="_xlnm._FilterDatabase" localSheetId="291" hidden="1">'ESF-08-PPM'!$A$7:$H$71</definedName>
    <definedName name="_xlnm._FilterDatabase" localSheetId="57" hidden="1">'ESF-08-SAPAL'!$A$7:$H$135</definedName>
    <definedName name="_xlnm._FilterDatabase" localSheetId="447" hidden="1">'ESF-08-SAPAL-RURAL'!$A$7:$H$70</definedName>
    <definedName name="_xlnm._FilterDatabase" localSheetId="421" hidden="1">'ESF-08-SIAP'!$A$7:$H$82</definedName>
    <definedName name="_xlnm._FilterDatabase" localSheetId="109" hidden="1">'ESF-08-ZOOLEÓN'!$A$7:$H$495</definedName>
    <definedName name="_xlnm._FilterDatabase" localSheetId="61" hidden="1">'ESF-12-SAPAL'!$A$7:$H$41</definedName>
    <definedName name="_TOT1">'EFE-02-COMUDE'!$C$29</definedName>
    <definedName name="_xlnm.Print_Area" localSheetId="412">'Conciliacion_Eg-FIDOC'!$A$1:$C$37</definedName>
    <definedName name="_xlnm.Print_Area" localSheetId="411">'Conciliacion_Ig-FIDOC'!$A$1:$C$23</definedName>
    <definedName name="_xlnm.Print_Area" localSheetId="481">'EA-01-AMSP'!$A$1:$D$12</definedName>
    <definedName name="_xlnm.Print_Area" localSheetId="351">'EA-01-BOMBEROS'!$A$1:$D$16</definedName>
    <definedName name="_xlnm.Print_Area" localSheetId="41">'EA-01-COMUDE'!$A$1:$D$11</definedName>
    <definedName name="_xlnm.Print_Area" localSheetId="17">'EA-01-DIF'!$A$1:$D$62</definedName>
    <definedName name="_xlnm.Print_Area" localSheetId="169">'EA-01-EXPLORA'!$A$1:$D$47</definedName>
    <definedName name="_xlnm.Print_Area" localSheetId="247">'EA-01-FERIALEÓN'!$A$1:$D$76</definedName>
    <definedName name="_xlnm.Print_Area" localSheetId="403">'EA-01-FIDOC'!$A$1:$D$23</definedName>
    <definedName name="_xlnm.Print_Area" localSheetId="143">'EA-01-FPJ'!$A$1:$D$47</definedName>
    <definedName name="_xlnm.Print_Area" localSheetId="195">'EA-01-ICL'!$A$1:$D$34</definedName>
    <definedName name="_xlnm.Print_Area" localSheetId="91">'EA-01-IMM'!$A$1:$D$17</definedName>
    <definedName name="_xlnm.Print_Area" localSheetId="273">'EA-01-IMPLAN'!$A$1:$D$47</definedName>
    <definedName name="_xlnm.Print_Area" localSheetId="325">'EA-01-IMUVI'!$A$1:$D$40</definedName>
    <definedName name="_xlnm.Print_Area" localSheetId="221">'EA-01-MC'!$A$1:$D$47</definedName>
    <definedName name="_xlnm.Print_Area" localSheetId="65">'EA-01-SAPAL'!$A$1:$D$31</definedName>
    <definedName name="_xlnm.Print_Area" localSheetId="455">'EA-01-SAPAL-RURAL'!$A$1:$D$47</definedName>
    <definedName name="_xlnm.Print_Area" localSheetId="429">'EA-01-SIAP'!$A$1:$D$47</definedName>
    <definedName name="_xlnm.Print_Area" localSheetId="117">'EA-01-ZOOLEÓN'!$A$1:$D$75</definedName>
    <definedName name="_xlnm.Print_Area" localSheetId="482">'EA-02-AMSP'!$A$1:$E$13</definedName>
    <definedName name="_xlnm.Print_Area" localSheetId="352">'EA-02-BOMBEROS'!$A$1:$E$16</definedName>
    <definedName name="_xlnm.Print_Area" localSheetId="42">'EA-02-COMUDE'!$A$1:$E$11</definedName>
    <definedName name="_xlnm.Print_Area" localSheetId="18">'EA-02-DIF'!$A$1:$E$14</definedName>
    <definedName name="_xlnm.Print_Area" localSheetId="170">'EA-02-EXPLORA'!$A$1:$E$16</definedName>
    <definedName name="_xlnm.Print_Area" localSheetId="248">'EA-02-FERIALEÓN'!$A$1:$E$16</definedName>
    <definedName name="_xlnm.Print_Area" localSheetId="404">'EA-02-FIDOC'!$A$1:$E$13</definedName>
    <definedName name="_xlnm.Print_Area" localSheetId="144">'EA-02-FPJ'!$A$1:$E$16</definedName>
    <definedName name="_xlnm.Print_Area" localSheetId="196">'EA-02-ICL'!$A$1:$E$16</definedName>
    <definedName name="_xlnm.Print_Area" localSheetId="92">'EA-02-IMM'!$A$1:$E$16</definedName>
    <definedName name="_xlnm.Print_Area" localSheetId="274">'EA-02-IMPLAN'!$A$1:$E$16</definedName>
    <definedName name="_xlnm.Print_Area" localSheetId="326">'EA-02-IMUVI'!$A$1:$E$29</definedName>
    <definedName name="_xlnm.Print_Area" localSheetId="222">'EA-02-MC'!$A$1:$E$16</definedName>
    <definedName name="_xlnm.Print_Area" localSheetId="66">'EA-02-SAPAL'!$A$1:$E$14</definedName>
    <definedName name="_xlnm.Print_Area" localSheetId="456">'EA-02-SAPAL-RURAL'!$A$1:$E$16</definedName>
    <definedName name="_xlnm.Print_Area" localSheetId="430">'EA-02-SIAP'!$A$1:$E$16</definedName>
    <definedName name="_xlnm.Print_Area" localSheetId="118">'EA-02-ZOOLEÓN'!$A$1:$E$16</definedName>
    <definedName name="_xlnm.Print_Area" localSheetId="483">'EA-03 -AMSP'!$A$1:$E$44</definedName>
    <definedName name="_xlnm.Print_Area" localSheetId="19">'EA-03 -DIF'!$A$1:$E$135</definedName>
    <definedName name="_xlnm.Print_Area" localSheetId="353">'EA-03-BOMBEROS '!$A$1:$E$91</definedName>
    <definedName name="_xlnm.Print_Area" localSheetId="43">'EA-03-COMUDE'!$A$1:$E$11</definedName>
    <definedName name="_xlnm.Print_Area" localSheetId="171">'EA-03-EXPLORA '!$A$1:$E$127</definedName>
    <definedName name="_xlnm.Print_Area" localSheetId="249">'EA-03-FERIALEÓN'!$A$1:$E$121</definedName>
    <definedName name="_xlnm.Print_Area" localSheetId="405">'EA-03-FIDOC '!$A$1:$E$54</definedName>
    <definedName name="_xlnm.Print_Area" localSheetId="145">'EA-03-FPJ '!$A$1:$E$34</definedName>
    <definedName name="_xlnm.Print_Area" localSheetId="197">'EA-03-ICL '!$A$1:$E$95</definedName>
    <definedName name="_xlnm.Print_Area" localSheetId="93">'EA-03-IMM '!$A$1:$E$58</definedName>
    <definedName name="_xlnm.Print_Area" localSheetId="275">'EA-03-IMPLAN '!$A$1:$E$111</definedName>
    <definedName name="_xlnm.Print_Area" localSheetId="327">'EA-03-IMUVI '!$A$1:$E$200</definedName>
    <definedName name="_xlnm.Print_Area" localSheetId="223">'EA-03-MC'!$A$1:$E$112</definedName>
    <definedName name="_xlnm.Print_Area" localSheetId="67">'EA-03-SAPAL'!$A$1:$E$167</definedName>
    <definedName name="_xlnm.Print_Area" localSheetId="457">'EA-03-SAPAL-RURAL '!$A$1:$E$112</definedName>
    <definedName name="_xlnm.Print_Area" localSheetId="431">'EA-03-SIAP '!$A$1:$E$87</definedName>
    <definedName name="_xlnm.Print_Area" localSheetId="119">'EA-03-ZOOLEÓN '!$A$1:$E$106</definedName>
    <definedName name="_xlnm.Print_Area" localSheetId="486">'EFE-01-AMSP'!$A$1:$E$20</definedName>
    <definedName name="_xlnm.Print_Area" localSheetId="356">'EFE-01-BOMBEROS  '!$A$1:$E$26</definedName>
    <definedName name="_xlnm.Print_Area" localSheetId="46">'EFE-01-COMUDE'!$A$1:$E$11</definedName>
    <definedName name="_xlnm.Print_Area" localSheetId="22">'EFE-01-DIF'!$A$1:$E$28</definedName>
    <definedName name="_xlnm.Print_Area" localSheetId="174">'EFE-01-EXPLORA  '!$A$1:$E$164</definedName>
    <definedName name="_xlnm.Print_Area" localSheetId="252">'EFE-01-FERIALEÓN  '!$A$1:$E$29</definedName>
    <definedName name="_xlnm.Print_Area" localSheetId="408">'EFE-01-FIDOC  '!$A$1:$E$17</definedName>
    <definedName name="_xlnm.Print_Area" localSheetId="148">'EFE-01-FPJ  '!$A$1:$E$13</definedName>
    <definedName name="_xlnm.Print_Area" localSheetId="200">'EFE-01-ICL  '!$A$1:$E$46</definedName>
    <definedName name="_xlnm.Print_Area" localSheetId="96">'EFE-01-IMM  '!$A$1:$E$17</definedName>
    <definedName name="_xlnm.Print_Area" localSheetId="278">'EFE-01-IMPLAN  '!$A$1:$E$164</definedName>
    <definedName name="_xlnm.Print_Area" localSheetId="330">'EFE-01-IMUVI  '!$A$1:$E$22</definedName>
    <definedName name="_xlnm.Print_Area" localSheetId="226">'EFE-01-MC  '!$A$1:$E$21</definedName>
    <definedName name="_xlnm.Print_Area" localSheetId="70">'EFE-01-SAPAL'!$A$1:$E$83</definedName>
    <definedName name="_xlnm.Print_Area" localSheetId="460">'EFE-01-SAPAL-RURAL  '!$A$1:$E$164</definedName>
    <definedName name="_xlnm.Print_Area" localSheetId="434">'EFE-01-SIAP  '!$A$1:$E$164</definedName>
    <definedName name="_xlnm.Print_Area" localSheetId="122">'EFE-01-ZOOLEÓN  '!$A$1:$E$32</definedName>
    <definedName name="_xlnm.Print_Area" localSheetId="487">'EFE-02-AMSP'!$A$1:$D$34</definedName>
    <definedName name="_xlnm.Print_Area" localSheetId="357">'EFE-02-BOMBEROS'!$A$1:$D$34</definedName>
    <definedName name="_xlnm.Print_Area" localSheetId="47">'EFE-02-COMUDE'!$A$1:$D$11</definedName>
    <definedName name="_xlnm.Print_Area" localSheetId="23">'EFE-02-DIF'!$A$1:$D$21</definedName>
    <definedName name="_xlnm.Print_Area" localSheetId="175">'EFE-02-EXPLORA'!$A$1:$D$34</definedName>
    <definedName name="_xlnm.Print_Area" localSheetId="253">'EFE-02-FERIALEÓN'!$A$1:$D$21</definedName>
    <definedName name="_xlnm.Print_Area" localSheetId="409">'EFE-02-FIDOC'!$A$1:$D$25</definedName>
    <definedName name="_xlnm.Print_Area" localSheetId="149">'EFE-02-FPJ'!$A$1:$D$34</definedName>
    <definedName name="_xlnm.Print_Area" localSheetId="201">'EFE-02-ICL'!$A$1:$D$34</definedName>
    <definedName name="_xlnm.Print_Area" localSheetId="97">'EFE-02-IMM'!$A$1:$D$16</definedName>
    <definedName name="_xlnm.Print_Area" localSheetId="279">'EFE-02-IMPLAN'!$A$1:$D$34</definedName>
    <definedName name="_xlnm.Print_Area" localSheetId="331">'EFE-02-IMUVI'!$A$1:$D$31</definedName>
    <definedName name="_xlnm.Print_Area" localSheetId="227">'EFE-02-MC'!$A$1:$D$34</definedName>
    <definedName name="_xlnm.Print_Area" localSheetId="71">'EFE-02-SAPAL'!$A$1:$D$18</definedName>
    <definedName name="_xlnm.Print_Area" localSheetId="461">'EFE-02-SAPAL-RURAL'!$A$1:$D$34</definedName>
    <definedName name="_xlnm.Print_Area" localSheetId="435">'EFE-02-SIAP'!$A$1:$D$34</definedName>
    <definedName name="_xlnm.Print_Area" localSheetId="123">'EFE-02-ZOOLEÓN'!$A$1:$D$35</definedName>
    <definedName name="_xlnm.Print_Area" localSheetId="488">'EFE-03-AMSP'!$A$1:$C$43</definedName>
    <definedName name="_xlnm.Print_Area" localSheetId="358">'EFE-03-BOMBEROS'!$A$1:$C$43</definedName>
    <definedName name="_xlnm.Print_Area" localSheetId="48">'EFE-03-COMUDE'!$A$1:$C$43</definedName>
    <definedName name="_xlnm.Print_Area" localSheetId="176">'EFE-03-EXPLORA'!$A$1:$C$43</definedName>
    <definedName name="_xlnm.Print_Area" localSheetId="254">'EFE-03-FERIALEÓN'!$A$1:$C$43</definedName>
    <definedName name="_xlnm.Print_Area" localSheetId="410">'EFE-03-FIDOC'!$A$1:$D$46</definedName>
    <definedName name="_xlnm.Print_Area" localSheetId="150">'EFE-03-FPJ'!$A$1:$C$43</definedName>
    <definedName name="_xlnm.Print_Area" localSheetId="202">'EFE-03-ICL'!$A$1:$C$43</definedName>
    <definedName name="_xlnm.Print_Area" localSheetId="98">'EFE-03-IMM'!$A$1:$D$43</definedName>
    <definedName name="_xlnm.Print_Area" localSheetId="280">'EFE-03-IMPLAN'!$A$1:$C$43</definedName>
    <definedName name="_xlnm.Print_Area" localSheetId="332">'EFE-03-IMUVI'!$A$1:$D$43</definedName>
    <definedName name="_xlnm.Print_Area" localSheetId="228">'EFE-03-MC'!$A$1:$C$43</definedName>
    <definedName name="_xlnm.Print_Area" localSheetId="72">'EFE-03-SAPAL'!$A$1:$C$43</definedName>
    <definedName name="_xlnm.Print_Area" localSheetId="462">'EFE-03-SAPAL-RURAL'!$A$1:$C$43</definedName>
    <definedName name="_xlnm.Print_Area" localSheetId="436">'EFE-03-SIAP'!$A$1:$C$43</definedName>
    <definedName name="_xlnm.Print_Area" localSheetId="124">'EFE-03-ZOOLEÓN'!$A$1:$C$43</definedName>
    <definedName name="_xlnm.Print_Area" localSheetId="466">'ESF-01-AMSP'!$A$1:$E$79</definedName>
    <definedName name="_xlnm.Print_Area" localSheetId="336">'ESF-01-BOMBEROS'!$A$1:$E$79</definedName>
    <definedName name="_xlnm.Print_Area" localSheetId="27">'ESF-01-COMUDE'!$A$1:$F$32</definedName>
    <definedName name="_xlnm.Print_Area" localSheetId="2">'ESF-01-DIF'!$A$1:$E$79</definedName>
    <definedName name="_xlnm.Print_Area" localSheetId="154">'ESF-01-EXPLORA'!$A$1:$E$79</definedName>
    <definedName name="_xlnm.Print_Area" localSheetId="232">'ESF-01-FERIALEÓN'!$A$1:$E$37</definedName>
    <definedName name="_xlnm.Print_Area" localSheetId="388">'ESF-01-FIDOC'!$A$1:$E$35</definedName>
    <definedName name="_xlnm.Print_Area" localSheetId="128">'ESF-01-FPJ'!$A$1:$E$79</definedName>
    <definedName name="_xlnm.Print_Area" localSheetId="180">'ESF-01-ICL'!$A$1:$E$70</definedName>
    <definedName name="_xlnm.Print_Area" localSheetId="76">'ESF-01-IMM'!$A$1:$E$79</definedName>
    <definedName name="_xlnm.Print_Area" localSheetId="258">'ESF-01-IMPLAN'!$A$1:$E$79</definedName>
    <definedName name="_xlnm.Print_Area" localSheetId="310">'ESF-01-IMUVI'!$A$1:$E$79</definedName>
    <definedName name="_xlnm.Print_Area" localSheetId="206">'ESF-01-MC'!$A$1:$E$79</definedName>
    <definedName name="_xlnm.Print_Area" localSheetId="50">'ESF-01-SAPAL'!$A$1:$E$48</definedName>
    <definedName name="_xlnm.Print_Area" localSheetId="440">'ESF-01-SAPAL-RURAL'!$A$1:$E$79</definedName>
    <definedName name="_xlnm.Print_Area" localSheetId="414">'ESF-01-SIAP'!$A$1:$E$79</definedName>
    <definedName name="_xlnm.Print_Area" localSheetId="102">'ESF-01-ZOOLEÓN'!$A$1:$E$79</definedName>
    <definedName name="_xlnm.Print_Area" localSheetId="467">'ESF-02 -AMSP'!$A$1:$G$28</definedName>
    <definedName name="_xlnm.Print_Area" localSheetId="3">'ESF-02 -DIF'!$A$1:$G$60</definedName>
    <definedName name="_xlnm.Print_Area" localSheetId="233">'ESF-02 -FERIALEÓN'!$A$1:$G$196</definedName>
    <definedName name="_xlnm.Print_Area" localSheetId="337">'ESF-02-BOMBEROS '!$A$1:$G$26</definedName>
    <definedName name="_xlnm.Print_Area" localSheetId="28">'ESF-02-COMUDE'!$A$1:$E$18</definedName>
    <definedName name="_xlnm.Print_Area" localSheetId="155">'ESF-02-EXPLORA '!$A$1:$G$26</definedName>
    <definedName name="_xlnm.Print_Area" localSheetId="389">'ESF-02-FIDOC '!$A$1:$G$19</definedName>
    <definedName name="_xlnm.Print_Area" localSheetId="129">'ESF-02-FPJ '!$A$1:$G$26</definedName>
    <definedName name="_xlnm.Print_Area" localSheetId="181">'ESF-02-ICL '!$A$1:$G$44</definedName>
    <definedName name="_xlnm.Print_Area" localSheetId="77">'ESF-02-IMM '!$A$1:$G$26</definedName>
    <definedName name="_xlnm.Print_Area" localSheetId="259">'ESF-02-IMPLAN '!$A$1:$G$26</definedName>
    <definedName name="_xlnm.Print_Area" localSheetId="311">'ESF-02-IMUVI '!$A$1:$G$200</definedName>
    <definedName name="_xlnm.Print_Area" localSheetId="207">'ESF-02-MC '!$A$1:$G$26</definedName>
    <definedName name="_xlnm.Print_Area" localSheetId="51">'ESF-02-SAPAL '!$A$1:$G$28</definedName>
    <definedName name="_xlnm.Print_Area" localSheetId="441">'ESF-02-SAPAL-RURAL '!$A$1:$G$26</definedName>
    <definedName name="_xlnm.Print_Area" localSheetId="415">'ESF-02-SIAP '!$A$1:$G$45</definedName>
    <definedName name="_xlnm.Print_Area" localSheetId="103">'ESF-02-ZOOLEÓN '!$A$1:$G$26</definedName>
    <definedName name="_xlnm.Print_Area" localSheetId="468">'ESF-03-AMSP'!$A$1:$I$117</definedName>
    <definedName name="_xlnm.Print_Area" localSheetId="338">'ESF-03-BOMBEROS'!$A$1:$I$117</definedName>
    <definedName name="_xlnm.Print_Area" localSheetId="29">'ESF-03-COMUDE'!$A$1:$I$18</definedName>
    <definedName name="_xlnm.Print_Area" localSheetId="4">'ESF-03-DIF'!$A$1:$I$117</definedName>
    <definedName name="_xlnm.Print_Area" localSheetId="156">'ESF-03-EXPLORA'!$A$1:$I$117</definedName>
    <definedName name="_xlnm.Print_Area" localSheetId="234">'ESF-03-FERIALEÓN'!$A$1:$I$105</definedName>
    <definedName name="_xlnm.Print_Area" localSheetId="390">'ESF-03-FIDOC'!$A$1:$I$116</definedName>
    <definedName name="_xlnm.Print_Area" localSheetId="130">'ESF-03-FPJ'!$A$1:$I$117</definedName>
    <definedName name="_xlnm.Print_Area" localSheetId="182">'ESF-03-ICL'!$A$1:$I$143</definedName>
    <definedName name="_xlnm.Print_Area" localSheetId="78">'ESF-03-IMM'!$A$1:$I$117</definedName>
    <definedName name="_xlnm.Print_Area" localSheetId="260">'ESF-03-IMPLAN'!$A$1:$I$117</definedName>
    <definedName name="_xlnm.Print_Area" localSheetId="312">'ESF-03-IMUVI'!$A$1:$I$360</definedName>
    <definedName name="_xlnm.Print_Area" localSheetId="208">'ESF-03-MC'!$A$1:$I$117</definedName>
    <definedName name="_xlnm.Print_Area" localSheetId="52">'ESF-03-SAPAL'!$A$1:$I$123</definedName>
    <definedName name="_xlnm.Print_Area" localSheetId="442">'ESF-03-SAPAL-RURAL'!$A$1:$I$117</definedName>
    <definedName name="_xlnm.Print_Area" localSheetId="416">'ESF-03-SIAP'!$A$1:$I$117</definedName>
    <definedName name="_xlnm.Print_Area" localSheetId="104">'ESF-03-ZOOLEÓN'!$A$1:$I$93</definedName>
    <definedName name="_xlnm.Print_Area" localSheetId="469">'ESF-04-AMSP'!$A$1:$H$8</definedName>
    <definedName name="_xlnm.Print_Area" localSheetId="339">'ESF-04-BOMBEROS'!$A$1:$H$8</definedName>
    <definedName name="_xlnm.Print_Area" localSheetId="5">'ESF-04-DIF'!$A$1:$H$8</definedName>
    <definedName name="_xlnm.Print_Area" localSheetId="157">'ESF-04-EXPLORA'!$A$1:$H$8</definedName>
    <definedName name="_xlnm.Print_Area" localSheetId="235">'ESF-04-FERIALEÓN'!$A$1:$H$10</definedName>
    <definedName name="_xlnm.Print_Area" localSheetId="391">'ESF-04-FIDOC'!$A$1:$H$9</definedName>
    <definedName name="_xlnm.Print_Area" localSheetId="131">'ESF-04-FPJ'!$A$1:$H$8</definedName>
    <definedName name="_xlnm.Print_Area" localSheetId="183">'ESF-04-ICL'!$A$1:$H$8</definedName>
    <definedName name="_xlnm.Print_Area" localSheetId="79">'ESF-04-IMM'!$A$1:$H$8</definedName>
    <definedName name="_xlnm.Print_Area" localSheetId="261">'ESF-04-IMPLAN'!$A$1:$H$8</definedName>
    <definedName name="_xlnm.Print_Area" localSheetId="313">'ESF-04-IMUVI'!$A$1:$H$8</definedName>
    <definedName name="_xlnm.Print_Area" localSheetId="209">'ESF-04-MC'!$A$1:$H$8</definedName>
    <definedName name="_xlnm.Print_Area" localSheetId="53">'ESF-04-SAPAL'!$A$1:$H$7</definedName>
    <definedName name="_xlnm.Print_Area" localSheetId="443">'ESF-04-SAPAL-RURAL'!$A$1:$H$8</definedName>
    <definedName name="_xlnm.Print_Area" localSheetId="417">'ESF-04-SIAP'!$A$1:$H$8</definedName>
    <definedName name="_xlnm.Print_Area" localSheetId="105">'ESF-04-ZOOLEÓN'!$A$1:$H$8</definedName>
    <definedName name="_xlnm.Print_Area" localSheetId="392">'ESF-05-FIDOC'!$A$1:$D$20</definedName>
    <definedName name="_xlnm.Print_Area" localSheetId="471">'ESF-06 -AMSP'!$A$1:$G$18</definedName>
    <definedName name="_xlnm.Print_Area" localSheetId="7">'ESF-06 -DIF'!$A$1:$G$18</definedName>
    <definedName name="_xlnm.Print_Area" localSheetId="159">'ESF-06 -EXPLORA'!$A$1:$G$18</definedName>
    <definedName name="_xlnm.Print_Area" localSheetId="341">'ESF-06-BOMBEROS '!$A$1:$G$18</definedName>
    <definedName name="_xlnm.Print_Area" localSheetId="31">'ESF-06-COMUDE'!$A$1:$G$11</definedName>
    <definedName name="_xlnm.Print_Area" localSheetId="237">'ESF-06-FERIALEÓN '!$A$1:$G$12</definedName>
    <definedName name="_xlnm.Print_Area" localSheetId="393">'ESF-06-FIDOC '!$A$1:$G$17</definedName>
    <definedName name="_xlnm.Print_Area" localSheetId="133">'ESF-06-FPJ '!$A$1:$G$18</definedName>
    <definedName name="_xlnm.Print_Area" localSheetId="185">'ESF-06-ICL '!$A$1:$G$18</definedName>
    <definedName name="_xlnm.Print_Area" localSheetId="81">'ESF-06-IMM '!$A$1:$G$18</definedName>
    <definedName name="_xlnm.Print_Area" localSheetId="263">'ESF-06-IMPLAN '!$A$1:$G$18</definedName>
    <definedName name="_xlnm.Print_Area" localSheetId="315">'ESF-06-IMUVI '!$A$1:$G$18</definedName>
    <definedName name="_xlnm.Print_Area" localSheetId="211">'ESF-06-MC '!$A$1:$G$18</definedName>
    <definedName name="_xlnm.Print_Area" localSheetId="55">'ESF-06-SAPAL'!$A$1:$G$18</definedName>
    <definedName name="_xlnm.Print_Area" localSheetId="445">'ESF-06-SAPAL-RURAL '!$A$1:$G$18</definedName>
    <definedName name="_xlnm.Print_Area" localSheetId="419">'ESF-06-SIAP '!$A$1:$G$18</definedName>
    <definedName name="_xlnm.Print_Area" localSheetId="107">'ESF-06-ZOOLEÓN '!$A$1:$G$18</definedName>
    <definedName name="_xlnm.Print_Area" localSheetId="472">'ESF-07-AMSP'!$A$1:$E$18</definedName>
    <definedName name="_xlnm.Print_Area" localSheetId="342">'ESF-07-BOMBEROS'!$A$1:$E$18</definedName>
    <definedName name="_xlnm.Print_Area" localSheetId="32">'ESF-07-COMUDE'!$A$1:$E$11</definedName>
    <definedName name="_xlnm.Print_Area" localSheetId="8">'ESF-07-DIF'!$A$1:$E$18</definedName>
    <definedName name="_xlnm.Print_Area" localSheetId="160">'ESF-07-EXPLORA'!$A$1:$E$18</definedName>
    <definedName name="_xlnm.Print_Area" localSheetId="238">'ESF-07-FERIALEÓN'!$A$1:$E$14</definedName>
    <definedName name="_xlnm.Print_Area" localSheetId="394">'ESF-07-FIDOC'!$A$1:$E$13</definedName>
    <definedName name="_xlnm.Print_Area" localSheetId="134">'ESF-07-FPJ'!$A$1:$E$18</definedName>
    <definedName name="_xlnm.Print_Area" localSheetId="186">'ESF-07-ICL'!$A$1:$E$18</definedName>
    <definedName name="_xlnm.Print_Area" localSheetId="82">'ESF-07-IMM'!$A$1:$E$18</definedName>
    <definedName name="_xlnm.Print_Area" localSheetId="264">'ESF-07-IMPLAN'!$A$1:$E$18</definedName>
    <definedName name="_xlnm.Print_Area" localSheetId="316">'ESF-07-IMUVI'!$A$1:$E$18</definedName>
    <definedName name="_xlnm.Print_Area" localSheetId="212">'ESF-07-MC'!$A$1:$E$18</definedName>
    <definedName name="_xlnm.Print_Area" localSheetId="56">'ESF-07-SAPAL'!$A$1:$E$18</definedName>
    <definedName name="_xlnm.Print_Area" localSheetId="446">'ESF-07-SAPAL-RURAL'!$A$1:$E$18</definedName>
    <definedName name="_xlnm.Print_Area" localSheetId="420">'ESF-07-SIAP'!$A$1:$E$18</definedName>
    <definedName name="_xlnm.Print_Area" localSheetId="108">'ESF-07-ZOOLEÓN'!$A$1:$E$18</definedName>
    <definedName name="_xlnm.Print_Area" localSheetId="473">'ESF-08-AMSP'!$A$1:$F$50</definedName>
    <definedName name="_xlnm.Print_Area" localSheetId="343">'ESF-08-BOMBEROS'!$A$1:$F$60</definedName>
    <definedName name="_xlnm.Print_Area" localSheetId="33">'ESF-08-COMUDE'!$A$1:$F$25</definedName>
    <definedName name="_xlnm.Print_Area" localSheetId="9">'ESF-08-DIF'!$A$1:$F$50</definedName>
    <definedName name="_xlnm.Print_Area" localSheetId="161">'ESF-08-EXPLORA'!$A$1:$F$42</definedName>
    <definedName name="_xlnm.Print_Area" localSheetId="239">'ESF-08-FERIALEÓN'!$A$1:$F$163</definedName>
    <definedName name="_xlnm.Print_Area" localSheetId="395">'ESF-08-FIDOC'!$A$1:$H$61</definedName>
    <definedName name="_xlnm.Print_Area" localSheetId="135">'ESF-08-FPJ'!$A$1:$F$42</definedName>
    <definedName name="_xlnm.Print_Area" localSheetId="187">'ESF-08-ICL'!$A$1:$F$47</definedName>
    <definedName name="_xlnm.Print_Area" localSheetId="83">'ESF-08-IMM'!$A$1:$F$758</definedName>
    <definedName name="_xlnm.Print_Area" localSheetId="265">'ESF-08-IMPLAN'!$A$1:$F$43</definedName>
    <definedName name="_xlnm.Print_Area" localSheetId="317">'ESF-08-IMUVI'!$A$1:$H$83</definedName>
    <definedName name="_xlnm.Print_Area" localSheetId="213">'ESF-08-MC'!$A$1:$F$42</definedName>
    <definedName name="_xlnm.Print_Area" localSheetId="57">'ESF-08-SAPAL'!$A$1:$F$76</definedName>
    <definedName name="_xlnm.Print_Area" localSheetId="447">'ESF-08-SAPAL-RURAL'!$A$1:$F$42</definedName>
    <definedName name="_xlnm.Print_Area" localSheetId="421">'ESF-08-SIAP'!$A$1:$F$42</definedName>
    <definedName name="_xlnm.Print_Area" localSheetId="109">'ESF-08-ZOOLEÓN'!$A$1:$F$455</definedName>
    <definedName name="_xlnm.Print_Area" localSheetId="474">'ESF-09-AMSP'!$A$1:$F$36</definedName>
    <definedName name="_xlnm.Print_Area" localSheetId="344">'ESF-09-BOMBEROS'!$A$1:$F$42</definedName>
    <definedName name="_xlnm.Print_Area" localSheetId="34">'ESF-09-COMUDE'!$A$1:$F$25</definedName>
    <definedName name="_xlnm.Print_Area" localSheetId="10">'ESF-09-DIF'!$A$1:$F$36</definedName>
    <definedName name="_xlnm.Print_Area" localSheetId="162">'ESF-09-EXPLORA'!$A$1:$F$38</definedName>
    <definedName name="_xlnm.Print_Area" localSheetId="240">'ESF-09-FERIALEÓN'!$A$1:$F$67</definedName>
    <definedName name="_xlnm.Print_Area" localSheetId="396">'ESF-09-FIDOC'!$A$1:$F$29</definedName>
    <definedName name="_xlnm.Print_Area" localSheetId="136">'ESF-09-FPJ'!$A$1:$F$36</definedName>
    <definedName name="_xlnm.Print_Area" localSheetId="188">'ESF-09-ICL'!$A$1:$F$32</definedName>
    <definedName name="_xlnm.Print_Area" localSheetId="84">'ESF-09-IMM'!$A$1:$F$48</definedName>
    <definedName name="_xlnm.Print_Area" localSheetId="266">'ESF-09-IMPLAN'!$A$1:$F$40</definedName>
    <definedName name="_xlnm.Print_Area" localSheetId="318">'ESF-09-IMUVI'!$A$1:$F$36</definedName>
    <definedName name="_xlnm.Print_Area" localSheetId="214">'ESF-09-MC'!$A$1:$F$36</definedName>
    <definedName name="_xlnm.Print_Area" localSheetId="58">'ESF-09-SAPAL'!$A$1:$F$35</definedName>
    <definedName name="_xlnm.Print_Area" localSheetId="448">'ESF-09-SAPAL-RURAL'!$A$1:$F$36</definedName>
    <definedName name="_xlnm.Print_Area" localSheetId="422">'ESF-09-SIAP'!$A$1:$F$36</definedName>
    <definedName name="_xlnm.Print_Area" localSheetId="110">'ESF-09-ZOOLEÓN'!$A$1:$F$36</definedName>
    <definedName name="_xlnm.Print_Area" localSheetId="475">'ESF-10-AMSP'!$A$1:$H$8</definedName>
    <definedName name="_xlnm.Print_Area" localSheetId="345">'ESF-10-BOMBEROS'!$A$1:$H$8</definedName>
    <definedName name="_xlnm.Print_Area" localSheetId="35">'ESF-10-COMUDE'!$A$1:$H$8</definedName>
    <definedName name="_xlnm.Print_Area" localSheetId="11">'ESF-10-DIF'!$A$1:$H$8</definedName>
    <definedName name="_xlnm.Print_Area" localSheetId="163">'ESF-10-EXPLORA'!$A$1:$H$8</definedName>
    <definedName name="_xlnm.Print_Area" localSheetId="241">'ESF-10-FERIALEÓN'!$A$1:$H$8</definedName>
    <definedName name="_xlnm.Print_Area" localSheetId="397">'ESF-10-FIDOC'!$A$1:$H$15</definedName>
    <definedName name="_xlnm.Print_Area" localSheetId="137">'ESF-10-FPJ'!$A$1:$H$8</definedName>
    <definedName name="_xlnm.Print_Area" localSheetId="189">'ESF-10-ICL'!$A$1:$H$8</definedName>
    <definedName name="_xlnm.Print_Area" localSheetId="85">'ESF-10-IMM'!$A$1:$H$8</definedName>
    <definedName name="_xlnm.Print_Area" localSheetId="267">'ESF-10-IMPLAN'!$A$1:$H$8</definedName>
    <definedName name="_xlnm.Print_Area" localSheetId="319">'ESF-10-IMUVI'!$A$1:$H$8</definedName>
    <definedName name="_xlnm.Print_Area" localSheetId="215">'ESF-10-MC'!$A$1:$H$8</definedName>
    <definedName name="_xlnm.Print_Area" localSheetId="59">'ESF-10-SAPAL'!$A$1:$H$8</definedName>
    <definedName name="_xlnm.Print_Area" localSheetId="449">'ESF-10-SAPAL-RURAL'!$A$1:$H$8</definedName>
    <definedName name="_xlnm.Print_Area" localSheetId="423">'ESF-10-SIAP'!$A$1:$H$8</definedName>
    <definedName name="_xlnm.Print_Area" localSheetId="111">'ESF-10-ZOOLEÓN'!$A$1:$H$8</definedName>
    <definedName name="_xlnm.Print_Area" localSheetId="476">'ESF-11-AMSP'!$A$1:$D$13</definedName>
    <definedName name="_xlnm.Print_Area" localSheetId="346">'ESF-11-BOMBEROS'!$A$1:$D$13</definedName>
    <definedName name="_xlnm.Print_Area" localSheetId="36">'ESF-11-COMUDE'!$A$1:$D$18</definedName>
    <definedName name="_xlnm.Print_Area" localSheetId="12">'ESF-11-DIF'!$A$1:$D$13</definedName>
    <definedName name="_xlnm.Print_Area" localSheetId="164">'ESF-11-EXPLORA'!$A$1:$D$13</definedName>
    <definedName name="_xlnm.Print_Area" localSheetId="242">'ESF-11-FERIALEÓN'!$A$1:$D$13</definedName>
    <definedName name="_xlnm.Print_Area" localSheetId="398">'ESF-11-FIDOC'!$A$1:$D$22</definedName>
    <definedName name="_xlnm.Print_Area" localSheetId="138">'ESF-11-FPJ'!$A$1:$D$13</definedName>
    <definedName name="_xlnm.Print_Area" localSheetId="190">'ESF-11-ICL'!$A$1:$D$13</definedName>
    <definedName name="_xlnm.Print_Area" localSheetId="86">'ESF-11-IMM'!$A$1:$D$13</definedName>
    <definedName name="_xlnm.Print_Area" localSheetId="268">'ESF-11-IMPLAN'!$A$1:$D$13</definedName>
    <definedName name="_xlnm.Print_Area" localSheetId="320">'ESF-11-IMUVI'!$A$1:$D$13</definedName>
    <definedName name="_xlnm.Print_Area" localSheetId="216">'ESF-11-MC'!$A$1:$D$13</definedName>
    <definedName name="_xlnm.Print_Area" localSheetId="60">'ESF-11-SAPAL'!$A$1:$D$13</definedName>
    <definedName name="_xlnm.Print_Area" localSheetId="450">'ESF-11-SAPAL-RURAL'!$A$1:$D$13</definedName>
    <definedName name="_xlnm.Print_Area" localSheetId="424">'ESF-11-SIAP'!$A$1:$D$13</definedName>
    <definedName name="_xlnm.Print_Area" localSheetId="112">'ESF-11-ZOOLEÓN'!$A$1:$D$13</definedName>
    <definedName name="_xlnm.Print_Area" localSheetId="477">'ESF-12 -AMSP'!$A$1:$H$24</definedName>
    <definedName name="_xlnm.Print_Area" localSheetId="13">'ESF-12 -DIF'!$A$1:$H$73</definedName>
    <definedName name="_xlnm.Print_Area" localSheetId="139">'ESF-12 -FPJ'!$A$1:$H$24</definedName>
    <definedName name="_xlnm.Print_Area" localSheetId="347">'ESF-12-BOMBEROS '!$A$1:$H$20</definedName>
    <definedName name="_xlnm.Print_Area" localSheetId="37">'ESF-12-COMUDE'!$A$1:$H$12</definedName>
    <definedName name="_xlnm.Print_Area" localSheetId="165">'ESF-12-EXPLORA '!$A$1:$H$32</definedName>
    <definedName name="_xlnm.Print_Area" localSheetId="243">'ESF-12-FERIALEÓN '!$A$1:$H$47</definedName>
    <definedName name="_xlnm.Print_Area" localSheetId="399">'ESF-12-FIDOC '!$A$1:$H$85</definedName>
    <definedName name="_xlnm.Print_Area" localSheetId="191">'ESF-12-ICL'!$A$1:$H$123</definedName>
    <definedName name="_xlnm.Print_Area" localSheetId="87">'ESF-12-IMM '!$A$1:$H$21</definedName>
    <definedName name="_xlnm.Print_Area" localSheetId="269">'ESF-12-IMPLAN '!$A$1:$H$29</definedName>
    <definedName name="_xlnm.Print_Area" localSheetId="321">'ESF-12-IMUVI '!$A$1:$H$68</definedName>
    <definedName name="_xlnm.Print_Area" localSheetId="217">'ESF-12-MC '!$A$1:$H$17</definedName>
    <definedName name="_xlnm.Print_Area" localSheetId="61">'ESF-12-SAPAL'!$A$1:$H$48</definedName>
    <definedName name="_xlnm.Print_Area" localSheetId="451">'ESF-12-SAPAL-RURAL '!$A$1:$H$24</definedName>
    <definedName name="_xlnm.Print_Area" localSheetId="425">'ESF-12-SIAP '!$A$1:$H$39</definedName>
    <definedName name="_xlnm.Print_Area" localSheetId="113">'ESF-12-ZOOLEÓN '!$A$1:$H$35</definedName>
    <definedName name="_xlnm.Print_Area" localSheetId="478">'ESF-13-AMSP'!$A$1:$E$12</definedName>
    <definedName name="_xlnm.Print_Area" localSheetId="348">'ESF-13-BOMBEROS'!$A$1:$E$12</definedName>
    <definedName name="_xlnm.Print_Area" localSheetId="38">'ESF-13-COMUDE'!$A$1:$E$18</definedName>
    <definedName name="_xlnm.Print_Area" localSheetId="14">'ESF-13-DIF'!$A$1:$E$12</definedName>
    <definedName name="_xlnm.Print_Area" localSheetId="166">'ESF-13-EXPLORA'!$A$1:$E$12</definedName>
    <definedName name="_xlnm.Print_Area" localSheetId="244">'ESF-13-FERIALEÓN'!$A$1:$E$12</definedName>
    <definedName name="_xlnm.Print_Area" localSheetId="400">'ESF-13-FIDOC'!$A$1:$E$24</definedName>
    <definedName name="_xlnm.Print_Area" localSheetId="140">'ESF-13-FPJ'!$A$1:$E$12</definedName>
    <definedName name="_xlnm.Print_Area" localSheetId="192">'ESF-13-ICL'!$A$1:$E$12</definedName>
    <definedName name="_xlnm.Print_Area" localSheetId="88">'ESF-13-IMM'!$A$1:$E$12</definedName>
    <definedName name="_xlnm.Print_Area" localSheetId="270">'ESF-13-IMPLAN'!$A$1:$E$12</definedName>
    <definedName name="_xlnm.Print_Area" localSheetId="322">'ESF-13-IMUVI'!$A$1:$E$110</definedName>
    <definedName name="_xlnm.Print_Area" localSheetId="218">'ESF-13-MC'!$A$1:$E$12</definedName>
    <definedName name="_xlnm.Print_Area" localSheetId="62">'ESF-13-SAPAL'!$A$1:$E$12</definedName>
    <definedName name="_xlnm.Print_Area" localSheetId="452">'ESF-13-SAPAL-RURAL'!$A$1:$E$12</definedName>
    <definedName name="_xlnm.Print_Area" localSheetId="426">'ESF-13-SIAP'!$A$1:$E$12</definedName>
    <definedName name="_xlnm.Print_Area" localSheetId="114">'ESF-13-ZOOLEÓN'!$A$1:$E$12</definedName>
    <definedName name="_xlnm.Print_Area" localSheetId="479">'ESF-14-AMSP'!$A$1:$E$20</definedName>
    <definedName name="_xlnm.Print_Area" localSheetId="349">'ESF-14-BOMBEROS'!$A$1:$E$20</definedName>
    <definedName name="_xlnm.Print_Area" localSheetId="39">'ESF-14-COMUDE'!$A$1:$E$11</definedName>
    <definedName name="_xlnm.Print_Area" localSheetId="15">'ESF-14-DIF'!$A$1:$E$20</definedName>
    <definedName name="_xlnm.Print_Area" localSheetId="167">'ESF-14-EXPLORA'!$A$1:$E$20</definedName>
    <definedName name="_xlnm.Print_Area" localSheetId="245">'ESF-14-FERIALEÓN'!$A$1:$E$20</definedName>
    <definedName name="_xlnm.Print_Area" localSheetId="401">'ESF-14-FIDOC'!$A$1:$E$32</definedName>
    <definedName name="_xlnm.Print_Area" localSheetId="141">'ESF-14-FPJ'!$A$1:$E$20</definedName>
    <definedName name="_xlnm.Print_Area" localSheetId="193">'ESF-14-ICL'!$A$1:$E$20</definedName>
    <definedName name="_xlnm.Print_Area" localSheetId="89">'ESF-14-IMM'!$A$1:$E$20</definedName>
    <definedName name="_xlnm.Print_Area" localSheetId="271">'ESF-14-IMPLAN'!$A$1:$E$20</definedName>
    <definedName name="_xlnm.Print_Area" localSheetId="323">'ESF-14-IMUVI'!$A$1:$E$28</definedName>
    <definedName name="_xlnm.Print_Area" localSheetId="219">'ESF-14-MC'!$A$1:$E$20</definedName>
    <definedName name="_xlnm.Print_Area" localSheetId="63">'ESF-14-SAPAL'!$A$1:$E$20</definedName>
    <definedName name="_xlnm.Print_Area" localSheetId="453">'ESF-14-SAPAL-RURAL'!$A$1:$E$20</definedName>
    <definedName name="_xlnm.Print_Area" localSheetId="427">'ESF-14-SIAP'!$A$1:$E$20</definedName>
    <definedName name="_xlnm.Print_Area" localSheetId="115">'ESF-14-ZOOLEÓN'!$A$1:$E$20</definedName>
    <definedName name="_xlnm.Print_Area" localSheetId="480">'ESF-15-AMSP'!$A$1:$AA$20</definedName>
    <definedName name="_xlnm.Print_Area" localSheetId="350">'ESF-15-BOMBEROS'!$A$1:$AA$20</definedName>
    <definedName name="_xlnm.Print_Area" localSheetId="40">'ESF-15-COMUDE'!$A$1:$AA$17</definedName>
    <definedName name="_xlnm.Print_Area" localSheetId="16">'ESF-15-DIF'!$A$1:$AA$20</definedName>
    <definedName name="_xlnm.Print_Area" localSheetId="168">'ESF-15-EXPLORA'!$A$1:$AA$20</definedName>
    <definedName name="_xlnm.Print_Area" localSheetId="246">'ESF-15-FERIALEÓN'!$A$1:$AA$20</definedName>
    <definedName name="_xlnm.Print_Area" localSheetId="402">'ESF-15-FIDOC'!$A$1:$AA$19</definedName>
    <definedName name="_xlnm.Print_Area" localSheetId="142">'ESF-15-FPJ'!$A$1:$AA$20</definedName>
    <definedName name="_xlnm.Print_Area" localSheetId="194">'ESF-15-ICL'!$A$1:$AA$20</definedName>
    <definedName name="_xlnm.Print_Area" localSheetId="90">'ESF-15-IMM'!$A$1:$AA$20</definedName>
    <definedName name="_xlnm.Print_Area" localSheetId="272">'ESF-15-IMPLAN'!$A$1:$AA$20</definedName>
    <definedName name="_xlnm.Print_Area" localSheetId="324">'ESF-15-IMUVI'!$A$1:$AA$20</definedName>
    <definedName name="_xlnm.Print_Area" localSheetId="220">'ESF-15-MC'!$A$1:$AA$20</definedName>
    <definedName name="_xlnm.Print_Area" localSheetId="64">'ESF-15-SAPAL'!$A$1:$AA$20</definedName>
    <definedName name="_xlnm.Print_Area" localSheetId="454">'ESF-15-SAPAL-RURAL'!$A$1:$AA$20</definedName>
    <definedName name="_xlnm.Print_Area" localSheetId="428">'ESF-15-SIAP'!$A$1:$AA$20</definedName>
    <definedName name="_xlnm.Print_Area" localSheetId="116">'ESF-15-ZOOLEÓN'!$A$1:$AA$20</definedName>
    <definedName name="_xlnm.Print_Area" localSheetId="491">'Memoria-AMSP'!$A$1:$E$74</definedName>
    <definedName name="_xlnm.Print_Area" localSheetId="361">'Memoria-BOMBEROS'!$A$1:$E$74</definedName>
    <definedName name="_xlnm.Print_Area" localSheetId="49">'Memoria-COMUDE'!$A$1:$E$39</definedName>
    <definedName name="_xlnm.Print_Area" localSheetId="26">'Memoria-DIF'!$A$1:$E$72</definedName>
    <definedName name="_xlnm.Print_Area" localSheetId="179">'Memoria-EXPLORA'!$A$1:$E$74</definedName>
    <definedName name="_xlnm.Print_Area" localSheetId="257">'Memoria-FERIALEÓN'!$A$1:$E$79</definedName>
    <definedName name="_xlnm.Print_Area" localSheetId="413">'Memoria-FIDOC'!$A$2:$F$76</definedName>
    <definedName name="_xlnm.Print_Area" localSheetId="153">'Memoria-FPJ'!$A$1:$E$74</definedName>
    <definedName name="_xlnm.Print_Area" localSheetId="205">'Memoria-ICL'!$A$1:$E$74</definedName>
    <definedName name="_xlnm.Print_Area" localSheetId="101">'Memoria-IMM'!$A$1:$E$74</definedName>
    <definedName name="_xlnm.Print_Area" localSheetId="283">'Memoria-IMPLAN'!$A$1:$E$74</definedName>
    <definedName name="_xlnm.Print_Area" localSheetId="335">'Memoria-IMUVI'!$A$1:$E$76</definedName>
    <definedName name="_xlnm.Print_Area" localSheetId="231">'Memoria-MC'!$A$1:$E$74</definedName>
    <definedName name="_xlnm.Print_Area" localSheetId="75">'Memoria-SAPAL'!$A$1:$E$74</definedName>
    <definedName name="_xlnm.Print_Area" localSheetId="465">'Memoria-SAPAL-RURAL'!$A$1:$E$74</definedName>
    <definedName name="_xlnm.Print_Area" localSheetId="439">'Memoria-SIAP'!$A$1:$E$74</definedName>
    <definedName name="_xlnm.Print_Area" localSheetId="127">'Memoria-ZOOLEÓN'!$A$1:$E$74</definedName>
    <definedName name="_xlnm.Print_Area" localSheetId="1">'Notas a los Edos Financieros'!$A$1:$B$40</definedName>
    <definedName name="_xlnm.Print_Area" localSheetId="484">'VHP-01-AMSP'!$A$1:$G$16</definedName>
    <definedName name="_xlnm.Print_Area" localSheetId="354">'VHP-01-BOMBEROS'!$A$1:$G$16</definedName>
    <definedName name="_xlnm.Print_Area" localSheetId="44">'VHP-01-COMUDE'!$A$1:$G$11</definedName>
    <definedName name="_xlnm.Print_Area" localSheetId="20">'VHP-01-DIF'!$A$1:$G$16</definedName>
    <definedName name="_xlnm.Print_Area" localSheetId="172">'VHP-01-EXPLORA'!$A$1:$G$16</definedName>
    <definedName name="_xlnm.Print_Area" localSheetId="250">'VHP-01-FERIALEÓN'!$A$1:$G$28</definedName>
    <definedName name="_xlnm.Print_Area" localSheetId="406">'VHP-01-FIDOC'!$A$1:$G$18</definedName>
    <definedName name="_xlnm.Print_Area" localSheetId="146">'VHP-01-FPJ'!$A$1:$G$16</definedName>
    <definedName name="_xlnm.Print_Area" localSheetId="198">'VHP-01-ICL'!$A$1:$G$14</definedName>
    <definedName name="_xlnm.Print_Area" localSheetId="94">'VHP-01-IMM'!$A$1:$G$16</definedName>
    <definedName name="_xlnm.Print_Area" localSheetId="276">'VHP-01-IMPLAN'!$A$1:$G$16</definedName>
    <definedName name="_xlnm.Print_Area" localSheetId="328">'VHP-01-IMUVI'!$A$1:$G$35</definedName>
    <definedName name="_xlnm.Print_Area" localSheetId="224">'VHP-01-MC'!$A$1:$G$16</definedName>
    <definedName name="_xlnm.Print_Area" localSheetId="68">'VHP-01-SAPAL'!$A$1:$G$16</definedName>
    <definedName name="_xlnm.Print_Area" localSheetId="458">'VHP-01-SAPAL-RURAL'!$A$1:$G$16</definedName>
    <definedName name="_xlnm.Print_Area" localSheetId="432">'VHP-01-SIAP'!$A$1:$G$16</definedName>
    <definedName name="_xlnm.Print_Area" localSheetId="120">'VHP-01-ZOOLEÓN'!$A$1:$G$16</definedName>
    <definedName name="_xlnm.Print_Area" localSheetId="485">'VHP-02-AMSP'!$A$1:$F$18</definedName>
    <definedName name="_xlnm.Print_Area" localSheetId="355">'VHP-02-BOMBEROS'!$A$1:$F$12</definedName>
    <definedName name="_xlnm.Print_Area" localSheetId="45">'VHP-02-COMUDE'!$A$1:$F$11</definedName>
    <definedName name="_xlnm.Print_Area" localSheetId="21">'VHP-02-DIF'!$A$1:$F$25</definedName>
    <definedName name="_xlnm.Print_Area" localSheetId="173">'VHP-02-EXPLORA'!$A$1:$F$29</definedName>
    <definedName name="_xlnm.Print_Area" localSheetId="251">'VHP-02-FERIALEÓN'!$A$1:$F$31</definedName>
    <definedName name="_xlnm.Print_Area" localSheetId="407">'VHP-02-FIDOC'!$A$1:$F$33</definedName>
    <definedName name="_xlnm.Print_Area" localSheetId="147">'VHP-02-FPJ'!$A$1:$F$25</definedName>
    <definedName name="_xlnm.Print_Area" localSheetId="199">'VHP-02-ICL'!$A$1:$F$40</definedName>
    <definedName name="_xlnm.Print_Area" localSheetId="95">'VHP-02-IMM'!$A$1:$F$25</definedName>
    <definedName name="_xlnm.Print_Area" localSheetId="277">'VHP-02-IMPLAN'!$A$1:$F$25</definedName>
    <definedName name="_xlnm.Print_Area" localSheetId="329">'VHP-02-IMUVI'!$A$1:$F$30</definedName>
    <definedName name="_xlnm.Print_Area" localSheetId="225">'VHP-02-MC'!$A$1:$F$32</definedName>
    <definedName name="_xlnm.Print_Area" localSheetId="69">'VHP-02-SAPAL'!$A$1:$F$15</definedName>
    <definedName name="_xlnm.Print_Area" localSheetId="459">'VHP-02-SAPAL-RURAL'!$A$1:$F$25</definedName>
    <definedName name="_xlnm.Print_Area" localSheetId="433">'VHP-02-SIAP'!$A$1:$F$25</definedName>
    <definedName name="_xlnm.Print_Area" localSheetId="121">'VHP-02-ZOOLEÓN'!$A$1:$F$27</definedName>
    <definedName name="Print_Area" localSheetId="377">'EA-01-FCIND'!$A$1:$D$13</definedName>
    <definedName name="Print_Area" localSheetId="299">'EA-01-PPM'!$A$1:$D$15</definedName>
    <definedName name="Print_Area" localSheetId="378">'EA-02-FCIND'!$A$1:$E$14</definedName>
    <definedName name="Print_Area" localSheetId="300">'EA-02-PPM'!$A$1:$E$14</definedName>
    <definedName name="Print_Area" localSheetId="379">'EA-03-FCIND '!$A$1:$E$52</definedName>
    <definedName name="Print_Area" localSheetId="301">'EA-03-PPM '!$A$1:$E$59</definedName>
    <definedName name="Print_Area" localSheetId="382">'EFE-01-FCIND  '!$A$1:$E$15</definedName>
    <definedName name="Print_Area" localSheetId="304">'EFE-01-PPM  '!$A$1:$E$21</definedName>
    <definedName name="Print_Area" localSheetId="383">'EFE-02-FCIND'!$A$1:$D$14</definedName>
    <definedName name="Print_Area" localSheetId="305">'EFE-02-PPM'!$A$1:$D$14</definedName>
    <definedName name="Print_Area" localSheetId="384">'EFE-03-FCIND'!$A$1:$C$43</definedName>
    <definedName name="Print_Area" localSheetId="306">'EFE-03-PPM'!$A$1:$C$43</definedName>
    <definedName name="Print_Area" localSheetId="362">'ESF-01-FCIND'!$A$1:$E$43</definedName>
    <definedName name="Print_Area" localSheetId="284">'ESF-01-PPM'!$A$1:$E$43</definedName>
    <definedName name="Print_Area" localSheetId="363">'ESF-02-FCIND '!$A$1:$G$35</definedName>
    <definedName name="Print_Area" localSheetId="285">'ESF-02-PPM '!$A$1:$G$31</definedName>
    <definedName name="Print_Area" localSheetId="364">'ESF-03-FCIND'!$A$1:$I$94</definedName>
    <definedName name="Print_Area" localSheetId="286">'ESF-03-PPM'!$A$1:$I$95</definedName>
    <definedName name="Print_Area" localSheetId="365">'ESF-04-FCIND'!$A$1:$H$8</definedName>
    <definedName name="Print_Area" localSheetId="287">'ESF-04-PPM'!$A$1:$H$8</definedName>
    <definedName name="Print_Area" localSheetId="367">'ESF-06-FCIND '!$A$1:$G$18</definedName>
    <definedName name="Print_Area" localSheetId="289">'ESF-06-PPM '!$A$1:$G$18</definedName>
    <definedName name="Print_Area" localSheetId="368">'ESF-07-FCIND'!$A$1:$E$18</definedName>
    <definedName name="Print_Area" localSheetId="290">'ESF-07-PPM'!$A$1:$E$18</definedName>
    <definedName name="Print_Area" localSheetId="369">'ESF-08-FCIND'!$A$1:$F$149</definedName>
    <definedName name="Print_Area" localSheetId="291">'ESF-08-PPM'!$A$1:$F$43</definedName>
    <definedName name="Print_Area" localSheetId="370">'ESF-09-FCIND'!$A$1:$F$52</definedName>
    <definedName name="Print_Area" localSheetId="292">'ESF-09-PPM'!$A$1:$F$34</definedName>
    <definedName name="Print_Area" localSheetId="371">'ESF-10-FCIND'!$A$1:$H$8</definedName>
    <definedName name="Print_Area" localSheetId="293">'ESF-10-PPM'!$A$1:$H$8</definedName>
    <definedName name="Print_Area" localSheetId="372">'ESF-11-FCIND'!$A$1:$D$14</definedName>
    <definedName name="Print_Area" localSheetId="294">'ESF-11-PPM'!$A$1:$D$14</definedName>
    <definedName name="Print_Area" localSheetId="373">'ESF-12-FCIND '!$A$1:$H$20</definedName>
    <definedName name="Print_Area" localSheetId="295">'ESF-12-PPM '!$A$1:$H$54</definedName>
    <definedName name="Print_Area" localSheetId="374">'ESF-13-FCIND'!$A$1:$E$12</definedName>
    <definedName name="Print_Area" localSheetId="296">'ESF-13-PPM'!$A$1:$E$12</definedName>
    <definedName name="Print_Area" localSheetId="375">'ESF-14-FCIND'!$A$1:$E$20</definedName>
    <definedName name="Print_Area" localSheetId="297">'ESF-14-PPM'!$A$1:$E$20</definedName>
    <definedName name="Print_Area" localSheetId="376">'ESF-15-FCIND'!$A$1:$AA$20</definedName>
    <definedName name="Print_Area" localSheetId="298">'ESF-15-PPM'!$A$1:$AA$20</definedName>
    <definedName name="Print_Area" localSheetId="387">'Memoria-FCIND'!$A$1:$E$74</definedName>
    <definedName name="Print_Area" localSheetId="309">'Memoria-PPM'!$A$1:$E$74</definedName>
    <definedName name="Print_Area" localSheetId="380">'VHP-01-FCIND'!$A$1:$G$21</definedName>
    <definedName name="Print_Area" localSheetId="302">'VHP-01-PPM'!$A$1:$G$14</definedName>
    <definedName name="Print_Area" localSheetId="381">'VHP-02-FCIND'!$A$1:$F$49</definedName>
    <definedName name="Print_Area" localSheetId="303">'VHP-02-PPM'!$A$1:$F$23</definedName>
    <definedName name="Print_Titles" localSheetId="377">'EA-01-FCIND'!$1:$7</definedName>
    <definedName name="Print_Titles" localSheetId="299">'EA-01-PPM'!$1:$7</definedName>
    <definedName name="Print_Titles" localSheetId="379">'EA-03-FCIND '!$1:$7</definedName>
    <definedName name="Print_Titles" localSheetId="301">'EA-03-PPM '!$1:$7</definedName>
    <definedName name="Print_Titles" localSheetId="382">'EFE-01-FCIND  '!$1:$7</definedName>
    <definedName name="Print_Titles" localSheetId="304">'EFE-01-PPM  '!$1:$7</definedName>
    <definedName name="_xlnm.Print_Titles" localSheetId="481">'EA-01-AMSP'!$1:$7</definedName>
    <definedName name="_xlnm.Print_Titles" localSheetId="351">'EA-01-BOMBEROS'!$1:$7</definedName>
    <definedName name="_xlnm.Print_Titles" localSheetId="41">'EA-01-COMUDE'!$1:$7</definedName>
    <definedName name="_xlnm.Print_Titles" localSheetId="17">'EA-01-DIF'!$1:$7</definedName>
    <definedName name="_xlnm.Print_Titles" localSheetId="169">'EA-01-EXPLORA'!$1:$7</definedName>
    <definedName name="_xlnm.Print_Titles" localSheetId="247">'EA-01-FERIALEÓN'!$1:$7</definedName>
    <definedName name="_xlnm.Print_Titles" localSheetId="403">'EA-01-FIDOC'!$1:$7</definedName>
    <definedName name="_xlnm.Print_Titles" localSheetId="143">'EA-01-FPJ'!$1:$7</definedName>
    <definedName name="_xlnm.Print_Titles" localSheetId="195">'EA-01-ICL'!$1:$7</definedName>
    <definedName name="_xlnm.Print_Titles" localSheetId="91">'EA-01-IMM'!$1:$7</definedName>
    <definedName name="_xlnm.Print_Titles" localSheetId="273">'EA-01-IMPLAN'!$1:$7</definedName>
    <definedName name="_xlnm.Print_Titles" localSheetId="325">'EA-01-IMUVI'!$1:$7</definedName>
    <definedName name="_xlnm.Print_Titles" localSheetId="221">'EA-01-MC'!$1:$7</definedName>
    <definedName name="_xlnm.Print_Titles" localSheetId="65">'EA-01-SAPAL'!$1:$7</definedName>
    <definedName name="_xlnm.Print_Titles" localSheetId="455">'EA-01-SAPAL-RURAL'!$1:$7</definedName>
    <definedName name="_xlnm.Print_Titles" localSheetId="429">'EA-01-SIAP'!$1:$7</definedName>
    <definedName name="_xlnm.Print_Titles" localSheetId="117">'EA-01-ZOOLEÓN'!$1:$7</definedName>
    <definedName name="_xlnm.Print_Titles" localSheetId="483">'EA-03 -AMSP'!$1:$7</definedName>
    <definedName name="_xlnm.Print_Titles" localSheetId="19">'EA-03 -DIF'!$1:$7</definedName>
    <definedName name="_xlnm.Print_Titles" localSheetId="353">'EA-03-BOMBEROS '!$1:$7</definedName>
    <definedName name="_xlnm.Print_Titles" localSheetId="43">'EA-03-COMUDE'!$1:$7</definedName>
    <definedName name="_xlnm.Print_Titles" localSheetId="171">'EA-03-EXPLORA '!$1:$7</definedName>
    <definedName name="_xlnm.Print_Titles" localSheetId="249">'EA-03-FERIALEÓN'!$1:$7</definedName>
    <definedName name="_xlnm.Print_Titles" localSheetId="405">'EA-03-FIDOC '!$1:$7</definedName>
    <definedName name="_xlnm.Print_Titles" localSheetId="145">'EA-03-FPJ '!$1:$7</definedName>
    <definedName name="_xlnm.Print_Titles" localSheetId="197">'EA-03-ICL '!$1:$7</definedName>
    <definedName name="_xlnm.Print_Titles" localSheetId="93">'EA-03-IMM '!$1:$7</definedName>
    <definedName name="_xlnm.Print_Titles" localSheetId="275">'EA-03-IMPLAN '!$1:$7</definedName>
    <definedName name="_xlnm.Print_Titles" localSheetId="327">'EA-03-IMUVI '!$1:$7</definedName>
    <definedName name="_xlnm.Print_Titles" localSheetId="223">'EA-03-MC'!$1:$7</definedName>
    <definedName name="_xlnm.Print_Titles" localSheetId="67">'EA-03-SAPAL'!$1:$7</definedName>
    <definedName name="_xlnm.Print_Titles" localSheetId="457">'EA-03-SAPAL-RURAL '!$1:$7</definedName>
    <definedName name="_xlnm.Print_Titles" localSheetId="431">'EA-03-SIAP '!$1:$7</definedName>
    <definedName name="_xlnm.Print_Titles" localSheetId="119">'EA-03-ZOOLEÓN '!$1:$7</definedName>
    <definedName name="_xlnm.Print_Titles" localSheetId="486">'EFE-01-AMSP'!$1:$7</definedName>
    <definedName name="_xlnm.Print_Titles" localSheetId="356">'EFE-01-BOMBEROS  '!$1:$7</definedName>
    <definedName name="_xlnm.Print_Titles" localSheetId="46">'EFE-01-COMUDE'!$1:$7</definedName>
    <definedName name="_xlnm.Print_Titles" localSheetId="22">'EFE-01-DIF'!$1:$7</definedName>
    <definedName name="_xlnm.Print_Titles" localSheetId="174">'EFE-01-EXPLORA  '!$1:$7</definedName>
    <definedName name="_xlnm.Print_Titles" localSheetId="252">'EFE-01-FERIALEÓN  '!$1:$7</definedName>
    <definedName name="_xlnm.Print_Titles" localSheetId="408">'EFE-01-FIDOC  '!$1:$7</definedName>
    <definedName name="_xlnm.Print_Titles" localSheetId="148">'EFE-01-FPJ  '!$1:$7</definedName>
    <definedName name="_xlnm.Print_Titles" localSheetId="200">'EFE-01-ICL  '!$1:$7</definedName>
    <definedName name="_xlnm.Print_Titles" localSheetId="96">'EFE-01-IMM  '!$1:$7</definedName>
    <definedName name="_xlnm.Print_Titles" localSheetId="278">'EFE-01-IMPLAN  '!$1:$7</definedName>
    <definedName name="_xlnm.Print_Titles" localSheetId="330">'EFE-01-IMUVI  '!$1:$7</definedName>
    <definedName name="_xlnm.Print_Titles" localSheetId="226">'EFE-01-MC  '!$1:$7</definedName>
    <definedName name="_xlnm.Print_Titles" localSheetId="70">'EFE-01-SAPAL'!$1:$7</definedName>
    <definedName name="_xlnm.Print_Titles" localSheetId="460">'EFE-01-SAPAL-RURAL  '!$1:$7</definedName>
    <definedName name="_xlnm.Print_Titles" localSheetId="434">'EFE-01-SIAP  '!$1:$7</definedName>
    <definedName name="_xlnm.Print_Titles" localSheetId="122">'EFE-01-ZOOLEÓN  '!$1:$7</definedName>
    <definedName name="_xlnm.Print_Titles" localSheetId="399">'ESF-12-FIDOC '!$1:$7</definedName>
    <definedName name="_xlnm.Print_Titles" localSheetId="1">'Notas a los Edos Financieros'!$1:$7</definedName>
    <definedName name="TOTAL">'EA-03-COMUDE'!$C$115</definedName>
  </definedNames>
  <calcPr calcId="162913"/>
</workbook>
</file>

<file path=xl/calcChain.xml><?xml version="1.0" encoding="utf-8"?>
<calcChain xmlns="http://schemas.openxmlformats.org/spreadsheetml/2006/main">
  <c r="E74" i="494" l="1"/>
  <c r="E73" i="494"/>
  <c r="E72" i="494"/>
  <c r="E71" i="494"/>
  <c r="E70" i="494"/>
  <c r="E69" i="494"/>
  <c r="E68" i="494"/>
  <c r="E66" i="494"/>
  <c r="E65" i="494"/>
  <c r="E64" i="494"/>
  <c r="E63" i="494"/>
  <c r="E62" i="494"/>
  <c r="C27" i="493"/>
  <c r="C9" i="493"/>
  <c r="C35" i="493" s="1"/>
  <c r="C15" i="492"/>
  <c r="C9" i="492"/>
  <c r="C20" i="492" s="1"/>
  <c r="C62" i="490"/>
  <c r="C32" i="490"/>
  <c r="D162" i="489"/>
  <c r="C162" i="489"/>
  <c r="E14" i="489"/>
  <c r="E13" i="489"/>
  <c r="E12" i="489"/>
  <c r="E11" i="489"/>
  <c r="E10" i="489"/>
  <c r="E9" i="489"/>
  <c r="E8" i="489"/>
  <c r="E162" i="489" s="1"/>
  <c r="D23" i="488"/>
  <c r="C23" i="488"/>
  <c r="E13" i="488"/>
  <c r="E12" i="488"/>
  <c r="E11" i="488"/>
  <c r="E10" i="488"/>
  <c r="E9" i="488"/>
  <c r="E8" i="488"/>
  <c r="E23" i="488" s="1"/>
  <c r="D14" i="487"/>
  <c r="C14" i="487"/>
  <c r="E9" i="487"/>
  <c r="E8" i="487"/>
  <c r="E14" i="487" s="1"/>
  <c r="D110" i="486"/>
  <c r="C110" i="486"/>
  <c r="C14" i="485"/>
  <c r="C89" i="484"/>
  <c r="C45" i="484"/>
  <c r="O18" i="483"/>
  <c r="N18" i="483"/>
  <c r="M18" i="483"/>
  <c r="L18" i="483"/>
  <c r="K18" i="483"/>
  <c r="I18" i="483"/>
  <c r="H18" i="483"/>
  <c r="G18" i="483"/>
  <c r="F18" i="483"/>
  <c r="C26" i="482"/>
  <c r="C18" i="482"/>
  <c r="C10" i="482"/>
  <c r="C18" i="481"/>
  <c r="C10" i="481"/>
  <c r="G42" i="480"/>
  <c r="F42" i="480"/>
  <c r="E42" i="480"/>
  <c r="D42" i="480"/>
  <c r="C42" i="480"/>
  <c r="G22" i="480"/>
  <c r="F22" i="480"/>
  <c r="E22" i="480"/>
  <c r="D22" i="480"/>
  <c r="C22" i="480"/>
  <c r="C20" i="479"/>
  <c r="C11" i="479"/>
  <c r="E34" i="477"/>
  <c r="D34" i="477"/>
  <c r="C34" i="477"/>
  <c r="E22" i="477"/>
  <c r="D22" i="477"/>
  <c r="C22" i="477"/>
  <c r="E13" i="477"/>
  <c r="D13" i="477"/>
  <c r="C13" i="477"/>
  <c r="E70" i="476"/>
  <c r="D70" i="476"/>
  <c r="C70" i="476"/>
  <c r="E60" i="476"/>
  <c r="D60" i="476"/>
  <c r="C60" i="476"/>
  <c r="E50" i="476"/>
  <c r="D50" i="476"/>
  <c r="C50" i="476"/>
  <c r="E40" i="476"/>
  <c r="D40" i="476"/>
  <c r="C40" i="476"/>
  <c r="E30" i="476"/>
  <c r="D30" i="476"/>
  <c r="C30" i="476"/>
  <c r="D16" i="476"/>
  <c r="C16" i="476"/>
  <c r="E12" i="476"/>
  <c r="E11" i="476"/>
  <c r="E10" i="476"/>
  <c r="E9" i="476"/>
  <c r="E8" i="476"/>
  <c r="E16" i="476" s="1"/>
  <c r="C16" i="475"/>
  <c r="C16" i="474"/>
  <c r="B28" i="473"/>
  <c r="C26" i="473"/>
  <c r="C16" i="473"/>
  <c r="G115" i="471"/>
  <c r="F115" i="471"/>
  <c r="E115" i="471"/>
  <c r="D115" i="471"/>
  <c r="C115" i="471"/>
  <c r="G105" i="471"/>
  <c r="F105" i="471"/>
  <c r="E105" i="471"/>
  <c r="D105" i="471"/>
  <c r="C105" i="471"/>
  <c r="G95" i="471"/>
  <c r="F95" i="471"/>
  <c r="E95" i="471"/>
  <c r="D95" i="471"/>
  <c r="C95" i="471"/>
  <c r="G85" i="471"/>
  <c r="F85" i="471"/>
  <c r="E85" i="471"/>
  <c r="D85" i="471"/>
  <c r="C85" i="471"/>
  <c r="G75" i="471"/>
  <c r="F75" i="471"/>
  <c r="E75" i="471"/>
  <c r="D75" i="471"/>
  <c r="C75" i="471"/>
  <c r="G45" i="471"/>
  <c r="F45" i="471"/>
  <c r="E45" i="471"/>
  <c r="D45" i="471"/>
  <c r="C45" i="471"/>
  <c r="G35" i="471"/>
  <c r="F35" i="471"/>
  <c r="E35" i="471"/>
  <c r="D35" i="471"/>
  <c r="C35" i="471"/>
  <c r="G25" i="471"/>
  <c r="F25" i="471"/>
  <c r="E25" i="471"/>
  <c r="D25" i="471"/>
  <c r="C25" i="471"/>
  <c r="G15" i="471"/>
  <c r="F15" i="471"/>
  <c r="E15" i="471"/>
  <c r="D15" i="471"/>
  <c r="C15" i="471"/>
  <c r="G24" i="470"/>
  <c r="F24" i="470"/>
  <c r="E24" i="470"/>
  <c r="D24" i="470"/>
  <c r="C24" i="470"/>
  <c r="G14" i="470"/>
  <c r="F14" i="470"/>
  <c r="E14" i="470"/>
  <c r="D14" i="470"/>
  <c r="C14" i="470"/>
  <c r="C78" i="469"/>
  <c r="C65" i="469"/>
  <c r="C52" i="469"/>
  <c r="C21" i="469"/>
  <c r="C27" i="467" l="1"/>
  <c r="C9" i="467"/>
  <c r="C35" i="467" s="1"/>
  <c r="C15" i="466"/>
  <c r="C9" i="466"/>
  <c r="C20" i="466" s="1"/>
  <c r="D41" i="465"/>
  <c r="C41" i="465"/>
  <c r="D9" i="465"/>
  <c r="C9" i="465"/>
  <c r="C62" i="464"/>
  <c r="D42" i="464" s="1"/>
  <c r="C32" i="464"/>
  <c r="D162" i="463"/>
  <c r="C162" i="463"/>
  <c r="E29" i="463"/>
  <c r="E28" i="463"/>
  <c r="E27" i="463"/>
  <c r="E26" i="463"/>
  <c r="E25" i="463"/>
  <c r="E23" i="463"/>
  <c r="E22" i="463"/>
  <c r="E21" i="463"/>
  <c r="E20" i="463"/>
  <c r="E19" i="463"/>
  <c r="E18" i="463"/>
  <c r="E17" i="463"/>
  <c r="E16" i="463"/>
  <c r="E15" i="463"/>
  <c r="E14" i="463"/>
  <c r="E13" i="463"/>
  <c r="E11" i="463"/>
  <c r="E10" i="463"/>
  <c r="E9" i="463"/>
  <c r="E8" i="463"/>
  <c r="D23" i="462"/>
  <c r="C23" i="462"/>
  <c r="E13" i="462"/>
  <c r="E12" i="462"/>
  <c r="E11" i="462"/>
  <c r="E10" i="462"/>
  <c r="E9" i="462"/>
  <c r="E8" i="462"/>
  <c r="E14" i="461"/>
  <c r="D14" i="461"/>
  <c r="C14" i="461"/>
  <c r="C85" i="460"/>
  <c r="D30" i="460" s="1"/>
  <c r="C14" i="459"/>
  <c r="C89" i="458"/>
  <c r="C45" i="458"/>
  <c r="O18" i="457"/>
  <c r="N18" i="457"/>
  <c r="M18" i="457"/>
  <c r="L18" i="457"/>
  <c r="K18" i="457"/>
  <c r="I18" i="457"/>
  <c r="H18" i="457"/>
  <c r="G18" i="457"/>
  <c r="F18" i="457"/>
  <c r="C26" i="456"/>
  <c r="C18" i="456"/>
  <c r="C10" i="456"/>
  <c r="C18" i="455"/>
  <c r="C10" i="455"/>
  <c r="G57" i="454"/>
  <c r="F57" i="454"/>
  <c r="E57" i="454"/>
  <c r="D57" i="454"/>
  <c r="C57" i="454"/>
  <c r="G37" i="454"/>
  <c r="F37" i="454"/>
  <c r="E37" i="454"/>
  <c r="C37" i="454"/>
  <c r="D33" i="454"/>
  <c r="D32" i="454"/>
  <c r="D31" i="454"/>
  <c r="D30" i="454"/>
  <c r="D29" i="454"/>
  <c r="D28" i="454"/>
  <c r="D27" i="454"/>
  <c r="D26" i="454"/>
  <c r="D25" i="454"/>
  <c r="D24" i="454"/>
  <c r="D23" i="454"/>
  <c r="D22" i="454"/>
  <c r="D21" i="454"/>
  <c r="D20" i="454"/>
  <c r="D19" i="454"/>
  <c r="D18" i="454"/>
  <c r="D17" i="454"/>
  <c r="D16" i="454"/>
  <c r="D15" i="454"/>
  <c r="D14" i="454"/>
  <c r="D13" i="454"/>
  <c r="D12" i="454"/>
  <c r="D11" i="454"/>
  <c r="D10" i="454"/>
  <c r="D9" i="454"/>
  <c r="D8" i="454"/>
  <c r="C20" i="453"/>
  <c r="C11" i="453"/>
  <c r="E34" i="451"/>
  <c r="D34" i="451"/>
  <c r="C34" i="451"/>
  <c r="D22" i="451"/>
  <c r="C22" i="451"/>
  <c r="E19" i="451"/>
  <c r="E22" i="451" s="1"/>
  <c r="D13" i="451"/>
  <c r="C13" i="451"/>
  <c r="E8" i="451"/>
  <c r="E13" i="451" s="1"/>
  <c r="E82" i="450"/>
  <c r="D82" i="450"/>
  <c r="C82" i="450"/>
  <c r="D72" i="450"/>
  <c r="C72" i="450"/>
  <c r="E68" i="450"/>
  <c r="E67" i="450"/>
  <c r="E66" i="450"/>
  <c r="E65" i="450"/>
  <c r="E64" i="450"/>
  <c r="E63" i="450"/>
  <c r="E62" i="450"/>
  <c r="E61" i="450"/>
  <c r="E60" i="450"/>
  <c r="E59" i="450"/>
  <c r="E58" i="450"/>
  <c r="E57" i="450"/>
  <c r="E56" i="450"/>
  <c r="E50" i="450"/>
  <c r="D50" i="450"/>
  <c r="C50" i="450"/>
  <c r="D40" i="450"/>
  <c r="C40" i="450"/>
  <c r="E36" i="450"/>
  <c r="E40" i="450" s="1"/>
  <c r="D30" i="450"/>
  <c r="C30" i="450"/>
  <c r="E27" i="450"/>
  <c r="E26" i="450"/>
  <c r="E25" i="450"/>
  <c r="E24" i="450"/>
  <c r="E23" i="450"/>
  <c r="E22" i="450"/>
  <c r="E16" i="450"/>
  <c r="D16" i="450"/>
  <c r="C16" i="450"/>
  <c r="C16" i="449"/>
  <c r="C16" i="448"/>
  <c r="B28" i="447"/>
  <c r="C26" i="447"/>
  <c r="C16" i="447"/>
  <c r="G115" i="445"/>
  <c r="F115" i="445"/>
  <c r="E115" i="445"/>
  <c r="D115" i="445"/>
  <c r="C115" i="445"/>
  <c r="G105" i="445"/>
  <c r="F105" i="445"/>
  <c r="E105" i="445"/>
  <c r="D105" i="445"/>
  <c r="C105" i="445"/>
  <c r="G95" i="445"/>
  <c r="F95" i="445"/>
  <c r="E95" i="445"/>
  <c r="D95" i="445"/>
  <c r="C95" i="445"/>
  <c r="G85" i="445"/>
  <c r="F85" i="445"/>
  <c r="E85" i="445"/>
  <c r="D85" i="445"/>
  <c r="C85" i="445"/>
  <c r="G75" i="445"/>
  <c r="F75" i="445"/>
  <c r="E75" i="445"/>
  <c r="D75" i="445"/>
  <c r="C75" i="445"/>
  <c r="G45" i="445"/>
  <c r="F45" i="445"/>
  <c r="E45" i="445"/>
  <c r="D45" i="445"/>
  <c r="C45" i="445"/>
  <c r="G35" i="445"/>
  <c r="F35" i="445"/>
  <c r="E35" i="445"/>
  <c r="D35" i="445"/>
  <c r="C35" i="445"/>
  <c r="G25" i="445"/>
  <c r="F25" i="445"/>
  <c r="E25" i="445"/>
  <c r="D25" i="445"/>
  <c r="C25" i="445"/>
  <c r="G15" i="445"/>
  <c r="F15" i="445"/>
  <c r="E15" i="445"/>
  <c r="D15" i="445"/>
  <c r="C15" i="445"/>
  <c r="G43" i="444"/>
  <c r="F43" i="444"/>
  <c r="E43" i="444"/>
  <c r="D43" i="444"/>
  <c r="C43" i="444"/>
  <c r="G22" i="444"/>
  <c r="F22" i="444"/>
  <c r="E22" i="444"/>
  <c r="D22" i="444"/>
  <c r="C22" i="444"/>
  <c r="C78" i="443"/>
  <c r="C65" i="443"/>
  <c r="C52" i="443"/>
  <c r="C21" i="443"/>
  <c r="D10" i="460" l="1"/>
  <c r="E162" i="463"/>
  <c r="D14" i="460"/>
  <c r="E30" i="450"/>
  <c r="E72" i="450"/>
  <c r="D39" i="464"/>
  <c r="D43" i="464"/>
  <c r="D40" i="464"/>
  <c r="D44" i="464"/>
  <c r="D41" i="464"/>
  <c r="D37" i="454"/>
  <c r="E23" i="462"/>
  <c r="D38" i="464"/>
  <c r="D18" i="460"/>
  <c r="D26" i="460"/>
  <c r="D11" i="460"/>
  <c r="D15" i="460"/>
  <c r="D19" i="460"/>
  <c r="D23" i="460"/>
  <c r="D27" i="460"/>
  <c r="D31" i="460"/>
  <c r="D8" i="460"/>
  <c r="D12" i="460"/>
  <c r="D16" i="460"/>
  <c r="D20" i="460"/>
  <c r="D24" i="460"/>
  <c r="D28" i="460"/>
  <c r="D32" i="460"/>
  <c r="D9" i="460"/>
  <c r="D13" i="460"/>
  <c r="D17" i="460"/>
  <c r="D21" i="460"/>
  <c r="D25" i="460"/>
  <c r="D29" i="460"/>
  <c r="D33" i="460"/>
  <c r="D22" i="460"/>
  <c r="D62" i="464" l="1"/>
  <c r="D85" i="460"/>
  <c r="D74" i="442" l="1"/>
  <c r="E74" i="442" s="1"/>
  <c r="E73" i="442"/>
  <c r="E72" i="442"/>
  <c r="E71" i="442"/>
  <c r="E70" i="442"/>
  <c r="E69" i="442"/>
  <c r="E68" i="442"/>
  <c r="E67" i="442"/>
  <c r="E66" i="442"/>
  <c r="E65" i="442"/>
  <c r="E64" i="442"/>
  <c r="E63" i="442"/>
  <c r="E62" i="442"/>
  <c r="C27" i="441"/>
  <c r="C10" i="441"/>
  <c r="C9" i="441" s="1"/>
  <c r="C35" i="441" s="1"/>
  <c r="C15" i="440"/>
  <c r="C9" i="440"/>
  <c r="C8" i="440"/>
  <c r="D9" i="439"/>
  <c r="C9" i="439"/>
  <c r="C24" i="438"/>
  <c r="C10" i="438"/>
  <c r="D12" i="437"/>
  <c r="C12" i="437"/>
  <c r="E9" i="437"/>
  <c r="E8" i="437"/>
  <c r="E12" i="437" s="1"/>
  <c r="D30" i="436"/>
  <c r="E28" i="436"/>
  <c r="C27" i="436"/>
  <c r="E27" i="436" s="1"/>
  <c r="E26" i="436"/>
  <c r="E25" i="436"/>
  <c r="E24" i="436"/>
  <c r="E23" i="436"/>
  <c r="E22" i="436"/>
  <c r="E21" i="436"/>
  <c r="E20" i="436"/>
  <c r="E19" i="436"/>
  <c r="E18" i="436"/>
  <c r="E17" i="436"/>
  <c r="E16" i="436"/>
  <c r="E15" i="436"/>
  <c r="E14" i="436"/>
  <c r="E13" i="436"/>
  <c r="E12" i="436"/>
  <c r="E11" i="436"/>
  <c r="E10" i="436"/>
  <c r="E9" i="436"/>
  <c r="E8" i="436"/>
  <c r="E14" i="435"/>
  <c r="D14" i="435"/>
  <c r="C14" i="435"/>
  <c r="D53" i="434"/>
  <c r="C53" i="434"/>
  <c r="C10" i="433"/>
  <c r="C21" i="432"/>
  <c r="C12" i="432"/>
  <c r="O18" i="431"/>
  <c r="N18" i="431"/>
  <c r="M18" i="431"/>
  <c r="L18" i="431"/>
  <c r="K18" i="431"/>
  <c r="I18" i="431"/>
  <c r="H18" i="431"/>
  <c r="G18" i="431"/>
  <c r="F18" i="431"/>
  <c r="C31" i="430"/>
  <c r="C18" i="430"/>
  <c r="C10" i="430"/>
  <c r="C23" i="429"/>
  <c r="C10" i="429"/>
  <c r="G85" i="428"/>
  <c r="F85" i="428"/>
  <c r="E85" i="428"/>
  <c r="D85" i="428"/>
  <c r="C85" i="428"/>
  <c r="G77" i="428"/>
  <c r="F77" i="428"/>
  <c r="E77" i="428"/>
  <c r="D77" i="428"/>
  <c r="C77" i="428"/>
  <c r="C20" i="427"/>
  <c r="C11" i="427"/>
  <c r="D10" i="426"/>
  <c r="C10" i="426"/>
  <c r="E9" i="426"/>
  <c r="E8" i="426"/>
  <c r="E7" i="426"/>
  <c r="D28" i="425"/>
  <c r="C28" i="425"/>
  <c r="E26" i="425"/>
  <c r="E28" i="425" s="1"/>
  <c r="D20" i="425"/>
  <c r="C20" i="425"/>
  <c r="E18" i="425"/>
  <c r="E17" i="425"/>
  <c r="E20" i="425" s="1"/>
  <c r="D11" i="425"/>
  <c r="C11" i="425"/>
  <c r="E9" i="425"/>
  <c r="E8" i="425"/>
  <c r="E11" i="425" s="1"/>
  <c r="E60" i="424"/>
  <c r="D60" i="424"/>
  <c r="C60" i="424"/>
  <c r="D52" i="424"/>
  <c r="C52" i="424"/>
  <c r="E50" i="424"/>
  <c r="E49" i="424"/>
  <c r="E48" i="424"/>
  <c r="E47" i="424"/>
  <c r="E46" i="424"/>
  <c r="E45" i="424"/>
  <c r="E39" i="424"/>
  <c r="D39" i="424"/>
  <c r="C39" i="424"/>
  <c r="E31" i="424"/>
  <c r="D31" i="424"/>
  <c r="C31" i="424"/>
  <c r="D23" i="424"/>
  <c r="C23" i="424"/>
  <c r="E21" i="424"/>
  <c r="E20" i="424"/>
  <c r="E19" i="424"/>
  <c r="E18" i="424"/>
  <c r="E17" i="424"/>
  <c r="E16" i="424"/>
  <c r="E10" i="424"/>
  <c r="D10" i="424"/>
  <c r="C10" i="424"/>
  <c r="C10" i="423"/>
  <c r="C11" i="422"/>
  <c r="B20" i="421"/>
  <c r="C18" i="421"/>
  <c r="C10" i="421"/>
  <c r="G115" i="419"/>
  <c r="F115" i="419"/>
  <c r="E115" i="419"/>
  <c r="D115" i="419"/>
  <c r="C115" i="419"/>
  <c r="G107" i="419"/>
  <c r="F107" i="419"/>
  <c r="E107" i="419"/>
  <c r="D107" i="419"/>
  <c r="C107" i="419"/>
  <c r="G99" i="419"/>
  <c r="F99" i="419"/>
  <c r="E99" i="419"/>
  <c r="D99" i="419"/>
  <c r="C99" i="419"/>
  <c r="G91" i="419"/>
  <c r="F91" i="419"/>
  <c r="E91" i="419"/>
  <c r="D91" i="419"/>
  <c r="C91" i="419"/>
  <c r="G83" i="419"/>
  <c r="F83" i="419"/>
  <c r="E83" i="419"/>
  <c r="D83" i="419"/>
  <c r="C83" i="419"/>
  <c r="G35" i="419"/>
  <c r="F35" i="419"/>
  <c r="E35" i="419"/>
  <c r="D35" i="419"/>
  <c r="C35" i="419"/>
  <c r="G27" i="419"/>
  <c r="F27" i="419"/>
  <c r="E27" i="419"/>
  <c r="D27" i="419"/>
  <c r="C27" i="419"/>
  <c r="G19" i="419"/>
  <c r="F19" i="419"/>
  <c r="E19" i="419"/>
  <c r="D19" i="419"/>
  <c r="C19" i="419"/>
  <c r="G11" i="419"/>
  <c r="F11" i="419"/>
  <c r="E11" i="419"/>
  <c r="D11" i="419"/>
  <c r="C11" i="419"/>
  <c r="G18" i="418"/>
  <c r="F18" i="418"/>
  <c r="E18" i="418"/>
  <c r="D18" i="418"/>
  <c r="C18" i="418"/>
  <c r="G10" i="418"/>
  <c r="F10" i="418"/>
  <c r="E10" i="418"/>
  <c r="D10" i="418"/>
  <c r="C10" i="418"/>
  <c r="C35" i="417"/>
  <c r="C27" i="417"/>
  <c r="C19" i="417"/>
  <c r="C11" i="417"/>
  <c r="C20" i="440" l="1"/>
  <c r="E23" i="424"/>
  <c r="E52" i="424"/>
  <c r="E10" i="426"/>
  <c r="C30" i="436"/>
  <c r="E30" i="436"/>
  <c r="C27" i="415" l="1"/>
  <c r="C9" i="415"/>
  <c r="C35" i="415" s="1"/>
  <c r="C15" i="414"/>
  <c r="C9" i="414"/>
  <c r="C20" i="414" s="1"/>
  <c r="C12" i="412"/>
  <c r="D50" i="408"/>
  <c r="C50" i="408"/>
  <c r="C12" i="407"/>
  <c r="C22" i="406"/>
  <c r="C12" i="406"/>
  <c r="O18" i="405"/>
  <c r="N18" i="405"/>
  <c r="M18" i="405"/>
  <c r="L18" i="405"/>
  <c r="K18" i="405"/>
  <c r="I18" i="405"/>
  <c r="H18" i="405"/>
  <c r="G18" i="405"/>
  <c r="F18" i="405"/>
  <c r="C26" i="404"/>
  <c r="C18" i="404"/>
  <c r="C10" i="404"/>
  <c r="C18" i="403"/>
  <c r="C10" i="403"/>
  <c r="G28" i="402"/>
  <c r="F28" i="402"/>
  <c r="E28" i="402"/>
  <c r="D28" i="402"/>
  <c r="C28" i="402"/>
  <c r="G18" i="402"/>
  <c r="F18" i="402"/>
  <c r="E18" i="402"/>
  <c r="D18" i="402"/>
  <c r="C18" i="402"/>
  <c r="C22" i="401"/>
  <c r="C12" i="401"/>
  <c r="E50" i="399"/>
  <c r="D50" i="399"/>
  <c r="C50" i="399"/>
  <c r="E40" i="399"/>
  <c r="D40" i="399"/>
  <c r="C40" i="399"/>
  <c r="E30" i="399"/>
  <c r="D30" i="399"/>
  <c r="C30" i="399"/>
  <c r="E177" i="398"/>
  <c r="D177" i="398"/>
  <c r="C177" i="398"/>
  <c r="E167" i="398"/>
  <c r="D167" i="398"/>
  <c r="C167" i="398"/>
  <c r="E157" i="398"/>
  <c r="D157" i="398"/>
  <c r="C157" i="398"/>
  <c r="E147" i="398"/>
  <c r="D147" i="398"/>
  <c r="C147" i="398"/>
  <c r="E137" i="398"/>
  <c r="D137" i="398"/>
  <c r="C137" i="398"/>
  <c r="E15" i="398"/>
  <c r="D15" i="398"/>
  <c r="C15" i="398"/>
  <c r="C16" i="397"/>
  <c r="C16" i="396"/>
  <c r="B24" i="395"/>
  <c r="C22" i="395"/>
  <c r="C12" i="395"/>
  <c r="G92" i="393"/>
  <c r="F92" i="393"/>
  <c r="E92" i="393"/>
  <c r="D92" i="393"/>
  <c r="C92" i="393"/>
  <c r="G82" i="393"/>
  <c r="F82" i="393"/>
  <c r="E82" i="393"/>
  <c r="D82" i="393"/>
  <c r="C82" i="393"/>
  <c r="G72" i="393"/>
  <c r="F72" i="393"/>
  <c r="E72" i="393"/>
  <c r="D72" i="393"/>
  <c r="C72" i="393"/>
  <c r="G62" i="393"/>
  <c r="F62" i="393"/>
  <c r="E62" i="393"/>
  <c r="D62" i="393"/>
  <c r="C62" i="393"/>
  <c r="G52" i="393"/>
  <c r="F52" i="393"/>
  <c r="E52" i="393"/>
  <c r="D52" i="393"/>
  <c r="C52" i="393"/>
  <c r="G42" i="393"/>
  <c r="F42" i="393"/>
  <c r="E42" i="393"/>
  <c r="D42" i="393"/>
  <c r="C42" i="393"/>
  <c r="G32" i="393"/>
  <c r="F32" i="393"/>
  <c r="E32" i="393"/>
  <c r="D32" i="393"/>
  <c r="C32" i="393"/>
  <c r="G22" i="393"/>
  <c r="F22" i="393"/>
  <c r="E22" i="393"/>
  <c r="D22" i="393"/>
  <c r="C22" i="393"/>
  <c r="G12" i="393"/>
  <c r="F12" i="393"/>
  <c r="E12" i="393"/>
  <c r="D12" i="393"/>
  <c r="C12" i="393"/>
  <c r="G33" i="392"/>
  <c r="F33" i="392"/>
  <c r="E33" i="392"/>
  <c r="D33" i="392"/>
  <c r="C33" i="392"/>
  <c r="G24" i="392"/>
  <c r="F24" i="392"/>
  <c r="E24" i="392"/>
  <c r="D24" i="392"/>
  <c r="C24" i="392"/>
  <c r="C42" i="391"/>
  <c r="C32" i="391"/>
  <c r="C22" i="391"/>
  <c r="C12" i="391"/>
  <c r="E74" i="390" l="1"/>
  <c r="E73" i="390"/>
  <c r="E72" i="390"/>
  <c r="E70" i="390"/>
  <c r="E69" i="390"/>
  <c r="E68" i="390"/>
  <c r="D67" i="390"/>
  <c r="C67" i="390"/>
  <c r="E66" i="390"/>
  <c r="E65" i="390"/>
  <c r="E64" i="390"/>
  <c r="E63" i="390"/>
  <c r="E62" i="390"/>
  <c r="D61" i="390"/>
  <c r="C61" i="390"/>
  <c r="C27" i="389"/>
  <c r="C9" i="389"/>
  <c r="C15" i="388"/>
  <c r="C9" i="388"/>
  <c r="D42" i="387"/>
  <c r="D41" i="387" s="1"/>
  <c r="C42" i="387"/>
  <c r="C41" i="387" s="1"/>
  <c r="D32" i="387"/>
  <c r="C32" i="387"/>
  <c r="D30" i="387"/>
  <c r="C30" i="387"/>
  <c r="D28" i="387"/>
  <c r="C28" i="387"/>
  <c r="D22" i="387"/>
  <c r="C22" i="387"/>
  <c r="D19" i="387"/>
  <c r="C19" i="387"/>
  <c r="D10" i="387"/>
  <c r="C10" i="387"/>
  <c r="C67" i="386"/>
  <c r="C63" i="386"/>
  <c r="C58" i="386"/>
  <c r="C55" i="386"/>
  <c r="C52" i="386"/>
  <c r="C48" i="386"/>
  <c r="C44" i="386"/>
  <c r="C32" i="386"/>
  <c r="E23" i="385"/>
  <c r="D23" i="385"/>
  <c r="C23" i="385"/>
  <c r="D18" i="385"/>
  <c r="C18" i="385"/>
  <c r="E17" i="385"/>
  <c r="E16" i="385"/>
  <c r="E15" i="385"/>
  <c r="E14" i="385"/>
  <c r="D12" i="385"/>
  <c r="C12" i="385"/>
  <c r="E11" i="385"/>
  <c r="E10" i="385"/>
  <c r="E9" i="385"/>
  <c r="E8" i="385"/>
  <c r="D10" i="384"/>
  <c r="C10" i="384"/>
  <c r="E9" i="384"/>
  <c r="E8" i="384"/>
  <c r="D14" i="383"/>
  <c r="C14" i="383"/>
  <c r="E8" i="383"/>
  <c r="E14" i="383" s="1"/>
  <c r="D89" i="382"/>
  <c r="C89" i="382"/>
  <c r="C14" i="381"/>
  <c r="C22" i="380"/>
  <c r="C14" i="380"/>
  <c r="O18" i="379"/>
  <c r="N18" i="379"/>
  <c r="M18" i="379"/>
  <c r="L18" i="379"/>
  <c r="K18" i="379"/>
  <c r="I18" i="379"/>
  <c r="H18" i="379"/>
  <c r="G18" i="379"/>
  <c r="F18" i="379"/>
  <c r="C26" i="378"/>
  <c r="C18" i="378"/>
  <c r="C10" i="378"/>
  <c r="C18" i="377"/>
  <c r="C10" i="377"/>
  <c r="G29" i="376"/>
  <c r="F29" i="376"/>
  <c r="E29" i="376"/>
  <c r="D29" i="376"/>
  <c r="C29" i="376"/>
  <c r="G18" i="376"/>
  <c r="F18" i="376"/>
  <c r="E18" i="376"/>
  <c r="D18" i="376"/>
  <c r="C18" i="376"/>
  <c r="C20" i="375"/>
  <c r="C11" i="375"/>
  <c r="E40" i="373"/>
  <c r="D40" i="373"/>
  <c r="C40" i="373"/>
  <c r="E28" i="373"/>
  <c r="D28" i="373"/>
  <c r="C28" i="373"/>
  <c r="E16" i="373"/>
  <c r="D16" i="373"/>
  <c r="C16" i="373"/>
  <c r="D13" i="373"/>
  <c r="C13" i="373"/>
  <c r="E12" i="373"/>
  <c r="E13" i="373" s="1"/>
  <c r="E10" i="373"/>
  <c r="D10" i="373"/>
  <c r="C10" i="373"/>
  <c r="E97" i="372"/>
  <c r="D97" i="372"/>
  <c r="C97" i="372"/>
  <c r="D87" i="372"/>
  <c r="C87" i="372"/>
  <c r="E86" i="372"/>
  <c r="E85" i="372"/>
  <c r="E84" i="372"/>
  <c r="E83" i="372"/>
  <c r="E82" i="372"/>
  <c r="E81" i="372"/>
  <c r="E80" i="372"/>
  <c r="E79" i="372"/>
  <c r="E78" i="372"/>
  <c r="E77" i="372"/>
  <c r="E76" i="372"/>
  <c r="E75" i="372"/>
  <c r="E74" i="372"/>
  <c r="E68" i="372"/>
  <c r="D68" i="372"/>
  <c r="C68" i="372"/>
  <c r="D58" i="372"/>
  <c r="C58" i="372"/>
  <c r="E54" i="372"/>
  <c r="E58" i="372" s="1"/>
  <c r="D47" i="372"/>
  <c r="C47" i="372"/>
  <c r="E46" i="372"/>
  <c r="E45" i="372"/>
  <c r="E44" i="372"/>
  <c r="D42" i="372"/>
  <c r="C42" i="372"/>
  <c r="E41" i="372"/>
  <c r="E42" i="372" s="1"/>
  <c r="D39" i="372"/>
  <c r="C39" i="372"/>
  <c r="E38" i="372"/>
  <c r="E39" i="372" s="1"/>
  <c r="D36" i="372"/>
  <c r="C36" i="372"/>
  <c r="E35" i="372"/>
  <c r="E34" i="372"/>
  <c r="D32" i="372"/>
  <c r="C32" i="372"/>
  <c r="E31" i="372"/>
  <c r="E30" i="372"/>
  <c r="D28" i="372"/>
  <c r="C28" i="372"/>
  <c r="E27" i="372"/>
  <c r="E26" i="372"/>
  <c r="E25" i="372"/>
  <c r="E24" i="372"/>
  <c r="E23" i="372"/>
  <c r="E16" i="372"/>
  <c r="D16" i="372"/>
  <c r="C16" i="372"/>
  <c r="C16" i="371"/>
  <c r="C16" i="370"/>
  <c r="B28" i="369"/>
  <c r="C26" i="369"/>
  <c r="C16" i="369"/>
  <c r="G115" i="367"/>
  <c r="F115" i="367"/>
  <c r="E115" i="367"/>
  <c r="D115" i="367"/>
  <c r="C115" i="367"/>
  <c r="G105" i="367"/>
  <c r="F105" i="367"/>
  <c r="E105" i="367"/>
  <c r="D105" i="367"/>
  <c r="C105" i="367"/>
  <c r="G95" i="367"/>
  <c r="F95" i="367"/>
  <c r="E95" i="367"/>
  <c r="D95" i="367"/>
  <c r="C95" i="367"/>
  <c r="G85" i="367"/>
  <c r="F85" i="367"/>
  <c r="E85" i="367"/>
  <c r="D85" i="367"/>
  <c r="C85" i="367"/>
  <c r="G75" i="367"/>
  <c r="F75" i="367"/>
  <c r="E75" i="367"/>
  <c r="D75" i="367"/>
  <c r="C75" i="367"/>
  <c r="G45" i="367"/>
  <c r="F45" i="367"/>
  <c r="E45" i="367"/>
  <c r="D45" i="367"/>
  <c r="C45" i="367"/>
  <c r="G35" i="367"/>
  <c r="F35" i="367"/>
  <c r="E35" i="367"/>
  <c r="D35" i="367"/>
  <c r="C35" i="367"/>
  <c r="G25" i="367"/>
  <c r="F25" i="367"/>
  <c r="E25" i="367"/>
  <c r="D25" i="367"/>
  <c r="C25" i="367"/>
  <c r="G15" i="367"/>
  <c r="F15" i="367"/>
  <c r="E15" i="367"/>
  <c r="D15" i="367"/>
  <c r="C15" i="367"/>
  <c r="G24" i="366"/>
  <c r="F24" i="366"/>
  <c r="E24" i="366"/>
  <c r="D24" i="366"/>
  <c r="C24" i="366"/>
  <c r="G14" i="366"/>
  <c r="F14" i="366"/>
  <c r="E14" i="366"/>
  <c r="D14" i="366"/>
  <c r="C14" i="366"/>
  <c r="C78" i="365"/>
  <c r="C65" i="365"/>
  <c r="C52" i="365"/>
  <c r="C21" i="365"/>
  <c r="C48" i="372" l="1"/>
  <c r="C19" i="373"/>
  <c r="C9" i="387"/>
  <c r="E32" i="372"/>
  <c r="E36" i="372"/>
  <c r="E10" i="384"/>
  <c r="C35" i="389"/>
  <c r="D48" i="372"/>
  <c r="D19" i="373"/>
  <c r="C24" i="385"/>
  <c r="C69" i="386"/>
  <c r="D54" i="386" s="1"/>
  <c r="D55" i="386" s="1"/>
  <c r="E28" i="372"/>
  <c r="E87" i="372"/>
  <c r="E19" i="373"/>
  <c r="D24" i="385"/>
  <c r="E47" i="372"/>
  <c r="E18" i="385"/>
  <c r="C20" i="388"/>
  <c r="E67" i="390"/>
  <c r="E61" i="390"/>
  <c r="E12" i="385"/>
  <c r="E24" i="385" s="1"/>
  <c r="D9" i="387"/>
  <c r="D62" i="386"/>
  <c r="D42" i="386"/>
  <c r="D47" i="386" l="1"/>
  <c r="D41" i="386"/>
  <c r="D51" i="386"/>
  <c r="D57" i="386"/>
  <c r="D58" i="386" s="1"/>
  <c r="D46" i="386"/>
  <c r="D48" i="386" s="1"/>
  <c r="D39" i="386"/>
  <c r="D40" i="386"/>
  <c r="D61" i="386"/>
  <c r="D63" i="386" s="1"/>
  <c r="D50" i="386"/>
  <c r="D52" i="386" s="1"/>
  <c r="D43" i="386"/>
  <c r="D44" i="386" s="1"/>
  <c r="D60" i="386"/>
  <c r="D66" i="386"/>
  <c r="D67" i="386" s="1"/>
  <c r="E48" i="372"/>
  <c r="D69" i="386" l="1"/>
  <c r="E74" i="364"/>
  <c r="E73" i="364"/>
  <c r="E72" i="364"/>
  <c r="E71" i="364"/>
  <c r="E70" i="364"/>
  <c r="E69" i="364"/>
  <c r="E68" i="364"/>
  <c r="E66" i="364"/>
  <c r="E65" i="364"/>
  <c r="E64" i="364"/>
  <c r="E63" i="364"/>
  <c r="E62" i="364"/>
  <c r="E53" i="364"/>
  <c r="E52" i="364"/>
  <c r="E51" i="364"/>
  <c r="E50" i="364"/>
  <c r="E49" i="364"/>
  <c r="E48" i="364"/>
  <c r="D47" i="364"/>
  <c r="C47" i="364"/>
  <c r="E45" i="364"/>
  <c r="E44" i="364"/>
  <c r="E43" i="364"/>
  <c r="E42" i="364"/>
  <c r="D41" i="364"/>
  <c r="C41" i="364"/>
  <c r="E40" i="364"/>
  <c r="E39" i="364"/>
  <c r="D38" i="364"/>
  <c r="C38" i="364"/>
  <c r="E37" i="364"/>
  <c r="E36" i="364"/>
  <c r="D35" i="364"/>
  <c r="C35" i="364"/>
  <c r="E34" i="364"/>
  <c r="E33" i="364"/>
  <c r="E32" i="364"/>
  <c r="E31" i="364"/>
  <c r="E30" i="364"/>
  <c r="E29" i="364"/>
  <c r="D28" i="364"/>
  <c r="C28" i="364"/>
  <c r="E27" i="364"/>
  <c r="E26" i="364"/>
  <c r="E25" i="364"/>
  <c r="E24" i="364"/>
  <c r="E23" i="364"/>
  <c r="E22" i="364"/>
  <c r="D21" i="364"/>
  <c r="C21" i="364"/>
  <c r="E20" i="364"/>
  <c r="E19" i="364"/>
  <c r="E18" i="364"/>
  <c r="E17" i="364"/>
  <c r="E16" i="364"/>
  <c r="E14" i="364" s="1"/>
  <c r="E15" i="364"/>
  <c r="D14" i="364"/>
  <c r="C14" i="364"/>
  <c r="C27" i="363"/>
  <c r="C9" i="363"/>
  <c r="C15" i="362"/>
  <c r="C9" i="362"/>
  <c r="D42" i="361"/>
  <c r="D41" i="361" s="1"/>
  <c r="C42" i="361"/>
  <c r="C41" i="361" s="1"/>
  <c r="D32" i="361"/>
  <c r="C32" i="361"/>
  <c r="D30" i="361"/>
  <c r="C30" i="361"/>
  <c r="D28" i="361"/>
  <c r="C28" i="361"/>
  <c r="D22" i="361"/>
  <c r="C22" i="361"/>
  <c r="D19" i="361"/>
  <c r="C19" i="361"/>
  <c r="D10" i="361"/>
  <c r="C10" i="361"/>
  <c r="C30" i="360"/>
  <c r="C15" i="360"/>
  <c r="D20" i="359"/>
  <c r="C20" i="359"/>
  <c r="E18" i="359"/>
  <c r="E17" i="359"/>
  <c r="E16" i="359"/>
  <c r="E15" i="359"/>
  <c r="E14" i="359"/>
  <c r="E13" i="359"/>
  <c r="E12" i="359"/>
  <c r="E11" i="359"/>
  <c r="E10" i="359"/>
  <c r="E9" i="359"/>
  <c r="E8" i="359"/>
  <c r="D28" i="358"/>
  <c r="C28" i="358"/>
  <c r="E26" i="358"/>
  <c r="E25" i="358"/>
  <c r="E24" i="358"/>
  <c r="E23" i="358"/>
  <c r="E22" i="358"/>
  <c r="E21" i="358"/>
  <c r="E20" i="358"/>
  <c r="E19" i="358"/>
  <c r="E18" i="358"/>
  <c r="E17" i="358"/>
  <c r="E16" i="358"/>
  <c r="E15" i="358"/>
  <c r="E14" i="358"/>
  <c r="E13" i="358"/>
  <c r="E12" i="358"/>
  <c r="E11" i="358"/>
  <c r="E10" i="358"/>
  <c r="E9" i="358"/>
  <c r="E8" i="358"/>
  <c r="D33" i="357"/>
  <c r="C33" i="357"/>
  <c r="E31" i="357"/>
  <c r="E30" i="357"/>
  <c r="E29" i="357"/>
  <c r="E28" i="357"/>
  <c r="E27" i="357"/>
  <c r="E26" i="357"/>
  <c r="E25" i="357"/>
  <c r="E24" i="357"/>
  <c r="E23" i="357"/>
  <c r="E22" i="357"/>
  <c r="E21" i="357"/>
  <c r="E20" i="357"/>
  <c r="E19" i="357"/>
  <c r="E18" i="357"/>
  <c r="E17" i="357"/>
  <c r="E16" i="357"/>
  <c r="E15" i="357"/>
  <c r="E14" i="357"/>
  <c r="E13" i="357"/>
  <c r="E12" i="357"/>
  <c r="E11" i="357"/>
  <c r="E10" i="357"/>
  <c r="E9" i="357"/>
  <c r="E8" i="357"/>
  <c r="C198" i="356"/>
  <c r="D196" i="356" s="1"/>
  <c r="C27" i="355"/>
  <c r="C38" i="354"/>
  <c r="C27" i="354"/>
  <c r="O18" i="353"/>
  <c r="N18" i="353"/>
  <c r="M18" i="353"/>
  <c r="L18" i="353"/>
  <c r="K18" i="353"/>
  <c r="I18" i="353"/>
  <c r="H18" i="353"/>
  <c r="G18" i="353"/>
  <c r="F18" i="353"/>
  <c r="C26" i="352"/>
  <c r="C18" i="352"/>
  <c r="C10" i="352"/>
  <c r="C110" i="351"/>
  <c r="C102" i="351"/>
  <c r="G68" i="350"/>
  <c r="F68" i="350"/>
  <c r="E68" i="350"/>
  <c r="D68" i="350"/>
  <c r="C68" i="350"/>
  <c r="G48" i="350"/>
  <c r="F48" i="350"/>
  <c r="E48" i="350"/>
  <c r="D48" i="350"/>
  <c r="C48" i="350"/>
  <c r="C20" i="349"/>
  <c r="C11" i="349"/>
  <c r="D34" i="347"/>
  <c r="C34" i="347"/>
  <c r="E31" i="347"/>
  <c r="E30" i="347"/>
  <c r="E29" i="347"/>
  <c r="E28" i="347"/>
  <c r="D22" i="347"/>
  <c r="C22" i="347"/>
  <c r="E20" i="347"/>
  <c r="E19" i="347"/>
  <c r="D13" i="347"/>
  <c r="C13" i="347"/>
  <c r="E9" i="347"/>
  <c r="E8" i="347"/>
  <c r="E83" i="346"/>
  <c r="D83" i="346"/>
  <c r="C83" i="346"/>
  <c r="D73" i="346"/>
  <c r="C73" i="346"/>
  <c r="E71" i="346"/>
  <c r="E70" i="346"/>
  <c r="E69" i="346"/>
  <c r="E68" i="346"/>
  <c r="E67" i="346"/>
  <c r="E66" i="346"/>
  <c r="E65" i="346"/>
  <c r="E64" i="346"/>
  <c r="E58" i="346"/>
  <c r="D58" i="346"/>
  <c r="C58" i="346"/>
  <c r="D48" i="346"/>
  <c r="C48" i="346"/>
  <c r="E44" i="346"/>
  <c r="E48" i="346" s="1"/>
  <c r="D38" i="346"/>
  <c r="C38" i="346"/>
  <c r="E36" i="346"/>
  <c r="E35" i="346"/>
  <c r="E34" i="346"/>
  <c r="E33" i="346"/>
  <c r="E32" i="346"/>
  <c r="E31" i="346"/>
  <c r="E30" i="346"/>
  <c r="E29" i="346"/>
  <c r="E28" i="346"/>
  <c r="E27" i="346"/>
  <c r="E26" i="346"/>
  <c r="E25" i="346"/>
  <c r="E24" i="346"/>
  <c r="E23" i="346"/>
  <c r="E22" i="346"/>
  <c r="D16" i="346"/>
  <c r="C16" i="346"/>
  <c r="E13" i="346"/>
  <c r="E12" i="346"/>
  <c r="E11" i="346"/>
  <c r="E10" i="346"/>
  <c r="E9" i="346"/>
  <c r="E8" i="346"/>
  <c r="C16" i="345"/>
  <c r="C16" i="344"/>
  <c r="B84" i="343"/>
  <c r="C82" i="343"/>
  <c r="C72" i="343"/>
  <c r="G358" i="341"/>
  <c r="F358" i="341"/>
  <c r="E358" i="341"/>
  <c r="D358" i="341"/>
  <c r="C358" i="341"/>
  <c r="G122" i="341"/>
  <c r="F122" i="341"/>
  <c r="E122" i="341"/>
  <c r="D122" i="341"/>
  <c r="C122" i="341"/>
  <c r="G112" i="341"/>
  <c r="F112" i="341"/>
  <c r="E112" i="341"/>
  <c r="D112" i="341"/>
  <c r="C112" i="341"/>
  <c r="G64" i="341"/>
  <c r="F64" i="341"/>
  <c r="E64" i="341"/>
  <c r="D64" i="341"/>
  <c r="C64" i="341"/>
  <c r="G54" i="341"/>
  <c r="F54" i="341"/>
  <c r="E54" i="341"/>
  <c r="D54" i="341"/>
  <c r="C54" i="341"/>
  <c r="G43" i="341"/>
  <c r="F43" i="341"/>
  <c r="E43" i="341"/>
  <c r="D43" i="341"/>
  <c r="C43" i="341"/>
  <c r="G33" i="341"/>
  <c r="F33" i="341"/>
  <c r="E33" i="341"/>
  <c r="D33" i="341"/>
  <c r="C33" i="341"/>
  <c r="G23" i="341"/>
  <c r="F23" i="341"/>
  <c r="E23" i="341"/>
  <c r="D23" i="341"/>
  <c r="C23" i="341"/>
  <c r="G13" i="341"/>
  <c r="F13" i="341"/>
  <c r="E13" i="341"/>
  <c r="D13" i="341"/>
  <c r="C13" i="341"/>
  <c r="G198" i="340"/>
  <c r="F198" i="340"/>
  <c r="E198" i="340"/>
  <c r="D198" i="340"/>
  <c r="C198" i="340"/>
  <c r="G188" i="340"/>
  <c r="F188" i="340"/>
  <c r="E188" i="340"/>
  <c r="D188" i="340"/>
  <c r="C188" i="340"/>
  <c r="C78" i="339"/>
  <c r="C65" i="339"/>
  <c r="C52" i="339"/>
  <c r="C21" i="339"/>
  <c r="D9" i="356" l="1"/>
  <c r="D25" i="356"/>
  <c r="D41" i="356"/>
  <c r="D70" i="356"/>
  <c r="E16" i="346"/>
  <c r="D13" i="356"/>
  <c r="D29" i="356"/>
  <c r="D45" i="356"/>
  <c r="D91" i="356"/>
  <c r="D17" i="356"/>
  <c r="D33" i="356"/>
  <c r="D50" i="356"/>
  <c r="D112" i="356"/>
  <c r="D21" i="356"/>
  <c r="D37" i="356"/>
  <c r="D55" i="356"/>
  <c r="D133" i="356"/>
  <c r="D8" i="356"/>
  <c r="D12" i="356"/>
  <c r="D16" i="356"/>
  <c r="D20" i="356"/>
  <c r="D24" i="356"/>
  <c r="D28" i="356"/>
  <c r="D32" i="356"/>
  <c r="D36" i="356"/>
  <c r="D40" i="356"/>
  <c r="D44" i="356"/>
  <c r="D49" i="356"/>
  <c r="D54" i="356"/>
  <c r="D66" i="356"/>
  <c r="D85" i="356"/>
  <c r="D107" i="356"/>
  <c r="D128" i="356"/>
  <c r="D173" i="356"/>
  <c r="D10" i="356"/>
  <c r="D14" i="356"/>
  <c r="D18" i="356"/>
  <c r="D22" i="356"/>
  <c r="D26" i="356"/>
  <c r="D30" i="356"/>
  <c r="D34" i="356"/>
  <c r="D38" i="356"/>
  <c r="D42" i="356"/>
  <c r="D46" i="356"/>
  <c r="D51" i="356"/>
  <c r="D58" i="356"/>
  <c r="D75" i="356"/>
  <c r="D96" i="356"/>
  <c r="D117" i="356"/>
  <c r="D139" i="356"/>
  <c r="D11" i="356"/>
  <c r="D15" i="356"/>
  <c r="D19" i="356"/>
  <c r="D23" i="356"/>
  <c r="D27" i="356"/>
  <c r="D31" i="356"/>
  <c r="D35" i="356"/>
  <c r="D39" i="356"/>
  <c r="D43" i="356"/>
  <c r="D47" i="356"/>
  <c r="D53" i="356"/>
  <c r="D62" i="356"/>
  <c r="D80" i="356"/>
  <c r="D101" i="356"/>
  <c r="D123" i="356"/>
  <c r="D153" i="356"/>
  <c r="E38" i="346"/>
  <c r="E13" i="347"/>
  <c r="E22" i="347"/>
  <c r="E34" i="347"/>
  <c r="D57" i="356"/>
  <c r="D61" i="356"/>
  <c r="D65" i="356"/>
  <c r="D69" i="356"/>
  <c r="D73" i="356"/>
  <c r="D79" i="356"/>
  <c r="D84" i="356"/>
  <c r="D89" i="356"/>
  <c r="D95" i="356"/>
  <c r="D100" i="356"/>
  <c r="D105" i="356"/>
  <c r="D111" i="356"/>
  <c r="D116" i="356"/>
  <c r="D121" i="356"/>
  <c r="D127" i="356"/>
  <c r="D132" i="356"/>
  <c r="D137" i="356"/>
  <c r="D149" i="356"/>
  <c r="D169" i="356"/>
  <c r="D189" i="356"/>
  <c r="E47" i="364"/>
  <c r="D59" i="356"/>
  <c r="D63" i="356"/>
  <c r="D67" i="356"/>
  <c r="D71" i="356"/>
  <c r="D76" i="356"/>
  <c r="D81" i="356"/>
  <c r="D87" i="356"/>
  <c r="D92" i="356"/>
  <c r="D97" i="356"/>
  <c r="D103" i="356"/>
  <c r="D108" i="356"/>
  <c r="D113" i="356"/>
  <c r="D119" i="356"/>
  <c r="D124" i="356"/>
  <c r="D129" i="356"/>
  <c r="D135" i="356"/>
  <c r="D140" i="356"/>
  <c r="D157" i="356"/>
  <c r="D181" i="356"/>
  <c r="C20" i="362"/>
  <c r="D48" i="356"/>
  <c r="D52" i="356"/>
  <c r="D56" i="356"/>
  <c r="D60" i="356"/>
  <c r="D64" i="356"/>
  <c r="D68" i="356"/>
  <c r="D72" i="356"/>
  <c r="D77" i="356"/>
  <c r="D83" i="356"/>
  <c r="D88" i="356"/>
  <c r="D93" i="356"/>
  <c r="D99" i="356"/>
  <c r="D104" i="356"/>
  <c r="D109" i="356"/>
  <c r="D115" i="356"/>
  <c r="D120" i="356"/>
  <c r="D125" i="356"/>
  <c r="D131" i="356"/>
  <c r="D136" i="356"/>
  <c r="D141" i="356"/>
  <c r="D165" i="356"/>
  <c r="D185" i="356"/>
  <c r="D74" i="356"/>
  <c r="D78" i="356"/>
  <c r="D82" i="356"/>
  <c r="D86" i="356"/>
  <c r="D90" i="356"/>
  <c r="D94" i="356"/>
  <c r="D98" i="356"/>
  <c r="D102" i="356"/>
  <c r="D106" i="356"/>
  <c r="D110" i="356"/>
  <c r="D114" i="356"/>
  <c r="D118" i="356"/>
  <c r="D122" i="356"/>
  <c r="D126" i="356"/>
  <c r="D130" i="356"/>
  <c r="D134" i="356"/>
  <c r="D138" i="356"/>
  <c r="D145" i="356"/>
  <c r="D161" i="356"/>
  <c r="D177" i="356"/>
  <c r="D193" i="356"/>
  <c r="E28" i="358"/>
  <c r="C9" i="361"/>
  <c r="E20" i="359"/>
  <c r="D9" i="361"/>
  <c r="E73" i="346"/>
  <c r="E33" i="357"/>
  <c r="C35" i="363"/>
  <c r="E21" i="364"/>
  <c r="E28" i="364"/>
  <c r="E35" i="364"/>
  <c r="E38" i="364"/>
  <c r="E41" i="364"/>
  <c r="D142" i="356"/>
  <c r="D146" i="356"/>
  <c r="D150" i="356"/>
  <c r="D154" i="356"/>
  <c r="D158" i="356"/>
  <c r="D162" i="356"/>
  <c r="D166" i="356"/>
  <c r="D170" i="356"/>
  <c r="D174" i="356"/>
  <c r="D178" i="356"/>
  <c r="D182" i="356"/>
  <c r="D186" i="356"/>
  <c r="D190" i="356"/>
  <c r="D194" i="356"/>
  <c r="D143" i="356"/>
  <c r="D147" i="356"/>
  <c r="D151" i="356"/>
  <c r="D155" i="356"/>
  <c r="D159" i="356"/>
  <c r="D163" i="356"/>
  <c r="D167" i="356"/>
  <c r="D171" i="356"/>
  <c r="D175" i="356"/>
  <c r="D179" i="356"/>
  <c r="D183" i="356"/>
  <c r="D187" i="356"/>
  <c r="D191" i="356"/>
  <c r="D195" i="356"/>
  <c r="D144" i="356"/>
  <c r="D148" i="356"/>
  <c r="D152" i="356"/>
  <c r="D156" i="356"/>
  <c r="D160" i="356"/>
  <c r="D164" i="356"/>
  <c r="D168" i="356"/>
  <c r="D172" i="356"/>
  <c r="D176" i="356"/>
  <c r="D180" i="356"/>
  <c r="D184" i="356"/>
  <c r="D188" i="356"/>
  <c r="D192" i="356"/>
  <c r="D198" i="356" l="1"/>
  <c r="C27" i="337"/>
  <c r="C9" i="337"/>
  <c r="C15" i="336"/>
  <c r="C9" i="336"/>
  <c r="C24" i="334"/>
  <c r="C12" i="334"/>
  <c r="D57" i="330"/>
  <c r="C57" i="330"/>
  <c r="C12" i="329"/>
  <c r="C24" i="328"/>
  <c r="C14" i="328"/>
  <c r="O18" i="327"/>
  <c r="N18" i="327"/>
  <c r="M18" i="327"/>
  <c r="L18" i="327"/>
  <c r="K18" i="327"/>
  <c r="I18" i="327"/>
  <c r="H18" i="327"/>
  <c r="G18" i="327"/>
  <c r="F18" i="327"/>
  <c r="C26" i="326"/>
  <c r="C18" i="326"/>
  <c r="C10" i="326"/>
  <c r="C18" i="325"/>
  <c r="C10" i="325"/>
  <c r="G62" i="324"/>
  <c r="F62" i="324"/>
  <c r="E62" i="324"/>
  <c r="D62" i="324"/>
  <c r="C62" i="324"/>
  <c r="G52" i="324"/>
  <c r="F52" i="324"/>
  <c r="E52" i="324"/>
  <c r="D52" i="324"/>
  <c r="C52" i="324"/>
  <c r="C22" i="323"/>
  <c r="C12" i="323"/>
  <c r="E32" i="321"/>
  <c r="D32" i="321"/>
  <c r="C32" i="321"/>
  <c r="E22" i="321"/>
  <c r="D22" i="321"/>
  <c r="C22" i="321"/>
  <c r="E12" i="321"/>
  <c r="D12" i="321"/>
  <c r="C12" i="321"/>
  <c r="E71" i="320"/>
  <c r="D71" i="320"/>
  <c r="C71" i="320"/>
  <c r="E61" i="320"/>
  <c r="D61" i="320"/>
  <c r="C61" i="320"/>
  <c r="E51" i="320"/>
  <c r="D51" i="320"/>
  <c r="C51" i="320"/>
  <c r="E41" i="320"/>
  <c r="D41" i="320"/>
  <c r="C41" i="320"/>
  <c r="E31" i="320"/>
  <c r="D31" i="320"/>
  <c r="C31" i="320"/>
  <c r="E12" i="320"/>
  <c r="D12" i="320"/>
  <c r="C12" i="320"/>
  <c r="C16" i="319"/>
  <c r="C16" i="318"/>
  <c r="B24" i="317"/>
  <c r="C22" i="317"/>
  <c r="C12" i="317"/>
  <c r="G93" i="315"/>
  <c r="F93" i="315"/>
  <c r="E93" i="315"/>
  <c r="D93" i="315"/>
  <c r="C93" i="315"/>
  <c r="G83" i="315"/>
  <c r="F83" i="315"/>
  <c r="E83" i="315"/>
  <c r="D83" i="315"/>
  <c r="C83" i="315"/>
  <c r="G73" i="315"/>
  <c r="F73" i="315"/>
  <c r="E73" i="315"/>
  <c r="D73" i="315"/>
  <c r="C73" i="315"/>
  <c r="G63" i="315"/>
  <c r="F63" i="315"/>
  <c r="E63" i="315"/>
  <c r="D63" i="315"/>
  <c r="C63" i="315"/>
  <c r="G53" i="315"/>
  <c r="F53" i="315"/>
  <c r="E53" i="315"/>
  <c r="D53" i="315"/>
  <c r="C53" i="315"/>
  <c r="G43" i="315"/>
  <c r="F43" i="315"/>
  <c r="E43" i="315"/>
  <c r="D43" i="315"/>
  <c r="C43" i="315"/>
  <c r="G33" i="315"/>
  <c r="F33" i="315"/>
  <c r="E33" i="315"/>
  <c r="D33" i="315"/>
  <c r="C33" i="315"/>
  <c r="G23" i="315"/>
  <c r="F23" i="315"/>
  <c r="E23" i="315"/>
  <c r="D23" i="315"/>
  <c r="C23" i="315"/>
  <c r="G12" i="315"/>
  <c r="F12" i="315"/>
  <c r="E12" i="315"/>
  <c r="D12" i="315"/>
  <c r="C12" i="315"/>
  <c r="G29" i="314"/>
  <c r="F29" i="314"/>
  <c r="E29" i="314"/>
  <c r="D29" i="314"/>
  <c r="C29" i="314"/>
  <c r="G20" i="314"/>
  <c r="F20" i="314"/>
  <c r="E20" i="314"/>
  <c r="D20" i="314"/>
  <c r="C20" i="314"/>
  <c r="C42" i="313"/>
  <c r="C32" i="313"/>
  <c r="C22" i="313"/>
  <c r="C12" i="313"/>
  <c r="C35" i="337" l="1"/>
  <c r="C20" i="336"/>
  <c r="E74" i="312"/>
  <c r="E73" i="312"/>
  <c r="E72" i="312"/>
  <c r="E71" i="312"/>
  <c r="E70" i="312"/>
  <c r="E69" i="312"/>
  <c r="E68" i="312"/>
  <c r="E66" i="312"/>
  <c r="E65" i="312"/>
  <c r="E64" i="312"/>
  <c r="E63" i="312"/>
  <c r="E62" i="312"/>
  <c r="C27" i="311"/>
  <c r="C9" i="311"/>
  <c r="C15" i="310"/>
  <c r="C9" i="310"/>
  <c r="D10" i="309"/>
  <c r="D9" i="309" s="1"/>
  <c r="C62" i="308"/>
  <c r="D42" i="308" s="1"/>
  <c r="C32" i="308"/>
  <c r="D8" i="308" s="1"/>
  <c r="D32" i="308" s="1"/>
  <c r="D162" i="307"/>
  <c r="C162" i="307"/>
  <c r="E10" i="307"/>
  <c r="E9" i="307"/>
  <c r="E8" i="307"/>
  <c r="D23" i="306"/>
  <c r="C23" i="306"/>
  <c r="E14" i="306"/>
  <c r="E13" i="306"/>
  <c r="E12" i="306"/>
  <c r="E11" i="306"/>
  <c r="E10" i="306"/>
  <c r="E9" i="306"/>
  <c r="E8" i="306"/>
  <c r="E14" i="305"/>
  <c r="D14" i="305"/>
  <c r="C14" i="305"/>
  <c r="C109" i="304"/>
  <c r="D77" i="304" s="1"/>
  <c r="C14" i="303"/>
  <c r="C89" i="302"/>
  <c r="C45" i="302"/>
  <c r="O18" i="301"/>
  <c r="N18" i="301"/>
  <c r="M18" i="301"/>
  <c r="L18" i="301"/>
  <c r="K18" i="301"/>
  <c r="I18" i="301"/>
  <c r="H18" i="301"/>
  <c r="G18" i="301"/>
  <c r="F18" i="301"/>
  <c r="C26" i="300"/>
  <c r="C18" i="300"/>
  <c r="C10" i="300"/>
  <c r="C18" i="299"/>
  <c r="C10" i="299"/>
  <c r="G47" i="298"/>
  <c r="F47" i="298"/>
  <c r="E47" i="298"/>
  <c r="D47" i="298"/>
  <c r="C47" i="298"/>
  <c r="G27" i="298"/>
  <c r="F27" i="298"/>
  <c r="E27" i="298"/>
  <c r="D27" i="298"/>
  <c r="C27" i="298"/>
  <c r="C20" i="297"/>
  <c r="C11" i="297"/>
  <c r="D38" i="295"/>
  <c r="C38" i="295"/>
  <c r="E35" i="295"/>
  <c r="E34" i="295"/>
  <c r="E33" i="295"/>
  <c r="E32" i="295"/>
  <c r="D26" i="295"/>
  <c r="C26" i="295"/>
  <c r="E24" i="295"/>
  <c r="E23" i="295"/>
  <c r="E26" i="295" s="1"/>
  <c r="D17" i="295"/>
  <c r="C17" i="295"/>
  <c r="E16" i="295"/>
  <c r="E15" i="295"/>
  <c r="E14" i="295"/>
  <c r="E13" i="295"/>
  <c r="E12" i="295"/>
  <c r="E11" i="295"/>
  <c r="E10" i="295"/>
  <c r="E9" i="295"/>
  <c r="E8" i="295"/>
  <c r="E76" i="294"/>
  <c r="D76" i="294"/>
  <c r="C76" i="294"/>
  <c r="D66" i="294"/>
  <c r="C66" i="294"/>
  <c r="E65" i="294"/>
  <c r="E64" i="294"/>
  <c r="E63" i="294"/>
  <c r="E62" i="294"/>
  <c r="E61" i="294"/>
  <c r="E60" i="294"/>
  <c r="E59" i="294"/>
  <c r="E58" i="294"/>
  <c r="E57" i="294"/>
  <c r="E51" i="294"/>
  <c r="D51" i="294"/>
  <c r="C51" i="294"/>
  <c r="E41" i="294"/>
  <c r="D41" i="294"/>
  <c r="C41" i="294"/>
  <c r="D31" i="294"/>
  <c r="C31" i="294"/>
  <c r="E30" i="294"/>
  <c r="E29" i="294"/>
  <c r="E28" i="294"/>
  <c r="E27" i="294"/>
  <c r="E26" i="294"/>
  <c r="E25" i="294"/>
  <c r="E24" i="294"/>
  <c r="E23" i="294"/>
  <c r="E22" i="294"/>
  <c r="D16" i="294"/>
  <c r="C16" i="294"/>
  <c r="E8" i="294"/>
  <c r="E16" i="294" s="1"/>
  <c r="C16" i="293"/>
  <c r="C16" i="292"/>
  <c r="B28" i="291"/>
  <c r="C26" i="291"/>
  <c r="C16" i="291"/>
  <c r="G115" i="289"/>
  <c r="F115" i="289"/>
  <c r="E115" i="289"/>
  <c r="D115" i="289"/>
  <c r="C115" i="289"/>
  <c r="G105" i="289"/>
  <c r="F105" i="289"/>
  <c r="E105" i="289"/>
  <c r="D105" i="289"/>
  <c r="C105" i="289"/>
  <c r="G95" i="289"/>
  <c r="F95" i="289"/>
  <c r="E95" i="289"/>
  <c r="D95" i="289"/>
  <c r="C95" i="289"/>
  <c r="G85" i="289"/>
  <c r="F85" i="289"/>
  <c r="E85" i="289"/>
  <c r="D85" i="289"/>
  <c r="C85" i="289"/>
  <c r="G75" i="289"/>
  <c r="F75" i="289"/>
  <c r="E75" i="289"/>
  <c r="D75" i="289"/>
  <c r="C75" i="289"/>
  <c r="G45" i="289"/>
  <c r="F45" i="289"/>
  <c r="E45" i="289"/>
  <c r="D45" i="289"/>
  <c r="C45" i="289"/>
  <c r="G35" i="289"/>
  <c r="F35" i="289"/>
  <c r="E35" i="289"/>
  <c r="D35" i="289"/>
  <c r="C35" i="289"/>
  <c r="G25" i="289"/>
  <c r="F25" i="289"/>
  <c r="E25" i="289"/>
  <c r="D25" i="289"/>
  <c r="C25" i="289"/>
  <c r="G15" i="289"/>
  <c r="F15" i="289"/>
  <c r="E15" i="289"/>
  <c r="D15" i="289"/>
  <c r="C15" i="289"/>
  <c r="G24" i="288"/>
  <c r="F24" i="288"/>
  <c r="E24" i="288"/>
  <c r="D24" i="288"/>
  <c r="C24" i="288"/>
  <c r="G14" i="288"/>
  <c r="F14" i="288"/>
  <c r="E14" i="288"/>
  <c r="D14" i="288"/>
  <c r="C14" i="288"/>
  <c r="C78" i="287"/>
  <c r="C65" i="287"/>
  <c r="C52" i="287"/>
  <c r="C21" i="287"/>
  <c r="C35" i="311" l="1"/>
  <c r="D28" i="304"/>
  <c r="D12" i="304"/>
  <c r="D40" i="308"/>
  <c r="D16" i="304"/>
  <c r="D33" i="304"/>
  <c r="D20" i="304"/>
  <c r="D38" i="304"/>
  <c r="D8" i="304"/>
  <c r="D24" i="304"/>
  <c r="D43" i="304"/>
  <c r="D39" i="308"/>
  <c r="E38" i="295"/>
  <c r="D9" i="304"/>
  <c r="D13" i="304"/>
  <c r="D17" i="304"/>
  <c r="D21" i="304"/>
  <c r="D25" i="304"/>
  <c r="D29" i="304"/>
  <c r="D34" i="304"/>
  <c r="D39" i="304"/>
  <c r="D45" i="304"/>
  <c r="D51" i="304"/>
  <c r="D58" i="304"/>
  <c r="D66" i="304"/>
  <c r="D72" i="304"/>
  <c r="D50" i="304"/>
  <c r="D56" i="304"/>
  <c r="D63" i="304"/>
  <c r="D71" i="304"/>
  <c r="D10" i="304"/>
  <c r="D14" i="304"/>
  <c r="D18" i="304"/>
  <c r="D22" i="304"/>
  <c r="D26" i="304"/>
  <c r="D30" i="304"/>
  <c r="D35" i="304"/>
  <c r="D41" i="304"/>
  <c r="D46" i="304"/>
  <c r="D52" i="304"/>
  <c r="D60" i="304"/>
  <c r="D67" i="304"/>
  <c r="D74" i="304"/>
  <c r="D11" i="304"/>
  <c r="D15" i="304"/>
  <c r="D19" i="304"/>
  <c r="D23" i="304"/>
  <c r="D27" i="304"/>
  <c r="D31" i="304"/>
  <c r="D37" i="304"/>
  <c r="D42" i="304"/>
  <c r="D47" i="304"/>
  <c r="D55" i="304"/>
  <c r="D62" i="304"/>
  <c r="D68" i="304"/>
  <c r="D76" i="304"/>
  <c r="C20" i="310"/>
  <c r="E17" i="295"/>
  <c r="E31" i="294"/>
  <c r="E66" i="294"/>
  <c r="E23" i="306"/>
  <c r="E162" i="307"/>
  <c r="D32" i="304"/>
  <c r="D36" i="304"/>
  <c r="D40" i="304"/>
  <c r="D44" i="304"/>
  <c r="D48" i="304"/>
  <c r="D54" i="304"/>
  <c r="D59" i="304"/>
  <c r="D64" i="304"/>
  <c r="D70" i="304"/>
  <c r="D75" i="304"/>
  <c r="D49" i="304"/>
  <c r="D53" i="304"/>
  <c r="D57" i="304"/>
  <c r="D61" i="304"/>
  <c r="D65" i="304"/>
  <c r="D69" i="304"/>
  <c r="D73" i="304"/>
  <c r="D41" i="308"/>
  <c r="D38" i="308"/>
  <c r="D109" i="304" l="1"/>
  <c r="D62" i="308"/>
  <c r="E79" i="286" l="1"/>
  <c r="E78" i="286"/>
  <c r="E77" i="286"/>
  <c r="E76" i="286"/>
  <c r="E75" i="286"/>
  <c r="E74" i="286"/>
  <c r="E73" i="286"/>
  <c r="D72" i="286"/>
  <c r="E72" i="286" s="1"/>
  <c r="E71" i="286"/>
  <c r="E70" i="286"/>
  <c r="E69" i="286"/>
  <c r="E67" i="286"/>
  <c r="D66" i="286"/>
  <c r="D68" i="286" s="1"/>
  <c r="E68" i="286" s="1"/>
  <c r="C33" i="285"/>
  <c r="C11" i="285"/>
  <c r="C15" i="284"/>
  <c r="C9" i="284"/>
  <c r="D10" i="283"/>
  <c r="D9" i="283" s="1"/>
  <c r="C102" i="282"/>
  <c r="C101" i="282"/>
  <c r="C100" i="282" s="1"/>
  <c r="C99" i="282"/>
  <c r="C88" i="282"/>
  <c r="C71" i="282" s="1"/>
  <c r="C70" i="282" s="1"/>
  <c r="C62" i="282"/>
  <c r="C13" i="285" s="1"/>
  <c r="C32" i="282"/>
  <c r="C25" i="282" s="1"/>
  <c r="C10" i="285" s="1"/>
  <c r="C19" i="282"/>
  <c r="C17" i="285" s="1"/>
  <c r="E27" i="281"/>
  <c r="D27" i="281"/>
  <c r="C27" i="281"/>
  <c r="E29" i="280"/>
  <c r="D29" i="280"/>
  <c r="C29" i="280"/>
  <c r="E26" i="279"/>
  <c r="D26" i="279"/>
  <c r="C26" i="279"/>
  <c r="D119" i="278"/>
  <c r="C119" i="278"/>
  <c r="C14" i="277"/>
  <c r="C74" i="276"/>
  <c r="O18" i="275"/>
  <c r="N18" i="275"/>
  <c r="M18" i="275"/>
  <c r="L18" i="275"/>
  <c r="K18" i="275"/>
  <c r="I18" i="275"/>
  <c r="H18" i="275"/>
  <c r="G18" i="275"/>
  <c r="F18" i="275"/>
  <c r="C26" i="274"/>
  <c r="C18" i="274"/>
  <c r="C10" i="274"/>
  <c r="C18" i="273"/>
  <c r="C10" i="273"/>
  <c r="G55" i="272"/>
  <c r="F55" i="272"/>
  <c r="E55" i="272"/>
  <c r="D55" i="272"/>
  <c r="C55" i="272"/>
  <c r="F45" i="272"/>
  <c r="E45" i="272"/>
  <c r="C45" i="272"/>
  <c r="G43" i="272"/>
  <c r="G42" i="272"/>
  <c r="G41" i="272"/>
  <c r="G40" i="272"/>
  <c r="G39" i="272"/>
  <c r="G38" i="272"/>
  <c r="G37" i="272"/>
  <c r="G36" i="272"/>
  <c r="G35" i="272"/>
  <c r="D34" i="272"/>
  <c r="G33" i="272"/>
  <c r="G32" i="272"/>
  <c r="D12" i="272"/>
  <c r="G11" i="272"/>
  <c r="C20" i="271"/>
  <c r="C11" i="271"/>
  <c r="E65" i="269"/>
  <c r="D65" i="269"/>
  <c r="C65" i="269"/>
  <c r="E52" i="269"/>
  <c r="D52" i="269"/>
  <c r="C52" i="269"/>
  <c r="E43" i="269"/>
  <c r="D43" i="269"/>
  <c r="C43" i="269"/>
  <c r="E197" i="268"/>
  <c r="D197" i="268"/>
  <c r="C197" i="268"/>
  <c r="E189" i="268"/>
  <c r="D189" i="268"/>
  <c r="C189" i="268"/>
  <c r="E179" i="268"/>
  <c r="D179" i="268"/>
  <c r="C179" i="268"/>
  <c r="E170" i="268"/>
  <c r="D170" i="268"/>
  <c r="C170" i="268"/>
  <c r="E161" i="268"/>
  <c r="D161" i="268"/>
  <c r="C161" i="268"/>
  <c r="E23" i="268"/>
  <c r="D23" i="268"/>
  <c r="C23" i="268"/>
  <c r="C12" i="267"/>
  <c r="C10" i="266"/>
  <c r="B20" i="265"/>
  <c r="C18" i="265"/>
  <c r="C10" i="265"/>
  <c r="G103" i="263"/>
  <c r="F103" i="263"/>
  <c r="E103" i="263"/>
  <c r="D103" i="263"/>
  <c r="C103" i="263"/>
  <c r="G95" i="263"/>
  <c r="F95" i="263"/>
  <c r="E95" i="263"/>
  <c r="D95" i="263"/>
  <c r="C95" i="263"/>
  <c r="G87" i="263"/>
  <c r="F87" i="263"/>
  <c r="E87" i="263"/>
  <c r="D87" i="263"/>
  <c r="C87" i="263"/>
  <c r="G79" i="263"/>
  <c r="F79" i="263"/>
  <c r="E79" i="263"/>
  <c r="D79" i="263"/>
  <c r="C79" i="263"/>
  <c r="E71" i="263"/>
  <c r="D71" i="263"/>
  <c r="C71" i="263"/>
  <c r="F69" i="263"/>
  <c r="F68" i="263"/>
  <c r="F67" i="263"/>
  <c r="F66" i="263"/>
  <c r="F65" i="263"/>
  <c r="F64" i="263"/>
  <c r="F63" i="263"/>
  <c r="F62" i="263"/>
  <c r="F61" i="263"/>
  <c r="F60" i="263"/>
  <c r="F59" i="263"/>
  <c r="F58" i="263"/>
  <c r="F57" i="263"/>
  <c r="F56" i="263"/>
  <c r="F55" i="263"/>
  <c r="F54" i="263"/>
  <c r="F53" i="263"/>
  <c r="F52" i="263"/>
  <c r="F51" i="263"/>
  <c r="G50" i="263"/>
  <c r="G49" i="263"/>
  <c r="G40" i="263"/>
  <c r="F40" i="263"/>
  <c r="E40" i="263"/>
  <c r="D40" i="263"/>
  <c r="C40" i="263"/>
  <c r="G32" i="263"/>
  <c r="F32" i="263"/>
  <c r="E32" i="263"/>
  <c r="D32" i="263"/>
  <c r="C32" i="263"/>
  <c r="G24" i="263"/>
  <c r="E24" i="263"/>
  <c r="D24" i="263"/>
  <c r="F22" i="263"/>
  <c r="C21" i="263"/>
  <c r="C24" i="263" s="1"/>
  <c r="F15" i="263"/>
  <c r="E15" i="263"/>
  <c r="C15" i="263"/>
  <c r="D14" i="263"/>
  <c r="G13" i="263"/>
  <c r="G12" i="263"/>
  <c r="G11" i="263"/>
  <c r="G10" i="263"/>
  <c r="D9" i="263"/>
  <c r="D15" i="263" s="1"/>
  <c r="G195" i="262"/>
  <c r="F195" i="262"/>
  <c r="E195" i="262"/>
  <c r="D195" i="262"/>
  <c r="C195" i="262"/>
  <c r="G15" i="262"/>
  <c r="F15" i="262"/>
  <c r="E15" i="262"/>
  <c r="D15" i="262"/>
  <c r="C36" i="261"/>
  <c r="C28" i="261"/>
  <c r="C20" i="261"/>
  <c r="F71" i="263" l="1"/>
  <c r="C113" i="282"/>
  <c r="C20" i="284"/>
  <c r="E66" i="286"/>
  <c r="G45" i="272"/>
  <c r="D45" i="272"/>
  <c r="G15" i="263"/>
  <c r="G71" i="263"/>
  <c r="C18" i="285"/>
  <c r="C96" i="282"/>
  <c r="C116" i="282" s="1"/>
  <c r="C15" i="285"/>
  <c r="C28" i="285"/>
  <c r="C27" i="285" s="1"/>
  <c r="F21" i="263"/>
  <c r="F24" i="263" s="1"/>
  <c r="C9" i="285" l="1"/>
  <c r="C35" i="285" s="1"/>
  <c r="E74" i="260"/>
  <c r="E72" i="260"/>
  <c r="E70" i="260"/>
  <c r="E69" i="260"/>
  <c r="E68" i="260"/>
  <c r="E66" i="260"/>
  <c r="E63" i="260"/>
  <c r="E61" i="260"/>
  <c r="C27" i="259"/>
  <c r="C35" i="259" s="1"/>
  <c r="C15" i="258"/>
  <c r="C9" i="258"/>
  <c r="D9" i="257"/>
  <c r="C9" i="257"/>
  <c r="C14" i="256"/>
  <c r="D19" i="255"/>
  <c r="C19" i="255"/>
  <c r="E14" i="255"/>
  <c r="E13" i="255"/>
  <c r="E12" i="255"/>
  <c r="E11" i="255"/>
  <c r="E10" i="255"/>
  <c r="E9" i="255"/>
  <c r="E8" i="255"/>
  <c r="D30" i="254"/>
  <c r="C30" i="254"/>
  <c r="E25" i="254"/>
  <c r="E24" i="254"/>
  <c r="E23" i="254"/>
  <c r="E22" i="254"/>
  <c r="E21" i="254"/>
  <c r="E20" i="254"/>
  <c r="E19" i="254"/>
  <c r="E18" i="254"/>
  <c r="E17" i="254"/>
  <c r="E16" i="254"/>
  <c r="E15" i="254"/>
  <c r="E14" i="254"/>
  <c r="E13" i="254"/>
  <c r="E12" i="254"/>
  <c r="E11" i="254"/>
  <c r="E10" i="254"/>
  <c r="E9" i="254"/>
  <c r="E8" i="254"/>
  <c r="D14" i="253"/>
  <c r="C14" i="253"/>
  <c r="E10" i="253"/>
  <c r="E9" i="253"/>
  <c r="E8" i="253"/>
  <c r="C110" i="252"/>
  <c r="D55" i="252" s="1"/>
  <c r="C14" i="251"/>
  <c r="C89" i="250"/>
  <c r="C45" i="250"/>
  <c r="O18" i="249"/>
  <c r="N18" i="249"/>
  <c r="M18" i="249"/>
  <c r="L18" i="249"/>
  <c r="K18" i="249"/>
  <c r="I18" i="249"/>
  <c r="H18" i="249"/>
  <c r="G18" i="249"/>
  <c r="F18" i="249"/>
  <c r="C26" i="248"/>
  <c r="C18" i="248"/>
  <c r="C10" i="248"/>
  <c r="C18" i="247"/>
  <c r="C10" i="247"/>
  <c r="G35" i="246"/>
  <c r="F35" i="246"/>
  <c r="E35" i="246"/>
  <c r="D35" i="246"/>
  <c r="C35" i="246"/>
  <c r="G15" i="246"/>
  <c r="F15" i="246"/>
  <c r="E15" i="246"/>
  <c r="D15" i="246"/>
  <c r="C15" i="246"/>
  <c r="C20" i="245"/>
  <c r="C11" i="245"/>
  <c r="E34" i="243"/>
  <c r="D34" i="243"/>
  <c r="C34" i="243"/>
  <c r="D22" i="243"/>
  <c r="C22" i="243"/>
  <c r="E19" i="243"/>
  <c r="E22" i="243" s="1"/>
  <c r="D13" i="243"/>
  <c r="C13" i="243"/>
  <c r="E9" i="243"/>
  <c r="E8" i="243"/>
  <c r="E74" i="242"/>
  <c r="D74" i="242"/>
  <c r="C74" i="242"/>
  <c r="D64" i="242"/>
  <c r="C64" i="242"/>
  <c r="E60" i="242"/>
  <c r="E59" i="242"/>
  <c r="E58" i="242"/>
  <c r="E57" i="242"/>
  <c r="E56" i="242"/>
  <c r="E50" i="242"/>
  <c r="D50" i="242"/>
  <c r="C50" i="242"/>
  <c r="E40" i="242"/>
  <c r="D40" i="242"/>
  <c r="C40" i="242"/>
  <c r="D30" i="242"/>
  <c r="C30" i="242"/>
  <c r="E25" i="242"/>
  <c r="E24" i="242"/>
  <c r="E23" i="242"/>
  <c r="E22" i="242"/>
  <c r="E16" i="242"/>
  <c r="D16" i="242"/>
  <c r="C16" i="242"/>
  <c r="C16" i="241"/>
  <c r="C16" i="240"/>
  <c r="B28" i="239"/>
  <c r="C26" i="239"/>
  <c r="C16" i="239"/>
  <c r="G115" i="237"/>
  <c r="F115" i="237"/>
  <c r="E115" i="237"/>
  <c r="D115" i="237"/>
  <c r="C115" i="237"/>
  <c r="G105" i="237"/>
  <c r="F105" i="237"/>
  <c r="E105" i="237"/>
  <c r="D105" i="237"/>
  <c r="C105" i="237"/>
  <c r="G95" i="237"/>
  <c r="F95" i="237"/>
  <c r="E95" i="237"/>
  <c r="D95" i="237"/>
  <c r="C95" i="237"/>
  <c r="G85" i="237"/>
  <c r="F85" i="237"/>
  <c r="E85" i="237"/>
  <c r="D85" i="237"/>
  <c r="C85" i="237"/>
  <c r="G75" i="237"/>
  <c r="F75" i="237"/>
  <c r="E75" i="237"/>
  <c r="D75" i="237"/>
  <c r="C75" i="237"/>
  <c r="G45" i="237"/>
  <c r="F45" i="237"/>
  <c r="E45" i="237"/>
  <c r="D45" i="237"/>
  <c r="C45" i="237"/>
  <c r="G35" i="237"/>
  <c r="F35" i="237"/>
  <c r="E35" i="237"/>
  <c r="D35" i="237"/>
  <c r="C35" i="237"/>
  <c r="G25" i="237"/>
  <c r="F25" i="237"/>
  <c r="E25" i="237"/>
  <c r="D25" i="237"/>
  <c r="C25" i="237"/>
  <c r="G15" i="237"/>
  <c r="F15" i="237"/>
  <c r="E15" i="237"/>
  <c r="D15" i="237"/>
  <c r="C15" i="237"/>
  <c r="G24" i="236"/>
  <c r="F24" i="236"/>
  <c r="E24" i="236"/>
  <c r="D24" i="236"/>
  <c r="C24" i="236"/>
  <c r="G14" i="236"/>
  <c r="F14" i="236"/>
  <c r="E14" i="236"/>
  <c r="D14" i="236"/>
  <c r="C14" i="236"/>
  <c r="C78" i="235"/>
  <c r="C65" i="235"/>
  <c r="C52" i="235"/>
  <c r="C21" i="235"/>
  <c r="E13" i="243" l="1"/>
  <c r="D19" i="252"/>
  <c r="D28" i="252"/>
  <c r="D12" i="252"/>
  <c r="D40" i="252"/>
  <c r="D20" i="252"/>
  <c r="D11" i="252"/>
  <c r="D27" i="252"/>
  <c r="D52" i="252"/>
  <c r="D36" i="252"/>
  <c r="E30" i="242"/>
  <c r="E64" i="242"/>
  <c r="D15" i="252"/>
  <c r="D23" i="252"/>
  <c r="D31" i="252"/>
  <c r="D44" i="252"/>
  <c r="D8" i="252"/>
  <c r="D16" i="252"/>
  <c r="D24" i="252"/>
  <c r="D32" i="252"/>
  <c r="D48" i="252"/>
  <c r="E14" i="253"/>
  <c r="E30" i="254"/>
  <c r="E19" i="255"/>
  <c r="C20" i="258"/>
  <c r="D9" i="252"/>
  <c r="D13" i="252"/>
  <c r="D17" i="252"/>
  <c r="D21" i="252"/>
  <c r="D25" i="252"/>
  <c r="D29" i="252"/>
  <c r="D33" i="252"/>
  <c r="D37" i="252"/>
  <c r="D41" i="252"/>
  <c r="D45" i="252"/>
  <c r="D49" i="252"/>
  <c r="D53" i="252"/>
  <c r="C32" i="256"/>
  <c r="D10" i="252"/>
  <c r="D14" i="252"/>
  <c r="D18" i="252"/>
  <c r="D22" i="252"/>
  <c r="D26" i="252"/>
  <c r="D30" i="252"/>
  <c r="D34" i="252"/>
  <c r="D38" i="252"/>
  <c r="D42" i="252"/>
  <c r="D46" i="252"/>
  <c r="D50" i="252"/>
  <c r="D54" i="252"/>
  <c r="D35" i="252"/>
  <c r="D39" i="252"/>
  <c r="D43" i="252"/>
  <c r="D47" i="252"/>
  <c r="D51" i="252"/>
  <c r="D110" i="252" l="1"/>
  <c r="C62" i="256"/>
  <c r="D38" i="256" s="1"/>
  <c r="D62" i="256" s="1"/>
  <c r="D31" i="256"/>
  <c r="D20" i="256"/>
  <c r="D11" i="256"/>
  <c r="D28" i="256"/>
  <c r="D17" i="256"/>
  <c r="D8" i="256"/>
  <c r="D26" i="256"/>
  <c r="D23" i="256"/>
  <c r="D14" i="256"/>
  <c r="D32" i="256" l="1"/>
  <c r="E74" i="234" l="1"/>
  <c r="E73" i="234"/>
  <c r="E72" i="234"/>
  <c r="E71" i="234"/>
  <c r="E70" i="234"/>
  <c r="E69" i="234"/>
  <c r="E68" i="234"/>
  <c r="D67" i="234"/>
  <c r="C67" i="234"/>
  <c r="E66" i="234"/>
  <c r="E65" i="234"/>
  <c r="E64" i="234"/>
  <c r="E63" i="234"/>
  <c r="E62" i="234"/>
  <c r="D61" i="234"/>
  <c r="C61" i="234"/>
  <c r="C27" i="233"/>
  <c r="C11" i="233"/>
  <c r="C9" i="233" s="1"/>
  <c r="C15" i="232"/>
  <c r="C9" i="232"/>
  <c r="D10" i="231"/>
  <c r="D9" i="231" s="1"/>
  <c r="C10" i="231"/>
  <c r="C9" i="231" s="1"/>
  <c r="C42" i="230"/>
  <c r="C41" i="230"/>
  <c r="C40" i="230"/>
  <c r="C39" i="230"/>
  <c r="C32" i="230"/>
  <c r="D44" i="229"/>
  <c r="C44" i="229"/>
  <c r="E42" i="229"/>
  <c r="E41" i="229"/>
  <c r="E40" i="229"/>
  <c r="E39" i="229"/>
  <c r="E38" i="229"/>
  <c r="E37" i="229"/>
  <c r="E36" i="229"/>
  <c r="E34" i="229"/>
  <c r="E33" i="229"/>
  <c r="E32" i="229"/>
  <c r="E31" i="229"/>
  <c r="E30" i="229"/>
  <c r="E29" i="229"/>
  <c r="E28" i="229"/>
  <c r="E27" i="229"/>
  <c r="E26" i="229"/>
  <c r="E25" i="229"/>
  <c r="E24" i="229"/>
  <c r="E23" i="229"/>
  <c r="E22" i="229"/>
  <c r="E21" i="229"/>
  <c r="E20" i="229"/>
  <c r="E18" i="229"/>
  <c r="E17" i="229"/>
  <c r="E16" i="229"/>
  <c r="E15" i="229"/>
  <c r="E14" i="229"/>
  <c r="E13" i="229"/>
  <c r="E12" i="229"/>
  <c r="E11" i="229"/>
  <c r="E10" i="229"/>
  <c r="E9" i="229"/>
  <c r="D38" i="228"/>
  <c r="C38" i="228"/>
  <c r="E36" i="228"/>
  <c r="E35" i="228"/>
  <c r="E34" i="228"/>
  <c r="E33" i="228"/>
  <c r="E32" i="228"/>
  <c r="E31" i="228"/>
  <c r="E30" i="228"/>
  <c r="E29" i="228"/>
  <c r="E28" i="228"/>
  <c r="E27" i="228"/>
  <c r="E26" i="228"/>
  <c r="E25" i="228"/>
  <c r="E24" i="228"/>
  <c r="E23" i="228"/>
  <c r="E22" i="228"/>
  <c r="E21" i="228"/>
  <c r="E20" i="228"/>
  <c r="E19" i="228"/>
  <c r="E18" i="228"/>
  <c r="E17" i="228"/>
  <c r="E16" i="228"/>
  <c r="E15" i="228"/>
  <c r="E14" i="228"/>
  <c r="E13" i="228"/>
  <c r="E12" i="228"/>
  <c r="E11" i="228"/>
  <c r="E10" i="228"/>
  <c r="E9" i="228"/>
  <c r="D12" i="227"/>
  <c r="C12" i="227"/>
  <c r="E10" i="227"/>
  <c r="E9" i="227"/>
  <c r="C93" i="226"/>
  <c r="D90" i="226" s="1"/>
  <c r="C14" i="225"/>
  <c r="C42" i="224"/>
  <c r="C32" i="224"/>
  <c r="O18" i="223"/>
  <c r="N18" i="223"/>
  <c r="M18" i="223"/>
  <c r="L18" i="223"/>
  <c r="K18" i="223"/>
  <c r="I18" i="223"/>
  <c r="H18" i="223"/>
  <c r="G18" i="223"/>
  <c r="F18" i="223"/>
  <c r="C26" i="222"/>
  <c r="C18" i="222"/>
  <c r="C10" i="222"/>
  <c r="C18" i="221"/>
  <c r="C10" i="221"/>
  <c r="G141" i="220"/>
  <c r="F141" i="220"/>
  <c r="E141" i="220"/>
  <c r="D141" i="220"/>
  <c r="C141" i="220"/>
  <c r="G121" i="220"/>
  <c r="F121" i="220"/>
  <c r="E121" i="220"/>
  <c r="D121" i="220"/>
  <c r="C121" i="220"/>
  <c r="C20" i="219"/>
  <c r="C11" i="219"/>
  <c r="D30" i="217"/>
  <c r="C30" i="217"/>
  <c r="E28" i="217"/>
  <c r="E27" i="217"/>
  <c r="D20" i="217"/>
  <c r="C20" i="217"/>
  <c r="E18" i="217"/>
  <c r="E20" i="217" s="1"/>
  <c r="D11" i="217"/>
  <c r="C11" i="217"/>
  <c r="E9" i="217"/>
  <c r="E11" i="217" s="1"/>
  <c r="E78" i="216"/>
  <c r="D78" i="216"/>
  <c r="C78" i="216"/>
  <c r="D68" i="216"/>
  <c r="C68" i="216"/>
  <c r="E66" i="216"/>
  <c r="E65" i="216"/>
  <c r="E64" i="216"/>
  <c r="E63" i="216"/>
  <c r="E62" i="216"/>
  <c r="E55" i="216"/>
  <c r="D55" i="216"/>
  <c r="C55" i="216"/>
  <c r="E45" i="216"/>
  <c r="D45" i="216"/>
  <c r="C45" i="216"/>
  <c r="D35" i="216"/>
  <c r="C35" i="216"/>
  <c r="E33" i="216"/>
  <c r="E32" i="216"/>
  <c r="E31" i="216"/>
  <c r="E30" i="216"/>
  <c r="E29" i="216"/>
  <c r="E28" i="216"/>
  <c r="E27" i="216"/>
  <c r="E26" i="216"/>
  <c r="E25" i="216"/>
  <c r="E24" i="216"/>
  <c r="E23" i="216"/>
  <c r="E16" i="216"/>
  <c r="D16" i="216"/>
  <c r="C16" i="216"/>
  <c r="C16" i="215"/>
  <c r="C16" i="214"/>
  <c r="B28" i="213"/>
  <c r="C26" i="213"/>
  <c r="C16" i="213"/>
  <c r="G141" i="211"/>
  <c r="F141" i="211"/>
  <c r="E141" i="211"/>
  <c r="D141" i="211"/>
  <c r="C141" i="211"/>
  <c r="G131" i="211"/>
  <c r="F131" i="211"/>
  <c r="E131" i="211"/>
  <c r="D131" i="211"/>
  <c r="C131" i="211"/>
  <c r="G121" i="211"/>
  <c r="F121" i="211"/>
  <c r="E121" i="211"/>
  <c r="D121" i="211"/>
  <c r="C121" i="211"/>
  <c r="G111" i="211"/>
  <c r="F111" i="211"/>
  <c r="E111" i="211"/>
  <c r="D111" i="211"/>
  <c r="C111" i="211"/>
  <c r="G101" i="211"/>
  <c r="F101" i="211"/>
  <c r="E101" i="211"/>
  <c r="D101" i="211"/>
  <c r="C101" i="211"/>
  <c r="G66" i="211"/>
  <c r="F66" i="211"/>
  <c r="E66" i="211"/>
  <c r="D66" i="211"/>
  <c r="C66" i="211"/>
  <c r="G56" i="211"/>
  <c r="F56" i="211"/>
  <c r="E56" i="211"/>
  <c r="D56" i="211"/>
  <c r="C56" i="211"/>
  <c r="G46" i="211"/>
  <c r="F46" i="211"/>
  <c r="E46" i="211"/>
  <c r="D46" i="211"/>
  <c r="C46" i="211"/>
  <c r="G36" i="211"/>
  <c r="F36" i="211"/>
  <c r="E36" i="211"/>
  <c r="D36" i="211"/>
  <c r="C36" i="211"/>
  <c r="G42" i="210"/>
  <c r="F42" i="210"/>
  <c r="E42" i="210"/>
  <c r="D42" i="210"/>
  <c r="C42" i="210"/>
  <c r="G32" i="210"/>
  <c r="F32" i="210"/>
  <c r="E32" i="210"/>
  <c r="D32" i="210"/>
  <c r="C32" i="210"/>
  <c r="C69" i="209"/>
  <c r="C56" i="209"/>
  <c r="C43" i="209"/>
  <c r="C12" i="209"/>
  <c r="F39" i="230" l="1"/>
  <c r="C35" i="233"/>
  <c r="D16" i="226"/>
  <c r="D20" i="226"/>
  <c r="D24" i="226"/>
  <c r="D12" i="226"/>
  <c r="D28" i="226"/>
  <c r="D9" i="226"/>
  <c r="D13" i="226"/>
  <c r="D17" i="226"/>
  <c r="D21" i="226"/>
  <c r="D25" i="226"/>
  <c r="D29" i="226"/>
  <c r="D33" i="226"/>
  <c r="D37" i="226"/>
  <c r="D41" i="226"/>
  <c r="D45" i="226"/>
  <c r="D49" i="226"/>
  <c r="D53" i="226"/>
  <c r="D57" i="226"/>
  <c r="D61" i="226"/>
  <c r="D65" i="226"/>
  <c r="D81" i="226"/>
  <c r="E12" i="227"/>
  <c r="E38" i="228"/>
  <c r="C20" i="232"/>
  <c r="D36" i="226"/>
  <c r="D44" i="226"/>
  <c r="D52" i="226"/>
  <c r="D60" i="226"/>
  <c r="D64" i="226"/>
  <c r="D10" i="226"/>
  <c r="D14" i="226"/>
  <c r="D18" i="226"/>
  <c r="D22" i="226"/>
  <c r="D26" i="226"/>
  <c r="D30" i="226"/>
  <c r="D34" i="226"/>
  <c r="D38" i="226"/>
  <c r="D42" i="226"/>
  <c r="D46" i="226"/>
  <c r="D50" i="226"/>
  <c r="D54" i="226"/>
  <c r="D58" i="226"/>
  <c r="D62" i="226"/>
  <c r="D69" i="226"/>
  <c r="D85" i="226"/>
  <c r="E67" i="234"/>
  <c r="D32" i="226"/>
  <c r="D40" i="226"/>
  <c r="D48" i="226"/>
  <c r="D56" i="226"/>
  <c r="D77" i="226"/>
  <c r="D11" i="226"/>
  <c r="D15" i="226"/>
  <c r="D19" i="226"/>
  <c r="D23" i="226"/>
  <c r="D27" i="226"/>
  <c r="D31" i="226"/>
  <c r="D35" i="226"/>
  <c r="D39" i="226"/>
  <c r="D43" i="226"/>
  <c r="D47" i="226"/>
  <c r="D51" i="226"/>
  <c r="D55" i="226"/>
  <c r="D59" i="226"/>
  <c r="D63" i="226"/>
  <c r="D73" i="226"/>
  <c r="D89" i="226"/>
  <c r="E61" i="234"/>
  <c r="E35" i="216"/>
  <c r="E44" i="229"/>
  <c r="E68" i="216"/>
  <c r="E30" i="217"/>
  <c r="F41" i="230"/>
  <c r="D67" i="226"/>
  <c r="D71" i="226"/>
  <c r="D75" i="226"/>
  <c r="D79" i="226"/>
  <c r="D83" i="226"/>
  <c r="D87" i="226"/>
  <c r="D91" i="226"/>
  <c r="D68" i="226"/>
  <c r="D72" i="226"/>
  <c r="D76" i="226"/>
  <c r="D80" i="226"/>
  <c r="D84" i="226"/>
  <c r="D88" i="226"/>
  <c r="D92" i="226"/>
  <c r="C47" i="230"/>
  <c r="D41" i="230" s="1"/>
  <c r="D66" i="226"/>
  <c r="D70" i="226"/>
  <c r="D74" i="226"/>
  <c r="D78" i="226"/>
  <c r="D82" i="226"/>
  <c r="D86" i="226"/>
  <c r="D39" i="230" l="1"/>
  <c r="D93" i="226"/>
  <c r="D44" i="230"/>
  <c r="D43" i="230"/>
  <c r="D45" i="230"/>
  <c r="D42" i="230"/>
  <c r="D40" i="230"/>
  <c r="D47" i="230" l="1"/>
  <c r="C9" i="207"/>
  <c r="C35" i="207" s="1"/>
  <c r="C15" i="206"/>
  <c r="C9" i="206"/>
  <c r="C39" i="204"/>
  <c r="C63" i="204" s="1"/>
  <c r="C32" i="204"/>
  <c r="D162" i="203"/>
  <c r="C162" i="203"/>
  <c r="E20" i="203"/>
  <c r="E19" i="203"/>
  <c r="E18" i="203"/>
  <c r="E17" i="203"/>
  <c r="E16" i="203"/>
  <c r="E15" i="203"/>
  <c r="E14" i="203"/>
  <c r="E13" i="203"/>
  <c r="E12" i="203"/>
  <c r="E11" i="203"/>
  <c r="E10" i="203"/>
  <c r="E9" i="203"/>
  <c r="E8" i="203"/>
  <c r="E27" i="202"/>
  <c r="D27" i="202"/>
  <c r="C27" i="202"/>
  <c r="E14" i="201"/>
  <c r="D14" i="201"/>
  <c r="C14" i="201"/>
  <c r="C125" i="200"/>
  <c r="D111" i="200" s="1"/>
  <c r="C14" i="199"/>
  <c r="C89" i="198"/>
  <c r="C45" i="198"/>
  <c r="O18" i="197"/>
  <c r="N18" i="197"/>
  <c r="M18" i="197"/>
  <c r="L18" i="197"/>
  <c r="K18" i="197"/>
  <c r="I18" i="197"/>
  <c r="H18" i="197"/>
  <c r="G18" i="197"/>
  <c r="F18" i="197"/>
  <c r="C26" i="196"/>
  <c r="C18" i="196"/>
  <c r="C10" i="196"/>
  <c r="C18" i="195"/>
  <c r="C10" i="195"/>
  <c r="G50" i="194"/>
  <c r="F50" i="194"/>
  <c r="E50" i="194"/>
  <c r="D50" i="194"/>
  <c r="C50" i="194"/>
  <c r="G30" i="194"/>
  <c r="F30" i="194"/>
  <c r="E30" i="194"/>
  <c r="D30" i="194"/>
  <c r="C30" i="194"/>
  <c r="C20" i="193"/>
  <c r="C11" i="193"/>
  <c r="E36" i="191"/>
  <c r="D36" i="191"/>
  <c r="C36" i="191"/>
  <c r="D24" i="191"/>
  <c r="C24" i="191"/>
  <c r="E22" i="191"/>
  <c r="E21" i="191"/>
  <c r="E20" i="191"/>
  <c r="E19" i="191"/>
  <c r="D13" i="191"/>
  <c r="C13" i="191"/>
  <c r="E10" i="191"/>
  <c r="E9" i="191"/>
  <c r="E8" i="191"/>
  <c r="E81" i="190"/>
  <c r="D81" i="190"/>
  <c r="C81" i="190"/>
  <c r="D71" i="190"/>
  <c r="C71" i="190"/>
  <c r="E66" i="190"/>
  <c r="E65" i="190"/>
  <c r="E64" i="190"/>
  <c r="E63" i="190"/>
  <c r="E62" i="190"/>
  <c r="E61" i="190"/>
  <c r="E59" i="190"/>
  <c r="E58" i="190"/>
  <c r="E57" i="190"/>
  <c r="E56" i="190"/>
  <c r="E50" i="190"/>
  <c r="D50" i="190"/>
  <c r="C50" i="190"/>
  <c r="E40" i="190"/>
  <c r="D40" i="190"/>
  <c r="C40" i="190"/>
  <c r="D30" i="190"/>
  <c r="C30" i="190"/>
  <c r="E25" i="190"/>
  <c r="E24" i="190"/>
  <c r="E23" i="190"/>
  <c r="E22" i="190"/>
  <c r="E16" i="190"/>
  <c r="D16" i="190"/>
  <c r="C16" i="190"/>
  <c r="C16" i="189"/>
  <c r="C16" i="188"/>
  <c r="B28" i="187"/>
  <c r="C26" i="187"/>
  <c r="C16" i="187"/>
  <c r="G115" i="185"/>
  <c r="F115" i="185"/>
  <c r="E115" i="185"/>
  <c r="D115" i="185"/>
  <c r="C115" i="185"/>
  <c r="G105" i="185"/>
  <c r="F105" i="185"/>
  <c r="E105" i="185"/>
  <c r="D105" i="185"/>
  <c r="C105" i="185"/>
  <c r="G95" i="185"/>
  <c r="F95" i="185"/>
  <c r="E95" i="185"/>
  <c r="D95" i="185"/>
  <c r="C95" i="185"/>
  <c r="G85" i="185"/>
  <c r="F85" i="185"/>
  <c r="E85" i="185"/>
  <c r="D85" i="185"/>
  <c r="C85" i="185"/>
  <c r="G75" i="185"/>
  <c r="F75" i="185"/>
  <c r="E75" i="185"/>
  <c r="D75" i="185"/>
  <c r="C75" i="185"/>
  <c r="G45" i="185"/>
  <c r="F45" i="185"/>
  <c r="E45" i="185"/>
  <c r="D45" i="185"/>
  <c r="C45" i="185"/>
  <c r="G35" i="185"/>
  <c r="F35" i="185"/>
  <c r="E35" i="185"/>
  <c r="D35" i="185"/>
  <c r="C35" i="185"/>
  <c r="G25" i="185"/>
  <c r="F25" i="185"/>
  <c r="E25" i="185"/>
  <c r="D25" i="185"/>
  <c r="C25" i="185"/>
  <c r="G15" i="185"/>
  <c r="F15" i="185"/>
  <c r="E15" i="185"/>
  <c r="D15" i="185"/>
  <c r="C15" i="185"/>
  <c r="G24" i="184"/>
  <c r="F24" i="184"/>
  <c r="E24" i="184"/>
  <c r="D24" i="184"/>
  <c r="C24" i="184"/>
  <c r="G14" i="184"/>
  <c r="F14" i="184"/>
  <c r="E14" i="184"/>
  <c r="D14" i="184"/>
  <c r="C14" i="184"/>
  <c r="C78" i="183"/>
  <c r="C65" i="183"/>
  <c r="C52" i="183"/>
  <c r="C21" i="183"/>
  <c r="E30" i="190" l="1"/>
  <c r="C20" i="206"/>
  <c r="D8" i="200"/>
  <c r="D36" i="200"/>
  <c r="D40" i="200"/>
  <c r="D20" i="200"/>
  <c r="D52" i="200"/>
  <c r="D24" i="200"/>
  <c r="D56" i="200"/>
  <c r="D12" i="200"/>
  <c r="D28" i="200"/>
  <c r="D44" i="200"/>
  <c r="D60" i="200"/>
  <c r="E71" i="190"/>
  <c r="E13" i="191"/>
  <c r="E24" i="191"/>
  <c r="D16" i="200"/>
  <c r="D32" i="200"/>
  <c r="D48" i="200"/>
  <c r="D64" i="200"/>
  <c r="E162" i="203"/>
  <c r="D9" i="200"/>
  <c r="D13" i="200"/>
  <c r="D17" i="200"/>
  <c r="D21" i="200"/>
  <c r="D25" i="200"/>
  <c r="D29" i="200"/>
  <c r="D33" i="200"/>
  <c r="D37" i="200"/>
  <c r="D41" i="200"/>
  <c r="D45" i="200"/>
  <c r="D49" i="200"/>
  <c r="D53" i="200"/>
  <c r="D57" i="200"/>
  <c r="D61" i="200"/>
  <c r="D65" i="200"/>
  <c r="D69" i="200"/>
  <c r="D73" i="200"/>
  <c r="D77" i="200"/>
  <c r="D81" i="200"/>
  <c r="D85" i="200"/>
  <c r="D89" i="200"/>
  <c r="D93" i="200"/>
  <c r="D97" i="200"/>
  <c r="D101" i="200"/>
  <c r="D105" i="200"/>
  <c r="D109" i="200"/>
  <c r="D68" i="200"/>
  <c r="D80" i="200"/>
  <c r="D88" i="200"/>
  <c r="D96" i="200"/>
  <c r="D108" i="200"/>
  <c r="D10" i="200"/>
  <c r="D14" i="200"/>
  <c r="D18" i="200"/>
  <c r="D22" i="200"/>
  <c r="D26" i="200"/>
  <c r="D30" i="200"/>
  <c r="D34" i="200"/>
  <c r="D38" i="200"/>
  <c r="D42" i="200"/>
  <c r="D46" i="200"/>
  <c r="D50" i="200"/>
  <c r="D54" i="200"/>
  <c r="D58" i="200"/>
  <c r="D62" i="200"/>
  <c r="D66" i="200"/>
  <c r="D70" i="200"/>
  <c r="D74" i="200"/>
  <c r="D78" i="200"/>
  <c r="D82" i="200"/>
  <c r="D86" i="200"/>
  <c r="D90" i="200"/>
  <c r="D94" i="200"/>
  <c r="D98" i="200"/>
  <c r="D102" i="200"/>
  <c r="D106" i="200"/>
  <c r="D110" i="200"/>
  <c r="D72" i="200"/>
  <c r="D76" i="200"/>
  <c r="D84" i="200"/>
  <c r="D92" i="200"/>
  <c r="D100" i="200"/>
  <c r="D104" i="200"/>
  <c r="D11" i="200"/>
  <c r="D15" i="200"/>
  <c r="D19" i="200"/>
  <c r="D23" i="200"/>
  <c r="D27" i="200"/>
  <c r="D31" i="200"/>
  <c r="D35" i="200"/>
  <c r="D39" i="200"/>
  <c r="D43" i="200"/>
  <c r="D47" i="200"/>
  <c r="D51" i="200"/>
  <c r="D55" i="200"/>
  <c r="D59" i="200"/>
  <c r="D63" i="200"/>
  <c r="D67" i="200"/>
  <c r="D71" i="200"/>
  <c r="D75" i="200"/>
  <c r="D79" i="200"/>
  <c r="D83" i="200"/>
  <c r="D87" i="200"/>
  <c r="D91" i="200"/>
  <c r="D95" i="200"/>
  <c r="D99" i="200"/>
  <c r="D103" i="200"/>
  <c r="D107" i="200"/>
  <c r="D125" i="200" l="1"/>
  <c r="E74" i="182"/>
  <c r="E73" i="182"/>
  <c r="E72" i="182"/>
  <c r="E71" i="182"/>
  <c r="E70" i="182"/>
  <c r="E69" i="182"/>
  <c r="E68" i="182"/>
  <c r="E67" i="182"/>
  <c r="E66" i="182"/>
  <c r="E65" i="182"/>
  <c r="E64" i="182"/>
  <c r="E63" i="182"/>
  <c r="E62" i="182"/>
  <c r="C27" i="181"/>
  <c r="C9" i="181"/>
  <c r="C15" i="180"/>
  <c r="C9" i="180"/>
  <c r="C62" i="178"/>
  <c r="C32" i="178"/>
  <c r="E11" i="177"/>
  <c r="D11" i="177"/>
  <c r="C11" i="177"/>
  <c r="E23" i="176"/>
  <c r="D23" i="176"/>
  <c r="C23" i="176"/>
  <c r="E14" i="175"/>
  <c r="D14" i="175"/>
  <c r="C14" i="175"/>
  <c r="C32" i="174"/>
  <c r="D29" i="174" s="1"/>
  <c r="C14" i="173"/>
  <c r="C89" i="172"/>
  <c r="C45" i="172"/>
  <c r="O18" i="171"/>
  <c r="N18" i="171"/>
  <c r="M18" i="171"/>
  <c r="L18" i="171"/>
  <c r="K18" i="171"/>
  <c r="I18" i="171"/>
  <c r="H18" i="171"/>
  <c r="G18" i="171"/>
  <c r="F18" i="171"/>
  <c r="C26" i="170"/>
  <c r="C18" i="170"/>
  <c r="C10" i="170"/>
  <c r="C18" i="169"/>
  <c r="C10" i="169"/>
  <c r="G42" i="168"/>
  <c r="F42" i="168"/>
  <c r="E42" i="168"/>
  <c r="D42" i="168"/>
  <c r="C42" i="168"/>
  <c r="G22" i="168"/>
  <c r="F22" i="168"/>
  <c r="E22" i="168"/>
  <c r="D22" i="168"/>
  <c r="C22" i="168"/>
  <c r="C20" i="167"/>
  <c r="C11" i="167"/>
  <c r="E34" i="165"/>
  <c r="D34" i="165"/>
  <c r="C34" i="165"/>
  <c r="D22" i="165"/>
  <c r="C22" i="165"/>
  <c r="E19" i="165"/>
  <c r="E22" i="165" s="1"/>
  <c r="E13" i="165"/>
  <c r="D13" i="165"/>
  <c r="C13" i="165"/>
  <c r="E70" i="164"/>
  <c r="D70" i="164"/>
  <c r="C70" i="164"/>
  <c r="D60" i="164"/>
  <c r="C60" i="164"/>
  <c r="E56" i="164"/>
  <c r="E60" i="164" s="1"/>
  <c r="E50" i="164"/>
  <c r="D50" i="164"/>
  <c r="C50" i="164"/>
  <c r="E40" i="164"/>
  <c r="D40" i="164"/>
  <c r="C40" i="164"/>
  <c r="D30" i="164"/>
  <c r="C30" i="164"/>
  <c r="E28" i="164"/>
  <c r="E27" i="164"/>
  <c r="E26" i="164"/>
  <c r="E25" i="164"/>
  <c r="E24" i="164"/>
  <c r="E23" i="164"/>
  <c r="E22" i="164"/>
  <c r="E16" i="164"/>
  <c r="D16" i="164"/>
  <c r="C16" i="164"/>
  <c r="C16" i="163"/>
  <c r="C16" i="162"/>
  <c r="B28" i="161"/>
  <c r="C26" i="161"/>
  <c r="C16" i="161"/>
  <c r="G115" i="159"/>
  <c r="F115" i="159"/>
  <c r="E115" i="159"/>
  <c r="D115" i="159"/>
  <c r="C115" i="159"/>
  <c r="G105" i="159"/>
  <c r="F105" i="159"/>
  <c r="E105" i="159"/>
  <c r="D105" i="159"/>
  <c r="C105" i="159"/>
  <c r="G95" i="159"/>
  <c r="F95" i="159"/>
  <c r="E95" i="159"/>
  <c r="D95" i="159"/>
  <c r="C95" i="159"/>
  <c r="G85" i="159"/>
  <c r="F85" i="159"/>
  <c r="E85" i="159"/>
  <c r="D85" i="159"/>
  <c r="C85" i="159"/>
  <c r="G75" i="159"/>
  <c r="F75" i="159"/>
  <c r="E75" i="159"/>
  <c r="D75" i="159"/>
  <c r="C75" i="159"/>
  <c r="G45" i="159"/>
  <c r="F45" i="159"/>
  <c r="E45" i="159"/>
  <c r="D45" i="159"/>
  <c r="C45" i="159"/>
  <c r="G35" i="159"/>
  <c r="F35" i="159"/>
  <c r="E35" i="159"/>
  <c r="D35" i="159"/>
  <c r="C35" i="159"/>
  <c r="G25" i="159"/>
  <c r="F25" i="159"/>
  <c r="E25" i="159"/>
  <c r="D25" i="159"/>
  <c r="C25" i="159"/>
  <c r="G15" i="159"/>
  <c r="F15" i="159"/>
  <c r="E15" i="159"/>
  <c r="D15" i="159"/>
  <c r="C15" i="159"/>
  <c r="G24" i="158"/>
  <c r="F24" i="158"/>
  <c r="E24" i="158"/>
  <c r="D24" i="158"/>
  <c r="C24" i="158"/>
  <c r="G14" i="158"/>
  <c r="F14" i="158"/>
  <c r="E14" i="158"/>
  <c r="D14" i="158"/>
  <c r="C14" i="158"/>
  <c r="C78" i="157"/>
  <c r="C65" i="157"/>
  <c r="C52" i="157"/>
  <c r="C21" i="157"/>
  <c r="D10" i="174" l="1"/>
  <c r="D8" i="174"/>
  <c r="D17" i="174"/>
  <c r="D9" i="174"/>
  <c r="D24" i="174"/>
  <c r="D13" i="174"/>
  <c r="C35" i="181"/>
  <c r="D11" i="174"/>
  <c r="D15" i="174"/>
  <c r="D20" i="174"/>
  <c r="D28" i="174"/>
  <c r="D12" i="174"/>
  <c r="D16" i="174"/>
  <c r="D22" i="174"/>
  <c r="D30" i="174"/>
  <c r="D14" i="174"/>
  <c r="D18" i="174"/>
  <c r="D26" i="174"/>
  <c r="D19" i="174"/>
  <c r="D23" i="174"/>
  <c r="D27" i="174"/>
  <c r="D31" i="174"/>
  <c r="D21" i="174"/>
  <c r="D25" i="174"/>
  <c r="E30" i="164"/>
  <c r="C20" i="180"/>
  <c r="E74" i="156"/>
  <c r="E73" i="156"/>
  <c r="E72" i="156"/>
  <c r="E71" i="156"/>
  <c r="E70" i="156"/>
  <c r="E69" i="156"/>
  <c r="E68" i="156"/>
  <c r="E66" i="156"/>
  <c r="E65" i="156"/>
  <c r="E64" i="156"/>
  <c r="E63" i="156"/>
  <c r="E62" i="156"/>
  <c r="C27" i="155"/>
  <c r="C9" i="155"/>
  <c r="C15" i="154"/>
  <c r="C9" i="154"/>
  <c r="D41" i="153"/>
  <c r="C41" i="153"/>
  <c r="D9" i="153"/>
  <c r="C9" i="153"/>
  <c r="C42" i="152"/>
  <c r="C43" i="152" s="1"/>
  <c r="D42" i="152" s="1"/>
  <c r="D43" i="152" s="1"/>
  <c r="C39" i="152"/>
  <c r="D37" i="152" s="1"/>
  <c r="C34" i="152"/>
  <c r="D33" i="152" s="1"/>
  <c r="D34" i="152" s="1"/>
  <c r="C30" i="152"/>
  <c r="C31" i="152" s="1"/>
  <c r="D30" i="152" s="1"/>
  <c r="D31" i="152" s="1"/>
  <c r="C28" i="152"/>
  <c r="D27" i="152" s="1"/>
  <c r="D28" i="152" s="1"/>
  <c r="C25" i="152"/>
  <c r="D24" i="152" s="1"/>
  <c r="D23" i="152"/>
  <c r="C16" i="152"/>
  <c r="C14" i="152"/>
  <c r="C18" i="152" s="1"/>
  <c r="C11" i="152"/>
  <c r="D10" i="152" s="1"/>
  <c r="D23" i="151"/>
  <c r="C23" i="151"/>
  <c r="E22" i="151"/>
  <c r="E23" i="151" s="1"/>
  <c r="D20" i="151"/>
  <c r="C20" i="151"/>
  <c r="E19" i="151"/>
  <c r="E18" i="151"/>
  <c r="E17" i="151"/>
  <c r="E16" i="151"/>
  <c r="E15" i="151"/>
  <c r="E14" i="151"/>
  <c r="D12" i="151"/>
  <c r="C12" i="151"/>
  <c r="E11" i="151"/>
  <c r="E10" i="151"/>
  <c r="E9" i="151"/>
  <c r="D25" i="150"/>
  <c r="C25" i="150"/>
  <c r="E23" i="150"/>
  <c r="E22" i="150"/>
  <c r="E21" i="150"/>
  <c r="E20" i="150"/>
  <c r="E19" i="150"/>
  <c r="E18" i="150"/>
  <c r="E17" i="150"/>
  <c r="E16" i="150"/>
  <c r="E15" i="150"/>
  <c r="E14" i="150"/>
  <c r="E13" i="150"/>
  <c r="E12" i="150"/>
  <c r="E11" i="150"/>
  <c r="E10" i="150"/>
  <c r="E9" i="150"/>
  <c r="E8" i="150"/>
  <c r="D14" i="149"/>
  <c r="C14" i="149"/>
  <c r="E10" i="149"/>
  <c r="E9" i="149"/>
  <c r="E8" i="149"/>
  <c r="C104" i="148"/>
  <c r="D102" i="148" s="1"/>
  <c r="C14" i="147"/>
  <c r="C90" i="146"/>
  <c r="C73" i="146"/>
  <c r="O18" i="145"/>
  <c r="N18" i="145"/>
  <c r="M18" i="145"/>
  <c r="L18" i="145"/>
  <c r="K18" i="145"/>
  <c r="I18" i="145"/>
  <c r="H18" i="145"/>
  <c r="G18" i="145"/>
  <c r="F18" i="145"/>
  <c r="C26" i="144"/>
  <c r="C18" i="144"/>
  <c r="C10" i="144"/>
  <c r="C18" i="143"/>
  <c r="C10" i="143"/>
  <c r="G53" i="142"/>
  <c r="F53" i="142"/>
  <c r="E53" i="142"/>
  <c r="D53" i="142"/>
  <c r="C53" i="142"/>
  <c r="G33" i="142"/>
  <c r="F33" i="142"/>
  <c r="E33" i="142"/>
  <c r="D33" i="142"/>
  <c r="C33" i="142"/>
  <c r="C20" i="141"/>
  <c r="C11" i="141"/>
  <c r="E34" i="139"/>
  <c r="D34" i="139"/>
  <c r="C34" i="139"/>
  <c r="E22" i="139"/>
  <c r="D22" i="139"/>
  <c r="C22" i="139"/>
  <c r="E13" i="139"/>
  <c r="D13" i="139"/>
  <c r="C13" i="139"/>
  <c r="E495" i="138"/>
  <c r="D495" i="138"/>
  <c r="C495" i="138"/>
  <c r="D485" i="138"/>
  <c r="C485" i="138"/>
  <c r="E479" i="138"/>
  <c r="E478" i="138"/>
  <c r="E477" i="138"/>
  <c r="E476" i="138"/>
  <c r="E475" i="138"/>
  <c r="E474" i="138"/>
  <c r="E473" i="138"/>
  <c r="E472" i="138"/>
  <c r="E471" i="138"/>
  <c r="E470" i="138"/>
  <c r="E469" i="138"/>
  <c r="E463" i="138"/>
  <c r="D463" i="138"/>
  <c r="C463" i="138"/>
  <c r="E453" i="138"/>
  <c r="D453" i="138"/>
  <c r="C453" i="138"/>
  <c r="D443" i="138"/>
  <c r="C443" i="138"/>
  <c r="E440" i="138"/>
  <c r="E439" i="138"/>
  <c r="E438" i="138"/>
  <c r="E437" i="138"/>
  <c r="E436" i="138"/>
  <c r="E435" i="138"/>
  <c r="E434" i="138"/>
  <c r="E433" i="138"/>
  <c r="E432" i="138"/>
  <c r="E431" i="138"/>
  <c r="E430" i="138"/>
  <c r="E429" i="138"/>
  <c r="E428" i="138"/>
  <c r="E427" i="138"/>
  <c r="E426" i="138"/>
  <c r="E425" i="138"/>
  <c r="E424" i="138"/>
  <c r="E423" i="138"/>
  <c r="E422" i="138"/>
  <c r="E421" i="138"/>
  <c r="E420" i="138"/>
  <c r="E419" i="138"/>
  <c r="E418" i="138"/>
  <c r="E417" i="138"/>
  <c r="E416" i="138"/>
  <c r="E415" i="138"/>
  <c r="E414" i="138"/>
  <c r="E413" i="138"/>
  <c r="E412" i="138"/>
  <c r="E411" i="138"/>
  <c r="E410" i="138"/>
  <c r="E409" i="138"/>
  <c r="E408" i="138"/>
  <c r="E407" i="138"/>
  <c r="E406" i="138"/>
  <c r="E405" i="138"/>
  <c r="E404" i="138"/>
  <c r="E403" i="138"/>
  <c r="E402" i="138"/>
  <c r="E401" i="138"/>
  <c r="E400" i="138"/>
  <c r="E399" i="138"/>
  <c r="E398" i="138"/>
  <c r="E397" i="138"/>
  <c r="E396" i="138"/>
  <c r="E395" i="138"/>
  <c r="E394" i="138"/>
  <c r="E393" i="138"/>
  <c r="E392" i="138"/>
  <c r="E391" i="138"/>
  <c r="E390" i="138"/>
  <c r="E389" i="138"/>
  <c r="E388" i="138"/>
  <c r="E387" i="138"/>
  <c r="E386" i="138"/>
  <c r="E385" i="138"/>
  <c r="E384" i="138"/>
  <c r="E383" i="138"/>
  <c r="E382" i="138"/>
  <c r="E381" i="138"/>
  <c r="E380" i="138"/>
  <c r="E379" i="138"/>
  <c r="E378" i="138"/>
  <c r="E377" i="138"/>
  <c r="E376" i="138"/>
  <c r="E375" i="138"/>
  <c r="E374" i="138"/>
  <c r="E373" i="138"/>
  <c r="E372" i="138"/>
  <c r="E371" i="138"/>
  <c r="E370" i="138"/>
  <c r="E369" i="138"/>
  <c r="E368" i="138"/>
  <c r="E367" i="138"/>
  <c r="E365" i="138"/>
  <c r="E364" i="138"/>
  <c r="E363" i="138"/>
  <c r="E362" i="138"/>
  <c r="E360" i="138"/>
  <c r="E359" i="138"/>
  <c r="E358" i="138"/>
  <c r="E357" i="138"/>
  <c r="E356" i="138"/>
  <c r="E355" i="138"/>
  <c r="E354" i="138"/>
  <c r="E353" i="138"/>
  <c r="E352" i="138"/>
  <c r="E351" i="138"/>
  <c r="E350" i="138"/>
  <c r="E349" i="138"/>
  <c r="E348" i="138"/>
  <c r="E347" i="138"/>
  <c r="E346" i="138"/>
  <c r="E345" i="138"/>
  <c r="E344" i="138"/>
  <c r="E343" i="138"/>
  <c r="E342" i="138"/>
  <c r="E341" i="138"/>
  <c r="E340" i="138"/>
  <c r="E339" i="138"/>
  <c r="E338" i="138"/>
  <c r="E337" i="138"/>
  <c r="E336" i="138"/>
  <c r="E335" i="138"/>
  <c r="E334" i="138"/>
  <c r="E333" i="138"/>
  <c r="E332" i="138"/>
  <c r="E331" i="138"/>
  <c r="E330" i="138"/>
  <c r="E329" i="138"/>
  <c r="E328" i="138"/>
  <c r="E327" i="138"/>
  <c r="E326" i="138"/>
  <c r="E325" i="138"/>
  <c r="E324" i="138"/>
  <c r="E323" i="138"/>
  <c r="E322" i="138"/>
  <c r="E321" i="138"/>
  <c r="E320" i="138"/>
  <c r="E319" i="138"/>
  <c r="E318" i="138"/>
  <c r="E317" i="138"/>
  <c r="E316" i="138"/>
  <c r="E315" i="138"/>
  <c r="E314" i="138"/>
  <c r="E313" i="138"/>
  <c r="E312" i="138"/>
  <c r="E311" i="138"/>
  <c r="E310" i="138"/>
  <c r="E309" i="138"/>
  <c r="E308" i="138"/>
  <c r="E307" i="138"/>
  <c r="E306" i="138"/>
  <c r="E305" i="138"/>
  <c r="E304" i="138"/>
  <c r="E303" i="138"/>
  <c r="E302" i="138"/>
  <c r="E301" i="138"/>
  <c r="E300" i="138"/>
  <c r="E299" i="138"/>
  <c r="E298" i="138"/>
  <c r="E297" i="138"/>
  <c r="E296" i="138"/>
  <c r="E295" i="138"/>
  <c r="E294" i="138"/>
  <c r="E293" i="138"/>
  <c r="E292" i="138"/>
  <c r="E291" i="138"/>
  <c r="E290" i="138"/>
  <c r="E289" i="138"/>
  <c r="E288" i="138"/>
  <c r="E287" i="138"/>
  <c r="E286" i="138"/>
  <c r="E285" i="138"/>
  <c r="E284" i="138"/>
  <c r="E283" i="138"/>
  <c r="E282" i="138"/>
  <c r="E281" i="138"/>
  <c r="E280" i="138"/>
  <c r="E279" i="138"/>
  <c r="E278" i="138"/>
  <c r="E277" i="138"/>
  <c r="E276" i="138"/>
  <c r="E275" i="138"/>
  <c r="E274" i="138"/>
  <c r="E273" i="138"/>
  <c r="E272" i="138"/>
  <c r="E271" i="138"/>
  <c r="E270" i="138"/>
  <c r="E269" i="138"/>
  <c r="E268" i="138"/>
  <c r="E267" i="138"/>
  <c r="E266" i="138"/>
  <c r="E265" i="138"/>
  <c r="E264" i="138"/>
  <c r="E263" i="138"/>
  <c r="E262" i="138"/>
  <c r="E261" i="138"/>
  <c r="E260" i="138"/>
  <c r="E259" i="138"/>
  <c r="E258" i="138"/>
  <c r="E257" i="138"/>
  <c r="E256" i="138"/>
  <c r="E255" i="138"/>
  <c r="E254" i="138"/>
  <c r="E253" i="138"/>
  <c r="E252" i="138"/>
  <c r="E251" i="138"/>
  <c r="E250" i="138"/>
  <c r="E249" i="138"/>
  <c r="E248" i="138"/>
  <c r="E247" i="138"/>
  <c r="E246" i="138"/>
  <c r="E245" i="138"/>
  <c r="E244" i="138"/>
  <c r="E243" i="138"/>
  <c r="E242" i="138"/>
  <c r="E241" i="138"/>
  <c r="E240" i="138"/>
  <c r="E239" i="138"/>
  <c r="E238" i="138"/>
  <c r="E237" i="138"/>
  <c r="E236" i="138"/>
  <c r="E235" i="138"/>
  <c r="E234" i="138"/>
  <c r="E233" i="138"/>
  <c r="E232" i="138"/>
  <c r="E231" i="138"/>
  <c r="E230" i="138"/>
  <c r="E229" i="138"/>
  <c r="E228" i="138"/>
  <c r="E227" i="138"/>
  <c r="E226" i="138"/>
  <c r="E225" i="138"/>
  <c r="E224" i="138"/>
  <c r="E223" i="138"/>
  <c r="E222" i="138"/>
  <c r="E221" i="138"/>
  <c r="E220" i="138"/>
  <c r="E219" i="138"/>
  <c r="E218" i="138"/>
  <c r="E217" i="138"/>
  <c r="D211" i="138"/>
  <c r="C211" i="138"/>
  <c r="E209" i="138"/>
  <c r="E208" i="138"/>
  <c r="E207" i="138"/>
  <c r="E206" i="138"/>
  <c r="E205" i="138"/>
  <c r="E204" i="138"/>
  <c r="E203" i="138"/>
  <c r="E202" i="138"/>
  <c r="E201" i="138"/>
  <c r="E200" i="138"/>
  <c r="E199" i="138"/>
  <c r="E198" i="138"/>
  <c r="E197" i="138"/>
  <c r="E196" i="138"/>
  <c r="E195" i="138"/>
  <c r="E194" i="138"/>
  <c r="E193" i="138"/>
  <c r="E192" i="138"/>
  <c r="E191" i="138"/>
  <c r="E190" i="138"/>
  <c r="E189" i="138"/>
  <c r="E188" i="138"/>
  <c r="E187" i="138"/>
  <c r="E186" i="138"/>
  <c r="E185" i="138"/>
  <c r="E184" i="138"/>
  <c r="E183" i="138"/>
  <c r="E182" i="138"/>
  <c r="E181" i="138"/>
  <c r="E180" i="138"/>
  <c r="E179" i="138"/>
  <c r="E178" i="138"/>
  <c r="E177" i="138"/>
  <c r="E176" i="138"/>
  <c r="E175" i="138"/>
  <c r="E174" i="138"/>
  <c r="E173" i="138"/>
  <c r="E172" i="138"/>
  <c r="E171" i="138"/>
  <c r="E170" i="138"/>
  <c r="E169" i="138"/>
  <c r="E168" i="138"/>
  <c r="E167" i="138"/>
  <c r="E166" i="138"/>
  <c r="E165" i="138"/>
  <c r="E164" i="138"/>
  <c r="E163" i="138"/>
  <c r="E162" i="138"/>
  <c r="E161" i="138"/>
  <c r="E160" i="138"/>
  <c r="E159" i="138"/>
  <c r="E158" i="138"/>
  <c r="E157" i="138"/>
  <c r="E156" i="138"/>
  <c r="E155" i="138"/>
  <c r="E154" i="138"/>
  <c r="E153" i="138"/>
  <c r="E152" i="138"/>
  <c r="E151" i="138"/>
  <c r="E150" i="138"/>
  <c r="E149" i="138"/>
  <c r="E148" i="138"/>
  <c r="E147" i="138"/>
  <c r="E146" i="138"/>
  <c r="E145" i="138"/>
  <c r="E144" i="138"/>
  <c r="E143" i="138"/>
  <c r="E142" i="138"/>
  <c r="E141" i="138"/>
  <c r="E140" i="138"/>
  <c r="E139" i="138"/>
  <c r="E138" i="138"/>
  <c r="E137" i="138"/>
  <c r="E136" i="138"/>
  <c r="E135" i="138"/>
  <c r="E134" i="138"/>
  <c r="E133" i="138"/>
  <c r="E132" i="138"/>
  <c r="E131" i="138"/>
  <c r="E130" i="138"/>
  <c r="E129" i="138"/>
  <c r="E128" i="138"/>
  <c r="E127" i="138"/>
  <c r="E126" i="138"/>
  <c r="E125" i="138"/>
  <c r="E124" i="138"/>
  <c r="E123" i="138"/>
  <c r="E122" i="138"/>
  <c r="E121" i="138"/>
  <c r="E120" i="138"/>
  <c r="E119" i="138"/>
  <c r="E118" i="138"/>
  <c r="E117" i="138"/>
  <c r="E116" i="138"/>
  <c r="E115" i="138"/>
  <c r="E114" i="138"/>
  <c r="E113" i="138"/>
  <c r="E112" i="138"/>
  <c r="E111" i="138"/>
  <c r="E110" i="138"/>
  <c r="E109" i="138"/>
  <c r="E108" i="138"/>
  <c r="E107" i="138"/>
  <c r="E106" i="138"/>
  <c r="E105" i="138"/>
  <c r="E104" i="138"/>
  <c r="E103" i="138"/>
  <c r="E102" i="138"/>
  <c r="E101" i="138"/>
  <c r="E100" i="138"/>
  <c r="E99" i="138"/>
  <c r="E98" i="138"/>
  <c r="E97" i="138"/>
  <c r="E96" i="138"/>
  <c r="E95" i="138"/>
  <c r="E94" i="138"/>
  <c r="E93" i="138"/>
  <c r="E92" i="138"/>
  <c r="E91" i="138"/>
  <c r="E90" i="138"/>
  <c r="E89" i="138"/>
  <c r="E88" i="138"/>
  <c r="E87" i="138"/>
  <c r="E86" i="138"/>
  <c r="E85" i="138"/>
  <c r="E84" i="138"/>
  <c r="E83" i="138"/>
  <c r="E82" i="138"/>
  <c r="E81" i="138"/>
  <c r="E80" i="138"/>
  <c r="E79" i="138"/>
  <c r="E78" i="138"/>
  <c r="E77" i="138"/>
  <c r="E76" i="138"/>
  <c r="E75" i="138"/>
  <c r="E74" i="138"/>
  <c r="E73" i="138"/>
  <c r="E72" i="138"/>
  <c r="E71" i="138"/>
  <c r="E70" i="138"/>
  <c r="E69" i="138"/>
  <c r="E68" i="138"/>
  <c r="E67" i="138"/>
  <c r="E66" i="138"/>
  <c r="E65" i="138"/>
  <c r="E64" i="138"/>
  <c r="E63" i="138"/>
  <c r="E62" i="138"/>
  <c r="E61" i="138"/>
  <c r="E60" i="138"/>
  <c r="E59" i="138"/>
  <c r="E58" i="138"/>
  <c r="E57" i="138"/>
  <c r="E56" i="138"/>
  <c r="E55" i="138"/>
  <c r="E54" i="138"/>
  <c r="E53" i="138"/>
  <c r="E52" i="138"/>
  <c r="E51" i="138"/>
  <c r="E50" i="138"/>
  <c r="E49" i="138"/>
  <c r="E48" i="138"/>
  <c r="E47" i="138"/>
  <c r="E46" i="138"/>
  <c r="E45" i="138"/>
  <c r="E44" i="138"/>
  <c r="E43" i="138"/>
  <c r="E42" i="138"/>
  <c r="E41" i="138"/>
  <c r="E40" i="138"/>
  <c r="E39" i="138"/>
  <c r="E38" i="138"/>
  <c r="E37" i="138"/>
  <c r="E36" i="138"/>
  <c r="E35" i="138"/>
  <c r="E34" i="138"/>
  <c r="E33" i="138"/>
  <c r="E32" i="138"/>
  <c r="E31" i="138"/>
  <c r="E30" i="138"/>
  <c r="E29" i="138"/>
  <c r="E28" i="138"/>
  <c r="E27" i="138"/>
  <c r="E26" i="138"/>
  <c r="E25" i="138"/>
  <c r="E24" i="138"/>
  <c r="E23" i="138"/>
  <c r="E22" i="138"/>
  <c r="E21" i="138"/>
  <c r="E20" i="138"/>
  <c r="E19" i="138"/>
  <c r="E18" i="138"/>
  <c r="E17" i="138"/>
  <c r="E16" i="138"/>
  <c r="E15" i="138"/>
  <c r="E14" i="138"/>
  <c r="E13" i="138"/>
  <c r="E12" i="138"/>
  <c r="E11" i="138"/>
  <c r="E10" i="138"/>
  <c r="E9" i="138"/>
  <c r="E8" i="138"/>
  <c r="C16" i="137"/>
  <c r="C16" i="136"/>
  <c r="B34" i="135"/>
  <c r="C32" i="135"/>
  <c r="C16" i="135"/>
  <c r="G91" i="133"/>
  <c r="F91" i="133"/>
  <c r="E91" i="133"/>
  <c r="D91" i="133"/>
  <c r="C91" i="133"/>
  <c r="G82" i="133"/>
  <c r="F82" i="133"/>
  <c r="E82" i="133"/>
  <c r="D82" i="133"/>
  <c r="C82" i="133"/>
  <c r="G73" i="133"/>
  <c r="F73" i="133"/>
  <c r="E73" i="133"/>
  <c r="D73" i="133"/>
  <c r="C73" i="133"/>
  <c r="G64" i="133"/>
  <c r="F64" i="133"/>
  <c r="E64" i="133"/>
  <c r="D64" i="133"/>
  <c r="C64" i="133"/>
  <c r="G55" i="133"/>
  <c r="F55" i="133"/>
  <c r="E55" i="133"/>
  <c r="D55" i="133"/>
  <c r="C55" i="133"/>
  <c r="G46" i="133"/>
  <c r="F46" i="133"/>
  <c r="E46" i="133"/>
  <c r="D46" i="133"/>
  <c r="C46" i="133"/>
  <c r="G37" i="133"/>
  <c r="F37" i="133"/>
  <c r="E37" i="133"/>
  <c r="D37" i="133"/>
  <c r="C37" i="133"/>
  <c r="G28" i="133"/>
  <c r="F28" i="133"/>
  <c r="E28" i="133"/>
  <c r="D28" i="133"/>
  <c r="C28" i="133"/>
  <c r="G19" i="133"/>
  <c r="F19" i="133"/>
  <c r="E19" i="133"/>
  <c r="D19" i="133"/>
  <c r="C19" i="133"/>
  <c r="G24" i="132"/>
  <c r="F24" i="132"/>
  <c r="E24" i="132"/>
  <c r="D24" i="132"/>
  <c r="C24" i="132"/>
  <c r="G14" i="132"/>
  <c r="F14" i="132"/>
  <c r="E14" i="132"/>
  <c r="D14" i="132"/>
  <c r="C14" i="132"/>
  <c r="C78" i="131"/>
  <c r="C65" i="131"/>
  <c r="C52" i="131"/>
  <c r="C21" i="131"/>
  <c r="C30" i="151" l="1"/>
  <c r="C35" i="155"/>
  <c r="C20" i="154"/>
  <c r="D30" i="151"/>
  <c r="E14" i="149"/>
  <c r="D9" i="152"/>
  <c r="D36" i="152"/>
  <c r="E211" i="138"/>
  <c r="E443" i="138"/>
  <c r="D8" i="148"/>
  <c r="D12" i="148"/>
  <c r="D16" i="148"/>
  <c r="D20" i="148"/>
  <c r="D24" i="148"/>
  <c r="D28" i="148"/>
  <c r="D32" i="148"/>
  <c r="D36" i="148"/>
  <c r="D40" i="148"/>
  <c r="D44" i="148"/>
  <c r="D48" i="148"/>
  <c r="D56" i="148"/>
  <c r="D64" i="148"/>
  <c r="D72" i="148"/>
  <c r="D80" i="148"/>
  <c r="D88" i="148"/>
  <c r="D96" i="148"/>
  <c r="E12" i="151"/>
  <c r="E20" i="151"/>
  <c r="D11" i="152"/>
  <c r="D11" i="148"/>
  <c r="D19" i="148"/>
  <c r="D27" i="148"/>
  <c r="D35" i="148"/>
  <c r="D43" i="148"/>
  <c r="D55" i="148"/>
  <c r="D71" i="148"/>
  <c r="D87" i="148"/>
  <c r="D9" i="148"/>
  <c r="D13" i="148"/>
  <c r="D17" i="148"/>
  <c r="D21" i="148"/>
  <c r="D25" i="148"/>
  <c r="D29" i="148"/>
  <c r="D33" i="148"/>
  <c r="D37" i="148"/>
  <c r="D41" i="148"/>
  <c r="D45" i="148"/>
  <c r="D51" i="148"/>
  <c r="D59" i="148"/>
  <c r="D67" i="148"/>
  <c r="D75" i="148"/>
  <c r="D83" i="148"/>
  <c r="D91" i="148"/>
  <c r="D99" i="148"/>
  <c r="E25" i="150"/>
  <c r="D25" i="152"/>
  <c r="D15" i="148"/>
  <c r="D23" i="148"/>
  <c r="D31" i="148"/>
  <c r="D39" i="148"/>
  <c r="D47" i="148"/>
  <c r="D63" i="148"/>
  <c r="D79" i="148"/>
  <c r="D95" i="148"/>
  <c r="E485" i="138"/>
  <c r="D10" i="148"/>
  <c r="D14" i="148"/>
  <c r="D18" i="148"/>
  <c r="D22" i="148"/>
  <c r="D26" i="148"/>
  <c r="D30" i="148"/>
  <c r="D34" i="148"/>
  <c r="D38" i="148"/>
  <c r="D42" i="148"/>
  <c r="D46" i="148"/>
  <c r="D52" i="148"/>
  <c r="D60" i="148"/>
  <c r="D68" i="148"/>
  <c r="D76" i="148"/>
  <c r="D84" i="148"/>
  <c r="D92" i="148"/>
  <c r="D100" i="148"/>
  <c r="D17" i="152"/>
  <c r="D13" i="152"/>
  <c r="D15" i="152"/>
  <c r="C40" i="152"/>
  <c r="D49" i="148"/>
  <c r="D53" i="148"/>
  <c r="D57" i="148"/>
  <c r="D61" i="148"/>
  <c r="D65" i="148"/>
  <c r="D69" i="148"/>
  <c r="D73" i="148"/>
  <c r="D77" i="148"/>
  <c r="D81" i="148"/>
  <c r="D85" i="148"/>
  <c r="D89" i="148"/>
  <c r="D93" i="148"/>
  <c r="D97" i="148"/>
  <c r="D101" i="148"/>
  <c r="D50" i="148"/>
  <c r="D54" i="148"/>
  <c r="D58" i="148"/>
  <c r="D62" i="148"/>
  <c r="D66" i="148"/>
  <c r="D70" i="148"/>
  <c r="D74" i="148"/>
  <c r="D78" i="148"/>
  <c r="D82" i="148"/>
  <c r="D86" i="148"/>
  <c r="D90" i="148"/>
  <c r="D94" i="148"/>
  <c r="D98" i="148"/>
  <c r="D16" i="152"/>
  <c r="C21" i="152"/>
  <c r="D14" i="152"/>
  <c r="D18" i="152" l="1"/>
  <c r="E30" i="151"/>
  <c r="D104" i="148"/>
  <c r="D38" i="152"/>
  <c r="D39" i="152" s="1"/>
  <c r="D40" i="152"/>
  <c r="D21" i="152"/>
  <c r="C45" i="152"/>
  <c r="D45" i="152" s="1"/>
  <c r="E74" i="129" l="1"/>
  <c r="E73" i="129"/>
  <c r="E72" i="129"/>
  <c r="E71" i="129"/>
  <c r="E70" i="129"/>
  <c r="E69" i="129"/>
  <c r="E68" i="129"/>
  <c r="E67" i="129"/>
  <c r="E66" i="129"/>
  <c r="E65" i="129"/>
  <c r="E64" i="129"/>
  <c r="E63" i="129"/>
  <c r="E62" i="129"/>
  <c r="E61" i="129"/>
  <c r="E53" i="129"/>
  <c r="E52" i="129"/>
  <c r="E51" i="129"/>
  <c r="E50" i="129"/>
  <c r="E49" i="129"/>
  <c r="E48" i="129"/>
  <c r="E47" i="129"/>
  <c r="E46" i="129"/>
  <c r="E45" i="129"/>
  <c r="E44" i="129"/>
  <c r="E43" i="129"/>
  <c r="E42" i="129"/>
  <c r="E41" i="129"/>
  <c r="E40" i="129"/>
  <c r="E39" i="129"/>
  <c r="E38" i="129"/>
  <c r="E37" i="129"/>
  <c r="E36" i="129"/>
  <c r="E35" i="129"/>
  <c r="E34" i="129"/>
  <c r="E33" i="129"/>
  <c r="E32" i="129"/>
  <c r="E31" i="129"/>
  <c r="E30" i="129"/>
  <c r="E29" i="129"/>
  <c r="E28" i="129"/>
  <c r="E27" i="129"/>
  <c r="E26" i="129"/>
  <c r="E25" i="129"/>
  <c r="E24" i="129"/>
  <c r="E23" i="129"/>
  <c r="E22" i="129"/>
  <c r="E21" i="129"/>
  <c r="E20" i="129"/>
  <c r="E19" i="129"/>
  <c r="E18" i="129"/>
  <c r="E17" i="129"/>
  <c r="E16" i="129"/>
  <c r="E15" i="129"/>
  <c r="E14" i="129"/>
  <c r="C27" i="128"/>
  <c r="C9" i="128"/>
  <c r="C15" i="127"/>
  <c r="C9" i="127"/>
  <c r="C59" i="125"/>
  <c r="D54" i="125" s="1"/>
  <c r="C14" i="125"/>
  <c r="D15" i="124"/>
  <c r="C15" i="124"/>
  <c r="E13" i="124"/>
  <c r="E12" i="124"/>
  <c r="E11" i="124"/>
  <c r="E10" i="124"/>
  <c r="C23" i="123"/>
  <c r="D10" i="123"/>
  <c r="E10" i="123" s="1"/>
  <c r="D9" i="123"/>
  <c r="C14" i="122"/>
  <c r="D10" i="122"/>
  <c r="E10" i="122" s="1"/>
  <c r="D9" i="122"/>
  <c r="C56" i="121"/>
  <c r="D54" i="121" s="1"/>
  <c r="C9" i="120"/>
  <c r="C14" i="120" s="1"/>
  <c r="B9" i="120"/>
  <c r="A9" i="120"/>
  <c r="C24" i="119"/>
  <c r="B24" i="119"/>
  <c r="A24" i="119"/>
  <c r="C23" i="119"/>
  <c r="B23" i="119"/>
  <c r="A23" i="119"/>
  <c r="C15" i="119"/>
  <c r="O18" i="118"/>
  <c r="N18" i="118"/>
  <c r="M18" i="118"/>
  <c r="L18" i="118"/>
  <c r="K18" i="118"/>
  <c r="I18" i="118"/>
  <c r="H18" i="118"/>
  <c r="G18" i="118"/>
  <c r="F18" i="118"/>
  <c r="C26" i="117"/>
  <c r="C18" i="117"/>
  <c r="C10" i="117"/>
  <c r="C18" i="116"/>
  <c r="C10" i="116"/>
  <c r="G39" i="115"/>
  <c r="F39" i="115"/>
  <c r="E39" i="115"/>
  <c r="D39" i="115"/>
  <c r="C39" i="115"/>
  <c r="G19" i="115"/>
  <c r="F19" i="115"/>
  <c r="E19" i="115"/>
  <c r="C19" i="115"/>
  <c r="D16" i="115"/>
  <c r="D15" i="115"/>
  <c r="D14" i="115"/>
  <c r="D13" i="115"/>
  <c r="D12" i="115"/>
  <c r="D11" i="115"/>
  <c r="D10" i="115"/>
  <c r="D9" i="115"/>
  <c r="D8" i="115"/>
  <c r="C20" i="114"/>
  <c r="C11" i="114"/>
  <c r="E46" i="112"/>
  <c r="D46" i="112"/>
  <c r="C46" i="112"/>
  <c r="E34" i="112"/>
  <c r="D34" i="112"/>
  <c r="C34" i="112"/>
  <c r="D25" i="112"/>
  <c r="C25" i="112"/>
  <c r="E16" i="112"/>
  <c r="E15" i="112"/>
  <c r="E14" i="112"/>
  <c r="E13" i="112"/>
  <c r="E12" i="112"/>
  <c r="E11" i="112"/>
  <c r="E10" i="112"/>
  <c r="E9" i="112"/>
  <c r="E786" i="111"/>
  <c r="D786" i="111"/>
  <c r="C786" i="111"/>
  <c r="D776" i="111"/>
  <c r="C776" i="111"/>
  <c r="E772" i="111"/>
  <c r="E776" i="111" s="1"/>
  <c r="E766" i="111"/>
  <c r="D766" i="111"/>
  <c r="C766" i="111"/>
  <c r="E756" i="111"/>
  <c r="D756" i="111"/>
  <c r="C756" i="111"/>
  <c r="E732" i="111"/>
  <c r="E731" i="111"/>
  <c r="E730" i="111"/>
  <c r="E729" i="111"/>
  <c r="E728" i="111"/>
  <c r="E727" i="111"/>
  <c r="E726" i="111"/>
  <c r="E725" i="111"/>
  <c r="E724" i="111"/>
  <c r="E723" i="111"/>
  <c r="E722" i="111"/>
  <c r="E721" i="111"/>
  <c r="E720" i="111"/>
  <c r="E719" i="111"/>
  <c r="E718" i="111"/>
  <c r="E717" i="111"/>
  <c r="E716" i="111"/>
  <c r="E715" i="111"/>
  <c r="E714" i="111"/>
  <c r="E713" i="111"/>
  <c r="E712" i="111"/>
  <c r="E711" i="111"/>
  <c r="E710" i="111"/>
  <c r="E709" i="111"/>
  <c r="E708" i="111"/>
  <c r="E707" i="111"/>
  <c r="E706" i="111"/>
  <c r="E705" i="111"/>
  <c r="E704" i="111"/>
  <c r="E703" i="111"/>
  <c r="E702" i="111"/>
  <c r="E701" i="111"/>
  <c r="E700" i="111"/>
  <c r="E699" i="111"/>
  <c r="E698" i="111"/>
  <c r="E697" i="111"/>
  <c r="E696" i="111"/>
  <c r="E695" i="111"/>
  <c r="E694" i="111"/>
  <c r="E693" i="111"/>
  <c r="E692" i="111"/>
  <c r="E691" i="111"/>
  <c r="E690" i="111"/>
  <c r="E689" i="111"/>
  <c r="E688" i="111"/>
  <c r="E687" i="111"/>
  <c r="E686" i="111"/>
  <c r="E685" i="111"/>
  <c r="E684" i="111"/>
  <c r="E683" i="111"/>
  <c r="E682" i="111"/>
  <c r="E681" i="111"/>
  <c r="E680" i="111"/>
  <c r="E679" i="111"/>
  <c r="E678" i="111"/>
  <c r="E677" i="111"/>
  <c r="E676" i="111"/>
  <c r="E675" i="111"/>
  <c r="E674" i="111"/>
  <c r="E673" i="111"/>
  <c r="E672" i="111"/>
  <c r="E671" i="111"/>
  <c r="E670" i="111"/>
  <c r="E669" i="111"/>
  <c r="E668" i="111"/>
  <c r="E667" i="111"/>
  <c r="E666" i="111"/>
  <c r="E665" i="111"/>
  <c r="E664" i="111"/>
  <c r="E663" i="111"/>
  <c r="E662" i="111"/>
  <c r="E661" i="111"/>
  <c r="E660" i="111"/>
  <c r="E659" i="111"/>
  <c r="E658" i="111"/>
  <c r="E657" i="111"/>
  <c r="E656" i="111"/>
  <c r="E655" i="111"/>
  <c r="E654" i="111"/>
  <c r="E653" i="111"/>
  <c r="E652" i="111"/>
  <c r="E651" i="111"/>
  <c r="E650" i="111"/>
  <c r="E649" i="111"/>
  <c r="E648" i="111"/>
  <c r="E647" i="111"/>
  <c r="E646" i="111"/>
  <c r="E645" i="111"/>
  <c r="E644" i="111"/>
  <c r="E643" i="111"/>
  <c r="E642" i="111"/>
  <c r="E641" i="111"/>
  <c r="E640" i="111"/>
  <c r="E639" i="111"/>
  <c r="E638" i="111"/>
  <c r="E637" i="111"/>
  <c r="E636" i="111"/>
  <c r="E635" i="111"/>
  <c r="E634" i="111"/>
  <c r="E633" i="111"/>
  <c r="E632" i="111"/>
  <c r="E631" i="111"/>
  <c r="E630" i="111"/>
  <c r="E629" i="111"/>
  <c r="E628" i="111"/>
  <c r="E627" i="111"/>
  <c r="E626" i="111"/>
  <c r="E625" i="111"/>
  <c r="E624" i="111"/>
  <c r="E623" i="111"/>
  <c r="E622" i="111"/>
  <c r="E621" i="111"/>
  <c r="E620" i="111"/>
  <c r="E619" i="111"/>
  <c r="E618" i="111"/>
  <c r="E617" i="111"/>
  <c r="E616" i="111"/>
  <c r="E615" i="111"/>
  <c r="E614" i="111"/>
  <c r="E613" i="111"/>
  <c r="E612" i="111"/>
  <c r="E611" i="111"/>
  <c r="E610" i="111"/>
  <c r="E609" i="111"/>
  <c r="E608" i="111"/>
  <c r="E607" i="111"/>
  <c r="E606" i="111"/>
  <c r="E605" i="111"/>
  <c r="E604" i="111"/>
  <c r="E603" i="111"/>
  <c r="E602" i="111"/>
  <c r="E601" i="111"/>
  <c r="E600" i="111"/>
  <c r="E599" i="111"/>
  <c r="E598" i="111"/>
  <c r="E597" i="111"/>
  <c r="E596" i="111"/>
  <c r="E595" i="111"/>
  <c r="E594" i="111"/>
  <c r="E593" i="111"/>
  <c r="E592" i="111"/>
  <c r="E591" i="111"/>
  <c r="E590" i="111"/>
  <c r="E589" i="111"/>
  <c r="E588" i="111"/>
  <c r="E587" i="111"/>
  <c r="E586" i="111"/>
  <c r="E585" i="111"/>
  <c r="E584" i="111"/>
  <c r="E583" i="111"/>
  <c r="E582" i="111"/>
  <c r="E581" i="111"/>
  <c r="E580" i="111"/>
  <c r="E579" i="111"/>
  <c r="E578" i="111"/>
  <c r="E577" i="111"/>
  <c r="E576" i="111"/>
  <c r="E575" i="111"/>
  <c r="E574" i="111"/>
  <c r="E573" i="111"/>
  <c r="E572" i="111"/>
  <c r="E571" i="111"/>
  <c r="E570" i="111"/>
  <c r="E569" i="111"/>
  <c r="E568" i="111"/>
  <c r="E567" i="111"/>
  <c r="E566" i="111"/>
  <c r="E565" i="111"/>
  <c r="E564" i="111"/>
  <c r="E563" i="111"/>
  <c r="E562" i="111"/>
  <c r="E561" i="111"/>
  <c r="E560" i="111"/>
  <c r="E559" i="111"/>
  <c r="E558" i="111"/>
  <c r="E557" i="111"/>
  <c r="E556" i="111"/>
  <c r="E555" i="111"/>
  <c r="E554" i="111"/>
  <c r="E553" i="111"/>
  <c r="E552" i="111"/>
  <c r="E551" i="111"/>
  <c r="E550" i="111"/>
  <c r="E549" i="111"/>
  <c r="E548" i="111"/>
  <c r="E547" i="111"/>
  <c r="E546" i="111"/>
  <c r="E545" i="111"/>
  <c r="E544" i="111"/>
  <c r="E543" i="111"/>
  <c r="E542" i="111"/>
  <c r="E541" i="111"/>
  <c r="E540" i="111"/>
  <c r="E539" i="111"/>
  <c r="E538" i="111"/>
  <c r="E537" i="111"/>
  <c r="E536" i="111"/>
  <c r="E535" i="111"/>
  <c r="E534" i="111"/>
  <c r="E533" i="111"/>
  <c r="E532" i="111"/>
  <c r="E531" i="111"/>
  <c r="E530" i="111"/>
  <c r="E529" i="111"/>
  <c r="E528" i="111"/>
  <c r="E527" i="111"/>
  <c r="E526" i="111"/>
  <c r="E525" i="111"/>
  <c r="E524" i="111"/>
  <c r="E523" i="111"/>
  <c r="E522" i="111"/>
  <c r="E521" i="111"/>
  <c r="E520" i="111"/>
  <c r="E519" i="111"/>
  <c r="E518" i="111"/>
  <c r="E517" i="111"/>
  <c r="E516" i="111"/>
  <c r="E515" i="111"/>
  <c r="E514" i="111"/>
  <c r="E513" i="111"/>
  <c r="E512" i="111"/>
  <c r="E511" i="111"/>
  <c r="E510" i="111"/>
  <c r="E509" i="111"/>
  <c r="E508" i="111"/>
  <c r="E507" i="111"/>
  <c r="E506" i="111"/>
  <c r="E505" i="111"/>
  <c r="E504" i="111"/>
  <c r="E503" i="111"/>
  <c r="E502" i="111"/>
  <c r="E501" i="111"/>
  <c r="E500" i="111"/>
  <c r="E499" i="111"/>
  <c r="E498" i="111"/>
  <c r="E497" i="111"/>
  <c r="E496" i="111"/>
  <c r="E495" i="111"/>
  <c r="E494" i="111"/>
  <c r="E493" i="111"/>
  <c r="E492" i="111"/>
  <c r="E491" i="111"/>
  <c r="E490" i="111"/>
  <c r="E489" i="111"/>
  <c r="E488" i="111"/>
  <c r="E487" i="111"/>
  <c r="E486" i="111"/>
  <c r="E485" i="111"/>
  <c r="E484" i="111"/>
  <c r="E483" i="111"/>
  <c r="E482" i="111"/>
  <c r="E481" i="111"/>
  <c r="E480" i="111"/>
  <c r="E479" i="111"/>
  <c r="E478" i="111"/>
  <c r="E477" i="111"/>
  <c r="E476" i="111"/>
  <c r="E475" i="111"/>
  <c r="E474" i="111"/>
  <c r="E473" i="111"/>
  <c r="E472" i="111"/>
  <c r="E471" i="111"/>
  <c r="E470" i="111"/>
  <c r="E469" i="111"/>
  <c r="E468" i="111"/>
  <c r="E467" i="111"/>
  <c r="E466" i="111"/>
  <c r="E465" i="111"/>
  <c r="E464" i="111"/>
  <c r="E463" i="111"/>
  <c r="E462" i="111"/>
  <c r="E461" i="111"/>
  <c r="E460" i="111"/>
  <c r="E459" i="111"/>
  <c r="E458" i="111"/>
  <c r="E457" i="111"/>
  <c r="E456" i="111"/>
  <c r="E455" i="111"/>
  <c r="E454" i="111"/>
  <c r="E453" i="111"/>
  <c r="E452" i="111"/>
  <c r="E451" i="111"/>
  <c r="E450" i="111"/>
  <c r="E449" i="111"/>
  <c r="E448" i="111"/>
  <c r="E447" i="111"/>
  <c r="E446" i="111"/>
  <c r="E445" i="111"/>
  <c r="E444" i="111"/>
  <c r="E443" i="111"/>
  <c r="E442" i="111"/>
  <c r="E441" i="111"/>
  <c r="E440" i="111"/>
  <c r="E439" i="111"/>
  <c r="E438" i="111"/>
  <c r="E437" i="111"/>
  <c r="E436" i="111"/>
  <c r="E435" i="111"/>
  <c r="E434" i="111"/>
  <c r="E433" i="111"/>
  <c r="E432" i="111"/>
  <c r="E431" i="111"/>
  <c r="E430" i="111"/>
  <c r="E429" i="111"/>
  <c r="E428" i="111"/>
  <c r="E427" i="111"/>
  <c r="E426" i="111"/>
  <c r="E425" i="111"/>
  <c r="E424" i="111"/>
  <c r="E423" i="111"/>
  <c r="E422" i="111"/>
  <c r="E421" i="111"/>
  <c r="E420" i="111"/>
  <c r="E419" i="111"/>
  <c r="E418" i="111"/>
  <c r="E417" i="111"/>
  <c r="E416" i="111"/>
  <c r="E415" i="111"/>
  <c r="E414" i="111"/>
  <c r="E413" i="111"/>
  <c r="E412" i="111"/>
  <c r="E411" i="111"/>
  <c r="E410" i="111"/>
  <c r="E409" i="111"/>
  <c r="E408" i="111"/>
  <c r="E407" i="111"/>
  <c r="E406" i="111"/>
  <c r="E405" i="111"/>
  <c r="E404" i="111"/>
  <c r="E403" i="111"/>
  <c r="E402" i="111"/>
  <c r="E401" i="111"/>
  <c r="E400" i="111"/>
  <c r="E399" i="111"/>
  <c r="E398" i="111"/>
  <c r="E397" i="111"/>
  <c r="E396" i="111"/>
  <c r="E395" i="111"/>
  <c r="E394" i="111"/>
  <c r="E393" i="111"/>
  <c r="E392" i="111"/>
  <c r="E391" i="111"/>
  <c r="E390" i="111"/>
  <c r="E389" i="111"/>
  <c r="E388" i="111"/>
  <c r="E387" i="111"/>
  <c r="E386" i="111"/>
  <c r="E385" i="111"/>
  <c r="E384" i="111"/>
  <c r="E383" i="111"/>
  <c r="E382" i="111"/>
  <c r="E381" i="111"/>
  <c r="E380" i="111"/>
  <c r="E379" i="111"/>
  <c r="E378" i="111"/>
  <c r="E377" i="111"/>
  <c r="E376" i="111"/>
  <c r="E375" i="111"/>
  <c r="E374" i="111"/>
  <c r="E373" i="111"/>
  <c r="E372" i="111"/>
  <c r="E371" i="111"/>
  <c r="E370" i="111"/>
  <c r="E369" i="111"/>
  <c r="E368" i="111"/>
  <c r="E367" i="111"/>
  <c r="E366" i="111"/>
  <c r="E365" i="111"/>
  <c r="E364" i="111"/>
  <c r="E363" i="111"/>
  <c r="E362" i="111"/>
  <c r="E361" i="111"/>
  <c r="E360" i="111"/>
  <c r="E359" i="111"/>
  <c r="E358" i="111"/>
  <c r="E357" i="111"/>
  <c r="E356" i="111"/>
  <c r="E355" i="111"/>
  <c r="E354" i="111"/>
  <c r="E353" i="111"/>
  <c r="E352" i="111"/>
  <c r="E351" i="111"/>
  <c r="E350" i="111"/>
  <c r="E349" i="111"/>
  <c r="E348" i="111"/>
  <c r="E347" i="111"/>
  <c r="E346" i="111"/>
  <c r="E345" i="111"/>
  <c r="E344" i="111"/>
  <c r="E343" i="111"/>
  <c r="E342" i="111"/>
  <c r="E341" i="111"/>
  <c r="E340" i="111"/>
  <c r="E339" i="111"/>
  <c r="E338" i="111"/>
  <c r="E337" i="111"/>
  <c r="E336" i="111"/>
  <c r="E335" i="111"/>
  <c r="E334" i="111"/>
  <c r="E333" i="111"/>
  <c r="E332" i="111"/>
  <c r="E331" i="111"/>
  <c r="E330" i="111"/>
  <c r="E329" i="111"/>
  <c r="E328" i="111"/>
  <c r="E327" i="111"/>
  <c r="E326" i="111"/>
  <c r="E325" i="111"/>
  <c r="E324" i="111"/>
  <c r="E323" i="111"/>
  <c r="E322" i="111"/>
  <c r="E321" i="111"/>
  <c r="E320" i="111"/>
  <c r="E319" i="111"/>
  <c r="E318" i="111"/>
  <c r="E317" i="111"/>
  <c r="E316" i="111"/>
  <c r="E315" i="111"/>
  <c r="E314" i="111"/>
  <c r="E313" i="111"/>
  <c r="E312" i="111"/>
  <c r="E311" i="111"/>
  <c r="E310" i="111"/>
  <c r="E309" i="111"/>
  <c r="E308" i="111"/>
  <c r="E307" i="111"/>
  <c r="E306" i="111"/>
  <c r="E305" i="111"/>
  <c r="E304" i="111"/>
  <c r="E303" i="111"/>
  <c r="E302" i="111"/>
  <c r="E301" i="111"/>
  <c r="E300" i="111"/>
  <c r="E299" i="111"/>
  <c r="E298" i="111"/>
  <c r="E297" i="111"/>
  <c r="E296" i="111"/>
  <c r="E295" i="111"/>
  <c r="E294" i="111"/>
  <c r="E293" i="111"/>
  <c r="E292" i="111"/>
  <c r="E291" i="111"/>
  <c r="E290" i="111"/>
  <c r="E289" i="111"/>
  <c r="E288" i="111"/>
  <c r="E287" i="111"/>
  <c r="E286" i="111"/>
  <c r="E285" i="111"/>
  <c r="E284" i="111"/>
  <c r="E283" i="111"/>
  <c r="E282" i="111"/>
  <c r="E281" i="111"/>
  <c r="E280" i="111"/>
  <c r="E279" i="111"/>
  <c r="E278" i="111"/>
  <c r="E277" i="111"/>
  <c r="E276" i="111"/>
  <c r="E275" i="111"/>
  <c r="E274" i="111"/>
  <c r="E273" i="111"/>
  <c r="E272" i="111"/>
  <c r="E271" i="111"/>
  <c r="E270" i="111"/>
  <c r="E269" i="111"/>
  <c r="E268" i="111"/>
  <c r="E267" i="111"/>
  <c r="E266" i="111"/>
  <c r="E265" i="111"/>
  <c r="E264" i="111"/>
  <c r="E263" i="111"/>
  <c r="E262" i="111"/>
  <c r="E261" i="111"/>
  <c r="E260" i="111"/>
  <c r="E259" i="111"/>
  <c r="E258" i="111"/>
  <c r="E257" i="111"/>
  <c r="E256" i="111"/>
  <c r="E255" i="111"/>
  <c r="E254" i="111"/>
  <c r="E253" i="111"/>
  <c r="E252" i="111"/>
  <c r="E251" i="111"/>
  <c r="E250" i="111"/>
  <c r="E249" i="111"/>
  <c r="E248" i="111"/>
  <c r="E247" i="111"/>
  <c r="E246" i="111"/>
  <c r="E245" i="111"/>
  <c r="E244" i="111"/>
  <c r="E243" i="111"/>
  <c r="E242" i="111"/>
  <c r="E241" i="111"/>
  <c r="E240" i="111"/>
  <c r="E239" i="111"/>
  <c r="E238" i="111"/>
  <c r="E237" i="111"/>
  <c r="E236" i="111"/>
  <c r="E235" i="111"/>
  <c r="E234" i="111"/>
  <c r="E233" i="111"/>
  <c r="E232" i="111"/>
  <c r="E231" i="111"/>
  <c r="E230" i="111"/>
  <c r="E229" i="111"/>
  <c r="E228" i="111"/>
  <c r="E227" i="111"/>
  <c r="E226" i="111"/>
  <c r="E225" i="111"/>
  <c r="E224" i="111"/>
  <c r="E223" i="111"/>
  <c r="E222" i="111"/>
  <c r="E221" i="111"/>
  <c r="E220" i="111"/>
  <c r="E219" i="111"/>
  <c r="E218" i="111"/>
  <c r="E217" i="111"/>
  <c r="E216" i="111"/>
  <c r="E215" i="111"/>
  <c r="E214" i="111"/>
  <c r="E213" i="111"/>
  <c r="E212" i="111"/>
  <c r="E211" i="111"/>
  <c r="E210" i="111"/>
  <c r="E209" i="111"/>
  <c r="E208" i="111"/>
  <c r="E207" i="111"/>
  <c r="E206" i="111"/>
  <c r="E205" i="111"/>
  <c r="E204" i="111"/>
  <c r="E203" i="111"/>
  <c r="E202" i="111"/>
  <c r="E201" i="111"/>
  <c r="E200" i="111"/>
  <c r="E199" i="111"/>
  <c r="E198" i="111"/>
  <c r="E197" i="111"/>
  <c r="E196" i="111"/>
  <c r="E195" i="111"/>
  <c r="E194" i="111"/>
  <c r="E193" i="111"/>
  <c r="E192" i="111"/>
  <c r="E191" i="111"/>
  <c r="E190" i="111"/>
  <c r="E189" i="111"/>
  <c r="E188" i="111"/>
  <c r="E187" i="111"/>
  <c r="E186" i="111"/>
  <c r="E185" i="111"/>
  <c r="E184" i="111"/>
  <c r="E183" i="111"/>
  <c r="E182" i="111"/>
  <c r="E181" i="111"/>
  <c r="E180" i="111"/>
  <c r="E179" i="111"/>
  <c r="E178" i="111"/>
  <c r="E177" i="111"/>
  <c r="E176" i="111"/>
  <c r="E175" i="111"/>
  <c r="E174" i="111"/>
  <c r="E173" i="111"/>
  <c r="E172" i="111"/>
  <c r="E171" i="111"/>
  <c r="E170" i="111"/>
  <c r="E169" i="111"/>
  <c r="E168" i="111"/>
  <c r="E167" i="111"/>
  <c r="E166" i="111"/>
  <c r="E165" i="111"/>
  <c r="E164" i="111"/>
  <c r="E163" i="111"/>
  <c r="E162" i="111"/>
  <c r="E161" i="111"/>
  <c r="E160" i="111"/>
  <c r="E159" i="111"/>
  <c r="E158" i="111"/>
  <c r="E157" i="111"/>
  <c r="E156" i="111"/>
  <c r="E155" i="111"/>
  <c r="E154" i="111"/>
  <c r="E153" i="111"/>
  <c r="E152" i="111"/>
  <c r="E151" i="111"/>
  <c r="E150" i="111"/>
  <c r="E149" i="111"/>
  <c r="E148" i="111"/>
  <c r="E147" i="111"/>
  <c r="E146" i="111"/>
  <c r="E145" i="111"/>
  <c r="E144" i="111"/>
  <c r="E143" i="111"/>
  <c r="E142" i="111"/>
  <c r="E141" i="111"/>
  <c r="E140" i="111"/>
  <c r="E139" i="111"/>
  <c r="E138" i="111"/>
  <c r="E137" i="111"/>
  <c r="E136" i="111"/>
  <c r="E135" i="111"/>
  <c r="E134" i="111"/>
  <c r="E133" i="111"/>
  <c r="E132" i="111"/>
  <c r="E131" i="111"/>
  <c r="E130" i="111"/>
  <c r="E129" i="111"/>
  <c r="E128" i="111"/>
  <c r="E127" i="111"/>
  <c r="E126" i="111"/>
  <c r="E125" i="111"/>
  <c r="E124" i="111"/>
  <c r="E123" i="111"/>
  <c r="E122" i="111"/>
  <c r="E121" i="111"/>
  <c r="E120" i="111"/>
  <c r="E119" i="111"/>
  <c r="E118" i="111"/>
  <c r="E117" i="111"/>
  <c r="E116" i="111"/>
  <c r="E115" i="111"/>
  <c r="E114" i="111"/>
  <c r="E113" i="111"/>
  <c r="E112" i="111"/>
  <c r="E111" i="111"/>
  <c r="E110" i="111"/>
  <c r="E109" i="111"/>
  <c r="E108" i="111"/>
  <c r="E107" i="111"/>
  <c r="E106" i="111"/>
  <c r="E105" i="111"/>
  <c r="E104" i="111"/>
  <c r="E103" i="111"/>
  <c r="E102" i="111"/>
  <c r="E101" i="111"/>
  <c r="E100" i="111"/>
  <c r="E99" i="111"/>
  <c r="E98" i="111"/>
  <c r="E97" i="111"/>
  <c r="E96" i="111"/>
  <c r="E95" i="111"/>
  <c r="E94" i="111"/>
  <c r="E93" i="111"/>
  <c r="E92" i="111"/>
  <c r="E91" i="111"/>
  <c r="E90" i="111"/>
  <c r="E89" i="111"/>
  <c r="E88" i="111"/>
  <c r="E87" i="111"/>
  <c r="E86" i="111"/>
  <c r="E85" i="111"/>
  <c r="E84" i="111"/>
  <c r="E83" i="111"/>
  <c r="E82" i="111"/>
  <c r="E81" i="111"/>
  <c r="E80" i="111"/>
  <c r="E79" i="111"/>
  <c r="E78" i="111"/>
  <c r="E77" i="111"/>
  <c r="E76" i="111"/>
  <c r="E75" i="111"/>
  <c r="E74" i="111"/>
  <c r="E73" i="111"/>
  <c r="E72" i="111"/>
  <c r="E71" i="111"/>
  <c r="E70" i="111"/>
  <c r="E69" i="111"/>
  <c r="E68" i="111"/>
  <c r="E67" i="111"/>
  <c r="E66" i="111"/>
  <c r="E65" i="111"/>
  <c r="E64" i="111"/>
  <c r="E63" i="111"/>
  <c r="E62" i="111"/>
  <c r="E61" i="111"/>
  <c r="E60" i="111"/>
  <c r="E59" i="111"/>
  <c r="E58" i="111"/>
  <c r="E57" i="111"/>
  <c r="E56" i="111"/>
  <c r="E55" i="111"/>
  <c r="E54" i="111"/>
  <c r="E53" i="111"/>
  <c r="E52" i="111"/>
  <c r="E51" i="111"/>
  <c r="E50" i="111"/>
  <c r="E49" i="111"/>
  <c r="E48" i="111"/>
  <c r="E47" i="111"/>
  <c r="E46" i="111"/>
  <c r="E45" i="111"/>
  <c r="E44" i="111"/>
  <c r="E43" i="111"/>
  <c r="E42" i="111"/>
  <c r="E41" i="111"/>
  <c r="E40" i="111"/>
  <c r="E39" i="111"/>
  <c r="E38" i="111"/>
  <c r="E37" i="111"/>
  <c r="E36" i="111"/>
  <c r="E35" i="111"/>
  <c r="E34" i="111"/>
  <c r="E33" i="111"/>
  <c r="E32" i="111"/>
  <c r="E31" i="111"/>
  <c r="E30" i="111"/>
  <c r="E29" i="111"/>
  <c r="E28" i="111"/>
  <c r="E27" i="111"/>
  <c r="E26" i="111"/>
  <c r="E25" i="111"/>
  <c r="E24" i="111"/>
  <c r="D23" i="111"/>
  <c r="D734" i="111" s="1"/>
  <c r="C23" i="111"/>
  <c r="C734" i="111" s="1"/>
  <c r="D16" i="111"/>
  <c r="C16" i="111"/>
  <c r="E11" i="111"/>
  <c r="E10" i="111"/>
  <c r="E9" i="111"/>
  <c r="E8" i="111"/>
  <c r="C16" i="110"/>
  <c r="C16" i="109"/>
  <c r="B28" i="108"/>
  <c r="C26" i="108"/>
  <c r="C16" i="108"/>
  <c r="G115" i="106"/>
  <c r="F115" i="106"/>
  <c r="E115" i="106"/>
  <c r="D115" i="106"/>
  <c r="C115" i="106"/>
  <c r="G105" i="106"/>
  <c r="F105" i="106"/>
  <c r="E105" i="106"/>
  <c r="D105" i="106"/>
  <c r="C105" i="106"/>
  <c r="G95" i="106"/>
  <c r="F95" i="106"/>
  <c r="E95" i="106"/>
  <c r="D95" i="106"/>
  <c r="C95" i="106"/>
  <c r="G85" i="106"/>
  <c r="F85" i="106"/>
  <c r="E85" i="106"/>
  <c r="D85" i="106"/>
  <c r="C85" i="106"/>
  <c r="G75" i="106"/>
  <c r="F75" i="106"/>
  <c r="E75" i="106"/>
  <c r="D75" i="106"/>
  <c r="C75" i="106"/>
  <c r="G45" i="106"/>
  <c r="F45" i="106"/>
  <c r="E45" i="106"/>
  <c r="D45" i="106"/>
  <c r="C45" i="106"/>
  <c r="G35" i="106"/>
  <c r="F35" i="106"/>
  <c r="E35" i="106"/>
  <c r="D35" i="106"/>
  <c r="C35" i="106"/>
  <c r="G25" i="106"/>
  <c r="F25" i="106"/>
  <c r="E25" i="106"/>
  <c r="D25" i="106"/>
  <c r="C25" i="106"/>
  <c r="G15" i="106"/>
  <c r="F15" i="106"/>
  <c r="E15" i="106"/>
  <c r="D15" i="106"/>
  <c r="C15" i="106"/>
  <c r="G24" i="105"/>
  <c r="F24" i="105"/>
  <c r="E24" i="105"/>
  <c r="D24" i="105"/>
  <c r="C24" i="105"/>
  <c r="G14" i="105"/>
  <c r="F14" i="105"/>
  <c r="E14" i="105"/>
  <c r="D14" i="105"/>
  <c r="C14" i="105"/>
  <c r="C78" i="104"/>
  <c r="C65" i="104"/>
  <c r="C52" i="104"/>
  <c r="C21" i="104"/>
  <c r="D23" i="125" l="1"/>
  <c r="C27" i="119"/>
  <c r="D48" i="125"/>
  <c r="D18" i="121"/>
  <c r="D26" i="121"/>
  <c r="D31" i="125"/>
  <c r="D39" i="125"/>
  <c r="D10" i="121"/>
  <c r="D30" i="121"/>
  <c r="D22" i="125"/>
  <c r="D38" i="125"/>
  <c r="D56" i="125"/>
  <c r="D14" i="121"/>
  <c r="D34" i="121"/>
  <c r="D23" i="123"/>
  <c r="D30" i="125"/>
  <c r="D47" i="125"/>
  <c r="C20" i="127"/>
  <c r="E16" i="111"/>
  <c r="D22" i="121"/>
  <c r="D46" i="121"/>
  <c r="D26" i="125"/>
  <c r="D34" i="125"/>
  <c r="D42" i="125"/>
  <c r="D51" i="125"/>
  <c r="D14" i="122"/>
  <c r="D27" i="125"/>
  <c r="D35" i="125"/>
  <c r="D43" i="125"/>
  <c r="D52" i="125"/>
  <c r="D19" i="115"/>
  <c r="D11" i="121"/>
  <c r="D15" i="121"/>
  <c r="D19" i="121"/>
  <c r="D23" i="121"/>
  <c r="D27" i="121"/>
  <c r="D31" i="121"/>
  <c r="D35" i="121"/>
  <c r="D39" i="121"/>
  <c r="D43" i="121"/>
  <c r="D47" i="121"/>
  <c r="D51" i="121"/>
  <c r="E15" i="124"/>
  <c r="C35" i="128"/>
  <c r="D38" i="121"/>
  <c r="D42" i="121"/>
  <c r="D50" i="121"/>
  <c r="E25" i="112"/>
  <c r="D8" i="121"/>
  <c r="D12" i="121"/>
  <c r="D16" i="121"/>
  <c r="D20" i="121"/>
  <c r="D24" i="121"/>
  <c r="D28" i="121"/>
  <c r="D32" i="121"/>
  <c r="D36" i="121"/>
  <c r="D40" i="121"/>
  <c r="D44" i="121"/>
  <c r="D48" i="121"/>
  <c r="D52" i="121"/>
  <c r="D24" i="125"/>
  <c r="D28" i="125"/>
  <c r="D32" i="125"/>
  <c r="D36" i="125"/>
  <c r="D40" i="125"/>
  <c r="D45" i="125"/>
  <c r="D49" i="125"/>
  <c r="D53" i="125"/>
  <c r="D9" i="121"/>
  <c r="D13" i="121"/>
  <c r="D17" i="121"/>
  <c r="D21" i="121"/>
  <c r="D25" i="121"/>
  <c r="D29" i="121"/>
  <c r="D33" i="121"/>
  <c r="D37" i="121"/>
  <c r="D41" i="121"/>
  <c r="D45" i="121"/>
  <c r="D49" i="121"/>
  <c r="D53" i="121"/>
  <c r="D21" i="125"/>
  <c r="D25" i="125"/>
  <c r="D29" i="125"/>
  <c r="D33" i="125"/>
  <c r="D37" i="125"/>
  <c r="D41" i="125"/>
  <c r="D46" i="125"/>
  <c r="D50" i="125"/>
  <c r="D55" i="125"/>
  <c r="E9" i="123"/>
  <c r="E23" i="123" s="1"/>
  <c r="E23" i="111"/>
  <c r="E734" i="111" s="1"/>
  <c r="E9" i="122"/>
  <c r="E14" i="122" s="1"/>
  <c r="D56" i="121" l="1"/>
  <c r="D59" i="125"/>
  <c r="C27" i="102"/>
  <c r="C9" i="102"/>
  <c r="C15" i="101"/>
  <c r="C9" i="101"/>
  <c r="D9" i="100"/>
  <c r="C9" i="100"/>
  <c r="C132" i="99"/>
  <c r="C16" i="99"/>
  <c r="D81" i="98"/>
  <c r="C81" i="98"/>
  <c r="E80" i="98"/>
  <c r="E79" i="98"/>
  <c r="E78" i="98"/>
  <c r="E77" i="98"/>
  <c r="E76" i="98"/>
  <c r="E75" i="98"/>
  <c r="E74" i="98"/>
  <c r="E73" i="98"/>
  <c r="E72" i="98"/>
  <c r="E71" i="98"/>
  <c r="E70" i="98"/>
  <c r="E69" i="98"/>
  <c r="E68" i="98"/>
  <c r="E67" i="98"/>
  <c r="E66" i="98"/>
  <c r="E65" i="98"/>
  <c r="E64" i="98"/>
  <c r="E63" i="98"/>
  <c r="E62" i="98"/>
  <c r="E61" i="98"/>
  <c r="E60" i="98"/>
  <c r="E59" i="98"/>
  <c r="E58" i="98"/>
  <c r="E57" i="98"/>
  <c r="E56" i="98"/>
  <c r="E55" i="98"/>
  <c r="E54" i="98"/>
  <c r="E53" i="98"/>
  <c r="E52" i="98"/>
  <c r="E51" i="98"/>
  <c r="E50" i="98"/>
  <c r="E49" i="98"/>
  <c r="E48" i="98"/>
  <c r="E47" i="98"/>
  <c r="E46" i="98"/>
  <c r="E45" i="98"/>
  <c r="E44" i="98"/>
  <c r="E43" i="98"/>
  <c r="E42" i="98"/>
  <c r="E41" i="98"/>
  <c r="E40" i="98"/>
  <c r="E39" i="98"/>
  <c r="E38" i="98"/>
  <c r="E37" i="98"/>
  <c r="E36" i="98"/>
  <c r="E35" i="98"/>
  <c r="E34" i="98"/>
  <c r="E33" i="98"/>
  <c r="E32" i="98"/>
  <c r="E31" i="98"/>
  <c r="E30" i="98"/>
  <c r="E29" i="98"/>
  <c r="E28" i="98"/>
  <c r="E27" i="98"/>
  <c r="E26" i="98"/>
  <c r="E25" i="98"/>
  <c r="E24" i="98"/>
  <c r="E23" i="98"/>
  <c r="E22" i="98"/>
  <c r="E21" i="98"/>
  <c r="E20" i="98"/>
  <c r="E19" i="98"/>
  <c r="E18" i="98"/>
  <c r="E17" i="98"/>
  <c r="E16" i="98"/>
  <c r="E15" i="98"/>
  <c r="E14" i="98"/>
  <c r="E13" i="98"/>
  <c r="E12" i="98"/>
  <c r="E11" i="98"/>
  <c r="E10" i="98"/>
  <c r="E9" i="98"/>
  <c r="E8" i="98"/>
  <c r="D13" i="97"/>
  <c r="C13" i="97"/>
  <c r="E10" i="97"/>
  <c r="E9" i="97"/>
  <c r="E8" i="97"/>
  <c r="D14" i="96"/>
  <c r="C14" i="96"/>
  <c r="E10" i="96"/>
  <c r="E9" i="96"/>
  <c r="E8" i="96"/>
  <c r="C165" i="95"/>
  <c r="D164" i="95" s="1"/>
  <c r="C12" i="94"/>
  <c r="C37" i="93"/>
  <c r="C29" i="93"/>
  <c r="O18" i="92"/>
  <c r="N18" i="92"/>
  <c r="M18" i="92"/>
  <c r="L18" i="92"/>
  <c r="K18" i="92"/>
  <c r="I18" i="92"/>
  <c r="H18" i="92"/>
  <c r="G18" i="92"/>
  <c r="F18" i="92"/>
  <c r="C26" i="91"/>
  <c r="C18" i="91"/>
  <c r="C10" i="91"/>
  <c r="C18" i="90"/>
  <c r="C10" i="90"/>
  <c r="G53" i="89"/>
  <c r="F53" i="89"/>
  <c r="E53" i="89"/>
  <c r="D53" i="89"/>
  <c r="C53" i="89"/>
  <c r="G46" i="89"/>
  <c r="F46" i="89"/>
  <c r="E46" i="89"/>
  <c r="D46" i="89"/>
  <c r="C46" i="89"/>
  <c r="C20" i="88"/>
  <c r="C11" i="88"/>
  <c r="D33" i="86"/>
  <c r="C33" i="86"/>
  <c r="E32" i="86"/>
  <c r="E31" i="86"/>
  <c r="D25" i="86"/>
  <c r="C25" i="86"/>
  <c r="E24" i="86"/>
  <c r="E23" i="86"/>
  <c r="E22" i="86"/>
  <c r="E21" i="86"/>
  <c r="E20" i="86"/>
  <c r="D14" i="86"/>
  <c r="C14" i="86"/>
  <c r="E13" i="86"/>
  <c r="E12" i="86"/>
  <c r="E11" i="86"/>
  <c r="E10" i="86"/>
  <c r="E9" i="86"/>
  <c r="E8" i="86"/>
  <c r="E135" i="85"/>
  <c r="D135" i="85"/>
  <c r="C135" i="85"/>
  <c r="D128" i="85"/>
  <c r="C128" i="85"/>
  <c r="E127" i="85"/>
  <c r="E126" i="85"/>
  <c r="E125" i="85"/>
  <c r="E124" i="85"/>
  <c r="E123" i="85"/>
  <c r="E122" i="85"/>
  <c r="E121" i="85"/>
  <c r="E120" i="85"/>
  <c r="E119" i="85"/>
  <c r="E118" i="85"/>
  <c r="E117" i="85"/>
  <c r="E116" i="85"/>
  <c r="E115" i="85"/>
  <c r="E114" i="85"/>
  <c r="E113" i="85"/>
  <c r="E112" i="85"/>
  <c r="E111" i="85"/>
  <c r="E110" i="85"/>
  <c r="E109" i="85"/>
  <c r="E108" i="85"/>
  <c r="E107" i="85"/>
  <c r="E106" i="85"/>
  <c r="E105" i="85"/>
  <c r="E104" i="85"/>
  <c r="E103" i="85"/>
  <c r="E102" i="85"/>
  <c r="E101" i="85"/>
  <c r="E100" i="85"/>
  <c r="E99" i="85"/>
  <c r="E98" i="85"/>
  <c r="E97" i="85"/>
  <c r="E96" i="85"/>
  <c r="D90" i="85"/>
  <c r="C90" i="85"/>
  <c r="E89" i="85"/>
  <c r="E88" i="85"/>
  <c r="E87" i="85"/>
  <c r="E86" i="85"/>
  <c r="E85" i="85"/>
  <c r="E84" i="85"/>
  <c r="E83" i="85"/>
  <c r="E82" i="85"/>
  <c r="E81" i="85"/>
  <c r="E80" i="85"/>
  <c r="D74" i="85"/>
  <c r="C74" i="85"/>
  <c r="E73" i="85"/>
  <c r="E72" i="85"/>
  <c r="D66" i="85"/>
  <c r="C66" i="85"/>
  <c r="E65" i="85"/>
  <c r="E64" i="85"/>
  <c r="E63" i="85"/>
  <c r="E62" i="85"/>
  <c r="E61" i="85"/>
  <c r="E60" i="85"/>
  <c r="E59" i="85"/>
  <c r="E58" i="85"/>
  <c r="E57" i="85"/>
  <c r="E56" i="85"/>
  <c r="E55" i="85"/>
  <c r="E54" i="85"/>
  <c r="E53" i="85"/>
  <c r="E52" i="85"/>
  <c r="E51" i="85"/>
  <c r="E50" i="85"/>
  <c r="E49" i="85"/>
  <c r="E48" i="85"/>
  <c r="E47" i="85"/>
  <c r="E46" i="85"/>
  <c r="E45" i="85"/>
  <c r="E44" i="85"/>
  <c r="E43" i="85"/>
  <c r="E42" i="85"/>
  <c r="E41" i="85"/>
  <c r="E40" i="85"/>
  <c r="E39" i="85"/>
  <c r="E38" i="85"/>
  <c r="E37" i="85"/>
  <c r="E36" i="85"/>
  <c r="E35" i="85"/>
  <c r="E34" i="85"/>
  <c r="D28" i="85"/>
  <c r="C28" i="85"/>
  <c r="E27" i="85"/>
  <c r="E26" i="85"/>
  <c r="E25" i="85"/>
  <c r="E24" i="85"/>
  <c r="E23" i="85"/>
  <c r="E22" i="85"/>
  <c r="E21" i="85"/>
  <c r="E20" i="85"/>
  <c r="E19" i="85"/>
  <c r="E18" i="85"/>
  <c r="E17" i="85"/>
  <c r="E16" i="85"/>
  <c r="E15" i="85"/>
  <c r="E14" i="85"/>
  <c r="E13" i="85"/>
  <c r="E12" i="85"/>
  <c r="E11" i="85"/>
  <c r="E10" i="85"/>
  <c r="E9" i="85"/>
  <c r="E8" i="85"/>
  <c r="C16" i="84"/>
  <c r="C16" i="83"/>
  <c r="B34" i="82"/>
  <c r="C32" i="82"/>
  <c r="C16" i="82"/>
  <c r="G121" i="80"/>
  <c r="F121" i="80"/>
  <c r="E121" i="80"/>
  <c r="D121" i="80"/>
  <c r="C121" i="80"/>
  <c r="G111" i="80"/>
  <c r="F111" i="80"/>
  <c r="E111" i="80"/>
  <c r="D111" i="80"/>
  <c r="C111" i="80"/>
  <c r="G101" i="80"/>
  <c r="F101" i="80"/>
  <c r="E101" i="80"/>
  <c r="D101" i="80"/>
  <c r="C101" i="80"/>
  <c r="G91" i="80"/>
  <c r="F91" i="80"/>
  <c r="E91" i="80"/>
  <c r="D91" i="80"/>
  <c r="C91" i="80"/>
  <c r="G81" i="80"/>
  <c r="F81" i="80"/>
  <c r="E81" i="80"/>
  <c r="D81" i="80"/>
  <c r="C81" i="80"/>
  <c r="G68" i="80"/>
  <c r="F68" i="80"/>
  <c r="E68" i="80"/>
  <c r="D68" i="80"/>
  <c r="C68" i="80"/>
  <c r="G59" i="80"/>
  <c r="F59" i="80"/>
  <c r="E59" i="80"/>
  <c r="D59" i="80"/>
  <c r="C59" i="80"/>
  <c r="G52" i="80"/>
  <c r="F52" i="80"/>
  <c r="E52" i="80"/>
  <c r="D52" i="80"/>
  <c r="C52" i="80"/>
  <c r="G45" i="80"/>
  <c r="F45" i="80"/>
  <c r="E45" i="80"/>
  <c r="D45" i="80"/>
  <c r="C45" i="80"/>
  <c r="G26" i="79"/>
  <c r="F26" i="79"/>
  <c r="E26" i="79"/>
  <c r="D26" i="79"/>
  <c r="C26" i="79"/>
  <c r="G18" i="79"/>
  <c r="F18" i="79"/>
  <c r="E18" i="79"/>
  <c r="D18" i="79"/>
  <c r="C18" i="79"/>
  <c r="C47" i="78"/>
  <c r="C40" i="78"/>
  <c r="C33" i="78"/>
  <c r="C10" i="78"/>
  <c r="E74" i="85" l="1"/>
  <c r="C35" i="102"/>
  <c r="D15" i="95"/>
  <c r="D25" i="95"/>
  <c r="D101" i="95"/>
  <c r="D35" i="95"/>
  <c r="D10" i="95"/>
  <c r="D49" i="95"/>
  <c r="D9" i="95"/>
  <c r="D14" i="95"/>
  <c r="D22" i="95"/>
  <c r="D33" i="95"/>
  <c r="D43" i="95"/>
  <c r="D85" i="95"/>
  <c r="D149" i="95"/>
  <c r="D11" i="95"/>
  <c r="D17" i="95"/>
  <c r="D27" i="95"/>
  <c r="D38" i="95"/>
  <c r="D57" i="95"/>
  <c r="D117" i="95"/>
  <c r="D13" i="95"/>
  <c r="D19" i="95"/>
  <c r="D30" i="95"/>
  <c r="D41" i="95"/>
  <c r="D69" i="95"/>
  <c r="D133" i="95"/>
  <c r="E13" i="97"/>
  <c r="C20" i="101"/>
  <c r="E90" i="85"/>
  <c r="E25" i="86"/>
  <c r="E33" i="86"/>
  <c r="D18" i="95"/>
  <c r="D23" i="95"/>
  <c r="D29" i="95"/>
  <c r="D34" i="95"/>
  <c r="D39" i="95"/>
  <c r="D45" i="95"/>
  <c r="D61" i="95"/>
  <c r="D93" i="95"/>
  <c r="D125" i="95"/>
  <c r="D157" i="95"/>
  <c r="D21" i="95"/>
  <c r="D26" i="95"/>
  <c r="D31" i="95"/>
  <c r="D37" i="95"/>
  <c r="D42" i="95"/>
  <c r="D53" i="95"/>
  <c r="D77" i="95"/>
  <c r="D109" i="95"/>
  <c r="D141" i="95"/>
  <c r="E14" i="86"/>
  <c r="D46" i="95"/>
  <c r="D54" i="95"/>
  <c r="D65" i="95"/>
  <c r="D81" i="95"/>
  <c r="D97" i="95"/>
  <c r="D113" i="95"/>
  <c r="D129" i="95"/>
  <c r="D145" i="95"/>
  <c r="D161" i="95"/>
  <c r="E81" i="98"/>
  <c r="E28" i="85"/>
  <c r="E66" i="85"/>
  <c r="E128" i="85"/>
  <c r="D50" i="95"/>
  <c r="D58" i="95"/>
  <c r="D73" i="95"/>
  <c r="D89" i="95"/>
  <c r="D105" i="95"/>
  <c r="D121" i="95"/>
  <c r="D137" i="95"/>
  <c r="D153" i="95"/>
  <c r="E14" i="96"/>
  <c r="D62" i="95"/>
  <c r="D66" i="95"/>
  <c r="D70" i="95"/>
  <c r="D74" i="95"/>
  <c r="D78" i="95"/>
  <c r="D82" i="95"/>
  <c r="D86" i="95"/>
  <c r="D90" i="95"/>
  <c r="D94" i="95"/>
  <c r="D98" i="95"/>
  <c r="D102" i="95"/>
  <c r="D106" i="95"/>
  <c r="D110" i="95"/>
  <c r="D114" i="95"/>
  <c r="D118" i="95"/>
  <c r="D122" i="95"/>
  <c r="D126" i="95"/>
  <c r="D130" i="95"/>
  <c r="D134" i="95"/>
  <c r="D138" i="95"/>
  <c r="D142" i="95"/>
  <c r="D146" i="95"/>
  <c r="D150" i="95"/>
  <c r="D154" i="95"/>
  <c r="D158" i="95"/>
  <c r="D162" i="95"/>
  <c r="D47" i="95"/>
  <c r="D51" i="95"/>
  <c r="D55" i="95"/>
  <c r="D59" i="95"/>
  <c r="D63" i="95"/>
  <c r="D67" i="95"/>
  <c r="D71" i="95"/>
  <c r="D75" i="95"/>
  <c r="D79" i="95"/>
  <c r="D83" i="95"/>
  <c r="D87" i="95"/>
  <c r="D91" i="95"/>
  <c r="D95" i="95"/>
  <c r="D99" i="95"/>
  <c r="D103" i="95"/>
  <c r="D107" i="95"/>
  <c r="D111" i="95"/>
  <c r="D115" i="95"/>
  <c r="D119" i="95"/>
  <c r="D123" i="95"/>
  <c r="D127" i="95"/>
  <c r="D131" i="95"/>
  <c r="D135" i="95"/>
  <c r="D139" i="95"/>
  <c r="D143" i="95"/>
  <c r="D147" i="95"/>
  <c r="D151" i="95"/>
  <c r="D155" i="95"/>
  <c r="D159" i="95"/>
  <c r="D163" i="95"/>
  <c r="D8" i="95"/>
  <c r="D12" i="95"/>
  <c r="D16" i="95"/>
  <c r="D20" i="95"/>
  <c r="D24" i="95"/>
  <c r="D28" i="95"/>
  <c r="D32" i="95"/>
  <c r="D36" i="95"/>
  <c r="D40" i="95"/>
  <c r="D44" i="95"/>
  <c r="D48" i="95"/>
  <c r="D52" i="95"/>
  <c r="D56" i="95"/>
  <c r="D60" i="95"/>
  <c r="D64" i="95"/>
  <c r="D68" i="95"/>
  <c r="D72" i="95"/>
  <c r="D76" i="95"/>
  <c r="D80" i="95"/>
  <c r="D84" i="95"/>
  <c r="D88" i="95"/>
  <c r="D92" i="95"/>
  <c r="D96" i="95"/>
  <c r="D100" i="95"/>
  <c r="D104" i="95"/>
  <c r="D108" i="95"/>
  <c r="D112" i="95"/>
  <c r="D116" i="95"/>
  <c r="D120" i="95"/>
  <c r="D124" i="95"/>
  <c r="D128" i="95"/>
  <c r="D132" i="95"/>
  <c r="D136" i="95"/>
  <c r="D140" i="95"/>
  <c r="D144" i="95"/>
  <c r="D148" i="95"/>
  <c r="D152" i="95"/>
  <c r="D156" i="95"/>
  <c r="D160" i="95"/>
  <c r="D165" i="95" l="1"/>
  <c r="E49" i="74" l="1"/>
  <c r="D49" i="74"/>
  <c r="C49" i="74"/>
  <c r="D21" i="73"/>
  <c r="E20" i="73"/>
  <c r="E19" i="73"/>
  <c r="E18" i="73"/>
  <c r="E17" i="73"/>
  <c r="E16" i="73"/>
  <c r="E15" i="73"/>
  <c r="E14" i="73"/>
  <c r="E13" i="73"/>
  <c r="E12" i="73"/>
  <c r="E11" i="73"/>
  <c r="E10" i="73"/>
  <c r="E9" i="73"/>
  <c r="E8" i="73"/>
  <c r="E9" i="72"/>
  <c r="D9" i="72"/>
  <c r="C9" i="72"/>
  <c r="D114" i="71"/>
  <c r="D113" i="71"/>
  <c r="D112" i="71"/>
  <c r="D111" i="71"/>
  <c r="D110" i="71"/>
  <c r="D109" i="71"/>
  <c r="D108" i="71"/>
  <c r="D107" i="71"/>
  <c r="D106" i="71"/>
  <c r="D105" i="71"/>
  <c r="D104" i="71"/>
  <c r="D103" i="71"/>
  <c r="D102" i="71"/>
  <c r="D101" i="71"/>
  <c r="D100" i="71"/>
  <c r="D99" i="71"/>
  <c r="D98" i="71"/>
  <c r="D97" i="71"/>
  <c r="D96" i="71"/>
  <c r="D95" i="71"/>
  <c r="D94" i="71"/>
  <c r="D93" i="71"/>
  <c r="D92" i="71"/>
  <c r="D91" i="71"/>
  <c r="D90" i="71"/>
  <c r="D89" i="71"/>
  <c r="D88" i="71"/>
  <c r="D87" i="71"/>
  <c r="D86" i="71"/>
  <c r="D85" i="71"/>
  <c r="D84" i="71"/>
  <c r="D83" i="71"/>
  <c r="D82" i="71"/>
  <c r="D81" i="71"/>
  <c r="D80" i="71"/>
  <c r="D79" i="71"/>
  <c r="D78" i="71"/>
  <c r="D77" i="71"/>
  <c r="D76" i="71"/>
  <c r="D75" i="71"/>
  <c r="D74" i="71"/>
  <c r="D73" i="71"/>
  <c r="D72" i="71"/>
  <c r="D71" i="71"/>
  <c r="D70" i="71"/>
  <c r="D69" i="71"/>
  <c r="D68" i="71"/>
  <c r="D67" i="71"/>
  <c r="D66" i="71"/>
  <c r="D65" i="71"/>
  <c r="D64" i="71"/>
  <c r="D63" i="71"/>
  <c r="D62" i="71"/>
  <c r="D61" i="71"/>
  <c r="D60" i="71"/>
  <c r="D59" i="71"/>
  <c r="D58" i="71"/>
  <c r="D57" i="71"/>
  <c r="D56" i="71"/>
  <c r="D55" i="71"/>
  <c r="D54" i="71"/>
  <c r="D53" i="71"/>
  <c r="D52" i="71"/>
  <c r="D51" i="71"/>
  <c r="D50" i="71"/>
  <c r="D49" i="71"/>
  <c r="D48" i="71"/>
  <c r="D47" i="71"/>
  <c r="D46" i="71"/>
  <c r="D45" i="71"/>
  <c r="D44" i="71"/>
  <c r="D43" i="71"/>
  <c r="D42" i="71"/>
  <c r="D41" i="71"/>
  <c r="D40" i="71"/>
  <c r="D39" i="71"/>
  <c r="D38" i="71"/>
  <c r="D37" i="71"/>
  <c r="D36" i="71"/>
  <c r="D35" i="71"/>
  <c r="D34" i="71"/>
  <c r="D33" i="71"/>
  <c r="D32" i="71"/>
  <c r="D31" i="71"/>
  <c r="D30" i="71"/>
  <c r="D29" i="71"/>
  <c r="D28" i="71"/>
  <c r="D27" i="71"/>
  <c r="D26" i="71"/>
  <c r="D25" i="71"/>
  <c r="D24" i="71"/>
  <c r="D23" i="71"/>
  <c r="D22" i="71"/>
  <c r="D21" i="71"/>
  <c r="D20" i="71"/>
  <c r="D19" i="71"/>
  <c r="D18" i="71"/>
  <c r="D17" i="71"/>
  <c r="D16" i="71"/>
  <c r="D15" i="71"/>
  <c r="D14" i="71"/>
  <c r="D13" i="71"/>
  <c r="D12" i="71"/>
  <c r="D11" i="71"/>
  <c r="D10" i="71"/>
  <c r="D9" i="71"/>
  <c r="D8" i="71"/>
  <c r="C9" i="70"/>
  <c r="O15" i="68"/>
  <c r="N15" i="68"/>
  <c r="M15" i="68"/>
  <c r="L15" i="68"/>
  <c r="K15" i="68"/>
  <c r="I15" i="68"/>
  <c r="H15" i="68"/>
  <c r="G15" i="68"/>
  <c r="F15" i="68"/>
  <c r="C9" i="67"/>
  <c r="C23" i="66"/>
  <c r="C16" i="66"/>
  <c r="C9" i="66"/>
  <c r="C10" i="64"/>
  <c r="B61" i="58"/>
  <c r="G68" i="57"/>
  <c r="F68" i="57"/>
  <c r="E68" i="57"/>
  <c r="D68" i="57"/>
  <c r="C68" i="57"/>
  <c r="G61" i="57"/>
  <c r="F61" i="57"/>
  <c r="E61" i="57"/>
  <c r="D61" i="57"/>
  <c r="C61" i="57"/>
  <c r="C27" i="53"/>
  <c r="C9" i="53"/>
  <c r="C36" i="53" s="1"/>
  <c r="C15" i="52"/>
  <c r="C20" i="52" s="1"/>
  <c r="C9" i="52"/>
  <c r="D44" i="51"/>
  <c r="C44" i="51"/>
  <c r="D19" i="51"/>
  <c r="C19" i="51"/>
  <c r="E26" i="50"/>
  <c r="D26" i="50"/>
  <c r="C26" i="50"/>
  <c r="E23" i="49"/>
  <c r="D23" i="49"/>
  <c r="C23" i="49"/>
  <c r="E14" i="48"/>
  <c r="D14" i="48"/>
  <c r="C14" i="48"/>
  <c r="D133" i="47"/>
  <c r="C133" i="47"/>
  <c r="C12" i="46"/>
  <c r="C74" i="45"/>
  <c r="C60" i="45"/>
  <c r="O18" i="44"/>
  <c r="N18" i="44"/>
  <c r="M18" i="44"/>
  <c r="L18" i="44"/>
  <c r="K18" i="44"/>
  <c r="I18" i="44"/>
  <c r="H18" i="44"/>
  <c r="G18" i="44"/>
  <c r="F18" i="44"/>
  <c r="C26" i="43"/>
  <c r="C18" i="43"/>
  <c r="C10" i="43"/>
  <c r="C18" i="42"/>
  <c r="C10" i="42"/>
  <c r="G91" i="41"/>
  <c r="F91" i="41"/>
  <c r="E91" i="41"/>
  <c r="D91" i="41"/>
  <c r="C91" i="41"/>
  <c r="G71" i="41"/>
  <c r="F71" i="41"/>
  <c r="E71" i="41"/>
  <c r="D71" i="41"/>
  <c r="C71" i="41"/>
  <c r="C20" i="40"/>
  <c r="C11" i="40"/>
  <c r="E34" i="38"/>
  <c r="D34" i="38"/>
  <c r="C34" i="38"/>
  <c r="E22" i="38"/>
  <c r="D22" i="38"/>
  <c r="C22" i="38"/>
  <c r="E13" i="38"/>
  <c r="D13" i="38"/>
  <c r="C13" i="38"/>
  <c r="E78" i="37"/>
  <c r="D78" i="37"/>
  <c r="C78" i="37"/>
  <c r="E68" i="37"/>
  <c r="D68" i="37"/>
  <c r="C68" i="37"/>
  <c r="E58" i="37"/>
  <c r="D58" i="37"/>
  <c r="C58" i="37"/>
  <c r="E48" i="37"/>
  <c r="D48" i="37"/>
  <c r="C48" i="37"/>
  <c r="E38" i="37"/>
  <c r="D38" i="37"/>
  <c r="C38" i="37"/>
  <c r="E16" i="37"/>
  <c r="D16" i="37"/>
  <c r="C16" i="37"/>
  <c r="C16" i="36"/>
  <c r="C16" i="35"/>
  <c r="B28" i="34"/>
  <c r="C26" i="34"/>
  <c r="C16" i="34"/>
  <c r="G115" i="32"/>
  <c r="F115" i="32"/>
  <c r="E115" i="32"/>
  <c r="D115" i="32"/>
  <c r="C115" i="32"/>
  <c r="G105" i="32"/>
  <c r="F105" i="32"/>
  <c r="E105" i="32"/>
  <c r="D105" i="32"/>
  <c r="C105" i="32"/>
  <c r="G95" i="32"/>
  <c r="F95" i="32"/>
  <c r="E95" i="32"/>
  <c r="D95" i="32"/>
  <c r="C95" i="32"/>
  <c r="G85" i="32"/>
  <c r="F85" i="32"/>
  <c r="E85" i="32"/>
  <c r="D85" i="32"/>
  <c r="C85" i="32"/>
  <c r="G75" i="32"/>
  <c r="F75" i="32"/>
  <c r="E75" i="32"/>
  <c r="D75" i="32"/>
  <c r="C75" i="32"/>
  <c r="G45" i="32"/>
  <c r="F45" i="32"/>
  <c r="E45" i="32"/>
  <c r="D45" i="32"/>
  <c r="C45" i="32"/>
  <c r="G35" i="32"/>
  <c r="F35" i="32"/>
  <c r="E35" i="32"/>
  <c r="D35" i="32"/>
  <c r="C35" i="32"/>
  <c r="G25" i="32"/>
  <c r="F25" i="32"/>
  <c r="E25" i="32"/>
  <c r="D25" i="32"/>
  <c r="C25" i="32"/>
  <c r="G15" i="32"/>
  <c r="F15" i="32"/>
  <c r="E15" i="32"/>
  <c r="D15" i="32"/>
  <c r="C15" i="32"/>
  <c r="G58" i="31"/>
  <c r="F58" i="31"/>
  <c r="E58" i="31"/>
  <c r="D58" i="31"/>
  <c r="C58" i="31"/>
  <c r="G48" i="31"/>
  <c r="F48" i="31"/>
  <c r="E48" i="31"/>
  <c r="D48" i="31"/>
  <c r="C48" i="31"/>
  <c r="C78" i="30"/>
  <c r="C65" i="30"/>
  <c r="C52" i="30"/>
  <c r="C21" i="30"/>
  <c r="E21" i="73" l="1"/>
  <c r="C27" i="25"/>
  <c r="C9" i="25"/>
  <c r="C15" i="26"/>
  <c r="C9" i="26"/>
  <c r="D42" i="27"/>
  <c r="D41" i="27" s="1"/>
  <c r="C42" i="27"/>
  <c r="C41" i="27" s="1"/>
  <c r="D32" i="27"/>
  <c r="C32" i="27"/>
  <c r="D30" i="27"/>
  <c r="C30" i="27"/>
  <c r="D28" i="27"/>
  <c r="C28" i="27"/>
  <c r="D22" i="27"/>
  <c r="C22" i="27"/>
  <c r="D19" i="27"/>
  <c r="C19" i="27"/>
  <c r="D10" i="27"/>
  <c r="C10" i="27"/>
  <c r="C9" i="27" s="1"/>
  <c r="C58" i="22"/>
  <c r="D56" i="22" s="1"/>
  <c r="C32" i="22"/>
  <c r="D16" i="21"/>
  <c r="C16" i="21"/>
  <c r="E15" i="21"/>
  <c r="E14" i="21"/>
  <c r="E13" i="21"/>
  <c r="E12" i="21"/>
  <c r="E11" i="21"/>
  <c r="D10" i="21"/>
  <c r="C10" i="21"/>
  <c r="E9" i="21"/>
  <c r="E8" i="21"/>
  <c r="D16" i="20"/>
  <c r="C16" i="20"/>
  <c r="E14" i="20"/>
  <c r="E13" i="20"/>
  <c r="E12" i="20"/>
  <c r="E11" i="20"/>
  <c r="E10" i="20"/>
  <c r="E9" i="20"/>
  <c r="E8" i="20"/>
  <c r="D46" i="18"/>
  <c r="C46" i="18"/>
  <c r="C11" i="17"/>
  <c r="C23" i="16"/>
  <c r="C10" i="16"/>
  <c r="H53" i="12"/>
  <c r="G53" i="12"/>
  <c r="F53" i="12"/>
  <c r="E53" i="12"/>
  <c r="D53" i="12"/>
  <c r="C53" i="12"/>
  <c r="G42" i="12"/>
  <c r="F42" i="12"/>
  <c r="E42" i="12"/>
  <c r="D42" i="12"/>
  <c r="C42" i="12"/>
  <c r="E34" i="9"/>
  <c r="D34" i="9"/>
  <c r="C34" i="9"/>
  <c r="E22" i="9"/>
  <c r="D22" i="9"/>
  <c r="C22" i="9"/>
  <c r="E13" i="9"/>
  <c r="D13" i="9"/>
  <c r="C13" i="9"/>
  <c r="E79" i="8"/>
  <c r="D79" i="8"/>
  <c r="C79" i="8"/>
  <c r="E69" i="8"/>
  <c r="D69" i="8"/>
  <c r="C69" i="8"/>
  <c r="E59" i="8"/>
  <c r="D59" i="8"/>
  <c r="C59" i="8"/>
  <c r="E49" i="8"/>
  <c r="D49" i="8"/>
  <c r="C49" i="8"/>
  <c r="D39" i="8"/>
  <c r="C39" i="8"/>
  <c r="E38" i="8"/>
  <c r="E37" i="8"/>
  <c r="E36" i="8"/>
  <c r="E35" i="8"/>
  <c r="E34" i="8"/>
  <c r="E33" i="8"/>
  <c r="E32" i="8"/>
  <c r="E31" i="8"/>
  <c r="E30" i="8"/>
  <c r="E29" i="8"/>
  <c r="E28" i="8"/>
  <c r="E27" i="8"/>
  <c r="E26" i="8"/>
  <c r="E25" i="8"/>
  <c r="E24" i="8"/>
  <c r="E23" i="8"/>
  <c r="E22" i="8"/>
  <c r="E16" i="8"/>
  <c r="D16" i="8"/>
  <c r="C16" i="8"/>
  <c r="B53" i="5"/>
  <c r="C51" i="5"/>
  <c r="C16" i="5"/>
  <c r="G115" i="4"/>
  <c r="F115" i="4"/>
  <c r="E115" i="4"/>
  <c r="D115" i="4"/>
  <c r="C115" i="4"/>
  <c r="G105" i="4"/>
  <c r="F105" i="4"/>
  <c r="E105" i="4"/>
  <c r="D105" i="4"/>
  <c r="C105" i="4"/>
  <c r="G95" i="4"/>
  <c r="F95" i="4"/>
  <c r="E95" i="4"/>
  <c r="D95" i="4"/>
  <c r="C95" i="4"/>
  <c r="G85" i="4"/>
  <c r="F85" i="4"/>
  <c r="E85" i="4"/>
  <c r="D85" i="4"/>
  <c r="C85" i="4"/>
  <c r="G75" i="4"/>
  <c r="F75" i="4"/>
  <c r="E75" i="4"/>
  <c r="D75" i="4"/>
  <c r="C75" i="4"/>
  <c r="G45" i="4"/>
  <c r="F45" i="4"/>
  <c r="E45" i="4"/>
  <c r="D45" i="4"/>
  <c r="C45" i="4"/>
  <c r="G35" i="4"/>
  <c r="F35" i="4"/>
  <c r="E35" i="4"/>
  <c r="D35" i="4"/>
  <c r="C35" i="4"/>
  <c r="G25" i="4"/>
  <c r="F25" i="4"/>
  <c r="E25" i="4"/>
  <c r="D25" i="4"/>
  <c r="C25" i="4"/>
  <c r="G15" i="4"/>
  <c r="F15" i="4"/>
  <c r="E15" i="4"/>
  <c r="D15" i="4"/>
  <c r="C15" i="4"/>
  <c r="G26" i="3"/>
  <c r="F26" i="3"/>
  <c r="E26" i="3"/>
  <c r="D26" i="3"/>
  <c r="C26" i="3"/>
  <c r="G16" i="3"/>
  <c r="F16" i="3"/>
  <c r="E16" i="3"/>
  <c r="D16" i="3"/>
  <c r="C16" i="3"/>
  <c r="C78" i="2"/>
  <c r="C65" i="2"/>
  <c r="C52" i="2"/>
  <c r="C21" i="2"/>
  <c r="C35" i="25" l="1"/>
  <c r="D9" i="27"/>
  <c r="D18" i="21"/>
  <c r="D38" i="22"/>
  <c r="D39" i="22"/>
  <c r="D41" i="22"/>
  <c r="D42" i="22"/>
  <c r="D45" i="22"/>
  <c r="D47" i="22"/>
  <c r="D49" i="22"/>
  <c r="D43" i="22"/>
  <c r="D50" i="22"/>
  <c r="D46" i="22"/>
  <c r="D51" i="22"/>
  <c r="D53" i="22"/>
  <c r="D54" i="22"/>
  <c r="E39" i="8"/>
  <c r="E16" i="20"/>
  <c r="D55" i="22"/>
  <c r="C18" i="21"/>
  <c r="E16" i="21"/>
  <c r="D40" i="22"/>
  <c r="D44" i="22"/>
  <c r="D48" i="22"/>
  <c r="D52" i="22"/>
  <c r="C20" i="26"/>
  <c r="E10" i="21"/>
  <c r="E18" i="21" l="1"/>
  <c r="D58" i="22"/>
  <c r="D67" i="23"/>
  <c r="C67" i="23"/>
  <c r="D61" i="23"/>
  <c r="C61" i="23"/>
  <c r="E74" i="23" l="1"/>
  <c r="E73" i="23"/>
  <c r="E72" i="23"/>
  <c r="E71" i="23"/>
  <c r="E70" i="23"/>
  <c r="E69" i="23"/>
  <c r="E68" i="23"/>
  <c r="E67" i="23"/>
  <c r="E66" i="23"/>
  <c r="E65" i="23"/>
  <c r="E64" i="23"/>
  <c r="E63" i="23"/>
  <c r="E62" i="23"/>
  <c r="E61" i="23"/>
  <c r="C26" i="14" l="1"/>
  <c r="C10" i="14"/>
  <c r="C18" i="13"/>
  <c r="C20" i="11"/>
  <c r="C16" i="7"/>
  <c r="C10" i="13"/>
  <c r="C18" i="14"/>
  <c r="I18" i="15"/>
  <c r="C16" i="6"/>
  <c r="O18" i="15"/>
  <c r="N18" i="15"/>
  <c r="M18" i="15"/>
  <c r="L18" i="15"/>
  <c r="K18" i="15"/>
  <c r="H18" i="15"/>
  <c r="G18" i="15"/>
  <c r="F18" i="15"/>
  <c r="E14" i="19"/>
  <c r="D14" i="19"/>
  <c r="C14" i="19"/>
  <c r="C11" i="11"/>
</calcChain>
</file>

<file path=xl/sharedStrings.xml><?xml version="1.0" encoding="utf-8"?>
<sst xmlns="http://schemas.openxmlformats.org/spreadsheetml/2006/main" count="30938" uniqueCount="12619">
  <si>
    <t>INFORMACION CONTABLE</t>
  </si>
  <si>
    <t>ESF-01</t>
  </si>
  <si>
    <t>FONDOS CON AFECTACIÓN ESPECÍFICA E INVERSIONES FINANCIERAS</t>
  </si>
  <si>
    <t>ESF-02</t>
  </si>
  <si>
    <t>CONTRIBUCIONES POR RECUPERAR</t>
  </si>
  <si>
    <t>ESF-03</t>
  </si>
  <si>
    <t>CONTRIBUCIONES POR RECUPERAR CORTO PLAZO</t>
  </si>
  <si>
    <t>ESF-05</t>
  </si>
  <si>
    <t>INVENTARIO Y ALMACENES</t>
  </si>
  <si>
    <t>ESF-06</t>
  </si>
  <si>
    <t>FIDEICOMISOS</t>
  </si>
  <si>
    <t>ESF-07</t>
  </si>
  <si>
    <t>PARTICIPACIONES Y APORTACIONES DE CAPITAL</t>
  </si>
  <si>
    <t>ESF-08</t>
  </si>
  <si>
    <t>BIENES MUEBLES E INMUEBLES</t>
  </si>
  <si>
    <t>ESF-09</t>
  </si>
  <si>
    <t>INTANGIBLES Y DIFERIDOS</t>
  </si>
  <si>
    <t>ESF-10</t>
  </si>
  <si>
    <t>ESTIMACIONES Y DETERIOROS</t>
  </si>
  <si>
    <t>ESF-11</t>
  </si>
  <si>
    <t>OTROS ACTIVOS NO CIRCULANTES</t>
  </si>
  <si>
    <t>ESF-12</t>
  </si>
  <si>
    <t>CUENTAS Y DOCUMENTOS POR PAGAR</t>
  </si>
  <si>
    <t>ESF-13</t>
  </si>
  <si>
    <t>DIFERIDOS Y OTROS PASIVOS</t>
  </si>
  <si>
    <t>ESF-14</t>
  </si>
  <si>
    <t>OTROS PASIVOS CIRCULANTES</t>
  </si>
  <si>
    <t>ESF-15</t>
  </si>
  <si>
    <t>DEUDA PÚBLICA A LARGO PLAZO</t>
  </si>
  <si>
    <t>INGRESOS</t>
  </si>
  <si>
    <t>OTROS INGRESOS</t>
  </si>
  <si>
    <t>GASTOS</t>
  </si>
  <si>
    <t>VHP-01</t>
  </si>
  <si>
    <t>PATRIMONIO CONTRIBUIDO</t>
  </si>
  <si>
    <t>VHP-02</t>
  </si>
  <si>
    <t>PATRIMONIO GENERADO</t>
  </si>
  <si>
    <t>EFE-01</t>
  </si>
  <si>
    <t>FLUJO DE EFECTIVO</t>
  </si>
  <si>
    <t>EFE-02</t>
  </si>
  <si>
    <t>ADQ. BIENES MUEBLES E INMUEBLES</t>
  </si>
  <si>
    <t xml:space="preserve">II. DE MEMORIA (DE ORDEN): </t>
  </si>
  <si>
    <t>CONTABLES</t>
  </si>
  <si>
    <t>PRESUPUESTALES</t>
  </si>
  <si>
    <t>DE DESGLOSE</t>
  </si>
  <si>
    <t>Cta0113</t>
  </si>
  <si>
    <t>NOTA:   ESF-01</t>
  </si>
  <si>
    <t>CUENTA</t>
  </si>
  <si>
    <t>NOMBRE DE LA CUENTA</t>
  </si>
  <si>
    <t>MONTO</t>
  </si>
  <si>
    <t>TIPO</t>
  </si>
  <si>
    <t>MONTO PARCIAL</t>
  </si>
  <si>
    <t>NOTA:   ESF-02</t>
  </si>
  <si>
    <t>2012</t>
  </si>
  <si>
    <t>NOTA:   ESF-03</t>
  </si>
  <si>
    <t>IMPORTE</t>
  </si>
  <si>
    <t>A 90 días</t>
  </si>
  <si>
    <t>A 180 días</t>
  </si>
  <si>
    <t>A 365 días</t>
  </si>
  <si>
    <t>+ 365 días</t>
  </si>
  <si>
    <t>CARACTERÍSTICAS</t>
  </si>
  <si>
    <t>ESTATUS DEL ADEUDO</t>
  </si>
  <si>
    <t>1140    INVENTARIOS</t>
  </si>
  <si>
    <t>NOTA:    ESF-05</t>
  </si>
  <si>
    <t>MÉTODO</t>
  </si>
  <si>
    <t>1150    ALMACENES</t>
  </si>
  <si>
    <t>1213    FIDEICOMISOS, MANDATOS Y CONTRATOS ANÁLOGOS</t>
  </si>
  <si>
    <t xml:space="preserve">NOTA:        ESF-06 </t>
  </si>
  <si>
    <t>CARATERÍSTICAS</t>
  </si>
  <si>
    <t>NOMBRE DEL FIDEICOMISO</t>
  </si>
  <si>
    <t>OBJETO DEL FIDEICOMISO</t>
  </si>
  <si>
    <t>1214    PARTICIPACIONES Y APORTACIONES DE CAPITAL</t>
  </si>
  <si>
    <t>NOTA:        ESF-07</t>
  </si>
  <si>
    <t xml:space="preserve">EMPRESA/OPDes </t>
  </si>
  <si>
    <t>1230    BIENES INMUEBLES, INFRAESTRUCTURA Y CONSTRUCCIONES EN PROCESO</t>
  </si>
  <si>
    <t>NOTA:       ESF-08</t>
  </si>
  <si>
    <t>SALDO INICIAL</t>
  </si>
  <si>
    <t>SALDO FINAL</t>
  </si>
  <si>
    <t>FLUJO</t>
  </si>
  <si>
    <t>CRITERIO</t>
  </si>
  <si>
    <t>1240    BIENES MUEBLES</t>
  </si>
  <si>
    <t>NOTA:        ESF-09</t>
  </si>
  <si>
    <t>NOTA:       ESF-09</t>
  </si>
  <si>
    <t>NOTA:        ESF-10</t>
  </si>
  <si>
    <t>1280        ESTIMACIONES Y DETERIOROS</t>
  </si>
  <si>
    <t>TEXTO LIBRE</t>
  </si>
  <si>
    <t>Informar los criterios utilizados para la determinación de las estimaciones; por ejemplo: estimación de cuentas incobrables, estimación de inventarios, deterioro de activos biológicos  y cualquier otra que aplique.</t>
  </si>
  <si>
    <t>NOTA:   ESF-11</t>
  </si>
  <si>
    <t xml:space="preserve">NOTA:         ESF-12 </t>
  </si>
  <si>
    <t>NOTA:         ESF-13</t>
  </si>
  <si>
    <t>NATURALEZA</t>
  </si>
  <si>
    <t>NOTA:     ESF-14</t>
  </si>
  <si>
    <t>NOTA:   ESF-15</t>
  </si>
  <si>
    <t>Estado Analítico de la Deuda y Otros Pasivos</t>
  </si>
  <si>
    <t>Destino del Crédito</t>
  </si>
  <si>
    <t>Acreedor</t>
  </si>
  <si>
    <t>Tasa de  Interés</t>
  </si>
  <si>
    <t>Capital Pagado</t>
  </si>
  <si>
    <t>Fecha de Contratación</t>
  </si>
  <si>
    <t>Fecha de Vencimiento</t>
  </si>
  <si>
    <t>Registro Estatal</t>
  </si>
  <si>
    <t>Período de Gracia</t>
  </si>
  <si>
    <t>Aval</t>
  </si>
  <si>
    <t>Garantía</t>
  </si>
  <si>
    <t>Fuente de Financiamiento</t>
  </si>
  <si>
    <t>Fecha del Acuerdo de cada ente</t>
  </si>
  <si>
    <t>Observaciones</t>
  </si>
  <si>
    <t>En UDIS</t>
  </si>
  <si>
    <t>En Pesos</t>
  </si>
  <si>
    <t>C01</t>
  </si>
  <si>
    <t>C02</t>
  </si>
  <si>
    <t>C03</t>
  </si>
  <si>
    <t>C04</t>
  </si>
  <si>
    <t>TOTAL CREDITOS</t>
  </si>
  <si>
    <t>NOTA:   ERA-01</t>
  </si>
  <si>
    <t>%  GASTO</t>
  </si>
  <si>
    <t>EXPLICACIÓN</t>
  </si>
  <si>
    <t>NOTA:    VHP-01</t>
  </si>
  <si>
    <t>MODIFICACION</t>
  </si>
  <si>
    <t>NOTA:        VHP-02</t>
  </si>
  <si>
    <t>NOTA:         EFE-01</t>
  </si>
  <si>
    <t>NOTA:     EFE-02</t>
  </si>
  <si>
    <t>% SUB</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</si>
  <si>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</si>
  <si>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</si>
  <si>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</si>
  <si>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A) Contables:</t>
  </si>
  <si>
    <t>NOTAS DE MEMORIA</t>
  </si>
  <si>
    <t>Financiamiento Contratado</t>
  </si>
  <si>
    <t>Capital Amortizado</t>
  </si>
  <si>
    <t>Intereses Pagados Acumulado</t>
  </si>
  <si>
    <t>Intereses Pagados en el Ejercicio</t>
  </si>
  <si>
    <t>Núm. de Decreto del Congreso / Autorización</t>
  </si>
  <si>
    <t>Índice</t>
  </si>
  <si>
    <t>Clase del Título</t>
  </si>
  <si>
    <t>Saldo en Pesos</t>
  </si>
  <si>
    <t>Núm. Total de Pagos</t>
  </si>
  <si>
    <t>Núm. de pagos del periodo</t>
  </si>
  <si>
    <t>2130  Y  2230   DEUDA PUBLICA</t>
  </si>
  <si>
    <t>4300    OTROS INGRESOS Y BENEFICIOS</t>
  </si>
  <si>
    <t>3100    HACIENDA PÚBLICA/PATRIMONIO CONTRIBUIDO</t>
  </si>
  <si>
    <t>3200    HACIENDA PÚBLICA/PATRIMONIO GENERADO</t>
  </si>
  <si>
    <t>1114    INVERSIONES TEMPORALES (HASTA 3 MESES)</t>
  </si>
  <si>
    <t>1122    CUENTAS POR COBRAR A CORTO PLAZO</t>
  </si>
  <si>
    <t>1123    DEUDORES DIVERSOS POR COBRAR A CORTO PLAZO</t>
  </si>
  <si>
    <t>1250    ACTIVOS INTANGIBLES</t>
  </si>
  <si>
    <t>1290    OTROS ACTIVOS NO CIRCULANTES</t>
  </si>
  <si>
    <t>2159    OTROS PASIVOS DIFERIDOS A CORTO PLAZO</t>
  </si>
  <si>
    <t>2199    OTROS PASIVOS CIRCULANTES</t>
  </si>
  <si>
    <t>1121    INVERSIONES FINANCIERAS DE CORTO PLAZO</t>
  </si>
  <si>
    <t>1211    INVERSIONES A LARGO PLAZO</t>
  </si>
  <si>
    <t>1124    INGRESOS POR RECUPERAR A CORTO PLAZO</t>
  </si>
  <si>
    <t>1125    DEUDORES POR ANTICIPOS DE TESORERÍA A CORTO PLAZO</t>
  </si>
  <si>
    <t>1270    ACTIVOS DIFERIDOS</t>
  </si>
  <si>
    <t>2240    PASIVO DIFERIDO A LARGO PLAZO</t>
  </si>
  <si>
    <t>1110    FLUJO DE EFECTIVO</t>
  </si>
  <si>
    <t>NOTAS</t>
  </si>
  <si>
    <t>DESCRIPCIÓN</t>
  </si>
  <si>
    <t>NOTAS A LOS ESTADOS FINANCIEROS</t>
  </si>
  <si>
    <t>2013</t>
  </si>
  <si>
    <t>Núm. Contrato de Crédito</t>
  </si>
  <si>
    <t>1. Total de egresos (presupuestarios)</t>
  </si>
  <si>
    <t>2. Menos egresos presupuestarios no contables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</si>
  <si>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</si>
  <si>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</si>
  <si>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</si>
  <si>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</si>
  <si>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</si>
  <si>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</si>
  <si>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</si>
  <si>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</si>
  <si>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</si>
  <si>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</si>
  <si>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</si>
  <si>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</si>
  <si>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</si>
  <si>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</si>
  <si>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Adeudos de ejercicios fiscales anteriores (ADEFAS)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</si>
  <si>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</si>
  <si>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</si>
  <si>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</si>
  <si>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</si>
  <si>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</si>
  <si>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4. Total de Gasto Contable (4 = 1 - 2 + 3)</t>
  </si>
  <si>
    <t>1. Ingresos Presupuestarios</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</si>
  <si>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</si>
  <si>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</si>
  <si>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</si>
  <si>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</si>
  <si>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</si>
  <si>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</si>
  <si>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</si>
  <si>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Productos de capital</t>
  </si>
  <si>
    <t>Aprovechamientos capital</t>
  </si>
  <si>
    <t>Ingresos derivados de financiamientos</t>
  </si>
  <si>
    <t>4. Ingresos Contables (4 = 1 + 2 - 3)</t>
  </si>
  <si>
    <t>CONCILIACIÓN ENTRE LOS INGRESOS PRESUPUESTARIOS Y CONTABLES</t>
  </si>
  <si>
    <t>CONCILIACIÓN ENTRE LOS EGRESOS PRESUPUESTARIOS Y LOS GASTOS CONTABLES</t>
  </si>
  <si>
    <t>I. NOTAS DE DESGLOSE:</t>
  </si>
  <si>
    <t>II. DE MEMORIA (DE ORDEN):</t>
  </si>
  <si>
    <t>INFORMACIÓN CONTABLE</t>
  </si>
  <si>
    <t>Amortización de la deuda pública</t>
  </si>
  <si>
    <t>Otros ingresos presupuestarios no contables</t>
  </si>
  <si>
    <t>Otros egresos presupuestales no contables</t>
  </si>
  <si>
    <t>Otros gastos</t>
  </si>
  <si>
    <t>Otros gastos contables no presupuestales</t>
  </si>
  <si>
    <t>3. Más gastos contables no presupuestales</t>
  </si>
  <si>
    <t>00</t>
  </si>
  <si>
    <t>2014</t>
  </si>
  <si>
    <t>5000    GASTOS Y OTRAS PERDIDAS</t>
  </si>
  <si>
    <t>2160    FONDOS Y BIENES DE TERCEROS EN GARANTÍA Y/O ADMINISTRACION A CORTO PLAZO</t>
  </si>
  <si>
    <t>Memoria</t>
  </si>
  <si>
    <t>1115    FONDOS CON AFECTACIÓN ESPECÍFICA</t>
  </si>
  <si>
    <t>5800-6100-6300</t>
  </si>
  <si>
    <t>Conciliacion_Ig</t>
  </si>
  <si>
    <t>Conciliacion_Eg</t>
  </si>
  <si>
    <t>1261    DEPRECIACIÓN ACUMULADA DE BIENES INMUEBLES</t>
  </si>
  <si>
    <t>1262    DEPRECIACIÓN ACUMULADA DE INFRAESTRUCTURA</t>
  </si>
  <si>
    <t>1263    DEPRECIACIÓN ACUMULADA DE BIENES MUEBLES</t>
  </si>
  <si>
    <t>1264    DETERIORO ACUMULADO DE ACTIVOS BIOLÓGICOS</t>
  </si>
  <si>
    <t>1265    AMORTIZACIÓN ACUMULADA DE ACTIVOS INTANGIBLES</t>
  </si>
  <si>
    <t>NOTA:     EFE-03</t>
  </si>
  <si>
    <t>TOTAL_1140</t>
  </si>
  <si>
    <t>TOTAL_1150</t>
  </si>
  <si>
    <t>TOTAL_1114</t>
  </si>
  <si>
    <t>TOTAL_1115</t>
  </si>
  <si>
    <t>TOTAL_1121</t>
  </si>
  <si>
    <t>TOTAL_1211</t>
  </si>
  <si>
    <t>TOTAL_1122</t>
  </si>
  <si>
    <t>TOTAL_1124</t>
  </si>
  <si>
    <t>TOTAL_1123</t>
  </si>
  <si>
    <t>TOTAL_1125</t>
  </si>
  <si>
    <t>TOTAL_1213</t>
  </si>
  <si>
    <t>TOTAL_1214</t>
  </si>
  <si>
    <t>TOTAL_1240</t>
  </si>
  <si>
    <t>TOTAL_1261</t>
  </si>
  <si>
    <t>TOTAL_1262</t>
  </si>
  <si>
    <t>TOTAL_1264</t>
  </si>
  <si>
    <t>TOTAL_1263</t>
  </si>
  <si>
    <t>TOTAL_1250</t>
  </si>
  <si>
    <t>TOTAL_1265</t>
  </si>
  <si>
    <t>TOTAL_1270</t>
  </si>
  <si>
    <t>TOTAL_1290</t>
  </si>
  <si>
    <t>Método de depreciación</t>
  </si>
  <si>
    <t>Tasa</t>
  </si>
  <si>
    <t>1190    OTROS ACTIVOS CIRCULANTES</t>
  </si>
  <si>
    <t>TOTAL_1190</t>
  </si>
  <si>
    <t>2110    CUENTAS POR PAGAR A CORTO PLAZO</t>
  </si>
  <si>
    <t>2120   DOCUMENTOS POR PAGAR A CORTO PLAZO</t>
  </si>
  <si>
    <t>TOTAL_2110</t>
  </si>
  <si>
    <t>TOTAL_2120</t>
  </si>
  <si>
    <t>2250    FONDOS Y BIENES DE TERCEROS EN GARANTÍA Y/O ADMINISTRACION A LARGO PLAZO</t>
  </si>
  <si>
    <t>TOTAL_2160</t>
  </si>
  <si>
    <t>TOTAL_2250</t>
  </si>
  <si>
    <t>TOTAL_2159</t>
  </si>
  <si>
    <t>TOTAL_2240</t>
  </si>
  <si>
    <t>TOTAL_2199</t>
  </si>
  <si>
    <t>NOTA:         ESF-14</t>
  </si>
  <si>
    <t>4100  INGRESOS DE GESTIÓN</t>
  </si>
  <si>
    <t>4200  PARTICIPACIONES, APORTACIONES, TRANSFERENCIAS, ASIGNACIONES, SUBSIDIOS Y OTRAS AYUDAS</t>
  </si>
  <si>
    <r>
      <t xml:space="preserve">NOTAS A LOS ESTADOS FINANCIEROS DE </t>
    </r>
    <r>
      <rPr>
        <b/>
        <sz val="8"/>
        <color indexed="10"/>
        <rFont val="Arial"/>
        <family val="2"/>
      </rPr>
      <t>TRIMESTRE</t>
    </r>
    <r>
      <rPr>
        <b/>
        <sz val="8"/>
        <rFont val="Arial"/>
        <family val="2"/>
      </rPr>
      <t xml:space="preserve"> DE </t>
    </r>
    <r>
      <rPr>
        <b/>
        <sz val="8"/>
        <color indexed="10"/>
        <rFont val="Arial"/>
        <family val="2"/>
      </rPr>
      <t>2016</t>
    </r>
  </si>
  <si>
    <t>TOTAL_4100</t>
  </si>
  <si>
    <t>EFE-03</t>
  </si>
  <si>
    <t>CONCILIACIÓN DEL FLUJO DE EFECTIVO</t>
  </si>
  <si>
    <t>1126    PRÉSTAMOS OTORGADOS A CORTO PLAZO</t>
  </si>
  <si>
    <t>TOTAL_1126</t>
  </si>
  <si>
    <t>1129    OTROS DERECHOS A RECIBIR EFECTIVO O EQUIVALENTES A CORTO PLAZO</t>
  </si>
  <si>
    <t>TOTAL_1129</t>
  </si>
  <si>
    <t>1130    DERECHOS A RECIBIR BIENES O SERVICIOS</t>
  </si>
  <si>
    <t>1221    DOCUMENTOS POR COBRAR A LARGO PLAZO</t>
  </si>
  <si>
    <t>TOTAL_1221</t>
  </si>
  <si>
    <t>1222    DEUDORES DIVERSOS A LARGO PLAZO</t>
  </si>
  <si>
    <t>TOTAL_1222</t>
  </si>
  <si>
    <t>1224    PRÉSTAMOS OTORGADOS A LARGO PLAZO</t>
  </si>
  <si>
    <t>TOTAL_1224</t>
  </si>
  <si>
    <t>1229    OTROS DERECHOS A RECIBIR EFECTIVO O EQUIVALENTES A LARGO PLAZO</t>
  </si>
  <si>
    <t>TOTAL_1229</t>
  </si>
  <si>
    <t>TOTAL_4200</t>
  </si>
  <si>
    <t>TOTAL_4300</t>
  </si>
  <si>
    <t>TOTAL_3100</t>
  </si>
  <si>
    <t>TOTAL_3200</t>
  </si>
  <si>
    <t>1230  BIENES INMUEBLES, INFRAESTRUCTURA Y CONSTRUCCIONES EN PROCESO</t>
  </si>
  <si>
    <t>1240 Y 1250  BIENES MUEBLES E INTANGIBLES</t>
  </si>
  <si>
    <t>NOTA:    EA-03</t>
  </si>
  <si>
    <t>NOTA:   EA-02</t>
  </si>
  <si>
    <t>NOTA:   EA-01</t>
  </si>
  <si>
    <t>EA-01</t>
  </si>
  <si>
    <t>EA-02</t>
  </si>
  <si>
    <t>EA-03</t>
  </si>
  <si>
    <t>Finan. Dispuesto</t>
  </si>
  <si>
    <t>OTROS GASTOS Y PÉRDIDAS EXTRAORDINARIAS</t>
  </si>
  <si>
    <t>Estimaciones por pérdida o deterioro de activos circulantes</t>
  </si>
  <si>
    <t>Estimaciones por pérdida o deterioro de activos no circulantes</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</si>
  <si>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</si>
  <si>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</si>
  <si>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</si>
  <si>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</si>
  <si>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</si>
  <si>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</si>
  <si>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 de pasivos a corto plazo</t>
  </si>
  <si>
    <t>Provisiones de pasivos a largo plazo</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</si>
  <si>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</si>
  <si>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</si>
  <si>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</si>
  <si>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</si>
  <si>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</si>
  <si>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</si>
  <si>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</si>
  <si>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</si>
  <si>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</si>
  <si>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</si>
  <si>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Resultado por posición monetaria</t>
  </si>
  <si>
    <t>Pérdidas por participación patrimonial</t>
  </si>
  <si>
    <t>Otros gastos varios</t>
  </si>
  <si>
    <t>INVERSIÓN PÚBLICA</t>
  </si>
  <si>
    <t>Inversión pública no capitalizable</t>
  </si>
  <si>
    <t>Construcción en bienes no capitalizable</t>
  </si>
  <si>
    <t xml:space="preserve">        BIENES DISPONIBLES PARA SU TRANSFORMACIÓN ESTIMACIONES Y DETERIOROS</t>
  </si>
  <si>
    <t>Esta nota aplica para aquellos entes públicos que realicen algún proceso de transformación y/o elaboración de bienes.</t>
  </si>
  <si>
    <t>NOTA:        ESF-04</t>
  </si>
  <si>
    <t>ESF-04</t>
  </si>
  <si>
    <t>BIENES DISPONIBLES PARA SU TRANSFORMACIÓN ESTIMACIONES Y DETERIOROS</t>
  </si>
  <si>
    <r>
      <rPr>
        <b/>
        <sz val="9"/>
        <rFont val="Arial"/>
        <family val="2"/>
      </rPr>
      <t>Nota</t>
    </r>
    <r>
      <rPr>
        <sz val="8"/>
        <rFont val="Arial"/>
        <family val="2"/>
      </rPr>
      <t>: Las cuentas de orden contables señaladas, son las mínimas necesarias, se podrán aperturar otras, de acuerdo con las necesidades de los entes públicos.</t>
    </r>
  </si>
  <si>
    <r>
      <rPr>
        <b/>
        <sz val="9"/>
        <rFont val="Arial"/>
        <family val="2"/>
      </rPr>
      <t>Nota</t>
    </r>
    <r>
      <rPr>
        <sz val="8"/>
        <rFont val="Arial"/>
        <family val="2"/>
      </rPr>
      <t>: Se informará, de manera agrupada, en las notas a los Estados Financieros las cuentas de orden contables y cuentas de orden presupuestario.</t>
    </r>
  </si>
  <si>
    <t>CUENTAS DE ORDEN PRESUPUESTARIAS</t>
  </si>
  <si>
    <t>LEY DE INGRESOS</t>
  </si>
  <si>
    <t>Ley de Ingresos Estimada</t>
  </si>
  <si>
    <t>Ley de Ingresos por Ejecutar</t>
  </si>
  <si>
    <t>Modificaciones a la Ley de Ingresos Estimada</t>
  </si>
  <si>
    <t>Ley de Ingresos Devengada</t>
  </si>
  <si>
    <t>Ley de Ingresos Recaudada</t>
  </si>
  <si>
    <t>PRESUPUESTO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</si>
  <si>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</si>
  <si>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</si>
  <si>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</si>
  <si>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</si>
  <si>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</si>
  <si>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</si>
  <si>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</si>
  <si>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VALORES</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</si>
  <si>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</si>
  <si>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</si>
  <si>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</si>
  <si>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</si>
  <si>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</si>
  <si>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</si>
  <si>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EMISION DE OBLIGACIONES</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</si>
  <si>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</si>
  <si>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</si>
  <si>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</si>
  <si>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</si>
  <si>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</si>
  <si>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</si>
  <si>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Y GARANTIAS</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</si>
  <si>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</si>
  <si>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</si>
  <si>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</si>
  <si>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</si>
  <si>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</si>
  <si>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</si>
  <si>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JUICIOS</t>
  </si>
  <si>
    <t>Demandas Judicial en Proceso de Resolución</t>
  </si>
  <si>
    <t>Resolución de Demandas en Proceso Judicial</t>
  </si>
  <si>
    <t>INVERSION MEDIANTE PROYECTOS PARA PRESTACION DE SERVICIOS (PPS) Y SIMILARES</t>
  </si>
  <si>
    <t>Contratos para Inversión Mediante Proyectos para Prestación de Servicios (PPS) y Similares</t>
  </si>
  <si>
    <t>Inversión Pública Contratada Mediante Proyectos para Prestación de Servicios (PPS) y Similares</t>
  </si>
  <si>
    <t>BIENES EN CONCESIONADOS O EN COMODATO</t>
  </si>
  <si>
    <t>Bienes Bajo Contrato en Concesión</t>
  </si>
  <si>
    <t>Contrato de Concesión por Bienes</t>
  </si>
  <si>
    <t>Bienes Bajo Contrato en Comodato</t>
  </si>
  <si>
    <t>Contrato de Comodato por Bienes</t>
  </si>
  <si>
    <t>CUENTAS DE ORDEN CONTABLES</t>
  </si>
  <si>
    <t>7.X</t>
  </si>
  <si>
    <t>Bienes arqueológicos, artísticos e históricos en custodia</t>
  </si>
  <si>
    <t>7.X.1</t>
  </si>
  <si>
    <t>Bienes arqueológicos en custodia</t>
  </si>
  <si>
    <t>7.X.2</t>
  </si>
  <si>
    <t>Custodia de bienes arqueológicos</t>
  </si>
  <si>
    <t>7.X.3</t>
  </si>
  <si>
    <t>Bienes artísticos en custodia</t>
  </si>
  <si>
    <t>7.X.4</t>
  </si>
  <si>
    <t>Custodia de bienes artísticos</t>
  </si>
  <si>
    <t>7.X.5</t>
  </si>
  <si>
    <t>Bienes históricos en custodia</t>
  </si>
  <si>
    <t>7.X.6</t>
  </si>
  <si>
    <t>Custodia de bienes históricos</t>
  </si>
  <si>
    <t>B) Presupuestales</t>
  </si>
  <si>
    <t>TOTAL_1130</t>
  </si>
  <si>
    <t>TOTAL_1230</t>
  </si>
  <si>
    <t>TOTAL_5000</t>
  </si>
  <si>
    <t>TOTAL_1110</t>
  </si>
  <si>
    <t>TOTAL_1240 Y 1250</t>
  </si>
  <si>
    <t>11226-0000-0008-0000</t>
  </si>
  <si>
    <t>MUNICIPIO DE SILAO</t>
  </si>
  <si>
    <t>11226-0000-0011-0000</t>
  </si>
  <si>
    <t>MUNICIPIO DE SAN LUIS DE LA PAZ GUANAJUATO</t>
  </si>
  <si>
    <t>11226-0000-0016-0000</t>
  </si>
  <si>
    <t>MUNICIPIO DE CORTAZAR</t>
  </si>
  <si>
    <t>11226-0000-0017-0000</t>
  </si>
  <si>
    <t>MUNICIPIO DE ABASOLO GUANAJUATO</t>
  </si>
  <si>
    <t>11226-0000-0019-0000</t>
  </si>
  <si>
    <t>MUNICIPIO DE APASEO EL GRANDE, GUANAJUATO</t>
  </si>
  <si>
    <t>11229-0000-0002-0000</t>
  </si>
  <si>
    <t>IVA ACREDITABLE</t>
  </si>
  <si>
    <t>11229-0000-0003-0000</t>
  </si>
  <si>
    <t>IVA PENDIENTE DE ACREDITAR</t>
  </si>
  <si>
    <t>11231-0000-0003-0000</t>
  </si>
  <si>
    <t>SECRETARIA DE FINANZAS DEL ESTADO DE GUANAJUATO</t>
  </si>
  <si>
    <t>SE COBRA EN EL SIGUIENTE MES</t>
  </si>
  <si>
    <t>11511-2111-0000-0000</t>
  </si>
  <si>
    <t>MATERIALES Y UTILES DE OFICINA</t>
  </si>
  <si>
    <t>11511-2141-0000-0000</t>
  </si>
  <si>
    <t>MATERIALES Y UTILES DE TECNOLOGIAS</t>
  </si>
  <si>
    <t>11511-2151-0000-0000</t>
  </si>
  <si>
    <t>MATERIAL IMPRESO E INFORMACION DIGITAL</t>
  </si>
  <si>
    <t>11511-2161-0000-0000</t>
  </si>
  <si>
    <t>MATERIAL DE LIMPIEZA</t>
  </si>
  <si>
    <t>11512-2211-0000-0000</t>
  </si>
  <si>
    <t>PRODUCTOS ALIMENTICIOS PARA PERSONAS</t>
  </si>
  <si>
    <t>11512-2212-0000-0000</t>
  </si>
  <si>
    <t>PRODUCTOS ALIMENTICIOS PARA PREPARAR ALI</t>
  </si>
  <si>
    <t>11512-2231-0000-0000</t>
  </si>
  <si>
    <t>UTENSILIOS PARA EL SERVICIO DE ALIMENTAC</t>
  </si>
  <si>
    <t>11513-2411-0000-0000</t>
  </si>
  <si>
    <t>PRODUCTOS MINERALES NO METÁLICOS</t>
  </si>
  <si>
    <t>11513-2441-0000-0000</t>
  </si>
  <si>
    <t>MADERA Y PRODUCTOS DE MADERA</t>
  </si>
  <si>
    <t>11513-2461-0000-0000</t>
  </si>
  <si>
    <t>MATERIAL ELÉCTRICO Y ELECTRÓNICO</t>
  </si>
  <si>
    <t>11513-2471-0000-0000</t>
  </si>
  <si>
    <t>ARTÍCULOS METÁLICOS PARA CONSTRUCCIÓN</t>
  </si>
  <si>
    <t>11513-2481-0000-0000</t>
  </si>
  <si>
    <t>MATERIALES COMPLEMENTARIOS</t>
  </si>
  <si>
    <t>11513-2491-0000-0000</t>
  </si>
  <si>
    <t>OTROS MATERIALES Y ARTÍCULOS DE CONSTRUC</t>
  </si>
  <si>
    <t>11514-2511-0000-0000</t>
  </si>
  <si>
    <t>PRODUCTOS QUÍMICOS BÁSICOS</t>
  </si>
  <si>
    <t>11514-2521-0000-0000</t>
  </si>
  <si>
    <t>FERTILIZANTES, PESTICIDAS Y OTROS AGROQU</t>
  </si>
  <si>
    <t>11514-2541-0001-0000</t>
  </si>
  <si>
    <t>MATERIALES, ACCESORIOS Y SUMINISTROS</t>
  </si>
  <si>
    <t>11514-2561-0000-0000</t>
  </si>
  <si>
    <t>FIBRAS SINTÉTICAS, HULES, PLÁSTICOS Y DE</t>
  </si>
  <si>
    <t>11515-2613-0000-0000</t>
  </si>
  <si>
    <t>COMBUSTIBLES, LUBRICANTES Y ADITIVOS DES</t>
  </si>
  <si>
    <t>11516-2712-0014-0000</t>
  </si>
  <si>
    <t>VESTUARIO Y UNIFORMES DESTINADOS A ACTIV</t>
  </si>
  <si>
    <t>11517-2821-0000-0000</t>
  </si>
  <si>
    <t>MATERIALES DE SEGURIDAD PUBLICA</t>
  </si>
  <si>
    <t>11518-2911-0000-0000</t>
  </si>
  <si>
    <t>HERRAMIENTAS MENORES</t>
  </si>
  <si>
    <t>11518-2921-0000-0000</t>
  </si>
  <si>
    <t>REFACCIONES Y ACCESORIOS MENORES DE EDIF</t>
  </si>
  <si>
    <t>11518-2931-0000-0000</t>
  </si>
  <si>
    <t>REFACCIONES Y ACCESORIOS MENORES DE MOBI</t>
  </si>
  <si>
    <t>11518-2941-0000-0000</t>
  </si>
  <si>
    <t>REFACCIONES YA CCESORIOS MENORES DE EQUI</t>
  </si>
  <si>
    <t>P.E.P.S</t>
  </si>
  <si>
    <t>12411-5111-0026-0000</t>
  </si>
  <si>
    <t>MUEBLES DE OFICINA Y ESTANTERIA</t>
  </si>
  <si>
    <t>VALOR DE ADQUISICION</t>
  </si>
  <si>
    <t>12412-5121-0001-0000</t>
  </si>
  <si>
    <t>MUEBLES EXCEPTO DE OFICINA Y ESTANTERIA</t>
  </si>
  <si>
    <t>12413-5151-0001-0000</t>
  </si>
  <si>
    <t>EQUIPO DE CÓMPUTO Y DE TECNOLOGÍAS DE LA</t>
  </si>
  <si>
    <t>12419-5191-0001-0000</t>
  </si>
  <si>
    <t>OTROS MOBILIARIOS Y EQUIPOS DE ADMINISTR</t>
  </si>
  <si>
    <t>12421-5211-0001-0000</t>
  </si>
  <si>
    <t>EQUIPOS Y APARATOS AUDIOVISUALES</t>
  </si>
  <si>
    <t>12423-5231-0001-0000</t>
  </si>
  <si>
    <t>CAMARAS FOTOGRAFICAS Y DE VIDEO</t>
  </si>
  <si>
    <t>12429-5291-0001-0000</t>
  </si>
  <si>
    <t>OTROS MOBILIARIO Y EQUIPO EDUCACIONAL Y</t>
  </si>
  <si>
    <t>12431-5311-0001-0000</t>
  </si>
  <si>
    <t>EQUIPO MEDICO Y DE LABORATORIO</t>
  </si>
  <si>
    <t>12441-5411-0018-0000</t>
  </si>
  <si>
    <t>AUTOMOVILES Y CAMIONES</t>
  </si>
  <si>
    <t>12441-5421-0001-0000</t>
  </si>
  <si>
    <t>CARROCERIAS Y REMOLQUES</t>
  </si>
  <si>
    <t>12449-5490-0001-0000</t>
  </si>
  <si>
    <t>OTRO EQUIPO DE TRANSPORTE</t>
  </si>
  <si>
    <t>12450-5511-0000-0000</t>
  </si>
  <si>
    <t>EQUIPO DEDEFENSA Y SEGURIDAD</t>
  </si>
  <si>
    <t>12464-5641-0001-0000</t>
  </si>
  <si>
    <t>SISTEMAS DE AIRE ACONDICIONADO, CALEFACCION, Y DE REFRIGERACION INDUSTRIAL Y COMERCIAL</t>
  </si>
  <si>
    <t>12465-5651-0001-0000</t>
  </si>
  <si>
    <t>EQUIPO DE COMUNICACION Y TELECOMUNICACIO</t>
  </si>
  <si>
    <t>12466-5661-0001-0000</t>
  </si>
  <si>
    <t>EQUIPOS DE GENERACION ELECTRICA APARATOS Y ACCESORIOS ELECTRICOS</t>
  </si>
  <si>
    <t>12467-5671-0001-0000</t>
  </si>
  <si>
    <t>HERRAMIENTAS Y MAQUINAS HERRAMIENTAS</t>
  </si>
  <si>
    <t>12631-0000-0001-0000</t>
  </si>
  <si>
    <t>DEPRECIACION ACUMULADA DE BIENES MUEBLES</t>
  </si>
  <si>
    <t>DE ACUERDO A VIDA UTIL</t>
  </si>
  <si>
    <t>LINEA RECTA</t>
  </si>
  <si>
    <t>12654-0000-0001-0000</t>
  </si>
  <si>
    <t>AMORTIZACIÓN ACUMULADAS DE LICENCIAS</t>
  </si>
  <si>
    <t>12510-5911-0001-0000</t>
  </si>
  <si>
    <t>SOFWARE</t>
  </si>
  <si>
    <t>VALOR DE FACTURACION</t>
  </si>
  <si>
    <t>12590-5971-0001-0000</t>
  </si>
  <si>
    <t>LICENCIAS INFORMATICAS E INTELECTUALES</t>
  </si>
  <si>
    <t>21171-0000-0001-0000</t>
  </si>
  <si>
    <t>I.S.R. HONORARIOS</t>
  </si>
  <si>
    <t>21171-0000-0002-0000</t>
  </si>
  <si>
    <t>IMPUESTO CEDULAR</t>
  </si>
  <si>
    <t>21171-0000-0003-0000</t>
  </si>
  <si>
    <t>IVA TRASLADADO</t>
  </si>
  <si>
    <t>21171-0000-0004-0000</t>
  </si>
  <si>
    <t>IVA PENDIENTE DE TRASLADAR</t>
  </si>
  <si>
    <t>21171-0000-0005-0000</t>
  </si>
  <si>
    <t>RETENCION IVA 4%</t>
  </si>
  <si>
    <t>21173-0000-0001-0000</t>
  </si>
  <si>
    <t>IMPUESTO SOBRE LA RENTA</t>
  </si>
  <si>
    <t>21179-0000-0001-0000</t>
  </si>
  <si>
    <t>DERECHOS POR LEGALIZACIÓN DE CERTIFICADO</t>
  </si>
  <si>
    <t>21199-0000-0003-0000</t>
  </si>
  <si>
    <t>I.V.A TRASLADADO</t>
  </si>
  <si>
    <t>21199-0000-0004-0000</t>
  </si>
  <si>
    <t>I.V.A PENDIENTE DE TRASLADAR</t>
  </si>
  <si>
    <t>21120-0000-0002-0000</t>
  </si>
  <si>
    <t>21120-0000-0165-0000</t>
  </si>
  <si>
    <t>MUÑOZ RAMIREZ JESSICA IRLANDA</t>
  </si>
  <si>
    <t>21120-0000-0225-0000</t>
  </si>
  <si>
    <t>TELEFONOS DE MEXICO SAB DE C.V.</t>
  </si>
  <si>
    <t>21120-0000-0444-0000</t>
  </si>
  <si>
    <t>MISCE, S. DE R.L. DE C.V.</t>
  </si>
  <si>
    <t>21120-0000-0448-0000</t>
  </si>
  <si>
    <t>Jose Leonardo Romo Muñoz</t>
  </si>
  <si>
    <t>SE PAGA EN EL SIGUIENTE MES</t>
  </si>
  <si>
    <t>41690-6100-0000-0000</t>
  </si>
  <si>
    <t>APROVECHAMIENTOS DE TIPO CORRIENTE</t>
  </si>
  <si>
    <t>INGRESOS PROPIOS</t>
  </si>
  <si>
    <t>43110-5200-0000-0000</t>
  </si>
  <si>
    <t>PRODUCTOS DE TIPO CORRIENTE</t>
  </si>
  <si>
    <t>43190-5900-0001-0000</t>
  </si>
  <si>
    <t>51290-2981-0000-0000</t>
  </si>
  <si>
    <t>REFACCIONES Y ACCESORIOS MENORES DE MAQUINARIA Y OTROS EQUIPOS</t>
  </si>
  <si>
    <t>51310-3111-0000-0000</t>
  </si>
  <si>
    <t>SERVICIO DE ENERGÍA ELÉCTRICA</t>
  </si>
  <si>
    <t>51310-3121-0000-0000</t>
  </si>
  <si>
    <t>SERVICIO DE GAS</t>
  </si>
  <si>
    <t>51310-3141-0001-0000</t>
  </si>
  <si>
    <t>TELEFONOS DE MEXICO TELMEX</t>
  </si>
  <si>
    <t>51310-3151-0001-0000</t>
  </si>
  <si>
    <t>TELEFONOS NEXTEL</t>
  </si>
  <si>
    <t>51310-3171-0000-0000</t>
  </si>
  <si>
    <t>SERVICIOS DE ACCESO A INTERNET, REDES Y</t>
  </si>
  <si>
    <t>51310-3181-0000-0000</t>
  </si>
  <si>
    <t>SERVICIOS POSTALES</t>
  </si>
  <si>
    <t>51320-3233-0001-0000</t>
  </si>
  <si>
    <t>ARRENDAMIENTO DE BIENES Y EQUIPO INFORMATICO</t>
  </si>
  <si>
    <t>51320-3291-0000-0000</t>
  </si>
  <si>
    <t>OTROS ARRENDAMIENTOS</t>
  </si>
  <si>
    <t>51330-3312-0000-0000</t>
  </si>
  <si>
    <t>SERVICIOS DE CONTABILIDAD</t>
  </si>
  <si>
    <t>51330-3314-0000-0000</t>
  </si>
  <si>
    <t>OTROS SERVICIOS</t>
  </si>
  <si>
    <t>51330-3341-0000-0000</t>
  </si>
  <si>
    <t>SERVICIOS DE CAPACITACIÓN</t>
  </si>
  <si>
    <t>51330-3361-0000-0000</t>
  </si>
  <si>
    <t>IMPRESIONES OFICIALES</t>
  </si>
  <si>
    <t>51330-3363-0000-0000</t>
  </si>
  <si>
    <t>SERVICIO DE FOTOCOPIADO E IMPRESION</t>
  </si>
  <si>
    <t>51340-3411-0000-0000</t>
  </si>
  <si>
    <t>SERVICIOS FINANCIEROS Y BANCARIOS</t>
  </si>
  <si>
    <t>51340-3451-0000-0000</t>
  </si>
  <si>
    <t>SEGURO DE BIENES PATRIMONIALES</t>
  </si>
  <si>
    <t>51340-3470-0001-0000</t>
  </si>
  <si>
    <t>FLETES Y MANIOBRAS</t>
  </si>
  <si>
    <t>51350-3511-0000-0000</t>
  </si>
  <si>
    <t>CONSERVACIÓN Y MANTENIMIENTO DE INMUEBLE</t>
  </si>
  <si>
    <t>51350-3513-0000-0000</t>
  </si>
  <si>
    <t>ADAPTACIÓN DE INMUEBLES</t>
  </si>
  <si>
    <t>51350-3531-0000-0000</t>
  </si>
  <si>
    <t>INSTALACIÓN, REPARACIÓN Y MANTENIMIENTO</t>
  </si>
  <si>
    <t>51350-3551-0000-0000</t>
  </si>
  <si>
    <t>REPARACIÓN Y MANTENIMIENTO DE EQUIPO DE</t>
  </si>
  <si>
    <t>51350-3571-0000-0000</t>
  </si>
  <si>
    <t>INSTALACIÓN, REPARACIÓN DE MANTENIMIENTO</t>
  </si>
  <si>
    <t>51350-3581-0000-0000</t>
  </si>
  <si>
    <t>SERVICIOS DE LIMPIEZA Y MANEJO DE DESECH</t>
  </si>
  <si>
    <t>51350-3591-0000-0000</t>
  </si>
  <si>
    <t>SERVICIOS DE JARDINERÍA Y FUMIGACIÓN</t>
  </si>
  <si>
    <t>51360-3612-0000-0000</t>
  </si>
  <si>
    <t>IMPRESION Y ELABORACION DE PUBLICACIONES</t>
  </si>
  <si>
    <t>51360-3631-0001-0000</t>
  </si>
  <si>
    <t>Servicios de creatividad, preproducción y producción de publicidad, excepto Internet</t>
  </si>
  <si>
    <t>51370-3751-0000-0000</t>
  </si>
  <si>
    <t>VIÁTICOS EN EL PAÍS</t>
  </si>
  <si>
    <t>51370-3791-0000-0000</t>
  </si>
  <si>
    <t>OTROS SERVICIOS DE TRASLADO Y HOSPEDAJE</t>
  </si>
  <si>
    <t>51380-3812-0000-0000</t>
  </si>
  <si>
    <t>EVENTOS INSTITUCIONALES</t>
  </si>
  <si>
    <t>51380-3831-0000-0000</t>
  </si>
  <si>
    <t>CONGRESOS, CONVENCIONES</t>
  </si>
  <si>
    <t>51380-3851-0000-0000</t>
  </si>
  <si>
    <t>GASTOS DE REPRESENTACIÓN</t>
  </si>
  <si>
    <t>51390-3921-0000-0000</t>
  </si>
  <si>
    <t>OTROS IMPUESTOS Y DERECHOS</t>
  </si>
  <si>
    <t>32100-0000-0000-0000</t>
  </si>
  <si>
    <t>RESULTADOS DE LEJERCICIO (AHORRO/DESAHOR</t>
  </si>
  <si>
    <t>32200-0000-0001-0000</t>
  </si>
  <si>
    <t>SUPERÁVIT FINANCIERO</t>
  </si>
  <si>
    <t>32200-0000-0002-0000</t>
  </si>
  <si>
    <t>RESULTADO DEL EJERCICIO 2011</t>
  </si>
  <si>
    <t>32200-0000-0003-0000</t>
  </si>
  <si>
    <t>RESULTADO DEL EJERCICIO 2012</t>
  </si>
  <si>
    <t>32200-0000-0004-0000</t>
  </si>
  <si>
    <t>RESULTADO DE EJERCICIO 2013</t>
  </si>
  <si>
    <t>32200-0000-0005-0000</t>
  </si>
  <si>
    <t>RESULTADO DEL EJERCICIO 2014</t>
  </si>
  <si>
    <t>32200-0000-0006-0000</t>
  </si>
  <si>
    <t>RESULTADO DEL EJERCICIO 2015</t>
  </si>
  <si>
    <t>11112-0000-0001-0000</t>
  </si>
  <si>
    <t>DIRECCION ADMINISTRATIVA EFECTIVO</t>
  </si>
  <si>
    <t>11112-0000-0002-0000</t>
  </si>
  <si>
    <t>DIRECCION ADMINISTRATIVA DEBITO</t>
  </si>
  <si>
    <t>1111</t>
  </si>
  <si>
    <t>Efectivo</t>
  </si>
  <si>
    <t>11121-0000-0001-0000</t>
  </si>
  <si>
    <t>BANCO DEL BAJIO  SA Cta.64516520101</t>
  </si>
  <si>
    <t>11121-0000-0002-0000</t>
  </si>
  <si>
    <t>BANCO DEL BAJIO  SACta.67347010101</t>
  </si>
  <si>
    <t>11121-0000-0003-0000</t>
  </si>
  <si>
    <t>BANCO DEL BAJIO  SA Cta.68190230101</t>
  </si>
  <si>
    <t>11121-0000-0004-0000</t>
  </si>
  <si>
    <t>BANCO DEL BAJIO  SA Cta.8171902</t>
  </si>
  <si>
    <t>1112</t>
  </si>
  <si>
    <t>Bancos/Tesorería</t>
  </si>
  <si>
    <t>SE COBRA EN EL SIGUEINTE MES</t>
  </si>
  <si>
    <t>11226-0000-0001-0000</t>
  </si>
  <si>
    <t>MUNICIPIO DE LEON</t>
  </si>
  <si>
    <t>11513-2421-0000-0000</t>
  </si>
  <si>
    <t>CEMENTO Y PRODUCTOS DE CONCRETO</t>
  </si>
  <si>
    <t>11513-2431-0000-0000</t>
  </si>
  <si>
    <t>CAL,YESO Y PRODUCTOS DE YESO</t>
  </si>
  <si>
    <t>11514-2531-0018-0000</t>
  </si>
  <si>
    <t>MEDICINAS</t>
  </si>
  <si>
    <t>51350-3521-0000-0000</t>
  </si>
  <si>
    <t>51370-3711-0000-0000</t>
  </si>
  <si>
    <t>PASAJES AÉREOS NACIONALES</t>
  </si>
  <si>
    <t>ADIMINISTRATIVO</t>
  </si>
  <si>
    <t>11516-2721-0000-0000</t>
  </si>
  <si>
    <t>PRENDAS DESEGURIDAD Y PROTECCIÓN PERSONA</t>
  </si>
  <si>
    <t>11516-2731-0000-0000</t>
  </si>
  <si>
    <t>ARTICULOS DEPORTIVOS</t>
  </si>
  <si>
    <t>12466-5691-0000-0000</t>
  </si>
  <si>
    <t>OTROS EQUIPOS</t>
  </si>
  <si>
    <t>Soluciones y Direccion Empresarial s.a d</t>
  </si>
  <si>
    <t>21120-0000-0024-0000</t>
  </si>
  <si>
    <t>Banco del Bajio s.a</t>
  </si>
  <si>
    <t>21120-0000-0051-0000</t>
  </si>
  <si>
    <t>Linotipografia Davalos Hermanos s.a de c</t>
  </si>
  <si>
    <t>21120-0000-0083-0000</t>
  </si>
  <si>
    <t>Oficinas y Escolares s.a de c.v.</t>
  </si>
  <si>
    <t>21120-0000-0096-0000</t>
  </si>
  <si>
    <t>ARACELI ESQUIVEL DOMINGUEZ</t>
  </si>
  <si>
    <t>21120-0000-0137-0000</t>
  </si>
  <si>
    <t>OPTIGAS CARBURACION S.A DE C.V.</t>
  </si>
  <si>
    <t>21120-0000-0162-0000</t>
  </si>
  <si>
    <t>COMISION FEDERAL DE ELECTRICIDAD</t>
  </si>
  <si>
    <t>21120-0000-0269-0000</t>
  </si>
  <si>
    <t>GASMART COMERCIALIZADORA S.A DE C.V.</t>
  </si>
  <si>
    <t>21120-0000-0312-0000</t>
  </si>
  <si>
    <t>HERNANDEZ RAMIREZ JAVIER</t>
  </si>
  <si>
    <t>21120-0000-0313-0000</t>
  </si>
  <si>
    <t>EOS SOLUCIONES S. DE R.L. DE C.V.</t>
  </si>
  <si>
    <t>21120-0000-0362-0000</t>
  </si>
  <si>
    <t>PEREZ PUENTE LUZ MARIA LOURDES</t>
  </si>
  <si>
    <t>21120-0000-0406-0000</t>
  </si>
  <si>
    <t>RADIOMOVIL DIPSA S.A DE C.V.</t>
  </si>
  <si>
    <t>21120-0000-0451-0000</t>
  </si>
  <si>
    <t>Luis Alberto Valtierra Ramos</t>
  </si>
  <si>
    <t>21120-0000-0460-0000</t>
  </si>
  <si>
    <t>Soluciones en Diseño y Construcción Buen</t>
  </si>
  <si>
    <t>21120-0000-0461-0000</t>
  </si>
  <si>
    <t>Propimex, S. de R.L. de C.V.</t>
  </si>
  <si>
    <t>21120-0000-0463-0000</t>
  </si>
  <si>
    <t>Juan Gerardo Sanchez Davalos</t>
  </si>
  <si>
    <t>21120-0000-0467-0000</t>
  </si>
  <si>
    <t>Eduardo Rodriguez Cuellar</t>
  </si>
  <si>
    <t>21120-0000-0485-0000</t>
  </si>
  <si>
    <t>ROMELL GUZAMAN DUARTE</t>
  </si>
  <si>
    <t>21120-0000-0495-0000</t>
  </si>
  <si>
    <t>GRUPO KHALEL, S.A. DE C.V.</t>
  </si>
  <si>
    <t>21120-0000-0500-0000</t>
  </si>
  <si>
    <t>HECTOR GONZALEZ BECERRA</t>
  </si>
  <si>
    <t>21120-0000-433-0000</t>
  </si>
  <si>
    <t>CARLOS ALBERTO CARRILLO RODRIGUEZ</t>
  </si>
  <si>
    <t>51250-2551-0000-0000</t>
  </si>
  <si>
    <t>MATERIALES, ACCESORIOS Y SUMINISTROS DE LABORATORIO</t>
  </si>
  <si>
    <t>51330-3331-0000-0000</t>
  </si>
  <si>
    <t>SERVICIOS DE CONSULTORÍA ADMINISTRATIVA,</t>
  </si>
  <si>
    <t>51330-3391-0000-0000</t>
  </si>
  <si>
    <t>SERVICIOS PROFESIONALES, CIENTÍFICOS Y TÉCNICOS INTEGRALES</t>
  </si>
  <si>
    <t>51360-3611-0000-0000</t>
  </si>
  <si>
    <t>DIFUSIÓN POR RADIO, TELEVISIÓN Y OTROS MEDIOS DE MENSAJES SOBRE PROGRAMAS Y ACTIVIDADES GUBERNAMENTALES</t>
  </si>
  <si>
    <t>AMSP</t>
  </si>
  <si>
    <t>11140-0000-0002-0002</t>
  </si>
  <si>
    <t>BANORTE 1669084</t>
  </si>
  <si>
    <t>FONDO (PAPEL  GUBERNAMENTAL CON LIQUIDEZ DIARIA)</t>
  </si>
  <si>
    <t>11220-0000-0009-0021</t>
  </si>
  <si>
    <t xml:space="preserve">ANA MARIA CASTILLO BARRON </t>
  </si>
  <si>
    <t>11220-0000-0009-0022</t>
  </si>
  <si>
    <t>OFELIA DE LOS DOLORES MUÑOZ</t>
  </si>
  <si>
    <t>11220-0000-0009-0029</t>
  </si>
  <si>
    <t xml:space="preserve">VICTOR MANUEL GUTIERREZ MORENO </t>
  </si>
  <si>
    <t>11220-0000-0009-0030</t>
  </si>
  <si>
    <t xml:space="preserve">MA, ELENA LOZA CASILLAS </t>
  </si>
  <si>
    <t>11220-0000-0009-0031</t>
  </si>
  <si>
    <t>ARACELI GUERRERO</t>
  </si>
  <si>
    <t>11220-0000-0009-0032</t>
  </si>
  <si>
    <t>JANET A. PIMENTEL RODRIGUEZ</t>
  </si>
  <si>
    <t>11220-0000-0009-0041</t>
  </si>
  <si>
    <t xml:space="preserve">MAURICIO ESCOBEDO BARCO </t>
  </si>
  <si>
    <t>11220-0000-0009-0055</t>
  </si>
  <si>
    <t>MA CONCEPCION CAUDILLO MARTINEZ</t>
  </si>
  <si>
    <t>11220-0000-0009-0056</t>
  </si>
  <si>
    <t xml:space="preserve">GRANADOS RIVERA MARIA CRISTINA </t>
  </si>
  <si>
    <t>11220-0000-0009-0057</t>
  </si>
  <si>
    <t>VIRGINIA VILCHIS CONTRERAS</t>
  </si>
  <si>
    <t>11220-0000-0009-0058</t>
  </si>
  <si>
    <t>GABRIELA ALEJANDRA LOZANO PARRA</t>
  </si>
  <si>
    <t>11220-0000-0009-0059</t>
  </si>
  <si>
    <t xml:space="preserve">MACIAS BOSQUES JOSEFINA </t>
  </si>
  <si>
    <t>11220-0000-0009-0060</t>
  </si>
  <si>
    <t xml:space="preserve">ANAYA CARPIO LUZ ALEJANDRA </t>
  </si>
  <si>
    <t>11220-0000-0009-0061</t>
  </si>
  <si>
    <t xml:space="preserve">ESTRADA RODRIGUEZ ALEJANDRO </t>
  </si>
  <si>
    <t>11220-0000-0009-0062</t>
  </si>
  <si>
    <t xml:space="preserve">MONSERRAT SANCHEZ MAYORGA </t>
  </si>
  <si>
    <t>11220-0000-0009-0063</t>
  </si>
  <si>
    <t xml:space="preserve">ADRIANA ELIZABETH REYES LOPEZ </t>
  </si>
  <si>
    <t>11220-0000-0009-0064</t>
  </si>
  <si>
    <t xml:space="preserve">MA ELENA MUÑOZ CIENEGA </t>
  </si>
  <si>
    <t>11220-0000-0009-0065</t>
  </si>
  <si>
    <t>MA. DEL SOCORRO SALAS QUIROZ</t>
  </si>
  <si>
    <t>11220-0000-0009-0097</t>
  </si>
  <si>
    <t>JUANA SANCHEZ MONTAÑO</t>
  </si>
  <si>
    <t>11220-0000-0009-0100</t>
  </si>
  <si>
    <t xml:space="preserve">RAQUEL TAPIA RAMIREZ </t>
  </si>
  <si>
    <t>11220-0000-0009-0102</t>
  </si>
  <si>
    <t>ROBERTA ESMERALDA ROMERO LOPEZ</t>
  </si>
  <si>
    <t>11220-0000-0009-0103</t>
  </si>
  <si>
    <t xml:space="preserve">LUZ ADRIANA CABRERA RAMIREZ </t>
  </si>
  <si>
    <t>11220-0000-0009-0104</t>
  </si>
  <si>
    <t xml:space="preserve">MA. DE LA LUZ PONCE CERVANTES </t>
  </si>
  <si>
    <t>11220-0000-0009-0105</t>
  </si>
  <si>
    <t>ANA TERESA CONCHAS PALOMINO</t>
  </si>
  <si>
    <t>11220-0000-0009-0106</t>
  </si>
  <si>
    <t xml:space="preserve">JULIA VILLEGAS FUENTES </t>
  </si>
  <si>
    <t>11220-0000-0009-0107</t>
  </si>
  <si>
    <t xml:space="preserve">ALEJANDRA LAZARINI GAMBOA </t>
  </si>
  <si>
    <t>11220-0000-0009-0108</t>
  </si>
  <si>
    <t xml:space="preserve">MARIA TERESA VELAZQUEZ CENTENO </t>
  </si>
  <si>
    <t>11220-0000-0009-0109</t>
  </si>
  <si>
    <t xml:space="preserve">LUZ ADRIANA MALACARA MARTINEZ </t>
  </si>
  <si>
    <t>11220-0000-0009-0110</t>
  </si>
  <si>
    <t xml:space="preserve">EMMA MARIA REYNA GALINDO SANCHEZ </t>
  </si>
  <si>
    <t>11229-0000-0001-0018</t>
  </si>
  <si>
    <t>MA. ENGRACIA ASCENCIA</t>
  </si>
  <si>
    <t>11229-0000-0001-0019</t>
  </si>
  <si>
    <t>PAULINA PEREZ LOPEZ</t>
  </si>
  <si>
    <t>11229-0000-0001-0020</t>
  </si>
  <si>
    <t>ANA MARIA CASTILLO</t>
  </si>
  <si>
    <t>11229-0000-0001-0021</t>
  </si>
  <si>
    <t>OFELIA  DE LOS DOLORES</t>
  </si>
  <si>
    <t>11229-0000-0001-0022</t>
  </si>
  <si>
    <t xml:space="preserve">MARIA ALEJANDRA </t>
  </si>
  <si>
    <t>11229-0000-0001-0023</t>
  </si>
  <si>
    <t xml:space="preserve">PATRICIO OLVERA </t>
  </si>
  <si>
    <t>11229-0000-0001-0165</t>
  </si>
  <si>
    <t>ADRIANA BECERRA BARCENAS</t>
  </si>
  <si>
    <t>11229-0000-0001-0184</t>
  </si>
  <si>
    <t>MA. ELENA LOZA CASILLAS</t>
  </si>
  <si>
    <t>11229-0000-0001-0186</t>
  </si>
  <si>
    <t>11229-0000-0001-0187</t>
  </si>
  <si>
    <t>ILIANA DEL CARMEN MARTINEZ PACIENDO</t>
  </si>
  <si>
    <t>11240-0000-0002-0001</t>
  </si>
  <si>
    <t>INGRESO POR RECUPERAR MUNICIPAL</t>
  </si>
  <si>
    <t>11240-0000-0003-0001</t>
  </si>
  <si>
    <t>ING. X REC. DIR. DE CENTROS ESTATAL</t>
  </si>
  <si>
    <t>11240-0000-0003-0002</t>
  </si>
  <si>
    <t>ING. X REC. CEMAIV ESTATAL</t>
  </si>
  <si>
    <t>11230-0000-0001-0007</t>
  </si>
  <si>
    <t>INSTITUTO MEXICANO DEL SEGURO SOCIAL</t>
  </si>
  <si>
    <t>ENVIO DE REQUERIMIENTO DE PAGO Y SEGUIMIENTO DE AVANCE.</t>
  </si>
  <si>
    <t>SOBREPASA DE LOS 365 DIAS</t>
  </si>
  <si>
    <t>11230-0000-0001-0043</t>
  </si>
  <si>
    <t>DEUDORES DIVERSOS CAJA GENERAL</t>
  </si>
  <si>
    <t>ADEUDO POR ROBO EN CENTROS SE CANCELARA SEGÚN RESOLUCION</t>
  </si>
  <si>
    <t>AUN NO SOBREPASA LOS 180 DIAS</t>
  </si>
  <si>
    <t>11230-0000-0001-0074</t>
  </si>
  <si>
    <t>SUBSIDIO AL EMPLEO</t>
  </si>
  <si>
    <t>SE CANCELA EN EL SIGUIENTE MES CON EL PAGO DE IMPUESTOS</t>
  </si>
  <si>
    <t>AUN NO SOBREPASA LOS 90 DIAS</t>
  </si>
  <si>
    <t>11230-0000-0001-0098</t>
  </si>
  <si>
    <t>GERMAN ROJO GALINDO</t>
  </si>
  <si>
    <t xml:space="preserve">SE CANCELA EN EL SIGUIENTE MES </t>
  </si>
  <si>
    <t>11230-0000-0001-0099</t>
  </si>
  <si>
    <t>LORENA DOMINGUEZ CRESPO</t>
  </si>
  <si>
    <t>11230-0000-0001-0100</t>
  </si>
  <si>
    <t>DIRECCION DE DESARROLLO COMUNIT</t>
  </si>
  <si>
    <t>SE CANCELA CONFORME PAGUEN LOS BENEFICIARIOS DE DESAYUNOS FRIOS</t>
  </si>
  <si>
    <t>12290-0000-0002-0000</t>
  </si>
  <si>
    <t>SERVICIOS GASOLINEROS</t>
  </si>
  <si>
    <t>DEPOSITO EN GARANTIA, SE CANCELARA CUANDO SE TERMINE EL CONTRATO</t>
  </si>
  <si>
    <t>NO APLICA</t>
  </si>
  <si>
    <t>12310-5811-0001-0000</t>
  </si>
  <si>
    <t>TERRENOS</t>
  </si>
  <si>
    <t>EN PROCESO</t>
  </si>
  <si>
    <t>12330-5831-0001-0000</t>
  </si>
  <si>
    <t>EDIFICIOS NO RESIDENCIALES</t>
  </si>
  <si>
    <t>12411-5111-0000-0000</t>
  </si>
  <si>
    <t>12413-5151-0000-0000</t>
  </si>
  <si>
    <t>EQUIPO DE COMPUTO Y DE TECNOLOGIA DE LA</t>
  </si>
  <si>
    <t>12419-5191-0000-0000</t>
  </si>
  <si>
    <t>OTROS MOBILIARIOS Y EQUIPO DE ADMINISTRA</t>
  </si>
  <si>
    <t>12422-5221-0000-0000</t>
  </si>
  <si>
    <t>APARATOS DEPORTIVOS</t>
  </si>
  <si>
    <t>12429-5291-0000-0000</t>
  </si>
  <si>
    <t>OTRO MOBILIARIO Y EQUIPO EDUCACIONAL Y R</t>
  </si>
  <si>
    <t>12431-5311-0000-0000</t>
  </si>
  <si>
    <t>12441-5411-0000-0000</t>
  </si>
  <si>
    <t>VEHICULOS Y EQUIPO</t>
  </si>
  <si>
    <t>12442-5421-0000-0000</t>
  </si>
  <si>
    <t>12450-5511-0001-0000</t>
  </si>
  <si>
    <t>EQUIPO DE SEGURIDAD</t>
  </si>
  <si>
    <t>12450-5511-0002-0000</t>
  </si>
  <si>
    <t>SISTEMAS DE SEGURIDAD</t>
  </si>
  <si>
    <t>12462-5621-0000-0000</t>
  </si>
  <si>
    <t>MAQUINARIA Y EQUIPO</t>
  </si>
  <si>
    <t>12464-5641-0000-0000</t>
  </si>
  <si>
    <t>SIST AIRE ACOND CALEF REFRI INDUST COM</t>
  </si>
  <si>
    <t>12465-5651-0000-0000</t>
  </si>
  <si>
    <t>EQUIPO DE COMUNICACION</t>
  </si>
  <si>
    <t>12467-5671-0000-0000</t>
  </si>
  <si>
    <t>HERRAMIENTAS Y MAQUINARIA</t>
  </si>
  <si>
    <t>12469-5691-0000-0000</t>
  </si>
  <si>
    <t>12510-5911-0000-0000</t>
  </si>
  <si>
    <t>SOFTWARE</t>
  </si>
  <si>
    <t>21110-0000-0001-0001</t>
  </si>
  <si>
    <t>INCAPACIDADES POR PAGAR</t>
  </si>
  <si>
    <t>SE PAGARA EN EL MES DE ENERO 2017</t>
  </si>
  <si>
    <t>21120-0000-0001-0002</t>
  </si>
  <si>
    <t>GRUPO GALENICO MAYORISTAS</t>
  </si>
  <si>
    <t>21120-0000-0001-0013</t>
  </si>
  <si>
    <t xml:space="preserve">COMERCIALIZADORA ACLAJM SA DE CV </t>
  </si>
  <si>
    <t>21120-0000-0001-0015</t>
  </si>
  <si>
    <t xml:space="preserve">MAPEQ MAYORISTAS </t>
  </si>
  <si>
    <t>21120-0000-0001-0020</t>
  </si>
  <si>
    <t>OFICINAS Y ESCOLARES SA DE CV</t>
  </si>
  <si>
    <t>21120-0000-0001-0031</t>
  </si>
  <si>
    <t>JACOB CAJINA RAMIREZ</t>
  </si>
  <si>
    <t>21120-0000-0001-0045</t>
  </si>
  <si>
    <t xml:space="preserve">DOS MIL GAS SA DE CV </t>
  </si>
  <si>
    <t>21120-0000-0001-0069</t>
  </si>
  <si>
    <t xml:space="preserve">ENVASADORAS DE AGUAS EN MEXICO </t>
  </si>
  <si>
    <t>21120-0000-0001-0113</t>
  </si>
  <si>
    <t>HOSPITAL REGIONAL DE ALTA ESPEC</t>
  </si>
  <si>
    <t>21120-0000-0001-0144</t>
  </si>
  <si>
    <t>OFIX SA DE CV</t>
  </si>
  <si>
    <t>21120-0000-0001-0169</t>
  </si>
  <si>
    <t xml:space="preserve">CENTRO DE DIALISIS SANTA BARBARA </t>
  </si>
  <si>
    <t>21120-0000-0001-0185</t>
  </si>
  <si>
    <t xml:space="preserve">MUÑOZ CEDILLO JOSE DE JESUS </t>
  </si>
  <si>
    <t>21120-0000-0001-0203</t>
  </si>
  <si>
    <t>MA. ESTHER MANCILLA REYNOSO</t>
  </si>
  <si>
    <t>21120-0000-0001-0234</t>
  </si>
  <si>
    <t>GASTROART SA DE CV</t>
  </si>
  <si>
    <t>21120-0000-0001-0316</t>
  </si>
  <si>
    <t>CORPORACION LANERA MEXICO SA DE</t>
  </si>
  <si>
    <t>21120-0000-0001-0411</t>
  </si>
  <si>
    <t>POPULAR ABARROTERA DE LEON SA D</t>
  </si>
  <si>
    <t>21120-0000-0001-0552</t>
  </si>
  <si>
    <t xml:space="preserve">LUIS ALBERTO VALTIERRA RAMOS </t>
  </si>
  <si>
    <t>21120-0000-0001-0577</t>
  </si>
  <si>
    <t>DISTRIBUIDORA ANDY DE LEON  S.A.</t>
  </si>
  <si>
    <t>21120-0000-0001-0580</t>
  </si>
  <si>
    <t xml:space="preserve">ARACELI RAMIREZ TORRES </t>
  </si>
  <si>
    <t>21120-0000-0001-0590</t>
  </si>
  <si>
    <t xml:space="preserve">MARCOS CAMPOS ALONSO </t>
  </si>
  <si>
    <t>21120-0000-0001-0598</t>
  </si>
  <si>
    <t xml:space="preserve">JOSUE RAZIEL GARCIA ZAVALA </t>
  </si>
  <si>
    <t>SE PAGARA EN EL MES DE ENERO 2018</t>
  </si>
  <si>
    <t>21120-0000-0001-0611</t>
  </si>
  <si>
    <t xml:space="preserve">JOSE FABIAN TAPIA HERNANDEZ </t>
  </si>
  <si>
    <t>21120-0000-0001-0618</t>
  </si>
  <si>
    <t xml:space="preserve">GUERRERO AVILA ALEJANDRA </t>
  </si>
  <si>
    <t>21120-0000-0001-0629</t>
  </si>
  <si>
    <t xml:space="preserve">CASILLAS JIMENEZ ROBERTO JORGE </t>
  </si>
  <si>
    <t>21120-0000-0001-0631</t>
  </si>
  <si>
    <t xml:space="preserve">GARCIA GRANA MARIA FERNANDA </t>
  </si>
  <si>
    <t>21120-0000-0001-0633</t>
  </si>
  <si>
    <t>EXTINTORES DEL BAJIO SA DE CV</t>
  </si>
  <si>
    <t>21120-0000-0001-0640</t>
  </si>
  <si>
    <t xml:space="preserve">MARIO RODRIGUEZ LOZANO </t>
  </si>
  <si>
    <t>21120-0000-0001-0644</t>
  </si>
  <si>
    <t>ROJO GALINDO GERMAN</t>
  </si>
  <si>
    <t>21120-0000-0001-0658</t>
  </si>
  <si>
    <t xml:space="preserve"> CORRAL RIOS MARISOLINE</t>
  </si>
  <si>
    <t>21120-0000-0001-0662</t>
  </si>
  <si>
    <t>ORGANIZACIÓN Q SA DE CV</t>
  </si>
  <si>
    <t>21170-0000-0002-0001</t>
  </si>
  <si>
    <t>I.M.S.S</t>
  </si>
  <si>
    <t>21170-0000-0002-0002</t>
  </si>
  <si>
    <t>RETIRO Y CESANTIA</t>
  </si>
  <si>
    <t>21170-0000-0002-0003</t>
  </si>
  <si>
    <t>INFONAVIT</t>
  </si>
  <si>
    <t>21170-0000-0002-0004</t>
  </si>
  <si>
    <t>FONACOT</t>
  </si>
  <si>
    <t>21170-0000-0002-0007</t>
  </si>
  <si>
    <t>IMPULSORA PROMOBIEN</t>
  </si>
  <si>
    <t>21170-0000-0002-0008</t>
  </si>
  <si>
    <t>ROSA MARIA GARCIA OCAMPO</t>
  </si>
  <si>
    <t>21170-0000-0002-0010</t>
  </si>
  <si>
    <t>GRUPO MARTINEZ NAVE SA DE CV</t>
  </si>
  <si>
    <t>21170-0000-0005-0001</t>
  </si>
  <si>
    <t>I.S.P.T.</t>
  </si>
  <si>
    <t>21170-0000-0005-0002</t>
  </si>
  <si>
    <t>ISPT HONORARIO ASIMILABLE</t>
  </si>
  <si>
    <t>21170-0000-0005-0003</t>
  </si>
  <si>
    <t>2% SOBRE NOMINA</t>
  </si>
  <si>
    <t>21170-0000-0005-0004</t>
  </si>
  <si>
    <t>2% HONORARIOS ASIMILABLES</t>
  </si>
  <si>
    <t>21170-0000-0009-0002</t>
  </si>
  <si>
    <t>10% DE HONORARIOS</t>
  </si>
  <si>
    <t>21170-0000-0009-0004</t>
  </si>
  <si>
    <t>1% CEDULAR</t>
  </si>
  <si>
    <t>21190-0000-0009-0022</t>
  </si>
  <si>
    <t>ADEUDO POR REINTEGRO DE PROGRAMAS MUNICIPALES</t>
  </si>
  <si>
    <t>21190-0000-0009-0027</t>
  </si>
  <si>
    <t>MARIA ALEJANDRA ANDRADE NICASIO(FINIQUIT</t>
  </si>
  <si>
    <t>SE PAGARA EN CUANTO SE PRESENTE POR SU FINIQUITO, SE LE HA BUSCADO VIA TELEFONICA PERO NO HAY RESPUESTA</t>
  </si>
  <si>
    <t>21190-0000-0009-0085</t>
  </si>
  <si>
    <t>SISTEMA PARA EL DESARROLLO INTEGRAL DE L</t>
  </si>
  <si>
    <t>APOYO FORTALECIMIENTO DE COMEDORES COMUNITARIOS</t>
  </si>
  <si>
    <t>21190-0000-0009-0142</t>
  </si>
  <si>
    <t>ORTEGA GONZALEZ MARGARITA ALICIA</t>
  </si>
  <si>
    <t>SE PAGARA EN EL MES DE DICIEMBRE 2016</t>
  </si>
  <si>
    <t>21190-0000-0009-0154</t>
  </si>
  <si>
    <t>LOPEZ CARRERA CHRISTIAN ALEJANDRO(FINIQU</t>
  </si>
  <si>
    <t>21190-0000-0009-0155</t>
  </si>
  <si>
    <t>GUTIERREZ HERNANDEZ DANIEL(FINIQUITO)</t>
  </si>
  <si>
    <t>21190-0000-0009-0156</t>
  </si>
  <si>
    <t>RUIZ GONZALEZ LUZ ADRIANA(FINIQUITO)</t>
  </si>
  <si>
    <t>21190-0000-0009-0157</t>
  </si>
  <si>
    <t>ORTIZ GAONA LAURA CECILIA (FINIQUITO)</t>
  </si>
  <si>
    <t>21190-0000-0009-0158</t>
  </si>
  <si>
    <t>SANCHEZ URBINA JESUS RAFAEL(FINIQUITO)</t>
  </si>
  <si>
    <t>21190-0000-0009-0168</t>
  </si>
  <si>
    <t>COLUMBA GARCIA GALICIA (FINIQUITO)</t>
  </si>
  <si>
    <t>21190-0000-0009-0169</t>
  </si>
  <si>
    <t>SARA RODRIGUEZ VARGAS (FINIQUITO)</t>
  </si>
  <si>
    <t>21190-0000-0009-0234</t>
  </si>
  <si>
    <t>JUZGADO DE LO FAMILIAR</t>
  </si>
  <si>
    <t>SE DESCONTARA CONFORME SE PAGUEN SESIONES A PSICOLOGICAS</t>
  </si>
  <si>
    <t>21190-0000-0009-0238</t>
  </si>
  <si>
    <t>CALVILLO ROCHA MARIA FAVIOLA</t>
  </si>
  <si>
    <t>21190-0000-0009-0248</t>
  </si>
  <si>
    <t>FINIQUITOS POR PAGAR</t>
  </si>
  <si>
    <t>21190-0000-0009-0252</t>
  </si>
  <si>
    <t>SANCHEZ QUEZADA JOSE BERNARDINO</t>
  </si>
  <si>
    <t>21190-0000-0009-0266</t>
  </si>
  <si>
    <t>APOYO ENFERMERAS CENTROS</t>
  </si>
  <si>
    <t>41430-4300-0001-0000</t>
  </si>
  <si>
    <t>INGRESOS POR CONSULTAS</t>
  </si>
  <si>
    <t>41430-4300-0002-0000</t>
  </si>
  <si>
    <t>INGRESOS POR PREESCOLAR</t>
  </si>
  <si>
    <t>INGRESO POR INSCRIPCIONES, MENSUALIDADES A PREESCOLAR</t>
  </si>
  <si>
    <t>41430-4300-0003-0000</t>
  </si>
  <si>
    <t>MATERNAL A Y B</t>
  </si>
  <si>
    <t>41430-4300-0004-0000</t>
  </si>
  <si>
    <t>CAPACITACIONES</t>
  </si>
  <si>
    <t>41430-4300-0005-0000</t>
  </si>
  <si>
    <t>TERAPIAS Y REHABILITACION</t>
  </si>
  <si>
    <t>INGRESO POR CONSULTA POR TERAPIA Y REHABILITACION</t>
  </si>
  <si>
    <t>41430-4300-0006-0000</t>
  </si>
  <si>
    <t>TRABAJO SOCIAL</t>
  </si>
  <si>
    <t>41430-4300-0007-0000</t>
  </si>
  <si>
    <t>E.E.G.</t>
  </si>
  <si>
    <t>41430-4300-0009-0000</t>
  </si>
  <si>
    <t>AUDIOMETRIA</t>
  </si>
  <si>
    <t>41430-4300-0011-0000</t>
  </si>
  <si>
    <t>LACTANTES</t>
  </si>
  <si>
    <t>41430-4300-0013-0000</t>
  </si>
  <si>
    <t>SESION POR PERSONA EN ESC.P-PADRES</t>
  </si>
  <si>
    <t>41430-4300-0016-0000</t>
  </si>
  <si>
    <t>SESION POR PERSONA EN TERAP.PSICOLOG.IND</t>
  </si>
  <si>
    <t>41430-4300-0017-0000</t>
  </si>
  <si>
    <t>SESION EN GRUPO DE APOYO TERAPEUTICO</t>
  </si>
  <si>
    <t>41430-4300-0018-0000</t>
  </si>
  <si>
    <t>SESION DE EVALUACION PSICOLOGICA</t>
  </si>
  <si>
    <t>41430-4300-0019-0000</t>
  </si>
  <si>
    <t>SERVICIOS INTERMEDIOS</t>
  </si>
  <si>
    <t>41430-4300-0020-0000</t>
  </si>
  <si>
    <t>ESTANCIA ADULTOS MAYORES</t>
  </si>
  <si>
    <t>41430-4300-0021-0000</t>
  </si>
  <si>
    <t>RENTA DE CUARTOS</t>
  </si>
  <si>
    <t>41430-4300-0022-0000</t>
  </si>
  <si>
    <t>SESION POR TRATAMIENTO PSICOLOGICO</t>
  </si>
  <si>
    <t>41430-4300-0023-0000</t>
  </si>
  <si>
    <t>CONVIVENCIA SUPERVISADA</t>
  </si>
  <si>
    <t>41430-4300-0025-0000</t>
  </si>
  <si>
    <t>CONSULTA PSICOLOGICA</t>
  </si>
  <si>
    <t>41430-4300-0031-0000</t>
  </si>
  <si>
    <t>SESION POR PERITAJE PSICOLOGICO</t>
  </si>
  <si>
    <t>41430-4300-0033-0000</t>
  </si>
  <si>
    <t>REPORTE DE DIAGNOSTICO ESPECIAL</t>
  </si>
  <si>
    <t>41430-4300-0034-0000</t>
  </si>
  <si>
    <t>PADRES EFICACES</t>
  </si>
  <si>
    <t>41430-4300-0035-0000</t>
  </si>
  <si>
    <t>SES. X PERITAJE E</t>
  </si>
  <si>
    <t>41430-4300-0037-0000</t>
  </si>
  <si>
    <t>REPORTE DE EVALUACION PSICOLOGICA</t>
  </si>
  <si>
    <t>41430-4300-0038-0000</t>
  </si>
  <si>
    <t>CAMPO LIBRE (ESTUDIO AUDITIVO)</t>
  </si>
  <si>
    <t>41590-5100-0001-0000</t>
  </si>
  <si>
    <t>INGRESOS SANITARIOS FUNDADORES</t>
  </si>
  <si>
    <t>INGRESOS POR SERVICIO DE SANITARIOS</t>
  </si>
  <si>
    <t>41590-5100-0002-0000</t>
  </si>
  <si>
    <t>ING.MODULO DE RELACIONES EXTERIORES</t>
  </si>
  <si>
    <t>41590-5100-0003-0000</t>
  </si>
  <si>
    <t>INGRESOS AUTOLAVADOS</t>
  </si>
  <si>
    <t>41590-5100-0004-0000</t>
  </si>
  <si>
    <t>ASIS.PROC.JUDICIALES D'JURISDIC.VOLUNTAR</t>
  </si>
  <si>
    <t>41590-5100-0005-0000</t>
  </si>
  <si>
    <t>ASIST.PROC.JUDICIALES VIA SUMARIA CIVIL</t>
  </si>
  <si>
    <t>41590-5100-0006-0000</t>
  </si>
  <si>
    <t>ASIST.PROC.JUDICIALES VIA ORDINARIA</t>
  </si>
  <si>
    <t>41590-5100-0007-0000</t>
  </si>
  <si>
    <t>ASIST.PROC.JUDICIALES VIA ESPECIAL C</t>
  </si>
  <si>
    <t>41690-6100-0001-0001</t>
  </si>
  <si>
    <t>ING.PANADERIA DAI</t>
  </si>
  <si>
    <t>41690-6100-0001-0002</t>
  </si>
  <si>
    <t>TALLER DE MUÑECAS</t>
  </si>
  <si>
    <t>41690-6100-0001-0003</t>
  </si>
  <si>
    <t>TALLER DE MADERA</t>
  </si>
  <si>
    <t>41690-6100-0001-0004</t>
  </si>
  <si>
    <t>MANUALIDADES</t>
  </si>
  <si>
    <t>41690-6100-0001-0005</t>
  </si>
  <si>
    <t>PARTICIPATIVOS PSICOLOGOS</t>
  </si>
  <si>
    <t>INGRESOS POR CUOTAS POR SERVICIO DE PSICOLOGIA</t>
  </si>
  <si>
    <t>41690-6100-0001-0006</t>
  </si>
  <si>
    <t>PARTICIPATIVOS CAPACITACIONES</t>
  </si>
  <si>
    <t>41690-6100-0001-0007</t>
  </si>
  <si>
    <t>BAZAR</t>
  </si>
  <si>
    <t>41690-6100-0001-0010</t>
  </si>
  <si>
    <t>SEGUROS DE GASTOS CONTRA ACCIDENTES ESC.</t>
  </si>
  <si>
    <t>41690-6100-0001-0019</t>
  </si>
  <si>
    <t>DESAYUNOS ESCOLARES FRIOS</t>
  </si>
  <si>
    <t>41690-6100-0001-0020</t>
  </si>
  <si>
    <t>INGRESOS UTILIDAD MODULO PRESIDENCIA</t>
  </si>
  <si>
    <t>41690-6100-0001-0022</t>
  </si>
  <si>
    <t>ING. VOLUNTARIADO</t>
  </si>
  <si>
    <t>41690-6100-0002-0001</t>
  </si>
  <si>
    <t>DONATIVOS EN EFECTIVO</t>
  </si>
  <si>
    <t>41690-6100-0002-0002</t>
  </si>
  <si>
    <t>DONATIVOS EN ESPECIE</t>
  </si>
  <si>
    <t>41690-6100-0003-0001</t>
  </si>
  <si>
    <t>41690-6100-0003-0004</t>
  </si>
  <si>
    <t>COMIS MAQ. BIMBO Y COCA-COLA</t>
  </si>
  <si>
    <t>41690-6100-0004-0001</t>
  </si>
  <si>
    <t>DIA DEL NIÑO</t>
  </si>
  <si>
    <t>41690-6100-0004-0002</t>
  </si>
  <si>
    <t>DIA DE LA FAMILIA</t>
  </si>
  <si>
    <t>41690-6100-0004-0004</t>
  </si>
  <si>
    <t>ING. ROMERIA</t>
  </si>
  <si>
    <t>41690-6100-0004-0005</t>
  </si>
  <si>
    <t>GIRA DE INVIERNO</t>
  </si>
  <si>
    <t>42130-8300-0001-0005</t>
  </si>
  <si>
    <t>ING. ETIQ. DIR.DE CENTROS</t>
  </si>
  <si>
    <t>42130-8300-0001-0007</t>
  </si>
  <si>
    <t>ING.ETIQ.CEMAIV</t>
  </si>
  <si>
    <t>42130-8300-0001-0008</t>
  </si>
  <si>
    <t>I.ETIQ.ESTAT.EQUIPAMENTO COM</t>
  </si>
  <si>
    <t>42130-8300-0002-0022</t>
  </si>
  <si>
    <t>ING.ETIQ.MPAL.PROYECTOS</t>
  </si>
  <si>
    <t>RECURSO PARA PROYECTOS  Y  3 COMEDORES COMUNITARIOS</t>
  </si>
  <si>
    <t>42130-8300-0002-0026</t>
  </si>
  <si>
    <t>I.ETIQ.MPAL.ADQUIS.DESPENSAS Y JUGUETES</t>
  </si>
  <si>
    <t>42230-9300-0001-0000</t>
  </si>
  <si>
    <t>SUBSIDIO A LA PRESTAC.DE SERV.PUBL</t>
  </si>
  <si>
    <t>SUBSIDIO QUE RECIBIMOS DEL MUNICIPIO</t>
  </si>
  <si>
    <t>43110-5200-0001-0000</t>
  </si>
  <si>
    <t>INTERESES FINANCIEROS</t>
  </si>
  <si>
    <t>PRODUCTOS FINANCIEROS</t>
  </si>
  <si>
    <t>RENDIMIENTOS POR INVERSIONES E INTERESES BANCARIOS</t>
  </si>
  <si>
    <t>51110-1131-0000-0000</t>
  </si>
  <si>
    <t>SUELDOS BASE AL PERSONAL PERMANENTE</t>
  </si>
  <si>
    <t>GASTO NOMINA</t>
  </si>
  <si>
    <t>51130-1311-0000-0000</t>
  </si>
  <si>
    <t>PRIMAS P AÑOS DE SERV EFECTIVOS PRESTAD</t>
  </si>
  <si>
    <t>51130-1321-0000-0000</t>
  </si>
  <si>
    <t>PRIMA VACACIONAL</t>
  </si>
  <si>
    <t>51130-1322-0000-0000</t>
  </si>
  <si>
    <t>PRIMA DOMINICAL</t>
  </si>
  <si>
    <t>51130-1323-0000-0000</t>
  </si>
  <si>
    <t>GRATIFICACION DE FIN DE AÑO</t>
  </si>
  <si>
    <t>51130-1341-0000-0000</t>
  </si>
  <si>
    <t>COMPENSACIONES</t>
  </si>
  <si>
    <t>51140-1411-0000-0000</t>
  </si>
  <si>
    <t>APORTACIONES DE SEGURIDAD SOCIAL</t>
  </si>
  <si>
    <t>51140-1421-0000-0000</t>
  </si>
  <si>
    <t>APORTACIONES A FONDOS DE VIVIENDAS</t>
  </si>
  <si>
    <t>51140-1431-0000-0000</t>
  </si>
  <si>
    <t>APORTACIONES AL SISTEMA DE RETIRO</t>
  </si>
  <si>
    <t>51140-1441-0000-0000</t>
  </si>
  <si>
    <t xml:space="preserve">APORTACIONES PARA SEGUROS </t>
  </si>
  <si>
    <t>51150-1511-0000-0000</t>
  </si>
  <si>
    <t>CUOTAS PARA EL FONDO DE AHORRO</t>
  </si>
  <si>
    <t>51150-1521-0000-0000</t>
  </si>
  <si>
    <t>INDEMNIZACIONES</t>
  </si>
  <si>
    <t>51150-1542-0000-0000</t>
  </si>
  <si>
    <t>AYUDAS P/GASTOS DE DEFUNCION</t>
  </si>
  <si>
    <t>51150-1545-0000-0000</t>
  </si>
  <si>
    <t>AYUDA PARA DESPENSA</t>
  </si>
  <si>
    <t>51150-1547-0000-0000</t>
  </si>
  <si>
    <t>AYUDA PARA DIA DE REYES</t>
  </si>
  <si>
    <t>51150-1548-0000-0000</t>
  </si>
  <si>
    <t>AYUDA PARA 10 DE MAYO</t>
  </si>
  <si>
    <t>51150-1591-0000-0000</t>
  </si>
  <si>
    <t>APOYO FAMILIAR</t>
  </si>
  <si>
    <t>51150-1597-0000-0000</t>
  </si>
  <si>
    <t>SUBSIDIO PARA CUOTAS A CARGO DEL PATRON</t>
  </si>
  <si>
    <t>51210-2111-0001-0000</t>
  </si>
  <si>
    <t>PAPELERIA</t>
  </si>
  <si>
    <t>51210-2111-0002-0000</t>
  </si>
  <si>
    <t>PAPEL.Y ACCES.IMPRENTA INTER</t>
  </si>
  <si>
    <t>51210-2111-0003-0000</t>
  </si>
  <si>
    <t>PAPELERIA MOD. RELAC. EXTERI</t>
  </si>
  <si>
    <t>51210-2112-0000-0000</t>
  </si>
  <si>
    <t>EQUIPO MENOR</t>
  </si>
  <si>
    <t>51210-2141-0000-0000</t>
  </si>
  <si>
    <t>MAT Y UTILES DE TEC D INF Y COMUNICA</t>
  </si>
  <si>
    <t>51210-2151-0000-0000</t>
  </si>
  <si>
    <t>51210-2161-0000-0000</t>
  </si>
  <si>
    <t>51210-2171-0001-0000</t>
  </si>
  <si>
    <t>MATERIAL DIDACTICO</t>
  </si>
  <si>
    <t>51220-2211-0000-0000</t>
  </si>
  <si>
    <t>51220-2212-0000-0000</t>
  </si>
  <si>
    <t>PRUDUCTOS ALIMENTICIOS PARA PREPARAR ALI</t>
  </si>
  <si>
    <t>51220-2231-0000-0000</t>
  </si>
  <si>
    <t>UTENCILIOS PARA EL SERVICIO DE ALIMEN</t>
  </si>
  <si>
    <t>51230-2391-0000-0000</t>
  </si>
  <si>
    <t>OTROS PROD ADQ. MATERIA PRIMA</t>
  </si>
  <si>
    <t>51240-2411-0000-0000</t>
  </si>
  <si>
    <t>PRODUCTOS MINERALES NO METALICOS</t>
  </si>
  <si>
    <t>51240-2421-0000-0000</t>
  </si>
  <si>
    <t>51240-2431-0000-0000</t>
  </si>
  <si>
    <t>CAL YESO Y PRODUCTOS DE YESO</t>
  </si>
  <si>
    <t>51240-2441-0000-0000</t>
  </si>
  <si>
    <t>51240-2451-0000-0000</t>
  </si>
  <si>
    <t>VIDRIO Y PRODUCTOS DE VIDRIO</t>
  </si>
  <si>
    <t>51240-2461-0000-0000</t>
  </si>
  <si>
    <t>MATERIAL ELECTRICO Y ELECTRONICO</t>
  </si>
  <si>
    <t>51240-2471-0000-0000</t>
  </si>
  <si>
    <t>ARTICULOS METALICOS PARA LA CONSTRUCCION</t>
  </si>
  <si>
    <t>51240-2481-0001-0000</t>
  </si>
  <si>
    <t xml:space="preserve">DIVERSOS </t>
  </si>
  <si>
    <t>51240-2481-0002-0000</t>
  </si>
  <si>
    <t>MAT/PARA MANUALID</t>
  </si>
  <si>
    <t>51240-2481-0003-0000</t>
  </si>
  <si>
    <t>ART. EN DONACION</t>
  </si>
  <si>
    <t>51240-2481-0004-0000</t>
  </si>
  <si>
    <t>MATERIALES COMPLE</t>
  </si>
  <si>
    <t>51240-2491-0000-0000</t>
  </si>
  <si>
    <t>OTROS MATERIALES Y ARTICULOS DE CONSTRUC</t>
  </si>
  <si>
    <t>51250-2521-0000-0000</t>
  </si>
  <si>
    <t>FERTILIZANTES, PESTICIDAS Y OTROS</t>
  </si>
  <si>
    <t>51250-2531-0000-0000</t>
  </si>
  <si>
    <t>MEDICINAS Y PRODUCTOS FARMACÉUTICOS</t>
  </si>
  <si>
    <t>51250-2541-0000-0000</t>
  </si>
  <si>
    <t>MATERIALES ACCES.Y SUMINISTROS MEDICOS</t>
  </si>
  <si>
    <t>51250-2561-0000-0000</t>
  </si>
  <si>
    <t>FIBRAS SINTETICAS HULES PLASTICOS</t>
  </si>
  <si>
    <t>51260-2612-0000-0000</t>
  </si>
  <si>
    <t>51260-2613-0000-0000</t>
  </si>
  <si>
    <t>COMBUSTIBLE,LUB Y A</t>
  </si>
  <si>
    <t>51270-2711-0000-0000</t>
  </si>
  <si>
    <t>51270-2712-0000-0000</t>
  </si>
  <si>
    <t>VESTUARIO Y UNIFORMES DESTINADO</t>
  </si>
  <si>
    <t>51270-2721-0000-0000</t>
  </si>
  <si>
    <t>PRENDAS DE SEGURIDAD Y PROTEC PERSONAL</t>
  </si>
  <si>
    <t>51270-2751-0000-0000</t>
  </si>
  <si>
    <t>BLANC Y PROD TEXTILES NO PRENDAS D VESTI</t>
  </si>
  <si>
    <t>51290-2911-0000-0000</t>
  </si>
  <si>
    <t>51290-2921-0000-0000</t>
  </si>
  <si>
    <t>REFACC Y ACCESORIOS MENORES DE EDIFICIOS</t>
  </si>
  <si>
    <t>51290-2931-0000-0000</t>
  </si>
  <si>
    <t>REF. Y ACCES MEN DE MOB Y EQPO DE ADMON</t>
  </si>
  <si>
    <t>51290-2941-0000-0000</t>
  </si>
  <si>
    <t>REFY AC MENOR D EQ COMP Y TEC D INFORMA</t>
  </si>
  <si>
    <t>51290-2961-0000-0000</t>
  </si>
  <si>
    <t>REFACC. Y ACCES MENOR DE EQUIP DE TRANSP</t>
  </si>
  <si>
    <t>REF Y AC MEN D MAQ Y OTROS EQUIPOS</t>
  </si>
  <si>
    <t>SERVICIO DE ENERGIA ELECTRICA</t>
  </si>
  <si>
    <t>51310-3131-0000-0000</t>
  </si>
  <si>
    <t>SERVICIO DE AGUA</t>
  </si>
  <si>
    <t>51310-3141-0000-0000</t>
  </si>
  <si>
    <t>SERVICIO TELEFONIA TRADICIONAL</t>
  </si>
  <si>
    <t>51310-3151-0000-0000</t>
  </si>
  <si>
    <t>SERVICIO TELEFONIA CELULAR</t>
  </si>
  <si>
    <t>SERV D ACC A INTERNET REDES Y PROC D INF</t>
  </si>
  <si>
    <t>51330-3311-0001-0000</t>
  </si>
  <si>
    <t>HONORARIOS SERVICIOS LEGALES</t>
  </si>
  <si>
    <t>51330-3311-0002-0000</t>
  </si>
  <si>
    <t>SERVICIOS LEGALES</t>
  </si>
  <si>
    <t>51330-3313-0000-0000</t>
  </si>
  <si>
    <t>SERVICIOS DE AUDITORIA</t>
  </si>
  <si>
    <t>51330-3314-0001-0000</t>
  </si>
  <si>
    <t>HONORARIOS PSICOLOGOS PARTICIPATIVOS</t>
  </si>
  <si>
    <t>51330-3314-0002-0000</t>
  </si>
  <si>
    <t>SEG. GASTOS CONTRA ACCIDENTES</t>
  </si>
  <si>
    <t>51330-3314-0003-0000</t>
  </si>
  <si>
    <t>51330-3314-0004-0000</t>
  </si>
  <si>
    <t>HONORARIOS</t>
  </si>
  <si>
    <t>51330-3314-0005-0000</t>
  </si>
  <si>
    <t>HONORARIOS ASIMILABLES A SALARIOS</t>
  </si>
  <si>
    <t>51330-3314-0006-0000</t>
  </si>
  <si>
    <t>CAPACITADORES POR CONTRATO</t>
  </si>
  <si>
    <t>SERVICIOS DE CAPACITACION</t>
  </si>
  <si>
    <t>SERV D APOYO ADMTIVO FOTOCOP E IMPRESIO</t>
  </si>
  <si>
    <t>51330-3381-0000-0000</t>
  </si>
  <si>
    <t>SERVICIOS DE VIGILANCIA</t>
  </si>
  <si>
    <t xml:space="preserve">SEGURO DE BIENES PATRIMONIALES </t>
  </si>
  <si>
    <t>51340-3471-0000-0000</t>
  </si>
  <si>
    <t>51340-3491-0000-0000</t>
  </si>
  <si>
    <t>SERV FINANC BANCAR Y COMERCIALES INTEGRA</t>
  </si>
  <si>
    <t>CONSERVACION Y MANTTO DE INMUEBLES</t>
  </si>
  <si>
    <t>51350-3512-0000-0000</t>
  </si>
  <si>
    <t>INSTALACIONES</t>
  </si>
  <si>
    <t>ADAPTACION A INMUEBLES</t>
  </si>
  <si>
    <t>INST REP Y MANT MOB EQ ADMON EDU Y REC</t>
  </si>
  <si>
    <t>INST REP Y MANT EQ COMP Y TEC INF</t>
  </si>
  <si>
    <t>REP Y MANT DE EQ DE TRANSPORTE</t>
  </si>
  <si>
    <t>INST REP Y MANT D MAQ OTROS EQ Y HERRAM</t>
  </si>
  <si>
    <t>SERV DE LIMPIEZA Y MANEJO DE DESECHOS</t>
  </si>
  <si>
    <t>SERVICIO DE JARDINERIA Y FUMIGACION</t>
  </si>
  <si>
    <t>DIFUSION POR RADIO, TELEVISION</t>
  </si>
  <si>
    <t>OTROS GASTOS DE DIFUSION E INFORMACION</t>
  </si>
  <si>
    <t>51370-3721-0000-0000</t>
  </si>
  <si>
    <t>PASAJES TERRESTRES</t>
  </si>
  <si>
    <t>VIATICOS EN EL PAIS</t>
  </si>
  <si>
    <t>51370-3791-0001-0000</t>
  </si>
  <si>
    <t>ESTACIONAMIENTOS</t>
  </si>
  <si>
    <t>51370-3791-0002-0000</t>
  </si>
  <si>
    <t>PEAJE</t>
  </si>
  <si>
    <t>51380-3811-0000-0000</t>
  </si>
  <si>
    <t>GASTOS DE CEREMONIAL</t>
  </si>
  <si>
    <t>51380-3821-0000-0000</t>
  </si>
  <si>
    <t>GASTOS DE ORDEN SOCIAL Y CULTURAL</t>
  </si>
  <si>
    <t>51380-3831-0001-0000</t>
  </si>
  <si>
    <t>FOROS Y EVENTOS</t>
  </si>
  <si>
    <t>51380-3831-0002-0000</t>
  </si>
  <si>
    <t>Romeria</t>
  </si>
  <si>
    <t>51380-3831-0003-0000</t>
  </si>
  <si>
    <t>Cabalgata de reyes</t>
  </si>
  <si>
    <t>51380-3831-0004-0000</t>
  </si>
  <si>
    <t>Dia del niño</t>
  </si>
  <si>
    <t>51380-3831-0007-0000</t>
  </si>
  <si>
    <t>Reina de la ciudad</t>
  </si>
  <si>
    <t>51380-3831-0008-0000</t>
  </si>
  <si>
    <t>Gira de Invierno</t>
  </si>
  <si>
    <t>51380-3831-0010-0000</t>
  </si>
  <si>
    <t>Dia de la familia</t>
  </si>
  <si>
    <t>51380-3831-0014-0000</t>
  </si>
  <si>
    <t>CONSEJO COORDINADOR CLUBES (CUOTA)</t>
  </si>
  <si>
    <t>51390-3921-0001-0000</t>
  </si>
  <si>
    <t>IVA HONORARIOS</t>
  </si>
  <si>
    <t>51390-3921-0002-0000</t>
  </si>
  <si>
    <t>51390-3951-0000-0000</t>
  </si>
  <si>
    <t>PENAS MULTAS ACCES Y ACTUALIAZAC</t>
  </si>
  <si>
    <t>51390-3961-0000-0000</t>
  </si>
  <si>
    <t>OTROS GASTOS POR RESPONSABILIDADES</t>
  </si>
  <si>
    <t>51390-3981-0000-0000</t>
  </si>
  <si>
    <t>IMPUESTOS SOBRE NÓMINAS</t>
  </si>
  <si>
    <t>51390-3982-0000-0000</t>
  </si>
  <si>
    <t>IMPUESTOS SOBRE NOMINA HONORARIOS ASIMIL</t>
  </si>
  <si>
    <t>52220-4242-0001-0000</t>
  </si>
  <si>
    <t>APOYO ECONOMICO CEMAIV</t>
  </si>
  <si>
    <t>52220-4242-0002-0000</t>
  </si>
  <si>
    <t>APOYO ECONOMICO CAIC (CENTROS)</t>
  </si>
  <si>
    <t>52410-4411-0001-0000</t>
  </si>
  <si>
    <t>APOYO Y/O AYUDA SOCIAL</t>
  </si>
  <si>
    <t>52410-4411-0002-0000</t>
  </si>
  <si>
    <t>BECAS</t>
  </si>
  <si>
    <t>52410-4411-0003-0000</t>
  </si>
  <si>
    <t>APOYO POR SERV. DE REGISTRO</t>
  </si>
  <si>
    <t>52410-4411-0011-0000</t>
  </si>
  <si>
    <t>PROGRAMA MI CASA DIFERENTE</t>
  </si>
  <si>
    <t>52410-4411-0015-0000</t>
  </si>
  <si>
    <t>PROGRAMA PUNTOS A MENORES</t>
  </si>
  <si>
    <t>52410-4411-0017-0000</t>
  </si>
  <si>
    <t>HONORARIOS APOYO Y/O AYUDA SOCIAL</t>
  </si>
  <si>
    <t>52430-4451-0000-0000</t>
  </si>
  <si>
    <t>DONATIVOS A INSTIT SIN FINES DE LUCRO</t>
  </si>
  <si>
    <t>55910-0000-0001-0000</t>
  </si>
  <si>
    <t>GASTOS DE EJERCICIOS ANTERIORES</t>
  </si>
  <si>
    <t>31100-0000-0001-0000</t>
  </si>
  <si>
    <t>TRANSF.PARA LA ADQUISIC.D'BIENES MUEBLES</t>
  </si>
  <si>
    <t>APORTACIONES</t>
  </si>
  <si>
    <t>PROPIOS Y MUNICIPAL</t>
  </si>
  <si>
    <t>RESULTADOS DEL EJERCICIO(AHORRO/DESAHORRO)</t>
  </si>
  <si>
    <t>MUNICIPAL</t>
  </si>
  <si>
    <t xml:space="preserve">RESULTADO DE EJERCICIOS ANTERIORES </t>
  </si>
  <si>
    <t>RESULTADO DE EJERCICIOS ANTERIORES 2013</t>
  </si>
  <si>
    <t>'32200-0000-0003-0000</t>
  </si>
  <si>
    <t>RESULT. EJERC. ANTERIORES 2014</t>
  </si>
  <si>
    <t>RESULT. EJERC. ANTERIORES 2015</t>
  </si>
  <si>
    <t>11110-0000-0001-0001</t>
  </si>
  <si>
    <t>CAJA CHICA</t>
  </si>
  <si>
    <t>11110-0000-0001-0002</t>
  </si>
  <si>
    <t xml:space="preserve">CAJA GASTOS POR COMPROBAR </t>
  </si>
  <si>
    <t>11110-0000-0001-0003</t>
  </si>
  <si>
    <t xml:space="preserve">CAJA INGRESOS </t>
  </si>
  <si>
    <t>11120-0000-0001-0001</t>
  </si>
  <si>
    <t>BCOMER 0446491731</t>
  </si>
  <si>
    <t>11120-0000-0001-0005</t>
  </si>
  <si>
    <t>BCOMER 0194329600</t>
  </si>
  <si>
    <t>11120-0000-0002-0004</t>
  </si>
  <si>
    <t>BAJIO 4159646</t>
  </si>
  <si>
    <t>11120-0000-0002-0006</t>
  </si>
  <si>
    <t>BAJIO 9105602-1</t>
  </si>
  <si>
    <t>11120-0000-0002-0007</t>
  </si>
  <si>
    <t>BAJIO 5334</t>
  </si>
  <si>
    <t>11120-0000-0002-0008</t>
  </si>
  <si>
    <t>BAJIO 001000219</t>
  </si>
  <si>
    <t>11120-0000-0002-0009</t>
  </si>
  <si>
    <t>BAJIO 16996951 INCAPACIDADES</t>
  </si>
  <si>
    <t>11120-0000-0003-0001</t>
  </si>
  <si>
    <t>BANORTE 0853696649</t>
  </si>
  <si>
    <t xml:space="preserve">   Otros Servicios Generales</t>
  </si>
  <si>
    <t>8110-00-0000-00-0000-0000</t>
  </si>
  <si>
    <t>LEY DE INGRESOS ESTIMADA</t>
  </si>
  <si>
    <t>8120-00-0000-00-0000-0000</t>
  </si>
  <si>
    <t>LEY DE INGRESOS POR EJECUTAR</t>
  </si>
  <si>
    <t>8130-00-0000-00-0000-0000</t>
  </si>
  <si>
    <t>LEY DE INGRESOS MODIFICADA</t>
  </si>
  <si>
    <t>8140-00-0000-00-0000-0000</t>
  </si>
  <si>
    <t>LEY DE INGRESOS DEVENGADA</t>
  </si>
  <si>
    <t>8150-00-0000-00-0000-0000</t>
  </si>
  <si>
    <t>LEY DE INGRESOS RECAUDADA</t>
  </si>
  <si>
    <t>8210-00-0000-00-0000-0000</t>
  </si>
  <si>
    <t>PRESUPUESTO DE EGRESOS APROBADO</t>
  </si>
  <si>
    <t>8220-00-0000-00-0000-0000</t>
  </si>
  <si>
    <t>PRESUPUESTO DE EGRESOS POR EJERCER</t>
  </si>
  <si>
    <t>8230-00-0000-00-0000-0000</t>
  </si>
  <si>
    <t>PRESUPUESTO DE EGRESOS MODIFICADO</t>
  </si>
  <si>
    <t>8240-00-0000-00-0000-0000</t>
  </si>
  <si>
    <t>PRESUPUESTO COMPROMETIDO</t>
  </si>
  <si>
    <t>8250-00-0000-00-0000-0000</t>
  </si>
  <si>
    <t>PRESUPUESTO DEVENGADO</t>
  </si>
  <si>
    <t>8260-00-0000-00-0000-0000</t>
  </si>
  <si>
    <t>PRESUPUESTO DE EGRESOS EJERCIDO</t>
  </si>
  <si>
    <t>8270-00-0000-00-0000-0000</t>
  </si>
  <si>
    <t>PRESUPUESTO DE EGRESOS PAGADO</t>
  </si>
  <si>
    <t>DIF</t>
  </si>
  <si>
    <t>Desarrollo Integral de la Familia</t>
  </si>
  <si>
    <t>Academia Metropolitana de Seguridad Pública</t>
  </si>
  <si>
    <t>I. INFORMACION CONTABLE</t>
  </si>
  <si>
    <t>11141-0000-00003-0003</t>
  </si>
  <si>
    <t>BANORTE INVERSIONES 2013</t>
  </si>
  <si>
    <t/>
  </si>
  <si>
    <t xml:space="preserve">3 MESES </t>
  </si>
  <si>
    <t xml:space="preserve">TOTAL </t>
  </si>
  <si>
    <t>1115    FONDOS C/AFECTACION ESPECIFICA</t>
  </si>
  <si>
    <t>11231-0000-00149-0279</t>
  </si>
  <si>
    <t>CURSO DE VERANO PRESIDENCIA</t>
  </si>
  <si>
    <t>EN PROCESO DE AJUSTE</t>
  </si>
  <si>
    <t>DENTRO DEL PLAZO</t>
  </si>
  <si>
    <t>11231-0000-00167-0046</t>
  </si>
  <si>
    <t>MARIA GOMEZ GUTIERREZ</t>
  </si>
  <si>
    <t xml:space="preserve">EN PROCESO </t>
  </si>
  <si>
    <t>11231-0000-00167-0047</t>
  </si>
  <si>
    <t>ANDRES DIAZ RODRIGUEZ</t>
  </si>
  <si>
    <t>11231-0000-00167-0048</t>
  </si>
  <si>
    <t>SANDRA RUEDA SALAZAR</t>
  </si>
  <si>
    <t>11231-0000-00178-0141</t>
  </si>
  <si>
    <t>MARIA EUGENIA PEREZ RODRIGUEZ</t>
  </si>
  <si>
    <t>11231-0000-00178-0178</t>
  </si>
  <si>
    <t>MARIA GUILLERMINA VEGA NUÑEZ</t>
  </si>
  <si>
    <t>11231-0000-00178-0180</t>
  </si>
  <si>
    <t>PATRICIA DIAZ MARTINEZ</t>
  </si>
  <si>
    <t>11231-0000-00342-0000</t>
  </si>
  <si>
    <t>11231-0000-00388-0000</t>
  </si>
  <si>
    <t>SPEED TIME SA DE CV</t>
  </si>
  <si>
    <t>11231-0000-00397-0000</t>
  </si>
  <si>
    <t>REBECA ISABEL AYALA VAZQUEZ</t>
  </si>
  <si>
    <t>11231-0000-00480-0000</t>
  </si>
  <si>
    <t>FATIMA HORTA</t>
  </si>
  <si>
    <t>11231-0000-00540-0000</t>
  </si>
  <si>
    <t>JAQUELINE BERENICE GARCIA ABUNDEZ</t>
  </si>
  <si>
    <t>11231-0000-00548-0000</t>
  </si>
  <si>
    <t>MA. CRISTINA ALMADA MARTINEZ</t>
  </si>
  <si>
    <t>11231-0000-00641-0000</t>
  </si>
  <si>
    <t>REGIDOR JOSE LUIS ZUÑIGA</t>
  </si>
  <si>
    <t>11231-0000-00643-0000</t>
  </si>
  <si>
    <t>SISTEMA DE ALCANTARILLADO Y AGUA POTABLE (SAPAL)</t>
  </si>
  <si>
    <t>11231-0000-00644-0009</t>
  </si>
  <si>
    <t>MARCO CESAR MAGAÑA CAUDILLO</t>
  </si>
  <si>
    <t>11231-0000-00644-0023</t>
  </si>
  <si>
    <t>JUAN DEL VALLE ESCOBAR</t>
  </si>
  <si>
    <t>11231-0000-00644-0035</t>
  </si>
  <si>
    <t>JULIAN HERNANDEZ ARELLANO</t>
  </si>
  <si>
    <t>SE  REMBOLSARA SE DESCONTO DE MAS</t>
  </si>
  <si>
    <t>11231-0000-00644-0064</t>
  </si>
  <si>
    <t>OSCAR FERNANDO PERALTA AVILES</t>
  </si>
  <si>
    <t>11231-0000-00646-0000</t>
  </si>
  <si>
    <t>MORALES MEDINA AGUSTIN(EQUIP LEONAS AYB)</t>
  </si>
  <si>
    <t>11231-0000-00682-0000</t>
  </si>
  <si>
    <t>DAVID GOMEZ MONJARAZ</t>
  </si>
  <si>
    <t>DESBROZADORA</t>
  </si>
  <si>
    <t>11231-0000-00692-0000</t>
  </si>
  <si>
    <t>ROGELIO RAMIREZ SALINAS</t>
  </si>
  <si>
    <t>11231-0000-00699-0000</t>
  </si>
  <si>
    <t>GERARDO ALBERTO DEVETAC HOLLMAN</t>
  </si>
  <si>
    <t>11231-0000-00701-0000</t>
  </si>
  <si>
    <t>MUNICIPIO DE LEON (REINTEGRO)</t>
  </si>
  <si>
    <t>11231-0000-00705-0000</t>
  </si>
  <si>
    <t>LAURA RAMIREZ MORENO</t>
  </si>
  <si>
    <t>11231-0000-00706-0000</t>
  </si>
  <si>
    <t>ENRIQUE ANTONIO GODINEZ DIAZ</t>
  </si>
  <si>
    <t>INSC. CONGRESO</t>
  </si>
  <si>
    <t>11231-0000-00711-0000</t>
  </si>
  <si>
    <t>SEP DEGTIS</t>
  </si>
  <si>
    <t>11231-0000-00717-0000</t>
  </si>
  <si>
    <t>JOSE ANTONIO GONZALEZ SANTOS</t>
  </si>
  <si>
    <t>11231-0000-00718-0000</t>
  </si>
  <si>
    <t>JULIO HERNANDEZ VERA</t>
  </si>
  <si>
    <t>11231-0000-00800-0001</t>
  </si>
  <si>
    <t>ALAN OLIVARES LOPEZ</t>
  </si>
  <si>
    <t>11231-0000-00802-0000</t>
  </si>
  <si>
    <t>GRUPO NOVEM, S.A. DE C.V.</t>
  </si>
  <si>
    <t>11231-0000-00804-0000</t>
  </si>
  <si>
    <t>SERGIO ARTURO CABRERA PEÑA</t>
  </si>
  <si>
    <t>11231-0000-00900-0001</t>
  </si>
  <si>
    <t>ALONZO LARA JESSICA DEL YAZMIN</t>
  </si>
  <si>
    <t>11231-0000-00900-0002</t>
  </si>
  <si>
    <t>DEVETAC HOLLMAN GERARDO ALBERTO</t>
  </si>
  <si>
    <t>11231-0000-00900-0003</t>
  </si>
  <si>
    <t>GOMEZ GONZALEZ IGNACIO MARTIN</t>
  </si>
  <si>
    <t>11231-0000-00900-0004</t>
  </si>
  <si>
    <t>GONZALEZ PARRA LAURA MOSERRAT</t>
  </si>
  <si>
    <t>11231-0000-00900-0005</t>
  </si>
  <si>
    <t>HERNANDEZ CASTILLO MARCO ANTONIO</t>
  </si>
  <si>
    <t>11231-0000-00900-0006</t>
  </si>
  <si>
    <t>HERNANDEZ SALAZAR LUIS ARTURO</t>
  </si>
  <si>
    <t>11231-0000-00900-0007</t>
  </si>
  <si>
    <t>LOPEZ GARCIA JAZMIN ADRIANA</t>
  </si>
  <si>
    <t>11231-0000-00900-0008</t>
  </si>
  <si>
    <t>MACIAS CONCHAS MAYELA GERARDINA</t>
  </si>
  <si>
    <t>11231-0000-00900-0009</t>
  </si>
  <si>
    <t>MACIAS GONZALEZ JOSE ALFREDO</t>
  </si>
  <si>
    <t>11231-0000-00900-0010</t>
  </si>
  <si>
    <t>MALDONADO HERNANDEZ MONICA</t>
  </si>
  <si>
    <t>11231-0000-00900-0011</t>
  </si>
  <si>
    <t>NICASIO CERVERA MARIA MAURA</t>
  </si>
  <si>
    <t>11231-0000-00900-0012</t>
  </si>
  <si>
    <t>PERALTA AVILES OSCAR FERNANDO</t>
  </si>
  <si>
    <t>11231-0000-00900-0013</t>
  </si>
  <si>
    <t>PEREZ RODRIGUEZ MARIA EUGENIA</t>
  </si>
  <si>
    <t>11231-0000-00900-0014</t>
  </si>
  <si>
    <t>RANGEL GANTES J NESTOR</t>
  </si>
  <si>
    <t>11231-0000-00900-0015</t>
  </si>
  <si>
    <t>ABDALAH MUÑOZ SERGIO ANDRES</t>
  </si>
  <si>
    <t>11231-0000-00900-0016</t>
  </si>
  <si>
    <t>RIVERA CISNEROS ANTONIO EUGENIO</t>
  </si>
  <si>
    <t>11231-0000-00900-0017</t>
  </si>
  <si>
    <t>RUIZ MENDOZA LUIS ARTURO</t>
  </si>
  <si>
    <t>11231-0000-00900-0018</t>
  </si>
  <si>
    <t>SANCHEZ ARENAS ERIKA DEL CARMEN</t>
  </si>
  <si>
    <t>11231-0000-00900-0019</t>
  </si>
  <si>
    <t>TORRIJOS ROCHA BRENDA ARIANA</t>
  </si>
  <si>
    <t>11231-0000-00900-0020</t>
  </si>
  <si>
    <t>VILLASEÑOR GONZALEZ SOFIA</t>
  </si>
  <si>
    <t>11232-0000-00119-0000</t>
  </si>
  <si>
    <t>JOHANA FERNANDA MENDOZA GARCIA</t>
  </si>
  <si>
    <t>11511-2111-00000-0000</t>
  </si>
  <si>
    <t>MATERIALES UTILES Y EQUIPOS MENORES DE O</t>
  </si>
  <si>
    <t>11511-2112-00000-0000</t>
  </si>
  <si>
    <t>11511-2114-00000-0000</t>
  </si>
  <si>
    <t>ALMACEN PAPELERIA Y UTILES DE OFIC STOCK</t>
  </si>
  <si>
    <t>11511-2141-00000-0000</t>
  </si>
  <si>
    <t>MATERIALES UTILES Y EQUIPOS MENORES DE T</t>
  </si>
  <si>
    <t>11511-2143-00000-0000</t>
  </si>
  <si>
    <t>MATERIALES Y UT. Y EQU. MEN. DE T STOCK</t>
  </si>
  <si>
    <t>11511-2151-00000-0000</t>
  </si>
  <si>
    <t>11511-2161-00000-0000</t>
  </si>
  <si>
    <t>11511-2162-00000-0000</t>
  </si>
  <si>
    <t>ALMACEN MATERIAL DE LIMPIEZA STOCK</t>
  </si>
  <si>
    <t>11511-2171-00000-0000</t>
  </si>
  <si>
    <t>MATERIALES Y UTILES DE ENSENANZA</t>
  </si>
  <si>
    <t>11511-2182-00000-0000</t>
  </si>
  <si>
    <t>MATERIALES PARA EL REGISTRO E IDENTIFICA</t>
  </si>
  <si>
    <t>11511-2212-00000-0000</t>
  </si>
  <si>
    <t>11512-2231-00002-0000</t>
  </si>
  <si>
    <t>11512-2231-00003-0000</t>
  </si>
  <si>
    <t>ALMACÉN DE EVENTOS KARDEX</t>
  </si>
  <si>
    <t>11513-2411-00000-0000</t>
  </si>
  <si>
    <t>11513-2421-00000-0000</t>
  </si>
  <si>
    <t>11513-2431-00000-0000</t>
  </si>
  <si>
    <t>11513-2441-00000-0000</t>
  </si>
  <si>
    <t>11513-2451-00000-0000</t>
  </si>
  <si>
    <t>11513-2461-00000-0000</t>
  </si>
  <si>
    <t>11513-2471-00000-0000</t>
  </si>
  <si>
    <t>11513-2472-00000-0000</t>
  </si>
  <si>
    <t>ALMACEN ESTRUCTURAS Y MANUFACTURAS STOCK</t>
  </si>
  <si>
    <t>11513-2481-00000-0000</t>
  </si>
  <si>
    <t>11513-2491-00000-0000</t>
  </si>
  <si>
    <t>11513-2492-00000-0000</t>
  </si>
  <si>
    <t>ALMACEN OTROS MATERIALES Y ARTICULOS DE CONSTRUCCIÓN STOCK</t>
  </si>
  <si>
    <t>11514-2521-00000-0000</t>
  </si>
  <si>
    <t>FERTILIZANTES PESTICIDAS Y OTROS AGROQUI</t>
  </si>
  <si>
    <t>11514-2522-00000-0000</t>
  </si>
  <si>
    <t>11514-2531-00000-0000</t>
  </si>
  <si>
    <t>MEDICINAS Y PRODUCTOS FARMACEUTICOS</t>
  </si>
  <si>
    <t>11514-2541-00000-0000</t>
  </si>
  <si>
    <t>MATERIALES ACCESORIOS Y SUMINISTROS MEDI</t>
  </si>
  <si>
    <t>11514-2591-00000-0000</t>
  </si>
  <si>
    <t>OTROS PRODUCTOS QUIMICOS</t>
  </si>
  <si>
    <t>11515-2613-00000-0000</t>
  </si>
  <si>
    <t>COMBUSTIBLES LUBRICANTES Y ADITIVOS</t>
  </si>
  <si>
    <t>11516-2711-00000-0000</t>
  </si>
  <si>
    <t>VESTUARIO Y UNIFORMES</t>
  </si>
  <si>
    <t>11516-2712-00000-0000</t>
  </si>
  <si>
    <t>ALMACEN VESTUARIOS Y UNIFORMES STOCK</t>
  </si>
  <si>
    <t>11516-2722-00000-0000</t>
  </si>
  <si>
    <t>PRENDAS DE SEGURIDAD Y PROTECCION PERSON</t>
  </si>
  <si>
    <t>11516-2723-00000-0000</t>
  </si>
  <si>
    <t>ALM. PREN. DE SEG. Y PROT. PERS. STOCK</t>
  </si>
  <si>
    <t>11516-2731-0003-0000</t>
  </si>
  <si>
    <t>11518-2911-00000-0000</t>
  </si>
  <si>
    <t>11518-2912-00000-0000</t>
  </si>
  <si>
    <t>ALMACEN DE HERRAMIENTAS MENORES STOCK</t>
  </si>
  <si>
    <t>11518-2921-00000-0000</t>
  </si>
  <si>
    <t>11518-2931-00002-0000</t>
  </si>
  <si>
    <t>11518-2941-00000-0000</t>
  </si>
  <si>
    <t>REFACCIONES Y ACCESORIOS MENORES DE EQUI</t>
  </si>
  <si>
    <t>11518-2961-00000-0000</t>
  </si>
  <si>
    <t>11518-2981-00000-0000</t>
  </si>
  <si>
    <t>REFACCIONES Y ACCESORIOS MENORES DE MAQU</t>
  </si>
  <si>
    <t>11518-2982-00000-0000</t>
  </si>
  <si>
    <t>ALM. DE REF. Y ACC. DE MAQ. Y EQU. STOCK</t>
  </si>
  <si>
    <t>11518-2992-00000-0000</t>
  </si>
  <si>
    <t>REFAC Y ACCES MENORES OTROS BIEN STOCK</t>
  </si>
  <si>
    <t>I. INFORMACIÓN CONTABLE</t>
  </si>
  <si>
    <t>TOTAL</t>
  </si>
  <si>
    <t>12411-5111-00000-0000</t>
  </si>
  <si>
    <t>MUEBLES DE OFICINA Y ESTANTERÍA</t>
  </si>
  <si>
    <t>12412-5121-00000-0000</t>
  </si>
  <si>
    <t>MUEBLES, EXCEPTO DE OFICINA Y ESTANTERÍA</t>
  </si>
  <si>
    <t>12413-5151-00000-0000</t>
  </si>
  <si>
    <t>COMPUTADORAS Y EQUIPO PERIFÉRICO</t>
  </si>
  <si>
    <t>12419-5191-00000-0000</t>
  </si>
  <si>
    <t>12419-5192-00000-0000</t>
  </si>
  <si>
    <t>MOBILIARIO Y EQUIPO PARA COMERCIO Y SERV</t>
  </si>
  <si>
    <t>12421-5211-00000-0000</t>
  </si>
  <si>
    <t>EQUIPO DE AUDIO Y DE VIDEO</t>
  </si>
  <si>
    <t>12422-5221-00000-0000</t>
  </si>
  <si>
    <t>12422-5291-00000-0000</t>
  </si>
  <si>
    <t>OTRO MOBILIARIO Y EQ. EDUCACIONAL Y RECR</t>
  </si>
  <si>
    <t>12423-5231-00000-0000</t>
  </si>
  <si>
    <t>12429-5291-00000-0000</t>
  </si>
  <si>
    <t>12431-5311-00000-0000</t>
  </si>
  <si>
    <t>EQUIPO PARA USO MÉDICO, DENTAL Y PARA LA</t>
  </si>
  <si>
    <t>12441-5411-00000-0000</t>
  </si>
  <si>
    <t>VEHÍCULOS Y EQUIPO TERRESTRE</t>
  </si>
  <si>
    <t>12442-5421-00000-0000</t>
  </si>
  <si>
    <t>CARROCERÍAS Y REMOLQUES</t>
  </si>
  <si>
    <t>12449-5491-00000-0000</t>
  </si>
  <si>
    <t>12462-5621-00000-0000</t>
  </si>
  <si>
    <t>MAQUINARIA Y EQUIPO INDUSTRIAL</t>
  </si>
  <si>
    <t>12463-5631-00000-0000</t>
  </si>
  <si>
    <t>MAQUINARIA Y EQUIPO DE CONSTRUCCCION</t>
  </si>
  <si>
    <t>12464-5641-00000-0000</t>
  </si>
  <si>
    <t>SISTEMAS DE AIRE ACONDICIONADO, CALEFACC</t>
  </si>
  <si>
    <t>12465-5651-00000-0000</t>
  </si>
  <si>
    <t>EQUIPO DE COMUNICACIÓN Y TELECOMUNICACIO</t>
  </si>
  <si>
    <t>12467-5671-00001-0000</t>
  </si>
  <si>
    <t>MAQ Y EQ P/EL COMERCIO Y LOS SER</t>
  </si>
  <si>
    <t>12469-5691-00001-0000</t>
  </si>
  <si>
    <t>1260    DEPRECIACIÓN Y DETERIORO ACUMULADA DE BIENES</t>
  </si>
  <si>
    <t>12631-0000-00001-0000</t>
  </si>
  <si>
    <t>MUEBLES DE OFICINA Y ESTANTERIAS</t>
  </si>
  <si>
    <t>12631-0000-00002-0000</t>
  </si>
  <si>
    <t>COMPUTADORAS Y EQUIPO PERIFERICO</t>
  </si>
  <si>
    <t>12631-0000-00003-0000</t>
  </si>
  <si>
    <t>12631-0000-00005-0000</t>
  </si>
  <si>
    <t>MUEBLES EXCEPTO DE OFICINA</t>
  </si>
  <si>
    <t>12632-0000-00001-0000</t>
  </si>
  <si>
    <t>EQUIPO DE AUDIO Y VIDEO</t>
  </si>
  <si>
    <t>12633-0000-00001-0000</t>
  </si>
  <si>
    <t>EQUIPO PARA USO MEDICO DENTAL</t>
  </si>
  <si>
    <t>12634-0000-00001-0000</t>
  </si>
  <si>
    <t>12634-0000-00002-0000</t>
  </si>
  <si>
    <t>12636-0000-00001-0000</t>
  </si>
  <si>
    <t>MAQUINARIA Y EQUIPO PARA EL COMERCIO</t>
  </si>
  <si>
    <t>12637-0000-00001-0000</t>
  </si>
  <si>
    <t>12638-0000-00001-0000</t>
  </si>
  <si>
    <t>12639-0000-00001-0000</t>
  </si>
  <si>
    <t>12510-5911-00000-0000</t>
  </si>
  <si>
    <t>1265    AMORTIZACIÓN ACUMULADA DE BIENES</t>
  </si>
  <si>
    <t>12651-0000-00001-0000</t>
  </si>
  <si>
    <t>2110  Y  2120    CUENTAS Y DOCUMENTOS POR PAGAR</t>
  </si>
  <si>
    <t>21121-0000-00004-0000</t>
  </si>
  <si>
    <t>TRANSPORTES TURISTICOS EXCELENCIA</t>
  </si>
  <si>
    <t>PAGO EN ENERO</t>
  </si>
  <si>
    <t>21121-0000-00005-0000</t>
  </si>
  <si>
    <t>DAVID HERMOSILLO NU?O</t>
  </si>
  <si>
    <t>PAGO EN FEBRERO</t>
  </si>
  <si>
    <t>21121-0000-00019-0000</t>
  </si>
  <si>
    <t>GRUPO NOVEM SA DE CV</t>
  </si>
  <si>
    <t>21121-0000-00022-0000</t>
  </si>
  <si>
    <t>MA CONCEPCION MONZON HUERTA</t>
  </si>
  <si>
    <t>21121-0000-00032-0000</t>
  </si>
  <si>
    <t>VICTOR MARTINEZ RAMIREZ</t>
  </si>
  <si>
    <t>PAGO EN PARCILIADADES</t>
  </si>
  <si>
    <t>21121-0000-00053-0000</t>
  </si>
  <si>
    <t>TELEVISION DE PUEBLA SA DE CV</t>
  </si>
  <si>
    <t>21121-0000-00065-0000</t>
  </si>
  <si>
    <t>IGNACIO ENRIQUEZ FERNANDEZ</t>
  </si>
  <si>
    <t>21121-0000-00074-0000</t>
  </si>
  <si>
    <t>HERRERA GUERRERO LUIS RICARDO</t>
  </si>
  <si>
    <t>21121-0000-00097-0000</t>
  </si>
  <si>
    <t>CIA PERIODISTICA DEL SOL DE LEON S</t>
  </si>
  <si>
    <t>21121-0000-00098-0000</t>
  </si>
  <si>
    <t>EL HERALDO DE LEON COMPAÑIA EDITORIAL,S. DE R.L. DE C.V.</t>
  </si>
  <si>
    <t>21121-0000-00117-0000</t>
  </si>
  <si>
    <t>GAS EXPRESS NIETO SA DE CV</t>
  </si>
  <si>
    <t>PAGO EN ENERO Y FEBRERO</t>
  </si>
  <si>
    <t>21121-0000-00118-0000</t>
  </si>
  <si>
    <t>OFFICE DEPOT DE MEXICO SA DE CV</t>
  </si>
  <si>
    <t>21121-0000-00120-0000</t>
  </si>
  <si>
    <t>LETICIA PADILLA MU?OZ</t>
  </si>
  <si>
    <t>21121-0000-00136-0000</t>
  </si>
  <si>
    <t>MA DE LA LUZ GONZALEZ MORENO</t>
  </si>
  <si>
    <t>21121-0000-00168-0000</t>
  </si>
  <si>
    <t>MARCOZER SA DE CV</t>
  </si>
  <si>
    <t>21121-0000-00172-0000</t>
  </si>
  <si>
    <t>DISTRIBUIDORA ANDY DE LEON SA DE C</t>
  </si>
  <si>
    <t>21121-0000-00199-0000</t>
  </si>
  <si>
    <t>LIMPRO COMERCIAL SA DE CV</t>
  </si>
  <si>
    <t>21121-0000-00331-0000</t>
  </si>
  <si>
    <t>RECUBRIMIENTOS TECNICOS DE LEON SA</t>
  </si>
  <si>
    <t>21121-0000-00345-0000</t>
  </si>
  <si>
    <t>SANITARIOS PORTATILES DEL CENTRO SA DE CV</t>
  </si>
  <si>
    <t>21121-0000-00399-0000</t>
  </si>
  <si>
    <t>IVAN ALEXEI GARCIA MARES</t>
  </si>
  <si>
    <t>21121-0000-00423-0000</t>
  </si>
  <si>
    <t>APSSA SA DE CV</t>
  </si>
  <si>
    <t>21121-0000-00429-0000</t>
  </si>
  <si>
    <t>21121-0000-00434-0000</t>
  </si>
  <si>
    <t>YOLANDA MONSERRAT LARIOS HURTADO</t>
  </si>
  <si>
    <t>21121-0000-00470-0000</t>
  </si>
  <si>
    <t>JOSE GUILLERMO VELAZQUEZ RODRIGUEZ</t>
  </si>
  <si>
    <t>21121-0000-00484-0000</t>
  </si>
  <si>
    <t>VIMARSA SA DE CV</t>
  </si>
  <si>
    <t>21121-0000-00526-0000</t>
  </si>
  <si>
    <t>21121-0000-00548-0000</t>
  </si>
  <si>
    <t>COMERCIARY SA DE CV</t>
  </si>
  <si>
    <t>21121-0000-00558-0000</t>
  </si>
  <si>
    <t>LILIANA CANALES GUTIERREZ</t>
  </si>
  <si>
    <t>21121-0000-00565-0000</t>
  </si>
  <si>
    <t>CIA. FERREMAS SA DE CV</t>
  </si>
  <si>
    <t>21121-0000-00573-0000</t>
  </si>
  <si>
    <t>ADMINISTRACION DE INMUEBLES DE LEON SA D</t>
  </si>
  <si>
    <t>21121-0000-00589-0000</t>
  </si>
  <si>
    <t>OPERADORA OMX SA DE CV</t>
  </si>
  <si>
    <t>21121-0000-00628-0000</t>
  </si>
  <si>
    <t>PROMOMEDIOS DE LEON SA DE CV</t>
  </si>
  <si>
    <t>21121-0000-00678-0000</t>
  </si>
  <si>
    <t>JUAN CARLOS VARGAS GARCIA</t>
  </si>
  <si>
    <t>21121-0000-00699-0000</t>
  </si>
  <si>
    <t>MANUEL JAVIER CARRANCO ALVAREZ</t>
  </si>
  <si>
    <t>21121-0000-00704-0000</t>
  </si>
  <si>
    <t>JUAN CARLOS ANGEL VALLEJO</t>
  </si>
  <si>
    <t>21121-0000-00715-0000</t>
  </si>
  <si>
    <t>CONTROL PRINT ENTER, S.A. DE C.V.</t>
  </si>
  <si>
    <t>21121-0000-00739-0000</t>
  </si>
  <si>
    <t>LILIANA BALTAZAR BAUTISTA</t>
  </si>
  <si>
    <t>21121-0000-00740-0000</t>
  </si>
  <si>
    <t>BLANCA ESTELA PONCE AGUILAR</t>
  </si>
  <si>
    <t>21121-0000-00756-0000</t>
  </si>
  <si>
    <t>ELECTROPURA S DE RL DE CV</t>
  </si>
  <si>
    <t>21121-0000-00761-0000</t>
  </si>
  <si>
    <t>COPIADORAS DIGITALES DEL BAJIO S.A. DE C.V.</t>
  </si>
  <si>
    <t>21121-0000-00767-0000</t>
  </si>
  <si>
    <t>ARTURO LEYVA FILLAD</t>
  </si>
  <si>
    <t>21121-0000-00778-0000</t>
  </si>
  <si>
    <t>ENRIQUE CARLOS VALDEZ OLIVARES</t>
  </si>
  <si>
    <t>21121-0000-00794-0000</t>
  </si>
  <si>
    <t>ORGANIZACION ASCA, S.C.</t>
  </si>
  <si>
    <t>21121-0000-00798-0000</t>
  </si>
  <si>
    <t>FILEMON OROZCO GONZALEZ</t>
  </si>
  <si>
    <t>21121-0000-00812-0000</t>
  </si>
  <si>
    <t>MAPEQ MAYORISTAS EN PAPELERIA, S.A. DE C.V</t>
  </si>
  <si>
    <t>21121-0000-00838-0000</t>
  </si>
  <si>
    <t>FERRO GASTRONOMIA Y RENTA DE EQUIPO,SA D</t>
  </si>
  <si>
    <t>21121-0000-00852-0000</t>
  </si>
  <si>
    <t>STVB SERVICIOS DE TRASLADO DE VALORES DEL BAJIO S.A. DE C.V.</t>
  </si>
  <si>
    <t>21121-0000-00871-0000</t>
  </si>
  <si>
    <t>ANTONIA DEL ROCÍO MENA NORIEGA</t>
  </si>
  <si>
    <t>21121-0000-00885-0000</t>
  </si>
  <si>
    <t>ARTE Y COLOR DIGITAL, S.A. DE C.V.</t>
  </si>
  <si>
    <t>21121-0000-00888-0000</t>
  </si>
  <si>
    <t>JOSE REFUGIO LOZANO ARELLANO</t>
  </si>
  <si>
    <t>21121-0000-00889-0000</t>
  </si>
  <si>
    <t>MARTHA GRACIELA ARIAS TELLEZ</t>
  </si>
  <si>
    <t>21121-0000-00893-0000</t>
  </si>
  <si>
    <t>GASMART COMERCIALIZADORA, S.A. DE C.V.</t>
  </si>
  <si>
    <t>21121-0000-00894-0000</t>
  </si>
  <si>
    <t>JUAN VEGA LUNA</t>
  </si>
  <si>
    <t>21121-0000-00900-0000</t>
  </si>
  <si>
    <t>FABRICA DE ROPA LEON INDUSTRIAL, S.A. DE C.V.</t>
  </si>
  <si>
    <t>21121-0000-00953-0000</t>
  </si>
  <si>
    <t>GUILLERMO SANCHEZ RENDON</t>
  </si>
  <si>
    <t>21121-0000-00956-0000</t>
  </si>
  <si>
    <t>ASOCICACION DE GIMNASIA DEL ESTADO DE GUANAJUATO A.C.</t>
  </si>
  <si>
    <t>21121-0000-00973-0000</t>
  </si>
  <si>
    <t>ELIAS GUERRA GODINEZ</t>
  </si>
  <si>
    <t>21121-0000-00990-0000</t>
  </si>
  <si>
    <t>JOSE HUMBERTO MARTINEZ RANGEL</t>
  </si>
  <si>
    <t>21121-0000-00995-0000</t>
  </si>
  <si>
    <t>ACEROPANEL, S.A. DE C.V.</t>
  </si>
  <si>
    <t>PAGO EN PARCIALIDADES</t>
  </si>
  <si>
    <t>21121-0000-01030-0000</t>
  </si>
  <si>
    <t>JUAN PEDRO FUENTES BARAJAS</t>
  </si>
  <si>
    <t>21121-0000-01043-0000</t>
  </si>
  <si>
    <t>IMPRESOS Y CONSTRUCCION INDUSTRIAL REMACE COLORS SA DE CV</t>
  </si>
  <si>
    <t>21121-0000-01077-0000</t>
  </si>
  <si>
    <t>ORG DE MEXICO, S.A. DE C.V.</t>
  </si>
  <si>
    <t>21121-0000-01081-0000</t>
  </si>
  <si>
    <t>LETICIA GOMEZ RUIZ</t>
  </si>
  <si>
    <t>21121-0000-01085-0000</t>
  </si>
  <si>
    <t>COMERCIALIZADO DE ABARROTES SAGITARIO, S.A. DE C.V.</t>
  </si>
  <si>
    <t>21121-0000-01086-0000</t>
  </si>
  <si>
    <t>ACEROMEX S.A. DE C.V.</t>
  </si>
  <si>
    <t>21121-0000-01088-0000</t>
  </si>
  <si>
    <t>PINTURAS SENSACOLOR, SA DE CV</t>
  </si>
  <si>
    <t>21121-0000-01094-0000</t>
  </si>
  <si>
    <t>CLUB OFICIAL DE BOXEO MUNICIPAL DE DOLORES HIDALGO GUANAJUATO AC</t>
  </si>
  <si>
    <t>21121-0000-01099-0000</t>
  </si>
  <si>
    <t>FERRETERIA LA PASIEGA, S.A. DE C.V.</t>
  </si>
  <si>
    <t>21121-0000-01111-0000</t>
  </si>
  <si>
    <t>ADALBERTO GUTIERREZ FERNANDEZ</t>
  </si>
  <si>
    <t>21121-0000-01113-0000</t>
  </si>
  <si>
    <t>SUNTRONICS DEL BAJIO S.A. DE C.V.</t>
  </si>
  <si>
    <t>21121-0000-01149-0000</t>
  </si>
  <si>
    <t>JOSE PABLO LOPEZ PEREZ</t>
  </si>
  <si>
    <t>21121-0000-01166-0000</t>
  </si>
  <si>
    <t>PERSPECTIVA LOGISTICA DEL CENTRO S.A. DE .C.V.</t>
  </si>
  <si>
    <t>21121-0000-01170-0000</t>
  </si>
  <si>
    <t>NAMAI COMERCIO SA DE CV</t>
  </si>
  <si>
    <t>21121-0000-01198-0000</t>
  </si>
  <si>
    <t>MALLAS Y MATERIALES, S.A. DE C.V.</t>
  </si>
  <si>
    <t>21121-0000-01199-0000</t>
  </si>
  <si>
    <t>MIGUEL ANGEL GIL COLLINS</t>
  </si>
  <si>
    <t>21121-0000-01204-0000</t>
  </si>
  <si>
    <t>PIOMIKRON PUBLICIDAD, S.A. DE C.V.</t>
  </si>
  <si>
    <t>21121-0000-01244-0000</t>
  </si>
  <si>
    <t>NOR MAX, S.A. DE C.V.</t>
  </si>
  <si>
    <t>21121-0000-01251-0000</t>
  </si>
  <si>
    <t>ACONDICIONAMIENTO DEL AGUA AQUARII SA DE CV</t>
  </si>
  <si>
    <t>21121-0000-01252-0000</t>
  </si>
  <si>
    <t>LUIS ALFREDO DURAN CALVILLO</t>
  </si>
  <si>
    <t>21121-0000-01254-0000</t>
  </si>
  <si>
    <t>ANDRES GONZALEZ PLASCENCIA</t>
  </si>
  <si>
    <t>21121-0000-01287-0000</t>
  </si>
  <si>
    <t>GUSTAVO SILVA MORENO</t>
  </si>
  <si>
    <t>21121-0000-01293-0000</t>
  </si>
  <si>
    <t>COMERCIALIZADORA AYBE, S. DE R.L. DE C.V.</t>
  </si>
  <si>
    <t>21121-0000-01294-0000</t>
  </si>
  <si>
    <t>JOSE ANTONIO MATA RODRIGUEZ</t>
  </si>
  <si>
    <t>21121-0000-01302-0000</t>
  </si>
  <si>
    <t>ARNULFO MORALES CAUDILLO</t>
  </si>
  <si>
    <t>21121-0000-01303-0000</t>
  </si>
  <si>
    <t>LUIS GERARDO MENDOZA ANDRADE</t>
  </si>
  <si>
    <t>21121-0000-01307-0000</t>
  </si>
  <si>
    <t>MA DEL ROSARIO SILVA ALVAREZ</t>
  </si>
  <si>
    <t>21121-0000-01310-0000</t>
  </si>
  <si>
    <t>ENEDINA GOMEZ GUTIERREZ</t>
  </si>
  <si>
    <t>21121-0000-01312-0000</t>
  </si>
  <si>
    <t>MARIA HAYDE GARCIA JIMENEZ</t>
  </si>
  <si>
    <t>21121-0000-01318-0000</t>
  </si>
  <si>
    <t>SEGURIDAD PRIVADA INTEGRAL MANAVIL SA DE CV</t>
  </si>
  <si>
    <t>21121-0000-01323-0000</t>
  </si>
  <si>
    <t>ALEJANDRA DEL SOCORRO HERNANDEZ ORTIZ</t>
  </si>
  <si>
    <t>21121-0000-01325-0000</t>
  </si>
  <si>
    <t>MARTIN MORENO AVILA</t>
  </si>
  <si>
    <t>21121-0000-01328-0000</t>
  </si>
  <si>
    <t>INDUSTRIA DEL BLOCK SA DE CV</t>
  </si>
  <si>
    <t>21121-0000-01331-0000</t>
  </si>
  <si>
    <t>VICTOR ARNULFO HERNANDEZ PADILLA</t>
  </si>
  <si>
    <t>21121-0000-01341-0000</t>
  </si>
  <si>
    <t>JUSTINO MUÑOZ MANRIQUEZ</t>
  </si>
  <si>
    <t>21121-0000-01347-0000</t>
  </si>
  <si>
    <t>COMERCIALIZADORA LASER ATLETICA SA DE CV</t>
  </si>
  <si>
    <t>21121-0000-01356-0000</t>
  </si>
  <si>
    <t>FABRICA DE CONTENIDOS SA DE CV</t>
  </si>
  <si>
    <t>21121-0000-01363-0000</t>
  </si>
  <si>
    <t>SARA LANDEROS GUERRERO</t>
  </si>
  <si>
    <t>21121-0000-01372-0000</t>
  </si>
  <si>
    <t>JUAN MANUEL COTO CAMPILLO</t>
  </si>
  <si>
    <t>21121-0000-01375-0000</t>
  </si>
  <si>
    <t>JUAN PABLO RODRIGUEZ JIMENEZ</t>
  </si>
  <si>
    <t>21121-0000-01376-0000</t>
  </si>
  <si>
    <t>GUILLERMO PRISCILIANO ORTEGA MUÑOZ</t>
  </si>
  <si>
    <t>21121-0000-01377-0000</t>
  </si>
  <si>
    <t>ANA GABRIELA RAMIREZ SANCHEZ</t>
  </si>
  <si>
    <t>21121-0000-01383-0000</t>
  </si>
  <si>
    <t>ASA IMPRESIONES PUBLICITARIAS SA DE CV</t>
  </si>
  <si>
    <t>21121-0000-01384-0000</t>
  </si>
  <si>
    <t>FEDERACION MEXICANA DE FUTBOL ASOCIACION AC</t>
  </si>
  <si>
    <t>21121-0000-01385-0000</t>
  </si>
  <si>
    <t>LUIS MANUEL GOMEZ PADILLA</t>
  </si>
  <si>
    <t>21121-0000-01386-0000</t>
  </si>
  <si>
    <t>ISRAEL MENDEZ CERVANTES</t>
  </si>
  <si>
    <t>21121-0000-01387-0000</t>
  </si>
  <si>
    <t>HECTOR LUNA CID</t>
  </si>
  <si>
    <t>21121-0000-01388-0000</t>
  </si>
  <si>
    <t>CENTRO TUR OPERADORA DE A Y B HOTEL SA DE CV</t>
  </si>
  <si>
    <t>21121-0000-01389-0000</t>
  </si>
  <si>
    <t>VENDER DE LEON Y COMPAÑIA SA DE CV</t>
  </si>
  <si>
    <t>21175-0000-00001-0000</t>
  </si>
  <si>
    <t>ISPT</t>
  </si>
  <si>
    <t>21175-0000-00002-0000</t>
  </si>
  <si>
    <t>ISR RETENIDO POR SERVICIOS PROFESI</t>
  </si>
  <si>
    <t>21175-0000-00003-0000</t>
  </si>
  <si>
    <t>ISR RETENIDO POR HONORARIOS ASIMIL</t>
  </si>
  <si>
    <t>21175-0000-00004-0000</t>
  </si>
  <si>
    <t>IMSS</t>
  </si>
  <si>
    <t>21175-0000-00005-0000</t>
  </si>
  <si>
    <t>CESANTIA Y VEJEZ</t>
  </si>
  <si>
    <t>21175-0000-00006-0000</t>
  </si>
  <si>
    <t>2% SAR</t>
  </si>
  <si>
    <t>21175-0000-00007-0000</t>
  </si>
  <si>
    <t>21175-0000-00008-0000</t>
  </si>
  <si>
    <t>IMPUESTO NOMINAL</t>
  </si>
  <si>
    <t>21175-0000-00009-0000</t>
  </si>
  <si>
    <t>21179-0000-00001-0000</t>
  </si>
  <si>
    <t>AMORTIZACION</t>
  </si>
  <si>
    <t>21198-0000-00002-0000</t>
  </si>
  <si>
    <t>FONDO DE AHORRO POR PAGAR</t>
  </si>
  <si>
    <t>21198-0000-00003-0000</t>
  </si>
  <si>
    <t>RENDIMIENTOS DE FONDO DE AHORRO</t>
  </si>
  <si>
    <t>21199-0000-00005-0000</t>
  </si>
  <si>
    <t>ALFONSO SANCHEZ RUIZ</t>
  </si>
  <si>
    <t>21199-0000-00008-0000</t>
  </si>
  <si>
    <t>21199-0000-00012-0000</t>
  </si>
  <si>
    <t>ACREMEX SOCIEDAD COOPERATIVA DE RL</t>
  </si>
  <si>
    <t>21199-0000-00018-0000</t>
  </si>
  <si>
    <t>AGUSTIN DE JESUS MACIAS TORRES</t>
  </si>
  <si>
    <t>21199-0000-00025-0000</t>
  </si>
  <si>
    <t>MARIO MORENO JARAMILLO</t>
  </si>
  <si>
    <t>21199-0000-00026-0000</t>
  </si>
  <si>
    <t>JOSE LUIS PALACIOS BLANCO</t>
  </si>
  <si>
    <t>21199-0000-00034-0000</t>
  </si>
  <si>
    <t>ALEJANDRO MARTINEZ REYES</t>
  </si>
  <si>
    <t>21199-0000-00042-0000</t>
  </si>
  <si>
    <t>DANONE WORLD CUP</t>
  </si>
  <si>
    <t>21199-0000-00060-0000</t>
  </si>
  <si>
    <t>PUBLICIDAD EFECTIVA DE LEON SA DE</t>
  </si>
  <si>
    <t>21199-0000-00073-0000</t>
  </si>
  <si>
    <t>SUELDOS POR PAGAR</t>
  </si>
  <si>
    <t>21199-0000-00074-0000</t>
  </si>
  <si>
    <t>HONORARIOS ASIMILADOS POR PAGAR</t>
  </si>
  <si>
    <t>21199-0000-00083-0000</t>
  </si>
  <si>
    <t>CHAVEZ LOPEZ CANDELARIO</t>
  </si>
  <si>
    <t>21199-0000-00085-0000</t>
  </si>
  <si>
    <t>USUARIO ENTRENAMIENTOS DEPORTIVOS</t>
  </si>
  <si>
    <t>21199-0000-00308-0000</t>
  </si>
  <si>
    <t>JUAN ANTONIO MARTINEZ</t>
  </si>
  <si>
    <t>21199-0000-00309-0000</t>
  </si>
  <si>
    <t>TORNEO EMPRESARIAL</t>
  </si>
  <si>
    <t>21199-0000-00310-0003</t>
  </si>
  <si>
    <t>ORGANIZACION NACIONAL DE PORRAS</t>
  </si>
  <si>
    <t>21199-0000-00312-0000</t>
  </si>
  <si>
    <t>DEMETRIO LEDEZMA GONZALEZ</t>
  </si>
  <si>
    <t>21199-0000-00322-0000</t>
  </si>
  <si>
    <t>BECAS POR PAGAR</t>
  </si>
  <si>
    <t xml:space="preserve">PAGO EN ENERO </t>
  </si>
  <si>
    <t>21199-0000-00327-0000</t>
  </si>
  <si>
    <t>LUIS ENRIQUE RODRIGUEZ HERNANDEZ</t>
  </si>
  <si>
    <t>21199-0000-00348-0000</t>
  </si>
  <si>
    <t>OSCAR GARCIA ZAPATA</t>
  </si>
  <si>
    <t>21199-0000-00350-0000</t>
  </si>
  <si>
    <t>ANGUIANO SOTELO JUAN INES</t>
  </si>
  <si>
    <t>21199-0000-00353-0000</t>
  </si>
  <si>
    <t>MARTIN JIMENEZ VILLAFUENTES</t>
  </si>
  <si>
    <t>21199-0000-00355-0000</t>
  </si>
  <si>
    <t>ITESM</t>
  </si>
  <si>
    <t>21199-0000-00356-0000</t>
  </si>
  <si>
    <t>ASOC. DE NATACION DE GUANAJUATO AC</t>
  </si>
  <si>
    <t>21199-0000-00359-0000</t>
  </si>
  <si>
    <t>ENRIQUE GUZMAN REYES</t>
  </si>
  <si>
    <t>21199-0000-00362-0017</t>
  </si>
  <si>
    <t>HERNANDEZ CARRILLO HUGO CUTBERTO</t>
  </si>
  <si>
    <t>21199-0000-00380-0000</t>
  </si>
  <si>
    <t>HOSPITAL ARANDA DE LA PARRA S.A. DE C.V.</t>
  </si>
  <si>
    <t>21199-0000-00388-0000</t>
  </si>
  <si>
    <t>HULIO HORTA GOMEZ</t>
  </si>
  <si>
    <t>21199-0000-00391-0000</t>
  </si>
  <si>
    <t>ARIADTNE CARDENAS NUÑEZ</t>
  </si>
  <si>
    <t>21199-0000-00447-0000</t>
  </si>
  <si>
    <t>FRANCISCO PEREZ GUTIERREZ</t>
  </si>
  <si>
    <t>21199-0000-00448-0000</t>
  </si>
  <si>
    <t>MORENO RAMIREZ FELIPE CARLOS</t>
  </si>
  <si>
    <t>21199-0000-00490-0000</t>
  </si>
  <si>
    <t>JORGE LUIS AGUIRRE SOLIS</t>
  </si>
  <si>
    <t>21199-0000-00498-0000</t>
  </si>
  <si>
    <t>VERONICA GUTIERREZ MATA</t>
  </si>
  <si>
    <t>21199-0000-00510-0000</t>
  </si>
  <si>
    <t>J. JESUS ALFEREZ RODRIGUEZ</t>
  </si>
  <si>
    <t>21199-0000-00517-0000</t>
  </si>
  <si>
    <t>ESTEFANIA GARCIA PEREA</t>
  </si>
  <si>
    <t>21199-0000-00689-0000</t>
  </si>
  <si>
    <t>PERLA PATRICIA MOJICA HERNÁNDEZ</t>
  </si>
  <si>
    <t>21199-0000-00802-0000</t>
  </si>
  <si>
    <t>MIRIAM FABIOLA MENDEZ LOPEZ</t>
  </si>
  <si>
    <t>21199-0000-00806-0000</t>
  </si>
  <si>
    <t>RODRIGUEZ GUZMAN JOSE RAUL</t>
  </si>
  <si>
    <t>21199-0000-00817-0000</t>
  </si>
  <si>
    <t>MARTHA TORRES JASSO</t>
  </si>
  <si>
    <t>21199-0000-00888-0000</t>
  </si>
  <si>
    <t>ALEJANDRA RICO PÉREZ</t>
  </si>
  <si>
    <t>21199-0000-00890-0000</t>
  </si>
  <si>
    <t>ESCUADRÓN COBRA</t>
  </si>
  <si>
    <t>21199-0000-00896-0000</t>
  </si>
  <si>
    <t>BEATRIZ CECILIA TREVIÑO FIGUEROA</t>
  </si>
  <si>
    <t>21199-0000-00909-0000</t>
  </si>
  <si>
    <t>ISABEL ELENA SANTILLAN CANO</t>
  </si>
  <si>
    <t>21199-0000-00963-0000</t>
  </si>
  <si>
    <t>SEHEILA LIZBETH MUÑOZ HINOJOSA</t>
  </si>
  <si>
    <t>21199-0000-00977-0000</t>
  </si>
  <si>
    <t>YADIRA CORTES LINARES</t>
  </si>
  <si>
    <t>21199-0000-00978-0000</t>
  </si>
  <si>
    <t>ALONDRA MURILLO HERNANDEZ</t>
  </si>
  <si>
    <t>21199-0000-00984-0000</t>
  </si>
  <si>
    <t>FRANCISCO HERNANDEZ RAMIREZ</t>
  </si>
  <si>
    <t>21199-0000-00985-0000</t>
  </si>
  <si>
    <t>ROSA ARIAS RIOS</t>
  </si>
  <si>
    <t>21199-0000-00989-0000</t>
  </si>
  <si>
    <t>ANA LETICIA OSUNA LUNA</t>
  </si>
  <si>
    <t>21199-0000-01041-0000</t>
  </si>
  <si>
    <t>GERARDO DIAZ LEDEZMA</t>
  </si>
  <si>
    <t>21199-0000-01054-0000</t>
  </si>
  <si>
    <t>FIANZA DE SISTEMA DE COMPETENCIA</t>
  </si>
  <si>
    <t>21199-0000-01055-0000</t>
  </si>
  <si>
    <t>CREDITO PRODUCTIVO CRE-SER SAPI DE C.V.</t>
  </si>
  <si>
    <t>21199-0000-01072-0000</t>
  </si>
  <si>
    <t>SEP DGETIS CETIS 21</t>
  </si>
  <si>
    <t>21199-0000-01084-0000</t>
  </si>
  <si>
    <t>MONICA MALDONADO HERNANDEZ</t>
  </si>
  <si>
    <t>21199-0000-01160-0000</t>
  </si>
  <si>
    <t>SANDRA PAULINA ABOITES SANTIBAÑEZ</t>
  </si>
  <si>
    <t>21199-0000-01175-0000</t>
  </si>
  <si>
    <t>HECTOR TORRES GARCIA</t>
  </si>
  <si>
    <t>21199-0000-01185-0000</t>
  </si>
  <si>
    <t>21199-0000-01196-0000</t>
  </si>
  <si>
    <t>LUIS ALBERTO CERVANTES NIETO</t>
  </si>
  <si>
    <t>21199-0000-01202-0000</t>
  </si>
  <si>
    <t>ANTONIO EUGENIO RIVERA CISNEROS</t>
  </si>
  <si>
    <t>21199-0000-01222-0000</t>
  </si>
  <si>
    <t>JUAN FRANCISCO MANUEL MENDEZ GARCIA</t>
  </si>
  <si>
    <t>21199-0000-01260-0000</t>
  </si>
  <si>
    <t>UNIVERSIDAD MERIDIANO, A.C.</t>
  </si>
  <si>
    <t>21199-0000-01261-0000</t>
  </si>
  <si>
    <t>SARA YENIRA HERNANDEZ MENDEZ</t>
  </si>
  <si>
    <t>21199-0000-01267-0000</t>
  </si>
  <si>
    <t>1 SALUD DIGNA PARA TODOS I.A.P.</t>
  </si>
  <si>
    <t>21199-0000-01271-0000</t>
  </si>
  <si>
    <t>21199-0000-01274-0000</t>
  </si>
  <si>
    <t>ENRIQUE MARTINEZ OLIVA</t>
  </si>
  <si>
    <t>21199-0000-01275-0000</t>
  </si>
  <si>
    <t>HUGO ALONSO</t>
  </si>
  <si>
    <t>2160    FONDOS Y BIENES DE TERCEROS EN GARANTÍA Y/O ADMINISTRACIÓN A CORTO PLAZO</t>
  </si>
  <si>
    <r>
      <t xml:space="preserve">NOTAS A LOS ESTADOS FINANCIEROS DE </t>
    </r>
    <r>
      <rPr>
        <b/>
        <sz val="8"/>
        <color indexed="10"/>
        <rFont val="Arial"/>
        <family val="2"/>
      </rPr>
      <t>MES</t>
    </r>
    <r>
      <rPr>
        <b/>
        <sz val="8"/>
        <rFont val="Arial"/>
        <family val="2"/>
      </rPr>
      <t xml:space="preserve"> DE </t>
    </r>
    <r>
      <rPr>
        <b/>
        <sz val="8"/>
        <color indexed="10"/>
        <rFont val="Arial"/>
        <family val="2"/>
      </rPr>
      <t>AÑO</t>
    </r>
  </si>
  <si>
    <t>DE GESTION ADMINISTRATIVA</t>
  </si>
  <si>
    <t>Núm. Contrato Decrédito</t>
  </si>
  <si>
    <t>Financiamiento Dispuesto</t>
  </si>
  <si>
    <t>C05</t>
  </si>
  <si>
    <t>I. INFORMACIÓN CONTABLE/PRESUPUESTAL</t>
  </si>
  <si>
    <t>4100  Y  4200    INGRESOS</t>
  </si>
  <si>
    <t>41690-6100-00002-0001</t>
  </si>
  <si>
    <t>OTROS INGRESOS UNIDADES DEPORTIVAS</t>
  </si>
  <si>
    <t>FORMA PARTE  DE APROXIMADAMENTE  EL 66%  DE  LOS  INGRESOS  DE LA INSTITUCION</t>
  </si>
  <si>
    <t>41690-6100-00002-0002</t>
  </si>
  <si>
    <t>DIFERENCIAS EN DEPOSITOS Y PAGOS</t>
  </si>
  <si>
    <t>41690-6100-00002-0003</t>
  </si>
  <si>
    <t>RENDIMIENTO DE INTERESES POR INVER</t>
  </si>
  <si>
    <t>41740-7200-01001-0001</t>
  </si>
  <si>
    <t>ADMISION $8.50 EFM</t>
  </si>
  <si>
    <t>41740-7200-01001-0002</t>
  </si>
  <si>
    <t>ADMISION $4.00 EFM</t>
  </si>
  <si>
    <t>41740-7200-01001-0003</t>
  </si>
  <si>
    <t>ADMISION 2X1 $4.00 EFM</t>
  </si>
  <si>
    <t>41740-7200-01002-0001</t>
  </si>
  <si>
    <t>ESTACIONAMIENTO VEHICULO $16.00 EFM</t>
  </si>
  <si>
    <t>41740-7200-01002-0002</t>
  </si>
  <si>
    <t>ESTACIONAMIENTO MOTO $10.00 EFM</t>
  </si>
  <si>
    <t>41740-7200-01003-0000</t>
  </si>
  <si>
    <t>ALBERCA</t>
  </si>
  <si>
    <t>41740-7200-01004-0000</t>
  </si>
  <si>
    <t>GIMNASIO</t>
  </si>
  <si>
    <t>41740-7200-01005-0001</t>
  </si>
  <si>
    <t>FUTBOL TRIBUNAS</t>
  </si>
  <si>
    <t>41740-7200-01005-0002</t>
  </si>
  <si>
    <t>FUTBOL EMPASTADOS</t>
  </si>
  <si>
    <t>41740-7200-01005-0003</t>
  </si>
  <si>
    <t>FUTBOL TIERRA</t>
  </si>
  <si>
    <t>41740-7200-01005-0004</t>
  </si>
  <si>
    <t>MINI CAMPO EMPASTADO</t>
  </si>
  <si>
    <t>41740-7200-01005-0005</t>
  </si>
  <si>
    <t>MINI CAMPO TIERRA</t>
  </si>
  <si>
    <t>41740-7200-01005-0006</t>
  </si>
  <si>
    <t>MINI CAMPO SINTETICO</t>
  </si>
  <si>
    <t>41740-7200-01005-0007</t>
  </si>
  <si>
    <t>BEIS BOL TIERRA</t>
  </si>
  <si>
    <t>41740-7200-01005-0008</t>
  </si>
  <si>
    <t>BEIS BOL EMPASTADO</t>
  </si>
  <si>
    <t>41740-7200-01005-0009</t>
  </si>
  <si>
    <t>VOLEIBOL Y PLAYERO</t>
  </si>
  <si>
    <t>41740-7200-01005-0010</t>
  </si>
  <si>
    <t>CANCHAS DE TENIS</t>
  </si>
  <si>
    <t>41740-7200-01005-0011</t>
  </si>
  <si>
    <t>AUDITORIO</t>
  </si>
  <si>
    <t>41740-7200-01005-0012</t>
  </si>
  <si>
    <t>PISTA DE ATLETISMO</t>
  </si>
  <si>
    <t>41740-7200-01005-0014</t>
  </si>
  <si>
    <t>EXTERIORES DE BALONCESTO</t>
  </si>
  <si>
    <t>41740-7200-01005-0021</t>
  </si>
  <si>
    <t>PALAPAS</t>
  </si>
  <si>
    <t>41740-7200-01005-0022</t>
  </si>
  <si>
    <t>CANCHAS EXTERIORES DE HANDBALL</t>
  </si>
  <si>
    <t>41740-7200-01005-0023</t>
  </si>
  <si>
    <t>USO DE REGADERAS</t>
  </si>
  <si>
    <t>41740-7200-01005-0024</t>
  </si>
  <si>
    <t>EXPLANADAS EXTERIORES</t>
  </si>
  <si>
    <t>41740-7200-02001-0001</t>
  </si>
  <si>
    <t>ADMISION $8.50 A TOTA C</t>
  </si>
  <si>
    <t>41740-7200-02001-0002</t>
  </si>
  <si>
    <t>ADMISION $4.00 A TOTA C</t>
  </si>
  <si>
    <t>41740-7200-02001-0003</t>
  </si>
  <si>
    <t>ADMISION 2X1 $4.00 A TOTA C</t>
  </si>
  <si>
    <t>41740-7200-02002-0001</t>
  </si>
  <si>
    <t>ESTACIONAMIENTO VEHICULO $16.00 A TOTA C</t>
  </si>
  <si>
    <t>41740-7200-02002-0002</t>
  </si>
  <si>
    <t>ESTACIONAMIENTO MOTO $10.00 A TOTA C</t>
  </si>
  <si>
    <t>41740-7200-02003-0000</t>
  </si>
  <si>
    <t>41740-7200-02005-0001</t>
  </si>
  <si>
    <t>41740-7200-02005-0011</t>
  </si>
  <si>
    <t>41740-7200-02005-0015</t>
  </si>
  <si>
    <t>CANCHAS DE FRONTON</t>
  </si>
  <si>
    <t>41740-7200-02005-0016</t>
  </si>
  <si>
    <t>FUTBOL URUGUAYO</t>
  </si>
  <si>
    <t>41740-7200-03001-0001</t>
  </si>
  <si>
    <t>ADMISION $8.50 LIR</t>
  </si>
  <si>
    <t>41740-7200-03001-0002</t>
  </si>
  <si>
    <t>ADMISION $4.00 LIR</t>
  </si>
  <si>
    <t>41740-7200-03001-0003</t>
  </si>
  <si>
    <t>ADMISION 2X1 $4.00 LIR</t>
  </si>
  <si>
    <t>41740-7200-03002-0001</t>
  </si>
  <si>
    <t>ESTACIONAMIENTO VEHICULO $16.00 LIR</t>
  </si>
  <si>
    <t>41740-7200-03002-0002</t>
  </si>
  <si>
    <t>ESTACIONAMIENTO MOTO $10.00 LIR</t>
  </si>
  <si>
    <t>41740-7200-03005-0002</t>
  </si>
  <si>
    <t>41740-7200-03005-0003</t>
  </si>
  <si>
    <t>41740-7200-03005-0005</t>
  </si>
  <si>
    <t>41740-7200-03005-0011</t>
  </si>
  <si>
    <t>41740-7200-03005-0012</t>
  </si>
  <si>
    <t>41740-7200-03005-0014</t>
  </si>
  <si>
    <t>41740-7200-03005-0015</t>
  </si>
  <si>
    <t>41740-7200-03005-0017</t>
  </si>
  <si>
    <t>BEISBOL DOMINGO SANTANA</t>
  </si>
  <si>
    <t>41740-7200-03005-0022</t>
  </si>
  <si>
    <t>VELODROMO</t>
  </si>
  <si>
    <t>41740-7200-04001-0001</t>
  </si>
  <si>
    <t>ADMISION $8.50 JRG</t>
  </si>
  <si>
    <t>41740-7200-04001-0002</t>
  </si>
  <si>
    <t>ADMISION $4.00 JRG</t>
  </si>
  <si>
    <t>41740-7200-04001-0003</t>
  </si>
  <si>
    <t>ADMISION 2X1 $4.00 JRG</t>
  </si>
  <si>
    <t>41740-7200-04002-0001</t>
  </si>
  <si>
    <t>ESTACIONAMIENTO VEHICULO $16.00 JRG</t>
  </si>
  <si>
    <t>41740-7200-04002-0002</t>
  </si>
  <si>
    <t>ESTACIONAMIENTO MOTO $10.00 JRG</t>
  </si>
  <si>
    <t>41740-7200-04005-0002</t>
  </si>
  <si>
    <t>41740-7200-04005-0003</t>
  </si>
  <si>
    <t>41740-7200-04005-0005</t>
  </si>
  <si>
    <t>41740-7200-04005-0010</t>
  </si>
  <si>
    <t>41740-7200-04005-0012</t>
  </si>
  <si>
    <t>41740-7200-04005-0014</t>
  </si>
  <si>
    <t>41740-7200-04005-0019</t>
  </si>
  <si>
    <t>FUTBOL RAPIDO</t>
  </si>
  <si>
    <t>41740-7200-04005-0024</t>
  </si>
  <si>
    <t>41740-7200-05001-0001</t>
  </si>
  <si>
    <t>ADMISION $8.50 PA</t>
  </si>
  <si>
    <t>41740-7200-05001-0002</t>
  </si>
  <si>
    <t>ADMISION $4.00 PA</t>
  </si>
  <si>
    <t>41740-7200-05001-0003</t>
  </si>
  <si>
    <t>ADMISION 2X1 $4.00 PA</t>
  </si>
  <si>
    <t>41740-7200-05002-0001</t>
  </si>
  <si>
    <t>ESTACIONAMIENTO VEHICULO $16.00 PA</t>
  </si>
  <si>
    <t>41740-7200-05002-0002</t>
  </si>
  <si>
    <t>ESTACIONAMIENTO MOTO $10.00 PA</t>
  </si>
  <si>
    <t>41740-7200-05004-0001</t>
  </si>
  <si>
    <t>ADMISION $11.00 PEXTREMOA</t>
  </si>
  <si>
    <t>41740-7200-05004-0002</t>
  </si>
  <si>
    <t>ADMISION $5.00 PEXTREMOA</t>
  </si>
  <si>
    <t>41740-7200-05005-0002</t>
  </si>
  <si>
    <t>FUTBOL EMPASTADO</t>
  </si>
  <si>
    <t>41740-7200-05005-0003</t>
  </si>
  <si>
    <t>41740-7200-05005-0005</t>
  </si>
  <si>
    <t>41740-7200-05005-0021</t>
  </si>
  <si>
    <t>41740-7200-06001-0001</t>
  </si>
  <si>
    <t>ADMISION $7.00 CH</t>
  </si>
  <si>
    <t>41740-7200-06001-0002</t>
  </si>
  <si>
    <t>ADMISION $3.00 CH</t>
  </si>
  <si>
    <t>41740-7200-06001-0003</t>
  </si>
  <si>
    <t>ADMISION 2X1 $3.50  CH</t>
  </si>
  <si>
    <t>41740-7200-06002-0001</t>
  </si>
  <si>
    <t>ESTACIONAMIENTO VEHICULO $16.00 CH</t>
  </si>
  <si>
    <t>41740-7200-06002-0002</t>
  </si>
  <si>
    <t>ESTACIONAMIENTO MOTO $10.00 CH</t>
  </si>
  <si>
    <t>41740-7200-06005-0014</t>
  </si>
  <si>
    <t>41740-7200-06005-0016</t>
  </si>
  <si>
    <t>41740-7200-06005-0018</t>
  </si>
  <si>
    <t>AREA INFANTIL PARA FIESTAS</t>
  </si>
  <si>
    <t>41740-7200-06005-0019</t>
  </si>
  <si>
    <t>41740-7200-06005-0021</t>
  </si>
  <si>
    <t>41740-7200-06005-0025</t>
  </si>
  <si>
    <t>CAMPO URUGUAYO EMPASTADO</t>
  </si>
  <si>
    <t>41740-7200-07001-0001</t>
  </si>
  <si>
    <t>ADMISION $7.00 NM</t>
  </si>
  <si>
    <t>41740-7200-07001-0002</t>
  </si>
  <si>
    <t>ADMISION $3.00 NM</t>
  </si>
  <si>
    <t>41740-7200-07001-0003</t>
  </si>
  <si>
    <t>ADMISION 2X1 $3.50 NM</t>
  </si>
  <si>
    <t>41740-7200-07002-0001</t>
  </si>
  <si>
    <t>ESTACIONAMIENTO VEHICULO $16.00 NM</t>
  </si>
  <si>
    <t>41740-7200-07002-0002</t>
  </si>
  <si>
    <t>ESTACIONAMIENTO MOTO $10.00 NM</t>
  </si>
  <si>
    <t>41740-7200-07004-0001</t>
  </si>
  <si>
    <t>ADMISION $11.00 PEXTREMONM</t>
  </si>
  <si>
    <t>41740-7200-07004-0002</t>
  </si>
  <si>
    <t>ADMISION $5.00 PEXTREMONM</t>
  </si>
  <si>
    <t>41740-7200-07005-0003</t>
  </si>
  <si>
    <t>41740-7200-07005-0014</t>
  </si>
  <si>
    <t>41740-7200-07005-0021</t>
  </si>
  <si>
    <t>41740-7200-07100-0003</t>
  </si>
  <si>
    <t>ESCUELAS DE INICIO AL DEPORTE</t>
  </si>
  <si>
    <t>41740-7200-07100-0006</t>
  </si>
  <si>
    <t>41740-7200-07101-0001</t>
  </si>
  <si>
    <t>ADMISION $11.00 PEXTREMOH</t>
  </si>
  <si>
    <t>41740-7200-07101-0002</t>
  </si>
  <si>
    <t>ADMISION $5.00 PEXTREMOH</t>
  </si>
  <si>
    <t>41740-7200-07102-0001</t>
  </si>
  <si>
    <t>ESTACIONAMIENTO VEHICULO $16.00 PXTREMOH</t>
  </si>
  <si>
    <t>41740-7200-07102-0002</t>
  </si>
  <si>
    <t>ESTACIONAMIENTO VEHICULO $10.00 PXTREMOH</t>
  </si>
  <si>
    <t>41740-7200-07205-0001</t>
  </si>
  <si>
    <t>RENTA DE CAMPOS SINTETICO</t>
  </si>
  <si>
    <t>41740-7200-08001-0001</t>
  </si>
  <si>
    <t>ATLETISMO</t>
  </si>
  <si>
    <t>41740-7200-08001-0002</t>
  </si>
  <si>
    <t>ESGRIMA</t>
  </si>
  <si>
    <t>41740-7200-08001-0005</t>
  </si>
  <si>
    <t>GIMNASIA</t>
  </si>
  <si>
    <t>41740-7200-08001-0008</t>
  </si>
  <si>
    <t>ACTIVATE POR TU SALUD</t>
  </si>
  <si>
    <t>41740-7200-08001-0009</t>
  </si>
  <si>
    <t>TAE KWON DO</t>
  </si>
  <si>
    <t>41740-7200-08001-0010</t>
  </si>
  <si>
    <t>AJEDREZ</t>
  </si>
  <si>
    <t>41740-7200-08001-0011</t>
  </si>
  <si>
    <t>BOX</t>
  </si>
  <si>
    <t>41740-7200-08001-0012</t>
  </si>
  <si>
    <t>BALONCESTO</t>
  </si>
  <si>
    <t>41740-7200-08001-0013</t>
  </si>
  <si>
    <t>NATACION</t>
  </si>
  <si>
    <t>41740-7200-08001-0014</t>
  </si>
  <si>
    <t>CAPOERA</t>
  </si>
  <si>
    <t>41740-7200-08001-0015</t>
  </si>
  <si>
    <t>WU SHU KUNG FU</t>
  </si>
  <si>
    <t>41740-7200-08001-0016</t>
  </si>
  <si>
    <t>CLAVADOS</t>
  </si>
  <si>
    <t>41740-7200-08001-0017</t>
  </si>
  <si>
    <t>TENIS</t>
  </si>
  <si>
    <t>41740-7200-08001-0018</t>
  </si>
  <si>
    <t>KARATE</t>
  </si>
  <si>
    <t>41740-7200-08001-0019</t>
  </si>
  <si>
    <t>TAI CHI CHUAN</t>
  </si>
  <si>
    <t>41740-7200-08001-0020</t>
  </si>
  <si>
    <t>DEPORTES ESPECIALES</t>
  </si>
  <si>
    <t>41740-7200-08001-0023</t>
  </si>
  <si>
    <t>YOGA</t>
  </si>
  <si>
    <t>41740-7200-08001-0025</t>
  </si>
  <si>
    <t>PESAS (GIMNASIO)</t>
  </si>
  <si>
    <t>41740-7200-08001-0026</t>
  </si>
  <si>
    <t>TAE BOX</t>
  </si>
  <si>
    <t>41740-7200-08001-0028</t>
  </si>
  <si>
    <t>EXAMEN MEDICO</t>
  </si>
  <si>
    <t>41740-7200-08001-0029</t>
  </si>
  <si>
    <t>MARTIN PE?A (FUTBOL Y PORTEROS)</t>
  </si>
  <si>
    <t>41740-7200-08001-0041</t>
  </si>
  <si>
    <t>FITNESS</t>
  </si>
  <si>
    <t>41740-7200-08001-0042</t>
  </si>
  <si>
    <t>WATERPOLO</t>
  </si>
  <si>
    <t>41740-7200-08001-0043</t>
  </si>
  <si>
    <t>BALLET</t>
  </si>
  <si>
    <t>41740-7200-08001-0044</t>
  </si>
  <si>
    <t>NADO SINCRONIZADO</t>
  </si>
  <si>
    <t>41740-7200-08001-0047</t>
  </si>
  <si>
    <t>TRX EFM</t>
  </si>
  <si>
    <t>41740-7200-08001-0048</t>
  </si>
  <si>
    <t>DANZA FLAMENCA</t>
  </si>
  <si>
    <t>41740-7200-08001-0049</t>
  </si>
  <si>
    <t>DANZON</t>
  </si>
  <si>
    <t>41740-7200-08002-0003</t>
  </si>
  <si>
    <t>BADMINTON</t>
  </si>
  <si>
    <t>41740-7200-08002-0005</t>
  </si>
  <si>
    <t>41740-7200-08002-0009</t>
  </si>
  <si>
    <t>41740-7200-08002-0011</t>
  </si>
  <si>
    <t>41740-7200-08002-0012</t>
  </si>
  <si>
    <t>41740-7200-08002-0013</t>
  </si>
  <si>
    <t>41740-7200-08002-0015</t>
  </si>
  <si>
    <t>41740-7200-08002-0018</t>
  </si>
  <si>
    <t>41740-7200-08002-0029</t>
  </si>
  <si>
    <t>41740-7200-08002-0043</t>
  </si>
  <si>
    <t>YOGA TOTA</t>
  </si>
  <si>
    <t>41740-7200-08003-0002</t>
  </si>
  <si>
    <t>41740-7200-08003-0005</t>
  </si>
  <si>
    <t>41740-7200-08003-0009</t>
  </si>
  <si>
    <t>41740-7200-08003-0011</t>
  </si>
  <si>
    <t>41740-7200-08003-0012</t>
  </si>
  <si>
    <t>BAALONCESTO</t>
  </si>
  <si>
    <t>41740-7200-08003-0015</t>
  </si>
  <si>
    <t>41740-7200-08003-0018</t>
  </si>
  <si>
    <t>KARATE DOO</t>
  </si>
  <si>
    <t>41740-7200-08003-0029</t>
  </si>
  <si>
    <t>41740-7200-08003-0032</t>
  </si>
  <si>
    <t>CACHIBOL ADULTOS MAYORES</t>
  </si>
  <si>
    <t>41740-7200-08003-0033</t>
  </si>
  <si>
    <t>VOLEIBOL</t>
  </si>
  <si>
    <t>41740-7200-08003-0037</t>
  </si>
  <si>
    <t>BEISBOL</t>
  </si>
  <si>
    <t>41740-7200-08003-0039</t>
  </si>
  <si>
    <t>DANZA FLAMENCA LIR</t>
  </si>
  <si>
    <t>41740-7200-08004-0005</t>
  </si>
  <si>
    <t>41740-7200-08004-0008</t>
  </si>
  <si>
    <t>41740-7200-08004-0009</t>
  </si>
  <si>
    <t>41740-7200-08004-0011</t>
  </si>
  <si>
    <t>41740-7200-08004-0012</t>
  </si>
  <si>
    <t>41740-7200-08004-0017</t>
  </si>
  <si>
    <t>41740-7200-08004-0038</t>
  </si>
  <si>
    <t>FUTBOL</t>
  </si>
  <si>
    <t>41740-7200-08005-0011</t>
  </si>
  <si>
    <t>41740-7200-08005-0038</t>
  </si>
  <si>
    <t>FUT BOL</t>
  </si>
  <si>
    <t>41740-7200-08006-0038</t>
  </si>
  <si>
    <t>41740-7200-08007-0039</t>
  </si>
  <si>
    <t>ACONDICIONAMIENTO FÍSICO</t>
  </si>
  <si>
    <t>41740-7200-08008-0001</t>
  </si>
  <si>
    <t>ESCUELA DE ESCALADA</t>
  </si>
  <si>
    <t>41740-7200-08009-0038</t>
  </si>
  <si>
    <t>41740-7200-09001-0001</t>
  </si>
  <si>
    <t>UD ENRIQUE FERNANDEZ MARTINEZ</t>
  </si>
  <si>
    <t>41740-7200-09001-0002</t>
  </si>
  <si>
    <t>UD ANTONIO TOTA CARBAJAL</t>
  </si>
  <si>
    <t>41740-7200-09001-0003</t>
  </si>
  <si>
    <t>UD LUIS I RODRIGUEZ</t>
  </si>
  <si>
    <t>41740-7200-09001-0004</t>
  </si>
  <si>
    <t>UD JESUS RODRIGUEZ GAONA</t>
  </si>
  <si>
    <t>41740-7200-09001-0005</t>
  </si>
  <si>
    <t>UD PARQUE DEL ARBOL</t>
  </si>
  <si>
    <t>41740-7200-09001-0006</t>
  </si>
  <si>
    <t>UD PARQUE CHAPALITA</t>
  </si>
  <si>
    <t>41740-7200-09001-0007</t>
  </si>
  <si>
    <t>UD NUEVO MILENIO</t>
  </si>
  <si>
    <t>41740-7200-09002-0001</t>
  </si>
  <si>
    <t>41740-7200-09002-0002</t>
  </si>
  <si>
    <t>41740-7200-09002-0005</t>
  </si>
  <si>
    <t>ACTIVATE Y JUEGA DE TU ESCUELA A COMUDE</t>
  </si>
  <si>
    <t>41740-7200-09003-0001</t>
  </si>
  <si>
    <t>41740-7200-09003-0002</t>
  </si>
  <si>
    <t>ANTONIO TOTA CARBAJAL</t>
  </si>
  <si>
    <t>41740-7200-09003-0003</t>
  </si>
  <si>
    <t>LUIS I RODRIGUEZ</t>
  </si>
  <si>
    <t>41740-7200-09004-0049</t>
  </si>
  <si>
    <t>CURSO FUNCIONAL TRANING</t>
  </si>
  <si>
    <t>41740-7200-09004-0050</t>
  </si>
  <si>
    <t>CURSO DE SICEFUT</t>
  </si>
  <si>
    <t>41740-7200-09005-0011</t>
  </si>
  <si>
    <t>MARATON  LEON</t>
  </si>
  <si>
    <t>41740-7200-09005-0014</t>
  </si>
  <si>
    <t>CONGRESO INTERNACIONAL DEPORTE MUNICIPAL LEON 201A</t>
  </si>
  <si>
    <t>41740-7200-09005-0016</t>
  </si>
  <si>
    <t>INTERCOMUDES DE GIMNASIA ARTISTICA</t>
  </si>
  <si>
    <t>41740-7200-09005-0017</t>
  </si>
  <si>
    <t>COMPETENCIA DE ACUATLON DIA DEL PADRE</t>
  </si>
  <si>
    <t>41740-7200-09005-0024</t>
  </si>
  <si>
    <t>TORNEO DE NATACION INTERCOMUDES</t>
  </si>
  <si>
    <t>41740-7200-09007-0001</t>
  </si>
  <si>
    <t>ACTIVACION FISICA LABORAL</t>
  </si>
  <si>
    <t>41740-7200-09008-0001</t>
  </si>
  <si>
    <t>APORT.POR CONSULTA DE FISIOT Y REHABILIT</t>
  </si>
  <si>
    <t>41740-7200-09009-0001</t>
  </si>
  <si>
    <t>CONSULTA PSICOLOGIA E.F.M.</t>
  </si>
  <si>
    <t>41740-7200-09010-0001</t>
  </si>
  <si>
    <t>SEMANA RECREATIVA DE PASCUA</t>
  </si>
  <si>
    <t>41740-7200-09201-0001</t>
  </si>
  <si>
    <t>ALBERCA EFM</t>
  </si>
  <si>
    <t>41740-7200-09201-0002</t>
  </si>
  <si>
    <t>ACTIVATE X TU SALUD</t>
  </si>
  <si>
    <t>41740-7200-09201-0004</t>
  </si>
  <si>
    <t>41740-7200-09201-0009</t>
  </si>
  <si>
    <t>41740-7200-09201-0012</t>
  </si>
  <si>
    <t>41740-7200-09201-0013</t>
  </si>
  <si>
    <t>41740-7200-09201-0015</t>
  </si>
  <si>
    <t>41740-7200-09201-0016</t>
  </si>
  <si>
    <t>41740-7200-09201-0017</t>
  </si>
  <si>
    <t>PESAS(GIMNASIO)</t>
  </si>
  <si>
    <t>41740-7200-09201-0018</t>
  </si>
  <si>
    <t>TRX</t>
  </si>
  <si>
    <t>41740-7200-09202-0001</t>
  </si>
  <si>
    <t>41740-7200-09202-0013</t>
  </si>
  <si>
    <t>41740-7200-09203-0009</t>
  </si>
  <si>
    <t>41740-7200-09204-0003</t>
  </si>
  <si>
    <t>42130-8300-00067-0000</t>
  </si>
  <si>
    <t>INICIATIVA PRIVADA</t>
  </si>
  <si>
    <t>42130-8300-00068-0000</t>
  </si>
  <si>
    <t>ANUNCIOS TÉCNICOS MOCTEZUMA SA DE CV</t>
  </si>
  <si>
    <t>42130-8300-00072-0000</t>
  </si>
  <si>
    <t>CASIMIRO RAMIREZ</t>
  </si>
  <si>
    <t>42130-8300-00073-0000</t>
  </si>
  <si>
    <t>SALVADOR ZAPIEN</t>
  </si>
  <si>
    <t>42130-8300-00075-0000</t>
  </si>
  <si>
    <t>APORTACION POR MOBILIARIO</t>
  </si>
  <si>
    <t>42130-8300-00077-0000</t>
  </si>
  <si>
    <t>CAFETERIA ENRIQUE FERNANDEZ MARTINEZ</t>
  </si>
  <si>
    <t>42130-8300-00078-0000</t>
  </si>
  <si>
    <t>CAFETERIA TOTA CARBAJAL</t>
  </si>
  <si>
    <t>42130-8300-00079-0000</t>
  </si>
  <si>
    <t>CAFETERIA  LUIS I RODRIGUEZ</t>
  </si>
  <si>
    <t>42130-8300-00080-0000</t>
  </si>
  <si>
    <t>CAFETERIA  JESUS RODRIGUEZ GAOANA</t>
  </si>
  <si>
    <t>42130-8300-00081-0000</t>
  </si>
  <si>
    <t>CAFETERIA  PARQUE DEL ARBOL</t>
  </si>
  <si>
    <t>42130-8300-00082-0000</t>
  </si>
  <si>
    <t>CAFETERIA  PARQUE DEL CHAPALITA</t>
  </si>
  <si>
    <t>42130-8300-00083-0000</t>
  </si>
  <si>
    <t>CAFETERIA  PARQUE EXTREMO HILAMAS</t>
  </si>
  <si>
    <t>42220-9200-01042-0000</t>
  </si>
  <si>
    <t>SUBSIDIO MUNICIPAL</t>
  </si>
  <si>
    <t>FORMA PARTE  DE APROXIMADAMENTE  EL 34%  DE  LOS  INGRESOS  DE LA INSTITUCION</t>
  </si>
  <si>
    <t>42220-9200-02000-0006</t>
  </si>
  <si>
    <t>SISTEMA DE COMPETENCIAS ETIQUETADO</t>
  </si>
  <si>
    <t>42220-9200-02000-0008</t>
  </si>
  <si>
    <t>MASIFICACION DE LA ACTIVACION FISICA</t>
  </si>
  <si>
    <t>42220-9200-02000-0009</t>
  </si>
  <si>
    <t>BECAS (ETIQUETADO)</t>
  </si>
  <si>
    <t>42220-9200-02000-0011</t>
  </si>
  <si>
    <t>MANTENIMIENTO DE MINIDEPORTIVAS</t>
  </si>
  <si>
    <t>42220-9200-02000-0014</t>
  </si>
  <si>
    <t>HAZ UN ALTO Y MUEVETE</t>
  </si>
  <si>
    <t>42220-9200-02000-0020</t>
  </si>
  <si>
    <t>MARATON LEON  PRESIDENCIA</t>
  </si>
  <si>
    <t>42220-9200-02000-0021</t>
  </si>
  <si>
    <t>CURSOS DE VERANO CODE</t>
  </si>
  <si>
    <t>42220-9200-02000-0022</t>
  </si>
  <si>
    <t>MARATON CODE</t>
  </si>
  <si>
    <t>42220-9200-02000-0029</t>
  </si>
  <si>
    <t>CONGRESO INTERNACIONAL (ETIQUETADO)</t>
  </si>
  <si>
    <t>42220-9200-02000-0032</t>
  </si>
  <si>
    <t>DIA DE LAS MADRES Y DIA DEL ABUELO CODE</t>
  </si>
  <si>
    <t>42220-9200-02000-0033</t>
  </si>
  <si>
    <t>VIA ACTIVA Y SALUDABLE</t>
  </si>
  <si>
    <t>42220-9200-02000-0034</t>
  </si>
  <si>
    <t>APOYO EQUIPO  DE ABEJAS DE LEON</t>
  </si>
  <si>
    <t>42220-9200-02000-0035</t>
  </si>
  <si>
    <t>APOYO CLUB VIRTUS DE GTO.</t>
  </si>
  <si>
    <t>NOTA:   ERA-02</t>
  </si>
  <si>
    <t>43931-9001-00001-0000</t>
  </si>
  <si>
    <t>UTILIDAD CAMBIARIA</t>
  </si>
  <si>
    <t>5000    GASTOS Y OTRAS PÉRDIDAS</t>
  </si>
  <si>
    <t>NOTA:    ERA-03</t>
  </si>
  <si>
    <t>'51110-1131-00000-0000</t>
  </si>
  <si>
    <t>SUELDO BASE</t>
  </si>
  <si>
    <t>CORRESPONDE  AL  PERSONAL  DE   BASE TANTO  OPERATIVO  COMO  ADMINISTRATIVO</t>
  </si>
  <si>
    <t>'51120-1211-00000-0000</t>
  </si>
  <si>
    <t>'51120-1212-00000-0000</t>
  </si>
  <si>
    <t>HONORARIOS ASIMILADOS</t>
  </si>
  <si>
    <t>CORRESPONDE A HONORARIOS A INSTRUCTORES Y PERSONAL ADMINISTRATIVO Y OPERATIVO</t>
  </si>
  <si>
    <t>'51130-1312-00000-0000</t>
  </si>
  <si>
    <t>ANTIGUEDAD</t>
  </si>
  <si>
    <t>'51130-1321-00000-0000</t>
  </si>
  <si>
    <t>'51130-1322-00000-0000</t>
  </si>
  <si>
    <t>'51130-1323-00000-0000</t>
  </si>
  <si>
    <t>GRATIFICACION DE FIN DE A?O</t>
  </si>
  <si>
    <t>'51130-1342-00000-0000</t>
  </si>
  <si>
    <t>COMPENSACIONES POR SERVICIOS</t>
  </si>
  <si>
    <t>'51140-1413-00000-0000</t>
  </si>
  <si>
    <t>APORTACIONES IMSS</t>
  </si>
  <si>
    <t>'51140-1421-00000-0000</t>
  </si>
  <si>
    <t>APORTACIONES INFONAVIT</t>
  </si>
  <si>
    <t>'51150-1511-00000-0000</t>
  </si>
  <si>
    <t>'51150-1522-00000-0000</t>
  </si>
  <si>
    <t>LIQ POR INDEMNIZ Y SUELDO Y SALA</t>
  </si>
  <si>
    <t>'51150-1541-00000-0000</t>
  </si>
  <si>
    <t>PREST POR COND GENERALES DE TRAB</t>
  </si>
  <si>
    <t>'51150-1591-00000-0000</t>
  </si>
  <si>
    <t>ASIGNACIONES ADICIONALES AL SUELDO</t>
  </si>
  <si>
    <t>'51150-1592-00000-0000</t>
  </si>
  <si>
    <t>OTRAS PRESTACIONES</t>
  </si>
  <si>
    <t>'51160-1711-00000-0000</t>
  </si>
  <si>
    <t>ESTIM POR PRODUCTIVIDAD Y EFICIEN</t>
  </si>
  <si>
    <t>'51210-2111-00000-0000</t>
  </si>
  <si>
    <t>'51210-2112-00000-0000</t>
  </si>
  <si>
    <t>EQUIPOS MENORES DE OFICINA</t>
  </si>
  <si>
    <t>'51210-2141-00000-0000</t>
  </si>
  <si>
    <t>MATY UTIL DE TECNOLOGIA DE INF Y</t>
  </si>
  <si>
    <t>'51210-2151-00000-0000</t>
  </si>
  <si>
    <t>MATERIAL IMPRESO E INFORMACION DIG</t>
  </si>
  <si>
    <t>'51210-2161-00000-0000</t>
  </si>
  <si>
    <t>'51210-2171-00000-0000</t>
  </si>
  <si>
    <t>MATERIALES Y UTILES DE ENSE?ANZA</t>
  </si>
  <si>
    <t>'51210-2182-00000-0000</t>
  </si>
  <si>
    <t>'51220-2212-00000-0000</t>
  </si>
  <si>
    <t>PROD ALIMENTICIOS PARA EL PERSONA</t>
  </si>
  <si>
    <t>'51220-2231-00000-0000</t>
  </si>
  <si>
    <t>UTENSILIOS PARA EL SERV DE ALIMEN</t>
  </si>
  <si>
    <t>'51240-2411-00000-0000</t>
  </si>
  <si>
    <t>MAT DE CONSTRUCCION MINERALESN NO</t>
  </si>
  <si>
    <t>'51240-2421-00000-0000</t>
  </si>
  <si>
    <t>MAT DE CONSTRUCCION DE CONCRETO</t>
  </si>
  <si>
    <t>'51240-2431-00000-0000</t>
  </si>
  <si>
    <t>MAT DE CONSTRUCCION DE CAL Y YESO</t>
  </si>
  <si>
    <t>'51240-2441-00000-0000</t>
  </si>
  <si>
    <t>MAT DE CONSTRUCCION DE MADERA</t>
  </si>
  <si>
    <t>'51240-2451-00000-0000</t>
  </si>
  <si>
    <t>MAT DE CONSTRUCCION DE VIDRIO</t>
  </si>
  <si>
    <t>'51240-2461-00000-0000</t>
  </si>
  <si>
    <t>MAT ELECTRICO Y ELECTRONICO</t>
  </si>
  <si>
    <t>'51240-2471-00000-0000</t>
  </si>
  <si>
    <t>ESTRUCTURAS Y MANUFACTURAS</t>
  </si>
  <si>
    <t>'51240-2481-00000-0000</t>
  </si>
  <si>
    <t>'51240-2491-00000-0000</t>
  </si>
  <si>
    <t>MATERIALES DIVERSOS</t>
  </si>
  <si>
    <t>'51250-2521-00000-0000</t>
  </si>
  <si>
    <t>FERTILIZANTES Y ABONOS</t>
  </si>
  <si>
    <t>'51250-2522-00000-0000</t>
  </si>
  <si>
    <t>PLAGUICIDAS Y PESTICIDAS</t>
  </si>
  <si>
    <t>'51250-2531-00000-0000</t>
  </si>
  <si>
    <t>MEDICINAS Y PRODUCTOS FARMACEUTICO</t>
  </si>
  <si>
    <t>'51250-2541-00000-0000</t>
  </si>
  <si>
    <t>MAT ACCESORIOS Y SUMINISTROS MEDI</t>
  </si>
  <si>
    <t>'51250-2591-00000-0000</t>
  </si>
  <si>
    <t>'51260-2612-00000-0000</t>
  </si>
  <si>
    <t>COMB LUBRICANTES Y ADITIVOS P/VEH</t>
  </si>
  <si>
    <t>'51260-2613-00000-0000</t>
  </si>
  <si>
    <t>COMB LUBRIC Y ADITIVOS P/MAQUINA</t>
  </si>
  <si>
    <t>'51270-2711-00000-0000</t>
  </si>
  <si>
    <t>'51270-2722-00000-0000</t>
  </si>
  <si>
    <t>PRENDAS DE PROTECCION PERSONAL</t>
  </si>
  <si>
    <t>'51270-2731-00000-0000</t>
  </si>
  <si>
    <t>'51290-2911-00000-0000</t>
  </si>
  <si>
    <t>'51290-2921-00000-0000</t>
  </si>
  <si>
    <t>REFAC Y ACCES MENORES DE EDIFICI</t>
  </si>
  <si>
    <t>'51290-2931-00000-0000</t>
  </si>
  <si>
    <t>REFAC ACCES MENORES DE MOBILIARI</t>
  </si>
  <si>
    <t>'51290-2941-00000-0000</t>
  </si>
  <si>
    <t>REFAC Y ACCES MENORES DE EQ DE C</t>
  </si>
  <si>
    <t>'51290-2961-00000-0000</t>
  </si>
  <si>
    <t>REFAC Y ACCES MENORES EQ DE TRAN</t>
  </si>
  <si>
    <t>'51290-2981-00000-0000</t>
  </si>
  <si>
    <t>REFAC Y ACCES MENORES DE MAQ Y E</t>
  </si>
  <si>
    <t>'51290-2991-00000-0000</t>
  </si>
  <si>
    <t>REFAC Y ACCES MENORES OTROS BIEN</t>
  </si>
  <si>
    <t>'51310-3111-00000-0000</t>
  </si>
  <si>
    <t>SERVICIOS DE ENERGIA ELECTRICA</t>
  </si>
  <si>
    <t>'51310-3121-00000-0000</t>
  </si>
  <si>
    <t>'51310-3141-00000-0000</t>
  </si>
  <si>
    <t>'51310-3151-00000-0000</t>
  </si>
  <si>
    <t>'51310-3171-00000-0000</t>
  </si>
  <si>
    <t>SERVICIOS DE ACCESO DE INTERNET</t>
  </si>
  <si>
    <t>'51320-3291-00000-0000</t>
  </si>
  <si>
    <t>'51330-3312-00000-0000</t>
  </si>
  <si>
    <t>'51330-3313-00000-0000</t>
  </si>
  <si>
    <t>'51330-3314-00000-0000</t>
  </si>
  <si>
    <t>OTROS SERVICIOS RELACIONADOS</t>
  </si>
  <si>
    <t>'51330-3332-00000-0000</t>
  </si>
  <si>
    <t>SERVICIOS DE PROCESOS TECNICA Y EN TECNO</t>
  </si>
  <si>
    <t>'51330-3341-00000-0000</t>
  </si>
  <si>
    <t>'51330-3361-00000-0000</t>
  </si>
  <si>
    <t>IMPRES DE DOC OFICIALES P/ SERV</t>
  </si>
  <si>
    <t>'51330-3381-00000-0000</t>
  </si>
  <si>
    <t>'51330-3391-00000-0000</t>
  </si>
  <si>
    <t>SERVICIOS PROFES CIENT Y TECNIC</t>
  </si>
  <si>
    <t>'51340-3411-00000-0000</t>
  </si>
  <si>
    <t>'51340-3431-00000-0000</t>
  </si>
  <si>
    <t>SERVICIOS DE RECAUDACION TRASLADO Y CUST</t>
  </si>
  <si>
    <t>'51340-3441-00000-0000</t>
  </si>
  <si>
    <t>SEGUROS DE RESPONSABILIDAD PATRIMONIAL Y</t>
  </si>
  <si>
    <t>'51340-3451-00000-0000</t>
  </si>
  <si>
    <t>'51340-3471-00000-0000</t>
  </si>
  <si>
    <t>'51350-3511-00000-0000</t>
  </si>
  <si>
    <t>CONSERV Y MTTO DE INMUEBLES</t>
  </si>
  <si>
    <t>'51350-3512-00000-0000</t>
  </si>
  <si>
    <t>ADAPTACION DE INMUEBLES</t>
  </si>
  <si>
    <t>'51350-3521-00000-0000</t>
  </si>
  <si>
    <t>INST REP Y MTTO DE MOB Y EQ DE</t>
  </si>
  <si>
    <t>'51350-3531-00000-0000</t>
  </si>
  <si>
    <t>INST REP Y MTTO DE BIENES INFORM</t>
  </si>
  <si>
    <t>'51350-3551-00000-0000</t>
  </si>
  <si>
    <t>MTTO Y CONSERV DE VEHICULOS TERRE</t>
  </si>
  <si>
    <t>'51350-3571-00000-0000</t>
  </si>
  <si>
    <t>INST REP Y MTTO DE MAQ EQ Y HE</t>
  </si>
  <si>
    <t>'51350-3581-00000-0000</t>
  </si>
  <si>
    <t>SERV DE LIMPIEZA Y MANEJO DE DESE</t>
  </si>
  <si>
    <t>'51350-3591-00000-0000</t>
  </si>
  <si>
    <t>SERVICIOS DE JARDINERIA Y FUMIGACI</t>
  </si>
  <si>
    <t>'51360-3612-00000-0000</t>
  </si>
  <si>
    <t>IMPRESION Y ELAB DE PUBLI OFICIA</t>
  </si>
  <si>
    <t>'51360-3621-00000-0000</t>
  </si>
  <si>
    <t>PROM PARA VTAS DE BIENES Y SERVIC</t>
  </si>
  <si>
    <t>'51360-3641-00000-0000</t>
  </si>
  <si>
    <t>SERVICIOS DE REVELADO DE FOTOGRAFI</t>
  </si>
  <si>
    <t>'51360-3651-00000-0000</t>
  </si>
  <si>
    <t>SERV DE LA INDUSTRIA FILMICASONI</t>
  </si>
  <si>
    <t>'51370-3751-00000-0000</t>
  </si>
  <si>
    <t>VIATICOS NACIONALES P/SERV PUBLIC</t>
  </si>
  <si>
    <t>'51370-3781-00000-0000</t>
  </si>
  <si>
    <t>SERV INTEGRALES DE TRASLADO Y VIA</t>
  </si>
  <si>
    <t>'51370-3791-00000-0000</t>
  </si>
  <si>
    <t>OTROS SERV DE TRASLADO Y HOSPEDAJ</t>
  </si>
  <si>
    <t>'51380-3821-00000-0000</t>
  </si>
  <si>
    <t>'51380-3831-00000-0000</t>
  </si>
  <si>
    <t>CONGRESOS Y CONVENCIONES</t>
  </si>
  <si>
    <t>'51380-3852-00000-0000</t>
  </si>
  <si>
    <t>GTOS DE OFICINAS DE SERV PUBLICOS</t>
  </si>
  <si>
    <t>'51380-3853-00000-0000</t>
  </si>
  <si>
    <t>GASTOS DE REPRESENTACION</t>
  </si>
  <si>
    <t>'51390-3921-00000-0000</t>
  </si>
  <si>
    <t>'51390-3981-00000-0000</t>
  </si>
  <si>
    <t>IMPUESTO SOBRE NOMINAS</t>
  </si>
  <si>
    <t>'52410-4411-00000-0000</t>
  </si>
  <si>
    <t>GASTOS ACT CULTURALES Y DEPORTIVA</t>
  </si>
  <si>
    <t>'52410-4414-00000-0000</t>
  </si>
  <si>
    <t>PREMIOSESTIMULOS RECO A DEPORTI</t>
  </si>
  <si>
    <t>'52420-4421-00000-0000</t>
  </si>
  <si>
    <t>'55110-0000-00001-0000</t>
  </si>
  <si>
    <t>'55110-0000-00002-0000</t>
  </si>
  <si>
    <t>'55110-0000-00003-0000</t>
  </si>
  <si>
    <t>'55110-0000-00004-0000</t>
  </si>
  <si>
    <t>'55110-0000-00006-0000</t>
  </si>
  <si>
    <t>'55110-0000-00007-0000</t>
  </si>
  <si>
    <t>EQ P/USO MEDICODENTAL Y LABORATO</t>
  </si>
  <si>
    <t>'55110-0000-00008-0000</t>
  </si>
  <si>
    <t>'55110-0000-00010-0000</t>
  </si>
  <si>
    <t>MAQ Y EQ P/ EL COMERCIO Y LOS SE</t>
  </si>
  <si>
    <t>'55110-0000-00012-0000</t>
  </si>
  <si>
    <t>'55110-0000-00013-0000</t>
  </si>
  <si>
    <t>'55110-0000-00014-0000</t>
  </si>
  <si>
    <t>'55171-0000-00000-0000</t>
  </si>
  <si>
    <t>'55350-0000-00001-0001</t>
  </si>
  <si>
    <t>DISMINUCION DE ALMACEN DE MATERIALES Y S</t>
  </si>
  <si>
    <t>100.00 %</t>
  </si>
  <si>
    <t>31200-0000-00001-0000</t>
  </si>
  <si>
    <t>BIENES DONADOS</t>
  </si>
  <si>
    <t>DONACIONES  DE  CAPITAL</t>
  </si>
  <si>
    <t>32100-0000-00001-0000</t>
  </si>
  <si>
    <t>RESULTADO DEL EJERCICIO</t>
  </si>
  <si>
    <t>MUNICIPAL Y PROPIO</t>
  </si>
  <si>
    <t>32100-0000-00002-0000</t>
  </si>
  <si>
    <t>32100-0000-00003-0000</t>
  </si>
  <si>
    <t>RESULTADO DEL EJERCICIO 2013</t>
  </si>
  <si>
    <t>32100-0000-00004-0000</t>
  </si>
  <si>
    <t>32200-0000-00002-0000</t>
  </si>
  <si>
    <t>32200-0000-00003-0000</t>
  </si>
  <si>
    <t>32200-0000-00004-0000</t>
  </si>
  <si>
    <t>EJERCICIO 2011</t>
  </si>
  <si>
    <t>32200-0000-00005-0000</t>
  </si>
  <si>
    <t>EJERCICIO 2012</t>
  </si>
  <si>
    <t>32200-0000-00006-0000</t>
  </si>
  <si>
    <t>EJERCICIO 2013</t>
  </si>
  <si>
    <t>32200-0000-00007-0000</t>
  </si>
  <si>
    <t>EJERCICIO 2014</t>
  </si>
  <si>
    <t>32200-0000-00008-0000</t>
  </si>
  <si>
    <t>EJERCICIO 2015</t>
  </si>
  <si>
    <t>32320-0000-00001-0000</t>
  </si>
  <si>
    <t>BIENES MUEBLES</t>
  </si>
  <si>
    <t>32330-0000-00001-0000</t>
  </si>
  <si>
    <t>BIENES INTANGIBLES</t>
  </si>
  <si>
    <t xml:space="preserve">Total </t>
  </si>
  <si>
    <t>'11112-0000-00000-0000</t>
  </si>
  <si>
    <t>FONDOS FIJOS DE CAJA</t>
  </si>
  <si>
    <t>11112-0000-00001-0006</t>
  </si>
  <si>
    <t>SERGIO VIGUERAS MONTAÑO</t>
  </si>
  <si>
    <t>11112-0000-00001-0007</t>
  </si>
  <si>
    <t>LAURA PADILLA CAMPOS</t>
  </si>
  <si>
    <t>11112-0000-00002-0006</t>
  </si>
  <si>
    <t>11112-0000-00003-0014</t>
  </si>
  <si>
    <t>LETICIA HERNANDEZ BRIZUELA</t>
  </si>
  <si>
    <t>11112-0000-00003-0018</t>
  </si>
  <si>
    <t>ESAU VAZQUEZ MORENO</t>
  </si>
  <si>
    <t>11112-0000-00003-0019</t>
  </si>
  <si>
    <t>11112-0000-00003-0020</t>
  </si>
  <si>
    <t>ALICIA MARTINEZ JARAMILLO</t>
  </si>
  <si>
    <t>11112-0000-00004-0005</t>
  </si>
  <si>
    <t>ANA MARIA TERRONES MONJARAZ</t>
  </si>
  <si>
    <t>11112-0000-00004-0008</t>
  </si>
  <si>
    <t>CELESTINO ORTEGA MONJARAZ</t>
  </si>
  <si>
    <t>11112-0000-00004-0009</t>
  </si>
  <si>
    <t>MA. DE LOS ANGELES AMARO FALCON</t>
  </si>
  <si>
    <t>11112-0000-00004-0010</t>
  </si>
  <si>
    <t>11112-0000-00005-0005</t>
  </si>
  <si>
    <t>MARIA ISABEL DEL ANGEL JASSO</t>
  </si>
  <si>
    <t>11112-0000-00005-0006</t>
  </si>
  <si>
    <t>JOSEFINA RAMIREZ MARMOLEJO</t>
  </si>
  <si>
    <t>11112-0000-00005-0007</t>
  </si>
  <si>
    <t>JORGE IGNACIO MEDINA ZAPIEN</t>
  </si>
  <si>
    <t>11112-0000-00006-0003</t>
  </si>
  <si>
    <t>HORTA BRACAMONTES GUILLERMO HORTA</t>
  </si>
  <si>
    <t>11112-0000-00006-0004</t>
  </si>
  <si>
    <t>MA GUADALUPE MUÑOZ</t>
  </si>
  <si>
    <t>11112-0000-00006-0005</t>
  </si>
  <si>
    <t>MARIA CONCEPCION MURILLO MEDINA</t>
  </si>
  <si>
    <t>11112-0000-00007-0002</t>
  </si>
  <si>
    <t>11112-0000-00007-0003</t>
  </si>
  <si>
    <t>RAMONA VELAZQUEZ MURILLO</t>
  </si>
  <si>
    <t>11112-0000-00007-0004</t>
  </si>
  <si>
    <t>JUANA VARGAS URRUTIA</t>
  </si>
  <si>
    <t>11112-0000-00008-0006</t>
  </si>
  <si>
    <t>ELVIA LAURA PIÑA NAVARRO</t>
  </si>
  <si>
    <t>11112-0000-00008-0007</t>
  </si>
  <si>
    <t>OFELIA ECHEVERRIA MUÑOZ</t>
  </si>
  <si>
    <t>11112-0000-00008-0008</t>
  </si>
  <si>
    <t>MARIA DE JESUS NEGRETE RODRIGUEZ</t>
  </si>
  <si>
    <t>11112-0000-00008-0009</t>
  </si>
  <si>
    <t>ISABEL BARCO BARCO</t>
  </si>
  <si>
    <t>11112-0000-00008-0011</t>
  </si>
  <si>
    <t>JOSE ISABEL ALVAREZ BOCANEGRA</t>
  </si>
  <si>
    <t>11112-0000-00010-0008</t>
  </si>
  <si>
    <t>11112-0000-00010-0009</t>
  </si>
  <si>
    <t>JOHANA ELIZABETH GARCIA BARAJAS</t>
  </si>
  <si>
    <t>11112-0000-00010-0010</t>
  </si>
  <si>
    <t>MARIA DEL REFUGIO GONZALEZ MARTINEZ</t>
  </si>
  <si>
    <t>11112-0000-00011-0004</t>
  </si>
  <si>
    <t>11112-0000-00019-0001</t>
  </si>
  <si>
    <t>ALEJANDRA RICO PEREZ</t>
  </si>
  <si>
    <t>11112-0000-00021-0004</t>
  </si>
  <si>
    <t>ESTEBAN GABRIEL PADILLA RODRIGUEZ</t>
  </si>
  <si>
    <t>11112-0000-00021-0005</t>
  </si>
  <si>
    <t>CELIA MUÑOZ FLORES</t>
  </si>
  <si>
    <t>11112-0000-00021-0006</t>
  </si>
  <si>
    <t>LAURA PATRICIA CAMPOS ARELLANO</t>
  </si>
  <si>
    <t>11121-0000-00001-0001</t>
  </si>
  <si>
    <t>BANORTE CTA 806-01221-1</t>
  </si>
  <si>
    <t>11121-0000-00001-0003</t>
  </si>
  <si>
    <t>BANORTE ETIQUETADOS 0869474511</t>
  </si>
  <si>
    <t>11121-0000-00001-0004</t>
  </si>
  <si>
    <t>BANORTE MARATON</t>
  </si>
  <si>
    <t>11121-0000-00001-0005</t>
  </si>
  <si>
    <t>BANORTE 2008</t>
  </si>
  <si>
    <t>11121-0000-00001-0006</t>
  </si>
  <si>
    <t>BANORTE 1605 CONGRESO</t>
  </si>
  <si>
    <t>11161-0000-00000-0001</t>
  </si>
  <si>
    <t>1210, 1230, 1240 Y 1250  INVERSIONES, ADQ. BIENES MUEBLES, INMUEBLES E INTANGIBLES</t>
  </si>
  <si>
    <t>0.00</t>
  </si>
  <si>
    <t>INV MED PROY P PREST D SERV (PPS) Y SIMI</t>
  </si>
  <si>
    <t xml:space="preserve">BIENES EN CONCESIONADOS O EN COMODATO   </t>
  </si>
  <si>
    <t xml:space="preserve"> TOTAL </t>
  </si>
  <si>
    <t>Se informará, de manera agrupada, en las notas a los Estados Financieros las cuentas de orden contables y cuentas de orden presupuestario.</t>
  </si>
  <si>
    <t>B) Presupuestales:</t>
  </si>
  <si>
    <t>…</t>
  </si>
  <si>
    <t>Comisión Municipal del Deporte y Cultura Física</t>
  </si>
  <si>
    <t>COMUDE</t>
  </si>
  <si>
    <t xml:space="preserve">Sistema Municipal de Agua Potable y Alcantarillado </t>
  </si>
  <si>
    <t>SAPAL</t>
  </si>
  <si>
    <t>Instituto Municipal de la Mujer</t>
  </si>
  <si>
    <t>IMM</t>
  </si>
  <si>
    <t>Patronato del Parque Zoológico de León</t>
  </si>
  <si>
    <t>ZOOLEON</t>
  </si>
  <si>
    <t>Fideicomiso Promoción Juvenil</t>
  </si>
  <si>
    <t>Patronato de Explora</t>
  </si>
  <si>
    <t>EXPLORA</t>
  </si>
  <si>
    <t>Instituto Cultural de León</t>
  </si>
  <si>
    <t>ICL</t>
  </si>
  <si>
    <t>Museo de la Ciudad</t>
  </si>
  <si>
    <t>MC</t>
  </si>
  <si>
    <t xml:space="preserve">Patronato de la Feria y Parque Ecológico </t>
  </si>
  <si>
    <t>FERIALEON</t>
  </si>
  <si>
    <t>IMPLAN</t>
  </si>
  <si>
    <t>Patronato del Parque Metropolitano</t>
  </si>
  <si>
    <t>IMUVI</t>
  </si>
  <si>
    <t>Patronato de Bomberos</t>
  </si>
  <si>
    <t>BOMBEROS</t>
  </si>
  <si>
    <t>FCIND</t>
  </si>
  <si>
    <t>Fideicomiso de Obras por Cooperación</t>
  </si>
  <si>
    <t>FIDOC</t>
  </si>
  <si>
    <t>Fideicomiso Ciudad Industrial</t>
  </si>
  <si>
    <t xml:space="preserve">Instituto Municipal de Vivienda </t>
  </si>
  <si>
    <t xml:space="preserve">Instituto Municipal de Planeación </t>
  </si>
  <si>
    <t xml:space="preserve">Sistema Integral de Aseo Público </t>
  </si>
  <si>
    <t>SIAP</t>
  </si>
  <si>
    <t>Sistema Municipal de Agua Potable y Alcantarillado Rural</t>
  </si>
  <si>
    <t>Entidades Paraestatales y Fideicomisos No Empresariales y No Financieros
NOTAS A LOS ESTADOS FINANCIEROS
AL 31 DE DICIEMBRE DE 2016</t>
  </si>
  <si>
    <t>111411011</t>
  </si>
  <si>
    <t>BBVA BANCOMER CONT.1356198295 CTA.0177473036</t>
  </si>
  <si>
    <t>111411014</t>
  </si>
  <si>
    <t>SANTANDER CTA.65-50519251-5 INVERSION</t>
  </si>
  <si>
    <t>111511014</t>
  </si>
  <si>
    <t>DEL BAJIO 58700500101 PTE PRODDER</t>
  </si>
  <si>
    <t>111511042</t>
  </si>
  <si>
    <t>DEL BAJIO 10826998 PRODDER 2014</t>
  </si>
  <si>
    <t>111511047</t>
  </si>
  <si>
    <t>DEL BAJIO 11212594 MUNICIPAL 2014</t>
  </si>
  <si>
    <t>111511051</t>
  </si>
  <si>
    <t>DEL BAJIO 125974150101 APAZU PROME 2014</t>
  </si>
  <si>
    <t>111511052</t>
  </si>
  <si>
    <t>DEL BAJIO 13305008 IMUVI 2015</t>
  </si>
  <si>
    <t>111511053</t>
  </si>
  <si>
    <t>DEL BAJIO 13305065 MUNICIPALES 2015</t>
  </si>
  <si>
    <t>111511054</t>
  </si>
  <si>
    <t>DEL BAJIO 13305099 PRODDER 2015</t>
  </si>
  <si>
    <t>111511055</t>
  </si>
  <si>
    <t>DEL BAJIO 13506316 APAZU 2015</t>
  </si>
  <si>
    <t>111511057</t>
  </si>
  <si>
    <t>DEL BAJIO 14279277 APAZU PROME 2015</t>
  </si>
  <si>
    <t>111511058</t>
  </si>
  <si>
    <t>SCOTIABANK INVERLAT  01704360354 zapotillo</t>
  </si>
  <si>
    <t>111511059</t>
  </si>
  <si>
    <t>SANTANDER  65-50519251-5 zapotillo</t>
  </si>
  <si>
    <t>111511060</t>
  </si>
  <si>
    <t>BANCOMER  177473036 zapotillo</t>
  </si>
  <si>
    <t>111511062</t>
  </si>
  <si>
    <t>DEL BAJIO 15579253 PRODDER 2016</t>
  </si>
  <si>
    <t>111511064</t>
  </si>
  <si>
    <t>DEL BAJIO 16472813 IMUVI 2016</t>
  </si>
  <si>
    <t>111511065</t>
  </si>
  <si>
    <t>DEL BAJIO 16578817 APAUR 2016</t>
  </si>
  <si>
    <t>111511066</t>
  </si>
  <si>
    <t>DEL BAJIO 17628231 MUNICIPALES 2016 RAMO 33</t>
  </si>
  <si>
    <t>112211001</t>
  </si>
  <si>
    <t>CXC AGUA POTABLE</t>
  </si>
  <si>
    <t>112211002</t>
  </si>
  <si>
    <t>CXC ALCANTARILLADO</t>
  </si>
  <si>
    <t>112211003</t>
  </si>
  <si>
    <t>CXC SANEAMIENTO</t>
  </si>
  <si>
    <t>112211004</t>
  </si>
  <si>
    <t>CXC AGUA RESIDUAL</t>
  </si>
  <si>
    <t>112211005</t>
  </si>
  <si>
    <t>CXC AGUA TRATADA</t>
  </si>
  <si>
    <t>112211006</t>
  </si>
  <si>
    <t>CXC RECEPCION DE AGUA RESIDUAL</t>
  </si>
  <si>
    <t>112213005</t>
  </si>
  <si>
    <t>CXC VARIOS</t>
  </si>
  <si>
    <t>112214001</t>
  </si>
  <si>
    <t>CXC APORTACIONES</t>
  </si>
  <si>
    <t>112214003</t>
  </si>
  <si>
    <t>CXC APORTACION DE OBRAS DE CABECERA</t>
  </si>
  <si>
    <t>112311001</t>
  </si>
  <si>
    <t>FUNCIONARIOS Y EMPLEADOS</t>
  </si>
  <si>
    <t>112311002</t>
  </si>
  <si>
    <t>GTOS X COMPROBAR</t>
  </si>
  <si>
    <t>112311004</t>
  </si>
  <si>
    <t>FUNC Y EMP ACTIVO INFONAVIT</t>
  </si>
  <si>
    <t>112311005</t>
  </si>
  <si>
    <t>FUNC Y EMP BAJA INFONAVIT</t>
  </si>
  <si>
    <t>112312009</t>
  </si>
  <si>
    <t>CHEQUES DEVUELTOS</t>
  </si>
  <si>
    <t>112312013</t>
  </si>
  <si>
    <t>SANCIONES</t>
  </si>
  <si>
    <t>112313001</t>
  </si>
  <si>
    <t>GOBIERNO DEL ESTADO</t>
  </si>
  <si>
    <t>112313002</t>
  </si>
  <si>
    <t>PRESIDENCIA MUNICIPAL</t>
  </si>
  <si>
    <t>112313005</t>
  </si>
  <si>
    <t>ASESORIA CONSTRUCCION INSTALACION DEL BAJIO SA</t>
  </si>
  <si>
    <t>112313006</t>
  </si>
  <si>
    <t>CONST RIMAR Y ASOC SA DE CV</t>
  </si>
  <si>
    <t>112313007</t>
  </si>
  <si>
    <t>CONSTRUCTORA ATRIUM SA DE CV</t>
  </si>
  <si>
    <t>112313008</t>
  </si>
  <si>
    <t>GASCA QUIRINO SERGIO ALEJANDRO</t>
  </si>
  <si>
    <t>112313009</t>
  </si>
  <si>
    <t>CONSTRUCTORA GICSA SA DE CV</t>
  </si>
  <si>
    <t>112313010</t>
  </si>
  <si>
    <t>ZAVALA GUTIERREZ JOSE ANTONIO</t>
  </si>
  <si>
    <t>112313012</t>
  </si>
  <si>
    <t>PRECONSA DE LEON SA DE CV</t>
  </si>
  <si>
    <t>112313013</t>
  </si>
  <si>
    <t>PEREZ ROJO MARCOS OCTAVIO</t>
  </si>
  <si>
    <t>112313014</t>
  </si>
  <si>
    <t>ZENDEJAS Y AGUILAR SA DE CV</t>
  </si>
  <si>
    <t>112313015</t>
  </si>
  <si>
    <t>CONSTRUCCIONES EXEDIL SA DE CV</t>
  </si>
  <si>
    <t>112313016</t>
  </si>
  <si>
    <t>EDIFICACIONES SPAZIO SA DE CV</t>
  </si>
  <si>
    <t>112313017</t>
  </si>
  <si>
    <t>SALDAÑA LIRA JORGE LUIS</t>
  </si>
  <si>
    <t>112313018</t>
  </si>
  <si>
    <t>PROYECTOS Y CONSTRUCCIONES AGHOR SA DE CV</t>
  </si>
  <si>
    <t>112313019</t>
  </si>
  <si>
    <t>ANALISIS Y CONTROL DE MATERIALES DEL BAJIO SA DE CV</t>
  </si>
  <si>
    <t>112313020</t>
  </si>
  <si>
    <t>CONSTRUCTORA EAGLE SA DE CV</t>
  </si>
  <si>
    <t>112313021</t>
  </si>
  <si>
    <t>ESPINOZA PEREZ MARIO ALBERTO</t>
  </si>
  <si>
    <t>112313032</t>
  </si>
  <si>
    <t>AUA TEC SA DE CV</t>
  </si>
  <si>
    <t>112313037</t>
  </si>
  <si>
    <t>FIDEICOMISO 538906100 GOB EDO GTO FOPARIVER</t>
  </si>
  <si>
    <t>112314001</t>
  </si>
  <si>
    <t>AGUILERA MIRANDA MARIO ALBERTO</t>
  </si>
  <si>
    <t>112314002</t>
  </si>
  <si>
    <t>RICO GUERRA MARIBEL</t>
  </si>
  <si>
    <t>112314003</t>
  </si>
  <si>
    <t>SERVICIO DE ADMINISTRACION TRIBUTARIA</t>
  </si>
  <si>
    <t>112314005</t>
  </si>
  <si>
    <t>NUÑEZ MORA Y ASOCIADOS AJUSTADORES SA DE CV</t>
  </si>
  <si>
    <t>112314006</t>
  </si>
  <si>
    <t>CONSTRUCTORA Y ARRENDADORA GARA SA DE CV</t>
  </si>
  <si>
    <t>112314007</t>
  </si>
  <si>
    <t>GRUPO MEXICANO DE SEGUROS SA DE CV</t>
  </si>
  <si>
    <t>112314008</t>
  </si>
  <si>
    <t>INMOBILIARIA YACANA SA DE CV</t>
  </si>
  <si>
    <t>112312015</t>
  </si>
  <si>
    <t>PAGOMATICOS</t>
  </si>
  <si>
    <t>112313040</t>
  </si>
  <si>
    <t>ALBA DOMINGUEZ ADRIANA VIRGINIA</t>
  </si>
  <si>
    <t>112313043</t>
  </si>
  <si>
    <t>FID PENSIONES JUBILACIONES Y PRIMA DE ANTIGUEDAD</t>
  </si>
  <si>
    <t>112911001</t>
  </si>
  <si>
    <t>IVA X ACREDITAR</t>
  </si>
  <si>
    <t>112911003</t>
  </si>
  <si>
    <t>IVA ACREDITABLE SDO A FAVOR</t>
  </si>
  <si>
    <t>113111001</t>
  </si>
  <si>
    <t>ANT A PROV DE BIENES Y SERV</t>
  </si>
  <si>
    <t>113411001</t>
  </si>
  <si>
    <t>ANT A CONTRATISTAS</t>
  </si>
  <si>
    <t>113912002</t>
  </si>
  <si>
    <t>RENTA EDIFICIOS</t>
  </si>
  <si>
    <t>113913001</t>
  </si>
  <si>
    <t>SEG DE RESP PATRIM Y FIANZAS</t>
  </si>
  <si>
    <t>113913002</t>
  </si>
  <si>
    <t>SEG DE BIENES PATRIM</t>
  </si>
  <si>
    <t>113914001</t>
  </si>
  <si>
    <t>MNTTO DE EQ DE TI PAG X ANT</t>
  </si>
  <si>
    <t>115111007</t>
  </si>
  <si>
    <t>ALMACEN PAPELERIA</t>
  </si>
  <si>
    <t>115131001</t>
  </si>
  <si>
    <t>ALMACEN CENTRAL</t>
  </si>
  <si>
    <t>115131003</t>
  </si>
  <si>
    <t>ALMACEN PIEZAS ESPECIALES</t>
  </si>
  <si>
    <t>115131004</t>
  </si>
  <si>
    <t>ALMACEN ALTERNO</t>
  </si>
  <si>
    <t>115131006</t>
  </si>
  <si>
    <t>ALMACEN PROYECTOS</t>
  </si>
  <si>
    <t>115151002</t>
  </si>
  <si>
    <t>ALMACEN CONTROL VEHICULAR</t>
  </si>
  <si>
    <t>115161001</t>
  </si>
  <si>
    <t>115181001</t>
  </si>
  <si>
    <t>115181002</t>
  </si>
  <si>
    <t>123111001</t>
  </si>
  <si>
    <t>mensual</t>
  </si>
  <si>
    <t>123111002</t>
  </si>
  <si>
    <t>REEXP DE TERRENOS</t>
  </si>
  <si>
    <t>123311001</t>
  </si>
  <si>
    <t>EDIFICIOS Y CONSTRUCCIONES</t>
  </si>
  <si>
    <t>123311002</t>
  </si>
  <si>
    <t>REEXP EDIFICIOS Y CONSTRUCCIONES</t>
  </si>
  <si>
    <t>123461001</t>
  </si>
  <si>
    <t>INFTRA AGUA POTABLE</t>
  </si>
  <si>
    <t>123461002</t>
  </si>
  <si>
    <t>REEXP INFTRA AGUA POTABLE</t>
  </si>
  <si>
    <t>123462001</t>
  </si>
  <si>
    <t>INFTRA ALCANTARILLADO</t>
  </si>
  <si>
    <t>123462002</t>
  </si>
  <si>
    <t>REEXP INFTRA ALCANTARILLADO</t>
  </si>
  <si>
    <t>123463001</t>
  </si>
  <si>
    <t>INFTRA PLUVIAL</t>
  </si>
  <si>
    <t>123463002</t>
  </si>
  <si>
    <t>REEXP INFTRA PLUVIAL</t>
  </si>
  <si>
    <t>123464001</t>
  </si>
  <si>
    <t>INFTRA SANEAMIENTO</t>
  </si>
  <si>
    <t>123464002</t>
  </si>
  <si>
    <t>REEXP INFTRA SANEAMIENTO</t>
  </si>
  <si>
    <t>123465001</t>
  </si>
  <si>
    <t>INFTRA AGUA TRATADA</t>
  </si>
  <si>
    <t>123465002</t>
  </si>
  <si>
    <t>REEXP INFTRA AGUA TRATADA</t>
  </si>
  <si>
    <t>123531001</t>
  </si>
  <si>
    <t>CEP AGUA POTABLE</t>
  </si>
  <si>
    <t>123532001</t>
  </si>
  <si>
    <t>CEP ALCANTARILLADO</t>
  </si>
  <si>
    <t>123533001</t>
  </si>
  <si>
    <t>CEP PLUVIAL</t>
  </si>
  <si>
    <t>123534001</t>
  </si>
  <si>
    <t>CEP SANEAMIENTO</t>
  </si>
  <si>
    <t>123535001</t>
  </si>
  <si>
    <t>CEP AGUA TRATADA</t>
  </si>
  <si>
    <t>123621001</t>
  </si>
  <si>
    <t>CEP EDIFICACION</t>
  </si>
  <si>
    <t>124111001</t>
  </si>
  <si>
    <t>MUEBLES DE OFNA Y ESTANT</t>
  </si>
  <si>
    <t>124111002</t>
  </si>
  <si>
    <t>REEXP DE MUEBLES DE OFNA Y ESTANT</t>
  </si>
  <si>
    <t>124121001</t>
  </si>
  <si>
    <t>MUEBLES, EXCEPTO DE OFNA Y ESTANT</t>
  </si>
  <si>
    <t>124121002</t>
  </si>
  <si>
    <t>REEXP DE MUEBLES, EXCEPTO DE OFNA Y ESTANT</t>
  </si>
  <si>
    <t>124131001</t>
  </si>
  <si>
    <t>EQ DE COMPUTO Y DE TI</t>
  </si>
  <si>
    <t>124131002</t>
  </si>
  <si>
    <t>REEXP DE EQ DE COMPUTO Y DE TI</t>
  </si>
  <si>
    <t>124191001</t>
  </si>
  <si>
    <t>OTROS MOB Y EQS DE ADMON</t>
  </si>
  <si>
    <t>124191002</t>
  </si>
  <si>
    <t>REEXP DE OTROS MOB Y EQ DE ADMON</t>
  </si>
  <si>
    <t>124411001</t>
  </si>
  <si>
    <t>VEHICULOS Y EQ TERRESTRE</t>
  </si>
  <si>
    <t>124411002</t>
  </si>
  <si>
    <t>REEXP DE EQ DE TRANSPORTE</t>
  </si>
  <si>
    <t>124421001</t>
  </si>
  <si>
    <t>124421002</t>
  </si>
  <si>
    <t>REEXP DE CARROCERIAS Y REMOLQUES</t>
  </si>
  <si>
    <t>124491001</t>
  </si>
  <si>
    <t>OTROS EQS DE TRANSPORTE</t>
  </si>
  <si>
    <t>124491002</t>
  </si>
  <si>
    <t>REEXP DE OTROS EQS DE TRANSPORTE</t>
  </si>
  <si>
    <t>124621001</t>
  </si>
  <si>
    <t>MAQUINARIA Y EQ INDS</t>
  </si>
  <si>
    <t>124621002</t>
  </si>
  <si>
    <t>REEXP DE MAQUINARIA Y EQ INDS</t>
  </si>
  <si>
    <t>124631001</t>
  </si>
  <si>
    <t>MAQ Y EQ DE CONSTRUCCION</t>
  </si>
  <si>
    <t>124631002</t>
  </si>
  <si>
    <t>REEXP DE MAQ Y EQ DE CONSTRUCCION</t>
  </si>
  <si>
    <t>124641001</t>
  </si>
  <si>
    <t>SIST DE AIRE ACOND Y CALEFACCION</t>
  </si>
  <si>
    <t>124641002</t>
  </si>
  <si>
    <t>REEXP DE SIST DE AIRE ACOND Y CALEFACCION</t>
  </si>
  <si>
    <t>124651001</t>
  </si>
  <si>
    <t>EQ DE COMUNICACION Y TELECOM</t>
  </si>
  <si>
    <t>124651002</t>
  </si>
  <si>
    <t>REEXP DE EQ DE COMUNICACION Y TELECOM</t>
  </si>
  <si>
    <t>124661001</t>
  </si>
  <si>
    <t>EQS DE GENER ELECTRICA, APARATOS Y ACCS ELECT</t>
  </si>
  <si>
    <t>124661002</t>
  </si>
  <si>
    <t>REEXP DE EQS DE GEN ELECTRICA, APARATOS Y ACCS ELECT</t>
  </si>
  <si>
    <t>124671001</t>
  </si>
  <si>
    <t>HERRAMIENTAS Y MAQS-HERRAMIENTA</t>
  </si>
  <si>
    <t>124671002</t>
  </si>
  <si>
    <t>REEXP DE HERRAMIENTAS Y MAQS-HERRAMIENTA</t>
  </si>
  <si>
    <t>124691001</t>
  </si>
  <si>
    <t>124691002</t>
  </si>
  <si>
    <t>REEXP DE OTROS EQS</t>
  </si>
  <si>
    <t>124692001</t>
  </si>
  <si>
    <t>EQ DE LABORATORIO</t>
  </si>
  <si>
    <t>124692002</t>
  </si>
  <si>
    <t>REEXP DE EQ MEDICO Y DE LABORATORIO</t>
  </si>
  <si>
    <t>124693001</t>
  </si>
  <si>
    <t>EQ DE PROTECCION Y SEGURIDAD</t>
  </si>
  <si>
    <t>124693002</t>
  </si>
  <si>
    <t>REEXP DE EQ DE PROTECC Y SEGURIDAD</t>
  </si>
  <si>
    <t>126111001</t>
  </si>
  <si>
    <t>DEPR ACUM EDIF Y CONSTRNS</t>
  </si>
  <si>
    <t>línea recta</t>
  </si>
  <si>
    <t>126111002</t>
  </si>
  <si>
    <t>DEPR ACUM REEXP DE EDIF Y CONSTRNS</t>
  </si>
  <si>
    <t>126211001</t>
  </si>
  <si>
    <t>DEPR ACUM INFTRA AGUA POTABLE</t>
  </si>
  <si>
    <t>126211002</t>
  </si>
  <si>
    <t>DEPR ACUM REEXP INFTRA AGUA POTABLE</t>
  </si>
  <si>
    <t>126212001</t>
  </si>
  <si>
    <t>DEPR ACUM INFTRA ALCANTARILLADO</t>
  </si>
  <si>
    <t>126212002</t>
  </si>
  <si>
    <t>DEPR ACUM REEXP INFTRA ALCANTARILLADO</t>
  </si>
  <si>
    <t>126213001</t>
  </si>
  <si>
    <t>DEPR ACUM INFTRA PLUVIAL</t>
  </si>
  <si>
    <t>126213002</t>
  </si>
  <si>
    <t>DEPR ACUM REEXP INFTRA PLUVIAL</t>
  </si>
  <si>
    <t>126214001</t>
  </si>
  <si>
    <t>DEPR ACUM INFTRA SANEAMIENTO</t>
  </si>
  <si>
    <t>126214002</t>
  </si>
  <si>
    <t>DEPR ACUM REEXP INFTRA SANEAMIENTO</t>
  </si>
  <si>
    <t>126215001</t>
  </si>
  <si>
    <t>DEPR ACUM INFTRA AGUA TRATADA</t>
  </si>
  <si>
    <t>126215002</t>
  </si>
  <si>
    <t>DEPR ACUM REEXP INFTRA AGUA TRATADA</t>
  </si>
  <si>
    <t>126311001</t>
  </si>
  <si>
    <t>DEPR ACUM MUEBLES DE OFNA Y ESTANTERIA</t>
  </si>
  <si>
    <t>126311002</t>
  </si>
  <si>
    <t>DEPR ACUM REEXP MUEBLES DE OFNA Y ESTANTERIA</t>
  </si>
  <si>
    <t>126311003</t>
  </si>
  <si>
    <t>DEPR ACUM OTRO MOBIL (NO DE OFNA Y ESTANTERIA)</t>
  </si>
  <si>
    <t>126311004</t>
  </si>
  <si>
    <t>DEPR ACUM OTROS MOBILIARIOS Y EQ ADMON</t>
  </si>
  <si>
    <t>126311005</t>
  </si>
  <si>
    <t>DEPR ACUM REEXP OTROS MOBILIARIOS Y EQ ADMON</t>
  </si>
  <si>
    <t>126311006</t>
  </si>
  <si>
    <t>DEPR ACUM REEXP OTRO MOBIL (NO DE OFNA Y ESTANTERIA)</t>
  </si>
  <si>
    <t>126312001</t>
  </si>
  <si>
    <t>DEPR ACUM EQ DE COMPUTO Y DE TI</t>
  </si>
  <si>
    <t>126312002</t>
  </si>
  <si>
    <t>DEPR ACUM REEXP EQ DE COMPUTO Y DE TI</t>
  </si>
  <si>
    <t>126313001</t>
  </si>
  <si>
    <t>DEPR ACUM VEHICULOS Y EQ TERRESTRE</t>
  </si>
  <si>
    <t>126313002</t>
  </si>
  <si>
    <t>DEPR ACUM REEXP VEHICULOS Y EQ TERRESTRE</t>
  </si>
  <si>
    <t>126313003</t>
  </si>
  <si>
    <t>DEPR ACUM CARROCERIAS Y REMOLQUES</t>
  </si>
  <si>
    <t>126313004</t>
  </si>
  <si>
    <t>DEPR ACUM OTROS EQUIPOS TRANSPORTE</t>
  </si>
  <si>
    <t>126313005</t>
  </si>
  <si>
    <t>DEPR ACUM REEXP CARROCERIAS Y REMOLQUES</t>
  </si>
  <si>
    <t>126313006</t>
  </si>
  <si>
    <t>DEPR ACUM REEXP OTROS EQUIPOS TRANSPORTE</t>
  </si>
  <si>
    <t>126314001</t>
  </si>
  <si>
    <t>DEPR ACUM HERRAMIENTAS Y MAQS-HERRAMIENTA</t>
  </si>
  <si>
    <t>126314002</t>
  </si>
  <si>
    <t>DEPR ACUM REEXP HERRAMIENTAS Y MAQS-HERRAMIENTA</t>
  </si>
  <si>
    <t>126314003</t>
  </si>
  <si>
    <t>DEPR ACUM OTROS EQS</t>
  </si>
  <si>
    <t>126314004</t>
  </si>
  <si>
    <t>DEPR ACUM REEXP OTROS EQS</t>
  </si>
  <si>
    <t>126314005</t>
  </si>
  <si>
    <t>DEPR ACUM EQ DE LAB</t>
  </si>
  <si>
    <t>126314006</t>
  </si>
  <si>
    <t>DEPR ACUM REEXP EQ DE LAB</t>
  </si>
  <si>
    <t>126314007</t>
  </si>
  <si>
    <t>DEPR ACUM EQ DE COMUNICACION Y TELECOM</t>
  </si>
  <si>
    <t>126314008</t>
  </si>
  <si>
    <t>DEPR ACUM REEXP EQ DE COMUNICACION Y TELECOM</t>
  </si>
  <si>
    <t>126314009</t>
  </si>
  <si>
    <t>DEPR ACUM EQ DE PROTECC Y SEGURIDAD</t>
  </si>
  <si>
    <t>126314010</t>
  </si>
  <si>
    <t>DEPR ACUM REEXP EQ DE PROTECC Y SEGURIDAD</t>
  </si>
  <si>
    <t>126314011</t>
  </si>
  <si>
    <t>DEPR ACUM SIST DE AIRE ACOND Y CALEFACCION</t>
  </si>
  <si>
    <t>126314012</t>
  </si>
  <si>
    <t>DEPR ACUM REEXP DE SIST DE AIRE ACOND Y CALEFACCION</t>
  </si>
  <si>
    <t>126314013</t>
  </si>
  <si>
    <t>DEPR ACUM MAQ Y EQ INDUSTRIAL</t>
  </si>
  <si>
    <t>126314014</t>
  </si>
  <si>
    <t>DEPR ACUM MAQ Y EQ DE CONSTRUCCION</t>
  </si>
  <si>
    <t>126314015</t>
  </si>
  <si>
    <t>DEPR ACUM EQS DE GEN ELEC APARATOS Y ACCS ELECT</t>
  </si>
  <si>
    <t>126314016</t>
  </si>
  <si>
    <t>DEPR ACUM REEXP MAQ Y EQ INDUSTRIAL</t>
  </si>
  <si>
    <t>126314017</t>
  </si>
  <si>
    <t>DEPR ACUM REEXP MAQ Y EQ DE CONSTRUCCION</t>
  </si>
  <si>
    <t>126314018</t>
  </si>
  <si>
    <t>DEPR ACUM REEXP EQS DE GEN ELEC APARATOS Y ACCS ELECT</t>
  </si>
  <si>
    <t>125111001</t>
  </si>
  <si>
    <t>TIEMPO</t>
  </si>
  <si>
    <t>125111002</t>
  </si>
  <si>
    <t>REEXP DE SOFTWARE</t>
  </si>
  <si>
    <t>125231001</t>
  </si>
  <si>
    <t>DERECHOS A SERVICIOS</t>
  </si>
  <si>
    <t>125411001</t>
  </si>
  <si>
    <t>125411002</t>
  </si>
  <si>
    <t>REEXP DE LICENCIAS INFORMATICAS E INTELECTUALES</t>
  </si>
  <si>
    <t>125421001</t>
  </si>
  <si>
    <t>LICENCIAS INDUSTRIALES, COMERCIALES Y OTRAS</t>
  </si>
  <si>
    <t>126511001</t>
  </si>
  <si>
    <t>AMORT ACUM SOFTWARE</t>
  </si>
  <si>
    <t>MENSUAL</t>
  </si>
  <si>
    <t>126511002</t>
  </si>
  <si>
    <t>AMORT ACUM REEXP DE SOFTWARE</t>
  </si>
  <si>
    <t>126512001</t>
  </si>
  <si>
    <t>AMORT ACUM LICENCIAS INFORMATICAS E INTELEC</t>
  </si>
  <si>
    <t>126512002</t>
  </si>
  <si>
    <t>AMORT ACUM REEXP LICENCIAS INFORMATICAS E INTELEC</t>
  </si>
  <si>
    <t>126512003</t>
  </si>
  <si>
    <t>AMORT ACUM LICENCIAS COMERCIALES</t>
  </si>
  <si>
    <t>127111001</t>
  </si>
  <si>
    <t>ESTUDIOS, FORMULACION Y EVALUACION DE PROYECTOS</t>
  </si>
  <si>
    <t>127311001</t>
  </si>
  <si>
    <t>MEJORAS A LOCALES ARRENDADOS</t>
  </si>
  <si>
    <t>119111003</t>
  </si>
  <si>
    <t>119111004</t>
  </si>
  <si>
    <t>INFRA SA DE CV</t>
  </si>
  <si>
    <t>119111005</t>
  </si>
  <si>
    <t>ARENA GARCIA ALEJANDRO</t>
  </si>
  <si>
    <t>211111003</t>
  </si>
  <si>
    <t>FINIQUITOS X PAGAR</t>
  </si>
  <si>
    <t>211211001</t>
  </si>
  <si>
    <t>PROVEEDORES</t>
  </si>
  <si>
    <t>211211002</t>
  </si>
  <si>
    <t>PROVEEDORES VALES</t>
  </si>
  <si>
    <t>211311001</t>
  </si>
  <si>
    <t>CONTRATISTAS</t>
  </si>
  <si>
    <t>211311002</t>
  </si>
  <si>
    <t>PLATAR FASE II</t>
  </si>
  <si>
    <t>211411001</t>
  </si>
  <si>
    <t>PARTIC Y APORT X PAGAR MUNICIPALES</t>
  </si>
  <si>
    <t>211511001</t>
  </si>
  <si>
    <t>PARTIC Y APORT X PAGAR ESTATALES</t>
  </si>
  <si>
    <t>211711001</t>
  </si>
  <si>
    <t>211711002</t>
  </si>
  <si>
    <t>211711003</t>
  </si>
  <si>
    <t>RCV</t>
  </si>
  <si>
    <t>211711004</t>
  </si>
  <si>
    <t>DERECHOS DE EXTRACCION</t>
  </si>
  <si>
    <t>211711006</t>
  </si>
  <si>
    <t>ISR</t>
  </si>
  <si>
    <t>211711007</t>
  </si>
  <si>
    <t>IMPTO SOBRE NOMINA</t>
  </si>
  <si>
    <t>211712001</t>
  </si>
  <si>
    <t>IVA X APLICAR</t>
  </si>
  <si>
    <t>211713001</t>
  </si>
  <si>
    <t>211713003</t>
  </si>
  <si>
    <t>211713004</t>
  </si>
  <si>
    <t>ISR HONORARIOS</t>
  </si>
  <si>
    <t>211713005</t>
  </si>
  <si>
    <t>ISR ARRENDAMIENTO</t>
  </si>
  <si>
    <t>211713006</t>
  </si>
  <si>
    <t>IMPTO CED HONORARIOS</t>
  </si>
  <si>
    <t>211713007</t>
  </si>
  <si>
    <t>IMPTO CED ARRENDAMIENTO</t>
  </si>
  <si>
    <t>211714001</t>
  </si>
  <si>
    <t>AMORT VIVIENDA INFONAVIT</t>
  </si>
  <si>
    <t>211714002</t>
  </si>
  <si>
    <t>INFONACOT</t>
  </si>
  <si>
    <t>211714004</t>
  </si>
  <si>
    <t>0.2% ICIC</t>
  </si>
  <si>
    <t>211714006</t>
  </si>
  <si>
    <t>1.0% CMIC</t>
  </si>
  <si>
    <t>211714007</t>
  </si>
  <si>
    <t>0.5% SFP</t>
  </si>
  <si>
    <t>211714008</t>
  </si>
  <si>
    <t>CJA AHORRO SINDICALIZADOS</t>
  </si>
  <si>
    <t>211714011</t>
  </si>
  <si>
    <t>0.2% CNEC</t>
  </si>
  <si>
    <t>211713008</t>
  </si>
  <si>
    <t>ISR RETENCION A EXTRANJEROS</t>
  </si>
  <si>
    <t>211911001</t>
  </si>
  <si>
    <t>PARTIDAS X ACLARAR EN BANCOS</t>
  </si>
  <si>
    <t>211911003</t>
  </si>
  <si>
    <t>SINDICATO DE TRABAJADORES DEL SERVICIO DE AGUA</t>
  </si>
  <si>
    <t>211911005</t>
  </si>
  <si>
    <t>1.25% APORT CONTRAT FIDEICOMISO</t>
  </si>
  <si>
    <t>211911006</t>
  </si>
  <si>
    <t>APOSA SA DE CV</t>
  </si>
  <si>
    <t>211911007</t>
  </si>
  <si>
    <t>ANAYA GOMEZ ROBERTO</t>
  </si>
  <si>
    <t>211911009</t>
  </si>
  <si>
    <t>DESARROLLOS Y PROMOCIONES DEL CENTRO SA DE CV</t>
  </si>
  <si>
    <t>211911012</t>
  </si>
  <si>
    <t>SAPAL RURAL</t>
  </si>
  <si>
    <t>211911015</t>
  </si>
  <si>
    <t>211911025</t>
  </si>
  <si>
    <t>BLANCA MIRIAM LABIAGA OROZCO</t>
  </si>
  <si>
    <t>211911027</t>
  </si>
  <si>
    <t>SALDO A FAVOR DE PERSONAL CUOTA OBRERA IMSS</t>
  </si>
  <si>
    <r>
      <t xml:space="preserve">NOTAS A LOS ESTADOS FINANCIEROS DE CUARTO </t>
    </r>
    <r>
      <rPr>
        <b/>
        <sz val="8"/>
        <color indexed="10"/>
        <rFont val="Arial"/>
        <family val="2"/>
      </rPr>
      <t>TRIMESTRE</t>
    </r>
    <r>
      <rPr>
        <b/>
        <sz val="8"/>
        <rFont val="Arial"/>
        <family val="2"/>
      </rPr>
      <t xml:space="preserve"> DE </t>
    </r>
    <r>
      <rPr>
        <b/>
        <sz val="8"/>
        <color indexed="10"/>
        <rFont val="Arial"/>
        <family val="2"/>
      </rPr>
      <t>2016</t>
    </r>
  </si>
  <si>
    <t>417311001</t>
  </si>
  <si>
    <t>ING X SERV AGUA POTABLE</t>
  </si>
  <si>
    <t>417311002</t>
  </si>
  <si>
    <t>ING X SERV ALCANTARILLADO</t>
  </si>
  <si>
    <t>417311003</t>
  </si>
  <si>
    <t>ING X SERV SANEAMIENTO</t>
  </si>
  <si>
    <t>417311004</t>
  </si>
  <si>
    <t>ING X SERV AGUA RESIDUAL</t>
  </si>
  <si>
    <t>417311005</t>
  </si>
  <si>
    <t>ING X SERV AGUA TRATADA</t>
  </si>
  <si>
    <t>417311006</t>
  </si>
  <si>
    <t>ING X SERV RECEPCION DE AGUAS RES</t>
  </si>
  <si>
    <t>417312001</t>
  </si>
  <si>
    <t>ING X INCORP FRACCIONAMIENTOS</t>
  </si>
  <si>
    <t>417312003</t>
  </si>
  <si>
    <t>ING X INCORP DOMESTICOS</t>
  </si>
  <si>
    <t>417312004</t>
  </si>
  <si>
    <t>ING X SUPERVISIONES</t>
  </si>
  <si>
    <t>417313001</t>
  </si>
  <si>
    <t>ING X SERV TOMAS Y DESCARGAS</t>
  </si>
  <si>
    <t>417313002</t>
  </si>
  <si>
    <t>ING X SERV ANALISIS QUIMICOS</t>
  </si>
  <si>
    <t>417313003</t>
  </si>
  <si>
    <t>ING X SANCIONES</t>
  </si>
  <si>
    <t>417313004</t>
  </si>
  <si>
    <t>ING X GASTOS COBRANZA</t>
  </si>
  <si>
    <t>417313005</t>
  </si>
  <si>
    <t>ING X SERV VARIOS</t>
  </si>
  <si>
    <t>417312005</t>
  </si>
  <si>
    <t>ING X TITULOS DE EXPLOTACION</t>
  </si>
  <si>
    <t>417313006</t>
  </si>
  <si>
    <t>INT SOBRE INVERSIONES</t>
  </si>
  <si>
    <t>417313007</t>
  </si>
  <si>
    <t>INT X FINANCIAMIENTO</t>
  </si>
  <si>
    <t>417313008</t>
  </si>
  <si>
    <t>INT MORATORIOS</t>
  </si>
  <si>
    <t>417313010</t>
  </si>
  <si>
    <t>COMISION X CHEQUE DEVUELTO</t>
  </si>
  <si>
    <t>417313011</t>
  </si>
  <si>
    <t>RECUPERACION X DAÑOS A NUESTROS ACTIVOS</t>
  </si>
  <si>
    <t>417313013</t>
  </si>
  <si>
    <t>ING DIVERSOS</t>
  </si>
  <si>
    <t>421311001</t>
  </si>
  <si>
    <t>CONV APORT DE FRACCIONAMIENTOS</t>
  </si>
  <si>
    <t>439211001</t>
  </si>
  <si>
    <t>BONIF Y DESCTOS OBTENIDOS</t>
  </si>
  <si>
    <t>ACREEDOR</t>
  </si>
  <si>
    <t>439311001</t>
  </si>
  <si>
    <t>DIF X TC A FAVOR EN EFTVO Y EQUIVALENTES</t>
  </si>
  <si>
    <t>439911002</t>
  </si>
  <si>
    <t>439911004</t>
  </si>
  <si>
    <t>511111001</t>
  </si>
  <si>
    <t>SDOS DE PERS DE CONFIANZA</t>
  </si>
  <si>
    <t>511111002</t>
  </si>
  <si>
    <t>SDOS DE PERS SINDICALIZADO</t>
  </si>
  <si>
    <t>511211001</t>
  </si>
  <si>
    <t>511211002</t>
  </si>
  <si>
    <t>511311001</t>
  </si>
  <si>
    <t>511311002</t>
  </si>
  <si>
    <t>511311003</t>
  </si>
  <si>
    <t>AGUINALDO</t>
  </si>
  <si>
    <t>511312001</t>
  </si>
  <si>
    <t>HRS EXTRAS</t>
  </si>
  <si>
    <t>511313001</t>
  </si>
  <si>
    <t>GRATIFICACIONES</t>
  </si>
  <si>
    <t>511411001</t>
  </si>
  <si>
    <t>511412001</t>
  </si>
  <si>
    <t>511413001</t>
  </si>
  <si>
    <t>511511002</t>
  </si>
  <si>
    <t>FONDO DE AHORRO</t>
  </si>
  <si>
    <t>511512001</t>
  </si>
  <si>
    <t>511512002</t>
  </si>
  <si>
    <t>PRIMA DE ANTIGÜEDAD</t>
  </si>
  <si>
    <t>511513001</t>
  </si>
  <si>
    <t>GRATIFICACION FINIQUITO</t>
  </si>
  <si>
    <t>511513002</t>
  </si>
  <si>
    <t>VACACIONES NO DISFRUTADAS</t>
  </si>
  <si>
    <t>511514001</t>
  </si>
  <si>
    <t>VALES DE DESPENSA</t>
  </si>
  <si>
    <t>511514002</t>
  </si>
  <si>
    <t>SUBSIDIO X INCAPACIDAD</t>
  </si>
  <si>
    <t>511514003</t>
  </si>
  <si>
    <t>COMIDAS</t>
  </si>
  <si>
    <t>511514004</t>
  </si>
  <si>
    <t>GTOS X DEFUNCION</t>
  </si>
  <si>
    <t>511514005</t>
  </si>
  <si>
    <t>OTRAS PREST CONTRACT</t>
  </si>
  <si>
    <t>511515001</t>
  </si>
  <si>
    <t>BECAS A EMPLEADOS</t>
  </si>
  <si>
    <t>511515002</t>
  </si>
  <si>
    <t>UTILES ESCOLARES</t>
  </si>
  <si>
    <t>511516003</t>
  </si>
  <si>
    <t>SERV DE AGUA, SANEAMIENTO</t>
  </si>
  <si>
    <t>511514006</t>
  </si>
  <si>
    <t>1.25 % SOBRE OBRAS EJECUTADAS</t>
  </si>
  <si>
    <t>511516001</t>
  </si>
  <si>
    <t>REVISION DEL CONTRATO COLEC</t>
  </si>
  <si>
    <t>511611001</t>
  </si>
  <si>
    <t>PREMIO DE ASISTENCIA</t>
  </si>
  <si>
    <t>511611002</t>
  </si>
  <si>
    <t>PREMIO DE PUNTUALIDAD</t>
  </si>
  <si>
    <t>512111001</t>
  </si>
  <si>
    <t>MAT UTILES Y EQS DE OFNA</t>
  </si>
  <si>
    <t>512112001</t>
  </si>
  <si>
    <t>MAT Y UTILES DE IMP Y REPROD</t>
  </si>
  <si>
    <t>512114001</t>
  </si>
  <si>
    <t>MAT UTILES Y EQS MENORES DE TI Y COMUNIC</t>
  </si>
  <si>
    <t>512115001</t>
  </si>
  <si>
    <t>MAT IMPRESO E INF DIGITAL</t>
  </si>
  <si>
    <t>512116001</t>
  </si>
  <si>
    <t>MAT DE LIMPIEZA</t>
  </si>
  <si>
    <t>512119001</t>
  </si>
  <si>
    <t>MAT ADMON, EMISION DOCTOS Y ARTS OFIC (N)</t>
  </si>
  <si>
    <t>512411001</t>
  </si>
  <si>
    <t>PDCTOS MINERALES NO METALICOS</t>
  </si>
  <si>
    <t>512412001</t>
  </si>
  <si>
    <t>CEMENTO Y PDCTOS DE CONCRETO</t>
  </si>
  <si>
    <t>512413001</t>
  </si>
  <si>
    <t>CAL, YESO Y PDCTOS DE YESO</t>
  </si>
  <si>
    <t>512414001</t>
  </si>
  <si>
    <t>MADERA Y PDCTOS DE MADERA</t>
  </si>
  <si>
    <t>512416001</t>
  </si>
  <si>
    <t>512417001</t>
  </si>
  <si>
    <t>ARTS METALICOS PARA LA CONSTN</t>
  </si>
  <si>
    <t>512418001</t>
  </si>
  <si>
    <t>MAT COMPLEMENTARIOS</t>
  </si>
  <si>
    <t>512419001</t>
  </si>
  <si>
    <t>OTROS MAT Y ARTS DE CONST Y REP</t>
  </si>
  <si>
    <t>512419002</t>
  </si>
  <si>
    <t>OTROS MAT Y ARTS DE CONST Y REP (N)</t>
  </si>
  <si>
    <t>512512001</t>
  </si>
  <si>
    <t>FERTIL, PESTIC Y OTROS AGROQ</t>
  </si>
  <si>
    <t>512513001</t>
  </si>
  <si>
    <t>MEDICINAS Y PDCTOS FARMAC</t>
  </si>
  <si>
    <t>512514001</t>
  </si>
  <si>
    <t>MAT ACCS Y SUM MEDICOS</t>
  </si>
  <si>
    <t>512515001</t>
  </si>
  <si>
    <t>MAT ACCS Y SUM DE LABORATORIO</t>
  </si>
  <si>
    <t>512516001</t>
  </si>
  <si>
    <t>FIBRAS SINT HULES PLASTICOS Y DERIV</t>
  </si>
  <si>
    <t>512517001</t>
  </si>
  <si>
    <t>OTROS PDCTOS QUIMICOS</t>
  </si>
  <si>
    <t>512511001</t>
  </si>
  <si>
    <t>PDCTOS QUIMICOS BASICOS</t>
  </si>
  <si>
    <t>512517002</t>
  </si>
  <si>
    <t>OTROS PDCTOS QUIMICOS (N)</t>
  </si>
  <si>
    <t>512611001</t>
  </si>
  <si>
    <t>GASOLINA, DIESEL Y GAS LP</t>
  </si>
  <si>
    <t>512611002</t>
  </si>
  <si>
    <t>LUBRICANTES Y ADITIVOS</t>
  </si>
  <si>
    <t>512611003</t>
  </si>
  <si>
    <t>COMBUSTIBLES, LUBRICANTES Y ADITIVOS (N)</t>
  </si>
  <si>
    <t>512612001</t>
  </si>
  <si>
    <t>CARBON Y SUS DERIVADOS</t>
  </si>
  <si>
    <t>512711001</t>
  </si>
  <si>
    <t>512711002</t>
  </si>
  <si>
    <t>VESTUARIO Y UNIFORMES (N)</t>
  </si>
  <si>
    <t>512712001</t>
  </si>
  <si>
    <t>PRENDAS DE SEG Y PROTECC PERSONAL</t>
  </si>
  <si>
    <t>512911001</t>
  </si>
  <si>
    <t>512912001</t>
  </si>
  <si>
    <t>REFACC Y ACCS DE EDIFICIOS</t>
  </si>
  <si>
    <t>512914001</t>
  </si>
  <si>
    <t>REFACC Y ACCS DE EQ DE COMPUTO Y TI</t>
  </si>
  <si>
    <t>512916001</t>
  </si>
  <si>
    <t>REFACC Y ACCS DE EQ DE TRANSPORTE</t>
  </si>
  <si>
    <t>512918001</t>
  </si>
  <si>
    <t>REFACC Y ACCS DE MAQ Y OTROS EQS</t>
  </si>
  <si>
    <t>512919001</t>
  </si>
  <si>
    <t>REFACC Y ACCS DE OTROS BIENES MUEBLES</t>
  </si>
  <si>
    <t>512915001</t>
  </si>
  <si>
    <t>REFACC Y ACCS DE EQ E INSTRUM MEDICO Y DE LAB</t>
  </si>
  <si>
    <t>513111001</t>
  </si>
  <si>
    <t>ENERGIA ELECT OPTVA</t>
  </si>
  <si>
    <t>Consumos para operar pozos, rebombeos y plantas de tratamiento.</t>
  </si>
  <si>
    <t>513111002</t>
  </si>
  <si>
    <t>ENERGIA ELECT ADMTVA</t>
  </si>
  <si>
    <t>513114001</t>
  </si>
  <si>
    <t>TELEFONIA FIJA</t>
  </si>
  <si>
    <t>513115001</t>
  </si>
  <si>
    <t>TELEFONIA CELULAR</t>
  </si>
  <si>
    <t>513117001</t>
  </si>
  <si>
    <t>SERV DE INTERNET REDES Y PROCES DE INF</t>
  </si>
  <si>
    <t>513118001</t>
  </si>
  <si>
    <t>SERV POSTALES Y TELEGRAFICOS</t>
  </si>
  <si>
    <t>513119001</t>
  </si>
  <si>
    <t>SERV INTEGRALES Y OTROS SERV</t>
  </si>
  <si>
    <t>513212001</t>
  </si>
  <si>
    <t>ARREND DE EDIFICIOS (N)</t>
  </si>
  <si>
    <t>513213001</t>
  </si>
  <si>
    <t>ARREND DE MOB Y EQ DE ADMON, EDUC Y RECR</t>
  </si>
  <si>
    <t>513213003</t>
  </si>
  <si>
    <t>ARREND DE EQ DE TRANSPORTE</t>
  </si>
  <si>
    <t>513213004</t>
  </si>
  <si>
    <t>ARREND DE MAQ OTROS EQS Y HERRAMIENTAS</t>
  </si>
  <si>
    <t>513213006</t>
  </si>
  <si>
    <t>513211001</t>
  </si>
  <si>
    <t>ARREND DE TERRENOS (N)</t>
  </si>
  <si>
    <t>513311001</t>
  </si>
  <si>
    <t>SERV LEGALES CONTABLES Y DE AUDITORIA</t>
  </si>
  <si>
    <t>513312002</t>
  </si>
  <si>
    <t>SERV DE DISEÑO ARQUIT INGEN Y ACTIV RELAC</t>
  </si>
  <si>
    <t>513313001</t>
  </si>
  <si>
    <t>SERV DE CONSULT ADMTVA PROCESOS TECN Y EN TI</t>
  </si>
  <si>
    <t>513314001</t>
  </si>
  <si>
    <t>SERV DE CAPACITACION</t>
  </si>
  <si>
    <t>513316001</t>
  </si>
  <si>
    <t>SERV DE APOYO ADMTVO TRADUCC, FOTOCOP E IMPR</t>
  </si>
  <si>
    <t>513318001</t>
  </si>
  <si>
    <t>SERV DE VIGILANCIA</t>
  </si>
  <si>
    <t>513319002</t>
  </si>
  <si>
    <t>SERV PROFES CIENTIFICOS Y TECNICOS INTEGRALES</t>
  </si>
  <si>
    <t>513411001</t>
  </si>
  <si>
    <t>SERV FINANCIEROS Y BANCARIOS</t>
  </si>
  <si>
    <t>513413001</t>
  </si>
  <si>
    <t>SERV DE RECAUD, TRASLADO Y CUSTODIA DE VALORES</t>
  </si>
  <si>
    <t>513414001</t>
  </si>
  <si>
    <t>SEGUROS RESP Y FIANZAS (N)</t>
  </si>
  <si>
    <t>513415001</t>
  </si>
  <si>
    <t>SEGUROS BIENES (N)</t>
  </si>
  <si>
    <t>513417001</t>
  </si>
  <si>
    <t>513511001</t>
  </si>
  <si>
    <t>MNTTO EDIFICIOS Y CONSTRUCCIONES (N)</t>
  </si>
  <si>
    <t>513511002</t>
  </si>
  <si>
    <t>MNTTO A EDIFICIOS Y CONSTRUCCIONES</t>
  </si>
  <si>
    <t>513512002</t>
  </si>
  <si>
    <t>INST REP Y MNTTO INFTRA AGUA POTABLE</t>
  </si>
  <si>
    <t>513513002</t>
  </si>
  <si>
    <t>INST REP Y MNTTO DE MOB Y EQ DE ADMON EDUC Y REC</t>
  </si>
  <si>
    <t>513514001</t>
  </si>
  <si>
    <t>INST REP Y MNTTO DE EQ DE COMPUTO Y TI (N)</t>
  </si>
  <si>
    <t>513514002</t>
  </si>
  <si>
    <t>INST REP Y MNTTO DE EQ DE COMPUTO Y TI</t>
  </si>
  <si>
    <t>513515001</t>
  </si>
  <si>
    <t>REP Y MNTTO DE EQ DE TRANSPORTE (N)</t>
  </si>
  <si>
    <t>513515002</t>
  </si>
  <si>
    <t>REP Y MNTTO DE EQ DE TRANSPORTE</t>
  </si>
  <si>
    <t>513516001</t>
  </si>
  <si>
    <t>INST REP Y MNTTO MAQUINARIA Y EQ (N)</t>
  </si>
  <si>
    <t>513516007</t>
  </si>
  <si>
    <t>INST REP Y MNTTO MAQUINARIA Y EQ</t>
  </si>
  <si>
    <t>513516008</t>
  </si>
  <si>
    <t>INST REP Y MNTTO RADIO-COM</t>
  </si>
  <si>
    <t>513516009</t>
  </si>
  <si>
    <t>INST REP Y MNTTO EQ DE PROT Y SEG</t>
  </si>
  <si>
    <t>513516010</t>
  </si>
  <si>
    <t>INST REP Y MNTTO EQ DE LABORATORIO</t>
  </si>
  <si>
    <t>513517002</t>
  </si>
  <si>
    <t>513517003</t>
  </si>
  <si>
    <t>SERV DE JARDINERIA Y FUMIGACION</t>
  </si>
  <si>
    <t>513611001</t>
  </si>
  <si>
    <t>DIF X RADIO, TV Y OTROS / PROG Y ACTIV GUB</t>
  </si>
  <si>
    <t>513618001</t>
  </si>
  <si>
    <t>OTROS SERV DE INFORMACION</t>
  </si>
  <si>
    <t>513614001</t>
  </si>
  <si>
    <t>SERV DE CREATIV Y PROD DE PUBLICID (NO INTERNET)</t>
  </si>
  <si>
    <t>513615001</t>
  </si>
  <si>
    <t>SERV DE REVELADO DE FOTOGRAFIAS</t>
  </si>
  <si>
    <t>513711001</t>
  </si>
  <si>
    <t>PASAJES AEREOS</t>
  </si>
  <si>
    <t>513712001</t>
  </si>
  <si>
    <t>513715001</t>
  </si>
  <si>
    <t>VIATICOS NACIONALES</t>
  </si>
  <si>
    <t>513716001</t>
  </si>
  <si>
    <t>VIATICOS EXTRANJEROS</t>
  </si>
  <si>
    <t>513719001</t>
  </si>
  <si>
    <t>OTROS SERVS DE TRASLADO Y HOSPEDAJE</t>
  </si>
  <si>
    <t>513712002</t>
  </si>
  <si>
    <t>PASAJES LECTURISTAS REPARTO</t>
  </si>
  <si>
    <t>513812001</t>
  </si>
  <si>
    <t>GTOS DE ORDEN SOCIAL Y CULTURAL</t>
  </si>
  <si>
    <t>513814001</t>
  </si>
  <si>
    <t>EXPOSICIONES</t>
  </si>
  <si>
    <t>513815001</t>
  </si>
  <si>
    <t>GTOS DE REPRESENTACION</t>
  </si>
  <si>
    <t>513911001</t>
  </si>
  <si>
    <t>IMPUESTOS Y DERECHOS</t>
  </si>
  <si>
    <t>513913001</t>
  </si>
  <si>
    <t>MULTAS Y RECARGOS</t>
  </si>
  <si>
    <t>513914001</t>
  </si>
  <si>
    <t>DAÑOS A TERCEROS</t>
  </si>
  <si>
    <t>513915001</t>
  </si>
  <si>
    <t>523112001</t>
  </si>
  <si>
    <t>INCENTIVO ECOLOGICO</t>
  </si>
  <si>
    <t>524311001</t>
  </si>
  <si>
    <t>AYUDAS SOC INST NO LUCRAT</t>
  </si>
  <si>
    <t>525111001</t>
  </si>
  <si>
    <t>PENSIONES</t>
  </si>
  <si>
    <t>533211001</t>
  </si>
  <si>
    <t>OTROS CONVENIOS</t>
  </si>
  <si>
    <t>541111002</t>
  </si>
  <si>
    <t>FINANCIAMIENTO</t>
  </si>
  <si>
    <t>542111001</t>
  </si>
  <si>
    <t>COMISIONES Y SITUACIONES BCARIAS</t>
  </si>
  <si>
    <t>551111001</t>
  </si>
  <si>
    <t>EST DE CTAS INCOB DE EFTVO O EQUIVALENTES</t>
  </si>
  <si>
    <t>551111002</t>
  </si>
  <si>
    <t>EST X DETERIORO DE INVENTARIOS</t>
  </si>
  <si>
    <t>551211001</t>
  </si>
  <si>
    <t>EST X PERD Y DETER DE ACT NO CIRCUL</t>
  </si>
  <si>
    <t>551311001</t>
  </si>
  <si>
    <t>DEPR DE EDIFICIOS E INSTALACIONES</t>
  </si>
  <si>
    <t>551411001</t>
  </si>
  <si>
    <t>DEPR INFTRA AGUA POTABLE</t>
  </si>
  <si>
    <t>551412001</t>
  </si>
  <si>
    <t>DEPR INFTRA ALCANTARILLADO</t>
  </si>
  <si>
    <t>551413001</t>
  </si>
  <si>
    <t>DEPR INFTRA DRENAJE PLUVIAL</t>
  </si>
  <si>
    <t>551414001</t>
  </si>
  <si>
    <t>DEPR INFTRA SANEAMIENTO</t>
  </si>
  <si>
    <t>551415001</t>
  </si>
  <si>
    <t>DEPR INFTRA AGUA TRATADA</t>
  </si>
  <si>
    <t>551511001</t>
  </si>
  <si>
    <t>DEPR MUEBLES DE OFNA Y ESTANTERIA</t>
  </si>
  <si>
    <t>551511003</t>
  </si>
  <si>
    <t>DEPR OTROS MOB Y EQUIPO DE ADMINISTRACION</t>
  </si>
  <si>
    <t>551511004</t>
  </si>
  <si>
    <t>DEPR MUEBLES EXCEPTO OFNA Y ESTANTERIA</t>
  </si>
  <si>
    <t>551512001</t>
  </si>
  <si>
    <t>DEPR EQ DE COMPUTO Y DE TI</t>
  </si>
  <si>
    <t>551513001</t>
  </si>
  <si>
    <t>DEPR VEHICULOS Y EQ TERRESTRE</t>
  </si>
  <si>
    <t>551513003</t>
  </si>
  <si>
    <t>DEPR CARROCERIAS Y REMOLQUES</t>
  </si>
  <si>
    <t>551514001</t>
  </si>
  <si>
    <t>DEPR HERRAMIENTAS Y MAQS-HERRAMIENTA</t>
  </si>
  <si>
    <t>551514003</t>
  </si>
  <si>
    <t>DEPR OTROS EQS</t>
  </si>
  <si>
    <t>551514005</t>
  </si>
  <si>
    <t>DEPR EQ DE LAB</t>
  </si>
  <si>
    <t>551514007</t>
  </si>
  <si>
    <t>DEPR EQ DE PROTECCION Y SEGURIDAD</t>
  </si>
  <si>
    <t>551514009</t>
  </si>
  <si>
    <t>DEPR EQ DE GEN ELECTRICA, APARATOS Y ACC ELECTRICOS</t>
  </si>
  <si>
    <t>551514010</t>
  </si>
  <si>
    <t>DEPR EQ DE COMUNICACION Y TELECOM</t>
  </si>
  <si>
    <t>551514012</t>
  </si>
  <si>
    <t>DEPR SISTEMAS DE AIRE ACOND Y CALEFACCION</t>
  </si>
  <si>
    <t>551514013</t>
  </si>
  <si>
    <t>DEPR MAQ Y EQUIPO INDUSTRIAL</t>
  </si>
  <si>
    <t>551514014</t>
  </si>
  <si>
    <t>DEPR MAQ Y EQUIPO DE CONSTRUCCION</t>
  </si>
  <si>
    <t>551513004</t>
  </si>
  <si>
    <t>DEPR OTROS EQUIPOS DE TRANSPORTE</t>
  </si>
  <si>
    <t>551711001</t>
  </si>
  <si>
    <t>AMORT SOFTWARE</t>
  </si>
  <si>
    <t>551711002</t>
  </si>
  <si>
    <t>AMORT LICENCIAS INFORMATICAS</t>
  </si>
  <si>
    <t>559411001</t>
  </si>
  <si>
    <t>DIF X TC NEGATIVAS EN EFTVO Y EQUIVALENTES</t>
  </si>
  <si>
    <t>Aportaciones</t>
  </si>
  <si>
    <t>OTRA</t>
  </si>
  <si>
    <t>Donaciones de capital</t>
  </si>
  <si>
    <t>DONACIONES</t>
  </si>
  <si>
    <t>Actualización de la Hacienda Pública / Patrimonio</t>
  </si>
  <si>
    <t>Ahorro/ Desahorro</t>
  </si>
  <si>
    <t>PROPIA</t>
  </si>
  <si>
    <t>3220</t>
  </si>
  <si>
    <t>Resultados de Ejercicios Anteriores</t>
  </si>
  <si>
    <t>Revalúos</t>
  </si>
  <si>
    <t>111111001</t>
  </si>
  <si>
    <t>CJA GRAL TORRES LANDA</t>
  </si>
  <si>
    <t>111111002</t>
  </si>
  <si>
    <t>CJA GRAL AUTO PAGO</t>
  </si>
  <si>
    <t>111111003</t>
  </si>
  <si>
    <t>CJA GRAL HIDALGO</t>
  </si>
  <si>
    <t>111111004</t>
  </si>
  <si>
    <t>CJA GRAL MORELOS</t>
  </si>
  <si>
    <t>111111005</t>
  </si>
  <si>
    <t>CJA GRAL CENTRO</t>
  </si>
  <si>
    <t>111112001</t>
  </si>
  <si>
    <t>SAP-1 TORRES LANDA</t>
  </si>
  <si>
    <t>111112002</t>
  </si>
  <si>
    <t>SAP-2 TORRES LANDA</t>
  </si>
  <si>
    <t>111112003</t>
  </si>
  <si>
    <t>SAP-3 SIT DELTA</t>
  </si>
  <si>
    <t>111112004</t>
  </si>
  <si>
    <t>SAP-4 CENTRO MAX</t>
  </si>
  <si>
    <t>111112005</t>
  </si>
  <si>
    <t>SAP-5 PLAZA MAYOR</t>
  </si>
  <si>
    <t>111112006</t>
  </si>
  <si>
    <t>SAP-6 SIT SAN JERONIMO</t>
  </si>
  <si>
    <t>111112007</t>
  </si>
  <si>
    <t>SAP-7 SORIANA SATELITE</t>
  </si>
  <si>
    <t>111112008</t>
  </si>
  <si>
    <t>SAP-29 SIT SAN JUAN BOSCO</t>
  </si>
  <si>
    <t>111112009</t>
  </si>
  <si>
    <t>SAP-30 SUC HIDALGO</t>
  </si>
  <si>
    <t>111112010</t>
  </si>
  <si>
    <t>SAP-31 PLAZA GALERIAS</t>
  </si>
  <si>
    <t>111112011</t>
  </si>
  <si>
    <t>SAP-33 CENTRO</t>
  </si>
  <si>
    <t>111113002</t>
  </si>
  <si>
    <t>CJA CH JURIDICO</t>
  </si>
  <si>
    <t>111113003</t>
  </si>
  <si>
    <t>CJA CH CAJAS</t>
  </si>
  <si>
    <t>111112015</t>
  </si>
  <si>
    <t>SAP-35 CENTRO 2</t>
  </si>
  <si>
    <t>111112016</t>
  </si>
  <si>
    <t>SAP-15 MORELOS</t>
  </si>
  <si>
    <t>111112017</t>
  </si>
  <si>
    <t>SAP-16-LAS JOYAS</t>
  </si>
  <si>
    <t>111211001</t>
  </si>
  <si>
    <t>BBVA BANCOMER 0445594677</t>
  </si>
  <si>
    <t>111211003</t>
  </si>
  <si>
    <t>BANAMEX 1130009915-3</t>
  </si>
  <si>
    <t>111211004</t>
  </si>
  <si>
    <t>HSBC MEXICO 02102063774</t>
  </si>
  <si>
    <t>111211005</t>
  </si>
  <si>
    <t>SANTANDER 51-12000621-9</t>
  </si>
  <si>
    <t>111211006</t>
  </si>
  <si>
    <t>BANORTE 805000996</t>
  </si>
  <si>
    <t>111211007</t>
  </si>
  <si>
    <t>DEL BAJIO 01112030201</t>
  </si>
  <si>
    <t>111211008</t>
  </si>
  <si>
    <t>SANTANDER 51-50061967-6</t>
  </si>
  <si>
    <t>111211010</t>
  </si>
  <si>
    <t>BANCOMER 0449714464</t>
  </si>
  <si>
    <t>111211011</t>
  </si>
  <si>
    <t>SCOTIABANK INVERLAT 01704360354</t>
  </si>
  <si>
    <t>111212001</t>
  </si>
  <si>
    <t>BANORTE 0108265875</t>
  </si>
  <si>
    <t>111212004</t>
  </si>
  <si>
    <t>DEL BAJIO 1258870 MTA 12588700101</t>
  </si>
  <si>
    <t>111212009</t>
  </si>
  <si>
    <t>DEL BAJIO 6876684</t>
  </si>
  <si>
    <t>111212010</t>
  </si>
  <si>
    <t>DEL BAJIO 9705179 ZAPOTILLO</t>
  </si>
  <si>
    <t>111212011</t>
  </si>
  <si>
    <t>BBVA BANCOMER 0177473036 CHEQUERA</t>
  </si>
  <si>
    <t>111212012</t>
  </si>
  <si>
    <t>DEL BAJIO 10680676 FONDO CONTINGENCIAS RA</t>
  </si>
  <si>
    <t>111212013</t>
  </si>
  <si>
    <t>DEL BAJIO 10914760 GARANTIAS JUICIOS</t>
  </si>
  <si>
    <t>111211014</t>
  </si>
  <si>
    <t>DEL BAJIO 14851257 DISTRITO GOB DEL EDO</t>
  </si>
  <si>
    <t>111212014</t>
  </si>
  <si>
    <t>DEL BAJIO 14226849 PAGOS DIVERSOS</t>
  </si>
  <si>
    <t>BBVA BANCOMER 1356198295 INVERSION</t>
  </si>
  <si>
    <t>111411013</t>
  </si>
  <si>
    <t>SCOTIABANK INVERLAT 03104360354</t>
  </si>
  <si>
    <t>SANTANDER 65-50519251-5 INVERSION</t>
  </si>
  <si>
    <t>111511040</t>
  </si>
  <si>
    <t>DEL BAJIO 9767823 MAESTRA 1 MUNICIPALES ESTATALES 2013</t>
  </si>
  <si>
    <t>111511045</t>
  </si>
  <si>
    <t>DEL BAJIO 11212487 IMUVI 2014</t>
  </si>
  <si>
    <t>111511046</t>
  </si>
  <si>
    <t>DEL BAJIO 11212545 PLANTAS DE TRATAMIENTO 2014</t>
  </si>
  <si>
    <t>111511049</t>
  </si>
  <si>
    <t>DEL BAJIO 12184198 ESTATALES MUNICIPALES 2014</t>
  </si>
  <si>
    <t>111511056</t>
  </si>
  <si>
    <t>DEL BAJIO 14210033 PLANTAS DE TRATAMIENTO RURALES 2015</t>
  </si>
  <si>
    <t>111911002</t>
  </si>
  <si>
    <t>BANCOMER 1522779-6 FIDEIC PLATAR</t>
  </si>
  <si>
    <t>111911003</t>
  </si>
  <si>
    <t>FIDEICOMISO 2115</t>
  </si>
  <si>
    <t>111911005</t>
  </si>
  <si>
    <t>BANORTE 0273048985 FIDEICOMISO 745175 SAPAL T1</t>
  </si>
  <si>
    <t>111911006</t>
  </si>
  <si>
    <t>BANORTE 0273048976 FIDEICOMISO 745175 SAPAL T2</t>
  </si>
  <si>
    <t>111911007</t>
  </si>
  <si>
    <t>BANORTE 0273048967 FIDEICOMISO 745175 SAPAL T3</t>
  </si>
  <si>
    <t>111911008</t>
  </si>
  <si>
    <t>BANORTE 0273048958 FIDEICOMISO 745175 FONDO T2/T3</t>
  </si>
  <si>
    <t>111911011</t>
  </si>
  <si>
    <t>BANORTE 0273048912 FIDEICOMISO 745175 SAPAL T1C</t>
  </si>
  <si>
    <t>111911012</t>
  </si>
  <si>
    <t>BANORTE 0273048921 FIDEICOMISO 745175 SAPAL T1T</t>
  </si>
  <si>
    <t>REEXP DE MUEBLES DE OFNA Y ESTA</t>
  </si>
  <si>
    <t>REEXP DE OTROS MOB Y EQ DE ADMO</t>
  </si>
  <si>
    <t>REEXP DE CARROCERIAS Y REMOLQUE</t>
  </si>
  <si>
    <t>REEXP DE OTROS EQS DE TRANSPORT</t>
  </si>
  <si>
    <t>REEXP DE MAQ Y EQ DE CONSTRUCCI</t>
  </si>
  <si>
    <t>SIST DE AIRE ACOND Y CALEFACCIO</t>
  </si>
  <si>
    <t>REEXP DE SIST DE AIRE ACOND Y C</t>
  </si>
  <si>
    <t>REEXP DE EQ DE COMUNICACION Y T</t>
  </si>
  <si>
    <t>EQS DE GENER ELECTRICA, APARATO</t>
  </si>
  <si>
    <t>REEXP DE EQS DE GEN ELECTRICA,</t>
  </si>
  <si>
    <t>REEXP DE HERRAMIENTAS Y MAQS-HE</t>
  </si>
  <si>
    <t>REEXP DE EQ MEDICO Y DE LABORAT</t>
  </si>
  <si>
    <t>LICENCIAS INFORMATICAS E INTELE</t>
  </si>
  <si>
    <t>DEPR ACUM REEXP DE EDIF Y CONST</t>
  </si>
  <si>
    <t>DEPR ACUM REEXP INFTRA AGUA POT</t>
  </si>
  <si>
    <t>DEPR ACUM REEXP INFTRA ALCANTAR</t>
  </si>
  <si>
    <t>DEPR ACUM REEXP INFTRA SANEAMIE</t>
  </si>
  <si>
    <t>DEPR ACUM REEXP INFTRA AGUA TRA</t>
  </si>
  <si>
    <t>DEPR ACUM MUEBLES DE OFNA Y EST</t>
  </si>
  <si>
    <t>DEPR ACUM REEXP MUEBLES DE OFNA</t>
  </si>
  <si>
    <t>DEPR ACUM OTRO MOBIL (NO DE OFN</t>
  </si>
  <si>
    <t>DEPR ACUM OTROS MOBILIARIOS Y E</t>
  </si>
  <si>
    <t>DEPR ACUM REEXP OTROS MOBILIARI</t>
  </si>
  <si>
    <t>DEPR ACUM REEXP EQ DE COMPUTO Y</t>
  </si>
  <si>
    <t>DEPR ACUM VEHICULOS Y EQ TERRES</t>
  </si>
  <si>
    <t>DEPR ACUM REEXP VEHICULOS Y EQ</t>
  </si>
  <si>
    <t>DEPR ACUM CARROCERIAS Y REMOLQU</t>
  </si>
  <si>
    <t>DEPR ACUM OTROS EQUIPOS TRANSPO</t>
  </si>
  <si>
    <t>DEPR ACUM REEXP CARROCERIAS Y R</t>
  </si>
  <si>
    <t>DEPR ACUM REEXP OTROS EQUIPOS T</t>
  </si>
  <si>
    <t>DEPR ACUM HERRAMIENTAS Y MAQS-H</t>
  </si>
  <si>
    <t>DEPR ACUM REEXP HERRAMIENTAS Y</t>
  </si>
  <si>
    <t>DEPR ACUM EQ DE COMUNICACION Y</t>
  </si>
  <si>
    <t>DEPR ACUM REEXP EQ DE COMUNICAC</t>
  </si>
  <si>
    <t>DEPR ACUM EQ DE PROTECC Y SEGUR</t>
  </si>
  <si>
    <t>DEPR ACUM REEXP EQ DE PROTECC Y</t>
  </si>
  <si>
    <t>DEPR ACUM SIST DE AIRE ACOND Y</t>
  </si>
  <si>
    <t>DEPR ACUM REEXP DE SIST DE AIRE</t>
  </si>
  <si>
    <t>DEPR ACUM MAQ Y EQ DE CONSTRUCC</t>
  </si>
  <si>
    <t>DEPR ACUM EQS DE GEN ELEC APARA</t>
  </si>
  <si>
    <t>DEPR ACUM REEXP MAQ Y EQ INDUST</t>
  </si>
  <si>
    <t>DEPR ACUM REEXP MAQ Y EQ DE CON</t>
  </si>
  <si>
    <t>DEPR ACUM REEXP EQS DE GEN ELEC</t>
  </si>
  <si>
    <t>AMORT ACUM LICENCIAS INFORMATIC</t>
  </si>
  <si>
    <t>ESTUDIOS, FORMULACION Y EVALUAC</t>
  </si>
  <si>
    <t>DEPR DE EDIFICIOS E INSTALACION</t>
  </si>
  <si>
    <t>DEPR MUEBLES DE OFNA Y ESTANTER</t>
  </si>
  <si>
    <t>DEPR OTROS MOB Y EQUIPO DE ADMI</t>
  </si>
  <si>
    <t>DEPR MUEBLES EXCEPTO OFNA Y EST</t>
  </si>
  <si>
    <t>DEPR OTROS EQUIPOS DE TRANSPORT</t>
  </si>
  <si>
    <t>DEPR HERRAMIENTAS Y MAQS-HERRAM</t>
  </si>
  <si>
    <t>DEPR EQ DE PROTECCION Y SEGURID</t>
  </si>
  <si>
    <t>DEPR EQ DE GEN ELECTRICA, APARA</t>
  </si>
  <si>
    <t>DEPR EQ DE COMUNICACION Y TELEC</t>
  </si>
  <si>
    <t>DEPR SISTEMAS DE AIRE ACOND Y C</t>
  </si>
  <si>
    <t>DEPR MAQ Y EQUIPO DE CONSTRUCCI</t>
  </si>
  <si>
    <t>1-1-2-2-0001</t>
  </si>
  <si>
    <t>1-2-2-9-0001</t>
  </si>
  <si>
    <t>Comisión federal de electricidad</t>
  </si>
  <si>
    <t>Deposito en garantía Contrato energía eléctrica</t>
  </si>
  <si>
    <t>no aplica</t>
  </si>
  <si>
    <t>1-2-3-1-0000</t>
  </si>
  <si>
    <t>1-2-3-1-0001</t>
  </si>
  <si>
    <t>Terreno en Calle Yukon</t>
  </si>
  <si>
    <t>1-2-3-3-0000</t>
  </si>
  <si>
    <t>INFRAESTRUCTURA</t>
  </si>
  <si>
    <t>1-2-3-3-0001</t>
  </si>
  <si>
    <t>EDIFICIO CADIM</t>
  </si>
  <si>
    <t>1-2-4-1-0000</t>
  </si>
  <si>
    <t>MOBILIARIO Y EQUIPO DE ADMINISTRACION</t>
  </si>
  <si>
    <t>1-2-4-1-0001</t>
  </si>
  <si>
    <t>MOF-001 / Silla con forro de tela color negro</t>
  </si>
  <si>
    <t>1-2-4-1-0003</t>
  </si>
  <si>
    <t>MOF-011 / Librero Printaform SB-1621P</t>
  </si>
  <si>
    <t>1-2-4-1-0004</t>
  </si>
  <si>
    <t>MOF-013 / Mueble Alabama S-108P para computadora</t>
  </si>
  <si>
    <t>1-2-4-1-0005</t>
  </si>
  <si>
    <t>MOF-014 / Librero c/entrepaños y puertas SB-1621P</t>
  </si>
  <si>
    <t>1-2-4-1-0006</t>
  </si>
  <si>
    <t>MOF-015 / Silla Praga S-307</t>
  </si>
  <si>
    <t>1-2-4-1-0008</t>
  </si>
  <si>
    <t>MOF-047 / Mesa para computadora c/cajón color miel</t>
  </si>
  <si>
    <t>1-2-4-1-0010</t>
  </si>
  <si>
    <t>MOF-049 / Mesa para proyector de acetatos y maq. d</t>
  </si>
  <si>
    <t>1-2-4-1-0011</t>
  </si>
  <si>
    <t>MOF-051 / Revisteros</t>
  </si>
  <si>
    <t>1-2-4-1-0012</t>
  </si>
  <si>
    <t>MOF-055 / Cojines para bancas ,sala recepcion</t>
  </si>
  <si>
    <t>1-2-4-1-0013</t>
  </si>
  <si>
    <t>MOF-057 / Garrafones</t>
  </si>
  <si>
    <t>1-2-4-1-0014</t>
  </si>
  <si>
    <t>MOF-060 / Tapa y rodete sanitario. Baño de persona</t>
  </si>
  <si>
    <t>1-2-4-1-0015</t>
  </si>
  <si>
    <t>MOF-061 / Lámpara con doble foco</t>
  </si>
  <si>
    <t>1-2-4-1-0016</t>
  </si>
  <si>
    <t>MOF-062 / Persianas horizontal aluminio 73 cognac</t>
  </si>
  <si>
    <t>1-2-4-1-0017</t>
  </si>
  <si>
    <t>MOF-065 / Engrapadoras</t>
  </si>
  <si>
    <t>1-2-4-1-0018</t>
  </si>
  <si>
    <t>MOF-066 / Porta diurex</t>
  </si>
  <si>
    <t>1-2-4-1-0019</t>
  </si>
  <si>
    <t>MOF-068 / Perforadora color gris tres orificios pe</t>
  </si>
  <si>
    <t>1-2-4-1-0020</t>
  </si>
  <si>
    <t>MOF-079 / Librero en dos partes, con puertas, Prin</t>
  </si>
  <si>
    <t>1-2-4-1-0022</t>
  </si>
  <si>
    <t>MOF-082 / Librero con entrepaños, sin puertas</t>
  </si>
  <si>
    <t>1-2-4-1-0023</t>
  </si>
  <si>
    <t>MOF-083 / Librero con entrepaños, sin puertas</t>
  </si>
  <si>
    <t>1-2-4-1-0024</t>
  </si>
  <si>
    <t>MOF-084 / Librero con entrepaños, con puertas</t>
  </si>
  <si>
    <t>1-2-4-1-0025</t>
  </si>
  <si>
    <t>MOF-085 / Mueble para T.V., Skänor, Modelo I507.</t>
  </si>
  <si>
    <t>1-2-4-1-0026</t>
  </si>
  <si>
    <t>MOF-086 / Escritorio Berna</t>
  </si>
  <si>
    <t>1-2-4-1-0027</t>
  </si>
  <si>
    <t>MOF-087 / Mueble para cómputo. Nebraska S261P.</t>
  </si>
  <si>
    <t>1-2-4-1-0028</t>
  </si>
  <si>
    <t>MOF-088 / Librero con entrepaños, sin puertas.</t>
  </si>
  <si>
    <t>1-2-4-1-0029</t>
  </si>
  <si>
    <t>MOF-089 / Escritorio tradicional Nogal 1.20x.60 me</t>
  </si>
  <si>
    <t>1-2-4-1-0031</t>
  </si>
  <si>
    <t>MOF-091 / Mampara Modelo 171. 1.60x.90 con soporte</t>
  </si>
  <si>
    <t>1-2-4-1-0032</t>
  </si>
  <si>
    <t>MOF-092 / Mueble de despensa Becerra. Blanco.</t>
  </si>
  <si>
    <t>1-2-4-1-0033</t>
  </si>
  <si>
    <t>MOF-093 / Microndas, marca LG.</t>
  </si>
  <si>
    <t>1-2-4-1-0034</t>
  </si>
  <si>
    <t>MOF-094 / Escritorio Península PS-150.</t>
  </si>
  <si>
    <t>1-2-4-1-0035</t>
  </si>
  <si>
    <t>MOF-096 / Librero sin puertas color miel</t>
  </si>
  <si>
    <t>1-2-4-1-0036</t>
  </si>
  <si>
    <t>MOF-097 / Mueble para còmputo Oregon   S362CH</t>
  </si>
  <si>
    <t>1-2-4-1-0037</t>
  </si>
  <si>
    <t>MOF-099 / Mesas triangulares color miel</t>
  </si>
  <si>
    <t>1-2-4-1-0038</t>
  </si>
  <si>
    <t>MOF-100 / Reloj checador</t>
  </si>
  <si>
    <t>1-2-4-1-0039</t>
  </si>
  <si>
    <t>MOF-103 / Mapa de la CD. De León, Gto.,</t>
  </si>
  <si>
    <t>1-2-4-1-0041</t>
  </si>
  <si>
    <t>MOF-107 / Charolas</t>
  </si>
  <si>
    <t>1-2-4-1-0043</t>
  </si>
  <si>
    <t>MOF-109 / Librero modular</t>
  </si>
  <si>
    <t>1-2-4-1-0045</t>
  </si>
  <si>
    <t>MOF-124 / Portatarjetero</t>
  </si>
  <si>
    <t>1-2-4-1-0046</t>
  </si>
  <si>
    <t>MOF-125 / Cristal 6mm c/p   0.75 m2</t>
  </si>
  <si>
    <t>1-2-4-1-0047</t>
  </si>
  <si>
    <t>MOF-126 / Soporte para mampara</t>
  </si>
  <si>
    <t>1-2-4-1-0048</t>
  </si>
  <si>
    <t>MOF-127 / Esquinero conector</t>
  </si>
  <si>
    <t>1-2-4-1-0049</t>
  </si>
  <si>
    <t>MOF-128 / Fundas para impresora y computadora</t>
  </si>
  <si>
    <t>1-2-4-1-0051</t>
  </si>
  <si>
    <t>MOF-130 / Cafetera Hamilton Beach 42 tazas modelo</t>
  </si>
  <si>
    <t>1-2-4-1-0053</t>
  </si>
  <si>
    <t>MOF-134 / Ventilador de piso 20</t>
  </si>
  <si>
    <t>1-2-4-1-0054</t>
  </si>
  <si>
    <t>MOF-135 / Ventilador de piso 20  cuadra</t>
  </si>
  <si>
    <t>1-2-4-1-0055</t>
  </si>
  <si>
    <t>MOF-136 / Ventiladores de pedestal 16</t>
  </si>
  <si>
    <t>1-2-4-1-0058</t>
  </si>
  <si>
    <t>ERC-007 / Microfono dinamico Audiomex PRO14L para</t>
  </si>
  <si>
    <t>1-2-4-1-0059</t>
  </si>
  <si>
    <t>ERC-003 / Fax BROTHER 375 MC con contestadora</t>
  </si>
  <si>
    <t>1-2-4-1-0060</t>
  </si>
  <si>
    <t>ERC-006 / Double deck   clave W860R</t>
  </si>
  <si>
    <t>1-2-4-1-0062</t>
  </si>
  <si>
    <t>ERC-014 / Pantalla tripie Panorama 1.60 x 1.60 con</t>
  </si>
  <si>
    <t>1-2-4-1-0063</t>
  </si>
  <si>
    <t>ERC-015 / Video Proyector  INFOCUS w240-2.7 Kgs. M</t>
  </si>
  <si>
    <t>1-2-4-1-0064</t>
  </si>
  <si>
    <t>ERC-023 / Reproductor de DVD. Sony. Modelo DVP-NS5</t>
  </si>
  <si>
    <t>1-2-4-1-0065</t>
  </si>
  <si>
    <t>ERC-026 / Camara fotografica digital  DXG-308</t>
  </si>
  <si>
    <t>1-2-4-1-0066</t>
  </si>
  <si>
    <t>ERC-024 / Radiograbadora. Sony. Modelo: CFD-S35CP</t>
  </si>
  <si>
    <t>1-2-4-1-0067</t>
  </si>
  <si>
    <t>ERC-022 / Television a color. Toshiba. 20 . Modelo</t>
  </si>
  <si>
    <t>1-2-4-1-0068</t>
  </si>
  <si>
    <t>ERC-021 / Telefonos Panasonic KX-TD500LXWc/rosetas</t>
  </si>
  <si>
    <t>1-2-4-1-0069</t>
  </si>
  <si>
    <t>ERC-025 / Videocamara. Samsung Digital. Modelo: SC</t>
  </si>
  <si>
    <t>1-2-4-1-0070</t>
  </si>
  <si>
    <t>ERC-030 / Kit basico lynx          ALARMA</t>
  </si>
  <si>
    <t>1-2-4-1-0071</t>
  </si>
  <si>
    <t>ERC-027 / Equipo de alarma,      ADEMCO</t>
  </si>
  <si>
    <t>1-2-4-1-0072</t>
  </si>
  <si>
    <t>ERC-020 / Conmut. PanasonicT7730X5HAKC672709 regul</t>
  </si>
  <si>
    <t>1-2-4-1-0073</t>
  </si>
  <si>
    <t>ERC-028 / Megafono STEREN MG-400</t>
  </si>
  <si>
    <t>1-2-4-1-0074</t>
  </si>
  <si>
    <t>ERC-031 / Sensor de movimiento inalambrico</t>
  </si>
  <si>
    <t>1-2-4-1-0076</t>
  </si>
  <si>
    <t>ERC-029 / Cañon INFOCUS W240</t>
  </si>
  <si>
    <t>1-2-4-1-0078</t>
  </si>
  <si>
    <t>ERC-011 / Cargador de baterias PURE ENERGY</t>
  </si>
  <si>
    <t>1-2-4-1-0081</t>
  </si>
  <si>
    <t>MEC-006  / Regulador TDE de 1 KVA MAX 1000</t>
  </si>
  <si>
    <t>1-2-4-1-0082</t>
  </si>
  <si>
    <t>MEC-009 / Multiplexor manual 2comp a 1 com. c/cabl</t>
  </si>
  <si>
    <t>1-2-4-1-0083</t>
  </si>
  <si>
    <t>MEC-011 / Impresora LaserJet 1200 DPI IMB n/s usc8</t>
  </si>
  <si>
    <t>1-2-4-1-0084</t>
  </si>
  <si>
    <t>MEC-017 / Copiadora Canon PC940</t>
  </si>
  <si>
    <t>1-2-4-1-0090</t>
  </si>
  <si>
    <t>MEC-049 / Monitor Printaform negro 15</t>
  </si>
  <si>
    <t>1-2-4-1-0091</t>
  </si>
  <si>
    <t>MEC-039 / Impresora hp Laser Jet 6L</t>
  </si>
  <si>
    <t>1-2-4-1-0092</t>
  </si>
  <si>
    <t>MEC-036 / Computadora emsamblada monitor SUVGA,LG,</t>
  </si>
  <si>
    <t>1-2-4-1-0094</t>
  </si>
  <si>
    <t>MEC-033 / Impresora Laser, marca Samsung. Modelo 1</t>
  </si>
  <si>
    <t>1-2-4-1-0095</t>
  </si>
  <si>
    <t>MEC-034 / Regulador ELEC/TDE. 1000 W. 4 tripolares</t>
  </si>
  <si>
    <t>1-2-4-1-0096</t>
  </si>
  <si>
    <t>MEC-037 / Impresora Epson Stylus PHOTO R-200</t>
  </si>
  <si>
    <t>1-2-4-1-0097</t>
  </si>
  <si>
    <t>MEC-045 / Computadora ensamblada ,procesador intel</t>
  </si>
  <si>
    <t>1-2-4-1-0099</t>
  </si>
  <si>
    <t>MEC-050 / Maletin p/ computadora polyester</t>
  </si>
  <si>
    <t>1-2-4-1-0100</t>
  </si>
  <si>
    <t>MEC-051 / Maletín p/comp. Portátil   color negro</t>
  </si>
  <si>
    <t>1-2-4-1-0101</t>
  </si>
  <si>
    <t>MEC-052 / Maletin para proyector infocus</t>
  </si>
  <si>
    <t>1-2-4-1-0102</t>
  </si>
  <si>
    <t>MEC-041 / Computadora Portatil HP  MOD- 530</t>
  </si>
  <si>
    <t>1-2-4-1-0103</t>
  </si>
  <si>
    <t>MEC-046 / Impresora Epson Stylus  CX3900       JCR</t>
  </si>
  <si>
    <t>1-2-4-1-0104</t>
  </si>
  <si>
    <t>MEC-019 / Computadora ensamblada HACER Monitor BTC</t>
  </si>
  <si>
    <t>1-2-4-1-0105</t>
  </si>
  <si>
    <t>MEC-053 / Computadora HACER ASPIRE  5315-2368</t>
  </si>
  <si>
    <t>1-2-4-1-0106</t>
  </si>
  <si>
    <t>MEC-043 / CPU p/computadora  procesador intel dual</t>
  </si>
  <si>
    <t>1-2-4-1-0108</t>
  </si>
  <si>
    <t>MEC-048 / Sistema CONTPAQ I pyme monousuario c/3 d</t>
  </si>
  <si>
    <t>1-2-4-1-0109</t>
  </si>
  <si>
    <t>MEC-054 / Computadora HACER VM-265, procesador INT</t>
  </si>
  <si>
    <t>1-2-4-1-0111</t>
  </si>
  <si>
    <t>MEC-056 / Impresora CANON  PIXMA  IP 1300</t>
  </si>
  <si>
    <t>1-2-4-1-0112</t>
  </si>
  <si>
    <t>MEC-057 / Impresora EPSON  STYLUS  Tx110</t>
  </si>
  <si>
    <t>1-2-4-1-0114</t>
  </si>
  <si>
    <t>ERC / TELEFONO INALAMBRICO C CONTESTADORA</t>
  </si>
  <si>
    <t>1-2-4-1-0115</t>
  </si>
  <si>
    <t>MEC-059 Computadora CPU comunicacion</t>
  </si>
  <si>
    <t>1-2-4-1-0116</t>
  </si>
  <si>
    <t>ERC-036-037-038-039 CAMARA FOTOGRAFICA</t>
  </si>
  <si>
    <t>1-2-4-1-0117</t>
  </si>
  <si>
    <t>ERC040 MICROFONOS INALAMBRICOS</t>
  </si>
  <si>
    <t>1-2-4-1-0118</t>
  </si>
  <si>
    <t>MEC-61-62-63 MONITOR ACE SERIE-24001</t>
  </si>
  <si>
    <t>1-2-4-1-0122</t>
  </si>
  <si>
    <t>MEC-065 IMPRESORA SOLO NEGRO</t>
  </si>
  <si>
    <t>1-2-4-1-0123</t>
  </si>
  <si>
    <t>MEC-066 Impresora HP multi.  OFFICEJET 4400</t>
  </si>
  <si>
    <t>1-2-4-1-0124</t>
  </si>
  <si>
    <t xml:space="preserve">12 SILLAS </t>
  </si>
  <si>
    <t>1-2-4-1-0125</t>
  </si>
  <si>
    <t>ERC-043 BAFLES AMPLIFICIADOS MITZU AUBWOO</t>
  </si>
  <si>
    <t>1-2-4-1-0126</t>
  </si>
  <si>
    <t>MEC-068 PC Dell Vostro CPU serie CR97K-YR OPERGOB</t>
  </si>
  <si>
    <t>1-2-4-1-0127</t>
  </si>
  <si>
    <t>MEC-069 PC Dell Vostro CPU serie MM6M4-QC2D4-XVT7-</t>
  </si>
  <si>
    <t>1-2-4-1-0128</t>
  </si>
  <si>
    <t>MOF-137 Modulo punto de venta con forro vinil arma</t>
  </si>
  <si>
    <t>1-2-4-1-0129</t>
  </si>
  <si>
    <t>MOF-138-1 Sillas secret.s/brazos densi.20 kgrs.</t>
  </si>
  <si>
    <t>1-2-4-1-0130</t>
  </si>
  <si>
    <t>mof-138-2 Sillas secret.s/brazos densi.20 kgrs.</t>
  </si>
  <si>
    <t>1-2-4-1-0131</t>
  </si>
  <si>
    <t>MOF-137-Modulo punto de venta con forro vinil arma</t>
  </si>
  <si>
    <t>1-2-4-1-0132</t>
  </si>
  <si>
    <t>MOF-138-Sillas secret.s/brazos densi.20 kgrs.</t>
  </si>
  <si>
    <t>1-2-4-1-0133</t>
  </si>
  <si>
    <t>1-2-4-1-0134</t>
  </si>
  <si>
    <t>1-2-4-1-0135</t>
  </si>
  <si>
    <t>1-2-4-1-0136</t>
  </si>
  <si>
    <t>1-2-4-1-0137</t>
  </si>
  <si>
    <t>1-2-4-1-0138</t>
  </si>
  <si>
    <t>1-2-4-1-0142</t>
  </si>
  <si>
    <t>MOF-139-Robus silla operativa alta densidad c/braz</t>
  </si>
  <si>
    <t>1-2-4-1-0143</t>
  </si>
  <si>
    <t>MOF-139A-PERSIANAS DOBLES</t>
  </si>
  <si>
    <t>1-2-4-1-0144</t>
  </si>
  <si>
    <t>MOF-140-Enmicadora heal seal 45 gbc XJ06605H</t>
  </si>
  <si>
    <t>1-2-4-1-0145</t>
  </si>
  <si>
    <t>MOF-141-Perforadora de uso pesado easytouch Mod.74</t>
  </si>
  <si>
    <t>1-2-4-1-0146</t>
  </si>
  <si>
    <t>MOF-142-Engargoladora GBC COMBB mod C110-E N/S UL0</t>
  </si>
  <si>
    <t>1-2-4-1-0147</t>
  </si>
  <si>
    <t>MOF-143-Despachador de agua INOXMAID mod.MYD5285-W</t>
  </si>
  <si>
    <t>1-2-4-1-0148</t>
  </si>
  <si>
    <t>MOF-144-Carro negro plegable con rue mod.sku 46868</t>
  </si>
  <si>
    <t>1-2-4-1-0149</t>
  </si>
  <si>
    <t>1-2-4-1-0150</t>
  </si>
  <si>
    <t>MOF-145-Guillotina gbc 15 p.mod CL310 base madera</t>
  </si>
  <si>
    <t>1-2-4-1-0151</t>
  </si>
  <si>
    <t>MOF-146-Robus sillas poluipropileno s mod 12101560</t>
  </si>
  <si>
    <t>1-2-4-1-0152</t>
  </si>
  <si>
    <t>MOF-146-Robus sillas poluipr s/brazos mod 12101560</t>
  </si>
  <si>
    <t>1-2-4-1-0153</t>
  </si>
  <si>
    <t>MOF-147-Robus sillas secretaria 11210105 col negro</t>
  </si>
  <si>
    <t>1-2-4-1-0154</t>
  </si>
  <si>
    <t>MOF-147-Robus sillas secretars 11210105 color negr</t>
  </si>
  <si>
    <t>1-2-4-1-0155</t>
  </si>
  <si>
    <t>MOF-147-Robus sillas secretarias s/br mod 11210105</t>
  </si>
  <si>
    <t>1-2-4-1-0156</t>
  </si>
  <si>
    <t>MOF-148-Mochilas back pack mod.acteck MLBG-004</t>
  </si>
  <si>
    <t>1-2-4-1-0157</t>
  </si>
  <si>
    <t>MOF-149-Pizarron blanco 1.22x 2.44 mts</t>
  </si>
  <si>
    <t>1-2-4-1-0158</t>
  </si>
  <si>
    <t>MOF-150-VENTILADOR DE TORRE HONEY WELL</t>
  </si>
  <si>
    <t>1-2-4-1-0159</t>
  </si>
  <si>
    <t>MOF-151-SALA MODELO JANETH 2 LOVE SEAT Y UN INDIVI</t>
  </si>
  <si>
    <t>1-2-4-1-0160</t>
  </si>
  <si>
    <t>MOF-152-PERSIANAS</t>
  </si>
  <si>
    <t>1-2-4-1-0161</t>
  </si>
  <si>
    <t>1-2-4-1-0162</t>
  </si>
  <si>
    <t>1-2-4-1-0163</t>
  </si>
  <si>
    <t>1-2-4-1-0164</t>
  </si>
  <si>
    <t>MOF-153-ESCALERA DE METAL 152 MTS MODELO STL-5</t>
  </si>
  <si>
    <t>1-2-4-1-0165</t>
  </si>
  <si>
    <t>MOF-154-BOTE DE BASURA COLOR NEGRO DE PLASTICO GRA</t>
  </si>
  <si>
    <t>1-2-4-1-0166</t>
  </si>
  <si>
    <t>MOF-155-BOTE DE BASURA COLOR NEGRO DE PLASTICO CHI</t>
  </si>
  <si>
    <t>1-2-4-1-0167</t>
  </si>
  <si>
    <t>1-2-4-1-0168</t>
  </si>
  <si>
    <t>MOF-156-PIZARRON DE CORCHO</t>
  </si>
  <si>
    <t>1-2-4-1-0169</t>
  </si>
  <si>
    <t>MOF-157-MODULO DE INFORMACION ARMABLE</t>
  </si>
  <si>
    <t>1-2-4-1-0170</t>
  </si>
  <si>
    <t>MOF-158-CAFETERA ELECTRICA MARCA DURAB MOD.WMEM07</t>
  </si>
  <si>
    <t>1-2-4-1-0171</t>
  </si>
  <si>
    <t>MOF-159-GRAPADORA STANLEY-BOSTITCH SB35</t>
  </si>
  <si>
    <t>1-2-4-1-0172</t>
  </si>
  <si>
    <t>MOF-160-MAQ. DE ESCRIBIR ELECTRONICA BROTHER MOD.G</t>
  </si>
  <si>
    <t>1-2-4-1-0173</t>
  </si>
  <si>
    <t>MOF-161-PROYECTOR SONY  VPL-DX15</t>
  </si>
  <si>
    <t>1-2-4-1-0174</t>
  </si>
  <si>
    <t>MOF-162-SCANNER DE RED</t>
  </si>
  <si>
    <t>1-2-4-1-0175</t>
  </si>
  <si>
    <t>MEC-070 COPIADORA,IMPR,SCAN IR1025N ser 21dqx16777</t>
  </si>
  <si>
    <t>1-2-4-1-0176</t>
  </si>
  <si>
    <t>MEC-071 Impresora konica mi 1690mf S aohf012018288</t>
  </si>
  <si>
    <t>1-2-4-1-0177</t>
  </si>
  <si>
    <t>MEC-072 Regulador de electricidad no breack</t>
  </si>
  <si>
    <t>1-2-4-1-0178</t>
  </si>
  <si>
    <t>MEC-073 Proyector sony VPL-EX100230N/S S01-51325-5</t>
  </si>
  <si>
    <t>1-2-4-1-0179</t>
  </si>
  <si>
    <t>MEC-074 Proyector sony VPL-EX1002300 S01-5129419-H</t>
  </si>
  <si>
    <t>1-2-4-1-0180</t>
  </si>
  <si>
    <t>MEC-075 Proyector sony VPL-EX1002300 S01-5129370-D</t>
  </si>
  <si>
    <t>1-2-4-1-0181</t>
  </si>
  <si>
    <t>MEC-076 pc Pavilion G4-1283LA  intel 13 5CD1452F45</t>
  </si>
  <si>
    <t>1-2-4-1-0182</t>
  </si>
  <si>
    <t>MEC-079 Laptop SONY E MPCG-61911U S275518723004178</t>
  </si>
  <si>
    <t>1-2-4-1-0183</t>
  </si>
  <si>
    <t>MEC-080 Laptop  SONY VAIO   61911U 275530943000135</t>
  </si>
  <si>
    <t>1-2-4-1-0184</t>
  </si>
  <si>
    <t>MEC-081 PC SONY VAIO PCG-21512U S/ 275449293001909</t>
  </si>
  <si>
    <t>1-2-4-1-0185</t>
  </si>
  <si>
    <t>MEC-082 PC  SONY VAIO MVPCL243FL S/275449293002019</t>
  </si>
  <si>
    <t>1-2-4-1-0186</t>
  </si>
  <si>
    <t>MEC-083 PC SONY VAIO VPCL 243FL S/ 275449293001477</t>
  </si>
  <si>
    <t>1-2-4-1-0188</t>
  </si>
  <si>
    <t>MEC-085 PC APPLE IMAC modA1311 Serie  CO2H91HUDHJF</t>
  </si>
  <si>
    <t>1-2-4-1-0189</t>
  </si>
  <si>
    <t>MEC-086 CPU HPpavilion mod.S5-1225LA S/ MXX2080HBM</t>
  </si>
  <si>
    <t>1-2-4-1-0190</t>
  </si>
  <si>
    <t>MEC-087 CPU HPpavilion mod.S5-1225LA S/ MXX2080H9C</t>
  </si>
  <si>
    <t>1-2-4-1-0195</t>
  </si>
  <si>
    <t>ERC-044 Camara digital Lumix FH25 negro</t>
  </si>
  <si>
    <t>1-2-4-1-0196</t>
  </si>
  <si>
    <t>ERC-045 Television LGFlatron 22 FHD S/111MXL515144</t>
  </si>
  <si>
    <t>1-2-4-1-0197</t>
  </si>
  <si>
    <t>ERC-046 Minicomponente SONY cd-mp3-usb-550wpmp</t>
  </si>
  <si>
    <t>1-2-4-1-0198</t>
  </si>
  <si>
    <t>ERC-047 Camara de fot Dig SONY CSH S/ 00000824119</t>
  </si>
  <si>
    <t>1-2-4-1-0199</t>
  </si>
  <si>
    <t>ERC-048 Camara de fot Dig SONY CSH  000008249120</t>
  </si>
  <si>
    <t>1-2-4-1-0200</t>
  </si>
  <si>
    <t>ERC-049 Videocamara sony HDRXR260V 412052005252</t>
  </si>
  <si>
    <t>1-2-4-1-0201</t>
  </si>
  <si>
    <t>ERC-050 Camara dig CANON ps SX40HS 412052005252</t>
  </si>
  <si>
    <t>1-2-4-1-0202</t>
  </si>
  <si>
    <t>ERC-051 Pantalla manual de 2.13x2.13 marca DRAPER</t>
  </si>
  <si>
    <t>1-2-4-1-0203</t>
  </si>
  <si>
    <t>ERC-052 GRABADORA DIG PANASONIC  RRUS300</t>
  </si>
  <si>
    <t>1-2-4-1-0204</t>
  </si>
  <si>
    <t>ERC-053 CAMARA OLYMPUS VR-350 SERIE UNN010165</t>
  </si>
  <si>
    <t>1-2-4-1-0205</t>
  </si>
  <si>
    <t>ERC-054 PROYECTOR SONY VPL-DX15</t>
  </si>
  <si>
    <t>1-2-4-1-0206</t>
  </si>
  <si>
    <t>ERC-055 SCANNER DE RED HP N6530</t>
  </si>
  <si>
    <t>1-2-4-1-0207</t>
  </si>
  <si>
    <t>MEC- 067 TOSHIBA LEADING INNOVATION</t>
  </si>
  <si>
    <t>1-2-4-1-0208</t>
  </si>
  <si>
    <t>MEC-064 Teclado KEYBOARD ACTECK AK2-2200 c/mouse</t>
  </si>
  <si>
    <t>1-2-4-1-0209</t>
  </si>
  <si>
    <t>MEC-035 / Regulador de voltaje, para protección de</t>
  </si>
  <si>
    <t>1-2-4-1-0210</t>
  </si>
  <si>
    <t>TV LCD KDL32EX650</t>
  </si>
  <si>
    <t>1-2-4-1-0211</t>
  </si>
  <si>
    <t>MUEBLE COBA S/F7016</t>
  </si>
  <si>
    <t>1-2-4-1-0212</t>
  </si>
  <si>
    <t>ESPEJO DECORATIVO</t>
  </si>
  <si>
    <t>1-2-4-1-0214</t>
  </si>
  <si>
    <t>PC PORT HP G4-2165 C/BCK/OFF2010</t>
  </si>
  <si>
    <t>1-2-4-1-0215</t>
  </si>
  <si>
    <t>PCPORT HP G4-1365 CI3/4G/640G/14</t>
  </si>
  <si>
    <t>1-2-4-1-0216</t>
  </si>
  <si>
    <t>PC PORT HP 1000-1210/CEL/14/W8</t>
  </si>
  <si>
    <t>1-2-4-1-0217</t>
  </si>
  <si>
    <t>MULTIFUNCIONAL MONO DCP7055W</t>
  </si>
  <si>
    <t>1-2-4-1-0218</t>
  </si>
  <si>
    <t>ENCUADERNADORA BIND MATE GBC</t>
  </si>
  <si>
    <t>1-2-4-1-0219</t>
  </si>
  <si>
    <t>CAMARA DIG SAMSUNG EC ST72 NGA</t>
  </si>
  <si>
    <t>1-2-4-1-0220</t>
  </si>
  <si>
    <t>MICROFONO ALAMBRICO SHURE PG48</t>
  </si>
  <si>
    <t>1-2-4-1-0221</t>
  </si>
  <si>
    <t>BOCINAS LOGITECH MODL Z313</t>
  </si>
  <si>
    <t>1-2-4-1-0222</t>
  </si>
  <si>
    <t xml:space="preserve">COMPUTADORA HP PRO 3500 PENTIUM G640 </t>
  </si>
  <si>
    <t>1-2-4-1-0223</t>
  </si>
  <si>
    <t>IMPRESORA KONICA MINOLTA 1690 MF</t>
  </si>
  <si>
    <t>1-2-4-1-0224</t>
  </si>
  <si>
    <t>IMPRESORA HP LASER JET PRO 401N</t>
  </si>
  <si>
    <t>1-2-4-1-0225</t>
  </si>
  <si>
    <t>NOBREAK APC BE750VA</t>
  </si>
  <si>
    <t>1-2-4-1-0226</t>
  </si>
  <si>
    <t>MICROFONO SHURE MODELO BLX24/PG58</t>
  </si>
  <si>
    <t>1-2-4-1-0227</t>
  </si>
  <si>
    <t>PEDESTAL PARA MICROFONO MS6606B</t>
  </si>
  <si>
    <t>1-2-4-1-0228</t>
  </si>
  <si>
    <t>PEDESTAL PARA MICROFONO DS7200</t>
  </si>
  <si>
    <t>1-2-4-1-0229</t>
  </si>
  <si>
    <t>sutek cyber amd 1452.8 ghz 2gb dd320</t>
  </si>
  <si>
    <t>1-2-4-1-0230</t>
  </si>
  <si>
    <t>1-2-4-1-0231</t>
  </si>
  <si>
    <t>1-2-4-1-0232</t>
  </si>
  <si>
    <t>1-2-4-1-0233</t>
  </si>
  <si>
    <t>led LG E1942c/19en33s 18.5</t>
  </si>
  <si>
    <t>1-2-4-1-0234</t>
  </si>
  <si>
    <t>1-2-4-1-0235</t>
  </si>
  <si>
    <t>1-2-4-1-0236</t>
  </si>
  <si>
    <t>1-2-4-1-0237</t>
  </si>
  <si>
    <t>kit tec mouse boc genius kms110usb</t>
  </si>
  <si>
    <t>1-2-4-1-0238</t>
  </si>
  <si>
    <t>1-2-4-1-0239</t>
  </si>
  <si>
    <t>1-2-4-1-0240</t>
  </si>
  <si>
    <t>1-2-4-1-0241</t>
  </si>
  <si>
    <t>diadema p choise c banda p cuello pc110309</t>
  </si>
  <si>
    <t>1-2-4-1-0242</t>
  </si>
  <si>
    <t>1-2-4-1-0243</t>
  </si>
  <si>
    <t>1-2-4-1-0244</t>
  </si>
  <si>
    <t>1-2-4-1-0245</t>
  </si>
  <si>
    <t>Paños limpiadores p choise antiestaticos PC030270</t>
  </si>
  <si>
    <t>1-2-4-1-0246</t>
  </si>
  <si>
    <t>IMPRESORA CANNON IR IMAGEN 1025N MONOCROMATICA</t>
  </si>
  <si>
    <t>1-2-4-1-0247</t>
  </si>
  <si>
    <t>IMPRESORA COLOR MODELO HP LASERJET ENTEPRISE 500 C</t>
  </si>
  <si>
    <t>1-2-4-1-0248</t>
  </si>
  <si>
    <t>MEMORIA MICRO SC HC 16 GB SANDIK CL4</t>
  </si>
  <si>
    <t>1-2-4-1-0249</t>
  </si>
  <si>
    <t>CAMARA CANON 16 MG PIX PSA2500</t>
  </si>
  <si>
    <t>1-2-4-1-0250</t>
  </si>
  <si>
    <t>ENCUADERNADORA</t>
  </si>
  <si>
    <t>1-2-4-1-0251</t>
  </si>
  <si>
    <t>HP DESKJET INK ADVANTAGE</t>
  </si>
  <si>
    <t>1-2-4-1-0252</t>
  </si>
  <si>
    <t>EQUIPO DE COMPUTO AMD VISION 1.5 GHZ CYBER</t>
  </si>
  <si>
    <t>1-2-4-1-0253</t>
  </si>
  <si>
    <t>EQUIPO DE COMPUTO  AMD VISION 1.5 GHZ CYBER</t>
  </si>
  <si>
    <t>1-2-4-1-0254</t>
  </si>
  <si>
    <t>1-2-4-1-0255</t>
  </si>
  <si>
    <t>ENGARGOLADORA PARILLO PLASTICO</t>
  </si>
  <si>
    <t>1-2-4-1-0256</t>
  </si>
  <si>
    <t>MULTIFUNCIONAL DESKJET INK ADVANTA</t>
  </si>
  <si>
    <t>1-2-4-1-0257</t>
  </si>
  <si>
    <t>1-2-4-1-0258</t>
  </si>
  <si>
    <t>1-2-4-1-0259</t>
  </si>
  <si>
    <t>GUILLOTINA 12 T CTA BASE PLASTI CL 100</t>
  </si>
  <si>
    <t>1-2-4-1-0260</t>
  </si>
  <si>
    <t>ENGARGOLADORA PARILLO PLASTICO KOMBO</t>
  </si>
  <si>
    <t>1-2-4-1-0261</t>
  </si>
  <si>
    <t>MULTIFUNCIONAL DESKJET INK ADVANTAGE</t>
  </si>
  <si>
    <t>1-2-4-1-0262</t>
  </si>
  <si>
    <t>GUILLOTINA 12 TCTA BASE PLAST CL 100</t>
  </si>
  <si>
    <t>1-2-4-1-0263</t>
  </si>
  <si>
    <t>ENGARGOLADORA PARILLO PLATICO KOMBO BASIC</t>
  </si>
  <si>
    <t>1-2-4-1-0264</t>
  </si>
  <si>
    <t>MULTIFUNCIONAL DESJET INK ADVANTAGE 1515</t>
  </si>
  <si>
    <t>1-2-4-1-0265</t>
  </si>
  <si>
    <t>ENMICADORA ELECTRICA TCTA OFIC A3 BASIC</t>
  </si>
  <si>
    <t>1-2-4-1-0266</t>
  </si>
  <si>
    <t>VIDEO PROYECTOR HITACHI CPX3030WN</t>
  </si>
  <si>
    <t>1-2-4-1-0267</t>
  </si>
  <si>
    <t>PANTALLA TRIPIE 1.78 X 1.78 DRAPER</t>
  </si>
  <si>
    <t>1-2-4-1-0268</t>
  </si>
  <si>
    <t>MICROFONO INALAMBRICO SHURE MOD BLX24</t>
  </si>
  <si>
    <t>1-2-4-1-0269</t>
  </si>
  <si>
    <t>MICROFONO BOBINA MOBIL CON CABLE</t>
  </si>
  <si>
    <t>1-2-4-1-0270</t>
  </si>
  <si>
    <t>SISTEMA DE AUDIO MARCA PHONIC MOD PW 1092R</t>
  </si>
  <si>
    <t>1-2-4-1-0271</t>
  </si>
  <si>
    <t>TRIPIE PARA BOCINA STANDS SS7761B</t>
  </si>
  <si>
    <t>1-2-4-1-0272</t>
  </si>
  <si>
    <t>MEZCLADORA DE AUDIO AM440D</t>
  </si>
  <si>
    <t>1-2-4-1-0273</t>
  </si>
  <si>
    <t>GABINETE ACUSTICO DB TECH MOD OPERA LIVE</t>
  </si>
  <si>
    <t>1-2-4-1-0274</t>
  </si>
  <si>
    <t>CABLE DE AUDIO XLR H PLUG 6.3 MM 15 MTS</t>
  </si>
  <si>
    <t>1-2-4-1-0275</t>
  </si>
  <si>
    <t>MEGAFONO DE MANO CON LECTOR MARCA AMERICAN</t>
  </si>
  <si>
    <t>1-2-4-1-0276</t>
  </si>
  <si>
    <t>IMPRESORA CANON IR1025N 24PP</t>
  </si>
  <si>
    <t>1-2-4-1-0277</t>
  </si>
  <si>
    <t>PORTATIL HP 1000 1403 LA AMD E1 1500 2A</t>
  </si>
  <si>
    <t>1-2-4-1-0278</t>
  </si>
  <si>
    <t>HP ALL IN ONE 20 B304 LA H6X41AA</t>
  </si>
  <si>
    <t>1-2-4-1-0279</t>
  </si>
  <si>
    <t>MINIMOUSE ACTECK USB ROJO</t>
  </si>
  <si>
    <t>1-2-4-1-0280</t>
  </si>
  <si>
    <t>SCANNER HP</t>
  </si>
  <si>
    <t>1-2-4-1-0281</t>
  </si>
  <si>
    <t>FRIGO BAR SEMI AUTOMATICO NATURAL SILVER</t>
  </si>
  <si>
    <t>1-2-4-1-0282</t>
  </si>
  <si>
    <t>CAFETERA CROMADA CAFO BVSTDC3390</t>
  </si>
  <si>
    <t>1-2-4-1-0283</t>
  </si>
  <si>
    <t>CAFETERA CAPNEGRA CAFO BVSTDC3401</t>
  </si>
  <si>
    <t>1-2-4-1-0284</t>
  </si>
  <si>
    <t>HORNO MICROONDAS HORG JES1153</t>
  </si>
  <si>
    <t>1-2-4-1-0285</t>
  </si>
  <si>
    <t>ENFRIADOR DE AGUA ENFM EM01PB</t>
  </si>
  <si>
    <t>1-2-4-1-0286</t>
  </si>
  <si>
    <t>ENFRIADOR DE AGUA FRIA/CALIENTE ENFG GXCF05D</t>
  </si>
  <si>
    <t>1-2-4-1-0287</t>
  </si>
  <si>
    <t>BAFLE</t>
  </si>
  <si>
    <t>1-2-4-1-0288</t>
  </si>
  <si>
    <t>TRIPIE</t>
  </si>
  <si>
    <t>1-2-4-1-0289</t>
  </si>
  <si>
    <t>CAFETERA CT15L</t>
  </si>
  <si>
    <t>1-2-4-1-0290</t>
  </si>
  <si>
    <t>MF SAMSUNG SLM2070 21PPM</t>
  </si>
  <si>
    <t>1-2-4-1-0291</t>
  </si>
  <si>
    <t>BOLSA SUMITEL PARA PROYECTOR</t>
  </si>
  <si>
    <t>1-2-4-1-0292</t>
  </si>
  <si>
    <t>z nb asus D450CA BMA H CEL</t>
  </si>
  <si>
    <t>1-2-4-1-0293</t>
  </si>
  <si>
    <t>BOLSA SUMITEL PARA NOTEBOOK</t>
  </si>
  <si>
    <t>1-2-4-1-0294</t>
  </si>
  <si>
    <t>DISPENSADOR DE AGUA IMBERA</t>
  </si>
  <si>
    <t>1-2-4-1-0295</t>
  </si>
  <si>
    <t>RECEPCION ONFIPLAN RECTA DE 2.80 CON 2</t>
  </si>
  <si>
    <t>1-2-4-1-0296</t>
  </si>
  <si>
    <t>LIBRERO OFLIPLAN COMPLETO DE .80 x 35x 1.80</t>
  </si>
  <si>
    <t>1-2-4-1-0297</t>
  </si>
  <si>
    <t>LIBRERO INFERIOR OFIPLAN .80x.50x.75</t>
  </si>
  <si>
    <t>1-2-4-1-0298</t>
  </si>
  <si>
    <t>CUBIERTA ENCIMERA OFIPLAN DE 0.50x1.60 EN MELAMINA</t>
  </si>
  <si>
    <t>1-2-4-1-0299</t>
  </si>
  <si>
    <t>MESA OVAL OFIPLAN DE 2.00x1.00CUBIERTA BASE EN MEL</t>
  </si>
  <si>
    <t>1-2-4-1-0300</t>
  </si>
  <si>
    <t>LIBRERO COMPLETO SIN PUERTAS NI  CUBIERTAS BLC GRI</t>
  </si>
  <si>
    <t>1-2-4-1-0301</t>
  </si>
  <si>
    <t>LIBRERO OFIPLAN 0.90x 0.35x 1.10 puertas en melami</t>
  </si>
  <si>
    <t>1-2-4-1-0302</t>
  </si>
  <si>
    <t>MESA DE TRABAJO OFIPLAN DE 1.60xO,60</t>
  </si>
  <si>
    <t>1-2-4-1-0303</t>
  </si>
  <si>
    <t>ESCRITORIO LINEA FUTURA BLANC /GRIS</t>
  </si>
  <si>
    <t>1-2-4-1-0304</t>
  </si>
  <si>
    <t>EXTENCION RECTA DE MELAMINA Y CRISTAL DE 9mm</t>
  </si>
  <si>
    <t>1-2-4-1-0305</t>
  </si>
  <si>
    <t xml:space="preserve">PEDESTAL ARCHIVERO UN CAJON PAPELERO BLANC/GRIS   </t>
  </si>
  <si>
    <t>1-2-4-1-0306</t>
  </si>
  <si>
    <t>EXTENSION SEMICIRCULAR DE MELAMINA Y CRIST .92x.85</t>
  </si>
  <si>
    <t>1-2-4-1-0307</t>
  </si>
  <si>
    <t xml:space="preserve">ESTACION DE TRAB 1.40x1.20 LADO DERCH BLNC/GRIS   </t>
  </si>
  <si>
    <t>1-2-4-1-0308</t>
  </si>
  <si>
    <t>ESTACION DE TRAB 1.40x1.20 LADO IZQUIERD BLNC/GRIS</t>
  </si>
  <si>
    <t>1-2-4-1-0309</t>
  </si>
  <si>
    <t>PEDESTAL ARCHIVERO UN PAPELERO ARCH S/C ENCI bL/Gr</t>
  </si>
  <si>
    <t>1-2-4-1-0310</t>
  </si>
  <si>
    <t>CUBIERTA CONECTOR EN MELAMINA DE 1.22x0.60 ClrsBln</t>
  </si>
  <si>
    <t>1-2-4-1-0311</t>
  </si>
  <si>
    <t>ARCHIVERO OFIPLAN MOVIL UN CAJON COLRS BLA/GRIS</t>
  </si>
  <si>
    <t>1-2-4-1-0312</t>
  </si>
  <si>
    <t>LAMPARA CON MARCO DE ALUMINIOTAPIZADA1.15x0.35</t>
  </si>
  <si>
    <t>1-2-4-1-0313</t>
  </si>
  <si>
    <t>SILLA SECRET VERSA RESPALDO PLAST ASIEN TAPIZ GRI</t>
  </si>
  <si>
    <t>1-2-4-1-0314</t>
  </si>
  <si>
    <t>DESCANZA BRAZOS FIJOS EN POLIPROPILENO COLRS BLACK</t>
  </si>
  <si>
    <t>1-2-4-1-0315</t>
  </si>
  <si>
    <t>MESA ALTA PLEGABLE CUBIERTA EN RESINA  BASE ALUMIN</t>
  </si>
  <si>
    <t>1-2-4-1-0316</t>
  </si>
  <si>
    <t>BANCA DE ESPERA SHELL 2 PLAZAS METALICA CROM LILA</t>
  </si>
  <si>
    <t>1-2-4-1-0317</t>
  </si>
  <si>
    <t>BANCA DE ESPERA SHELL4 PLAZAS CROMADA COLRS LILA</t>
  </si>
  <si>
    <t>1-2-4-1-0318</t>
  </si>
  <si>
    <t>SILLA SHELL OFFIHO RESPALDO PLST CROMA LILA</t>
  </si>
  <si>
    <t>1-2-4-1-0319</t>
  </si>
  <si>
    <t>SILLA SHELL OFFIHORESPALDO EN POLIPROPILENO LILA</t>
  </si>
  <si>
    <t>1-2-4-1-0320</t>
  </si>
  <si>
    <t>MESA LATERAL ZUOSPRING EN FIBRA CLORS BLANCO</t>
  </si>
  <si>
    <t>1-2-4-1-0321</t>
  </si>
  <si>
    <t>SILLA OFFICECHAIRS UNA PLAZA TAPIZADOEN VINIL PIEL</t>
  </si>
  <si>
    <t>1-2-4-1-0322</t>
  </si>
  <si>
    <t>ENTREPANO PAR AESTANTERIA CALIBRE 22 0.91x0.45 ARE</t>
  </si>
  <si>
    <t>1-2-4-1-0323</t>
  </si>
  <si>
    <t>POSTEMETALICO PAR AESTANTERIA  DE  2.21 CLIBRE 22</t>
  </si>
  <si>
    <t>1-2-4-1-0324</t>
  </si>
  <si>
    <t xml:space="preserve">TORNILLO PARA ESTANTERIA </t>
  </si>
  <si>
    <t>1-2-4-1-0325</t>
  </si>
  <si>
    <t>MESA MOVIL PLEGABLE DE 1.40x0.60 bLN/GRIS</t>
  </si>
  <si>
    <t>1-2-4-1-0326</t>
  </si>
  <si>
    <t>LIBRERO OFIPLAN COMPLETO .80x.35x1.80 BLN/GRIS</t>
  </si>
  <si>
    <t>1-2-4-1-0327</t>
  </si>
  <si>
    <t>LIBRERO OFIPLAN COMPLETO SIN PUERTAS BLN/GRIS</t>
  </si>
  <si>
    <t>1-2-4-1-0328</t>
  </si>
  <si>
    <t>LIBRERO FIJO DE 1.20 x,40 CON 6 GAVETAS MELAMI 28M</t>
  </si>
  <si>
    <t>1-2-4-1-0329</t>
  </si>
  <si>
    <t>MESA DIDACTICA INFANTIL DE 1.10x0,50 AZUL</t>
  </si>
  <si>
    <t>1-2-4-1-0330</t>
  </si>
  <si>
    <t>MESA DIDACTICA INFANTIL DE 1.10x0,50 ROJO</t>
  </si>
  <si>
    <t>1-2-4-1-0331</t>
  </si>
  <si>
    <t>SILLA INFANTIL DE USO RUDO COLOR VERDE</t>
  </si>
  <si>
    <t>1-2-4-1-0332</t>
  </si>
  <si>
    <t>SILLA INFANTIL DE USO RUDO COLOR NARANJA</t>
  </si>
  <si>
    <t>1-2-4-1-0333</t>
  </si>
  <si>
    <t>SILLA INFANTIL DE USO RUDO COLOR AMARRILLO</t>
  </si>
  <si>
    <t>1-2-4-1-0334</t>
  </si>
  <si>
    <t>SILLA SHEELL OFFIHO REPALDO PLASTICO COLOR LILA CR</t>
  </si>
  <si>
    <t>1-2-4-1-0335</t>
  </si>
  <si>
    <t>ESTACION DE TRABAJO DE 1.40 Y 1.20 DERCH BLANCO</t>
  </si>
  <si>
    <t>1-2-4-1-0336</t>
  </si>
  <si>
    <t>ESTACION DE TRABAJO 1.40 Y 1.20 IZQU BLANCO</t>
  </si>
  <si>
    <t>1-2-4-1-0337</t>
  </si>
  <si>
    <t>PEDESTAL ARCHIVERO S/C ENCIMERA COLOR BLANCO</t>
  </si>
  <si>
    <t>1-2-4-1-0338</t>
  </si>
  <si>
    <t>1-2-4-1-0339</t>
  </si>
  <si>
    <t>1-2-4-1-0340</t>
  </si>
  <si>
    <t>1-2-4-1-0341</t>
  </si>
  <si>
    <t>CUBIERTA CONECTOR EN MELAMINA 1.22x0.6 BLANCO</t>
  </si>
  <si>
    <t>1-2-4-1-0342</t>
  </si>
  <si>
    <t>CUBIERTA CONECTOR EN MELAMINA 1.22x0.60 BLANCO</t>
  </si>
  <si>
    <t>1-2-4-1-0343</t>
  </si>
  <si>
    <t>MAPARA MARCO ALUMINIO TAPIZTELA 1.15x0.35 CLR MAND</t>
  </si>
  <si>
    <t>1-2-4-1-0344</t>
  </si>
  <si>
    <t>1-2-4-1-0345</t>
  </si>
  <si>
    <t>LIBRERO OFIPLAN PUERTAS 0.80x0.45x1.20 CLR BLANCO</t>
  </si>
  <si>
    <t>1-2-4-1-0346</t>
  </si>
  <si>
    <t>1-2-4-1-0347</t>
  </si>
  <si>
    <t xml:space="preserve">SILLA SECRETARIAL VERSA RESPALD PLASTICO CLR ATRI </t>
  </si>
  <si>
    <t>1-2-4-1-0348</t>
  </si>
  <si>
    <t>SILLA SECRETARIAL VERSA RESPALD PLASTICO CLR ATRI</t>
  </si>
  <si>
    <t>1-2-4-1-0349</t>
  </si>
  <si>
    <t>1-2-4-1-0350</t>
  </si>
  <si>
    <t>1-2-4-1-0351</t>
  </si>
  <si>
    <t>DESCANZA BRAZOS FIJOS EN POLIPROPILENO NEGROS</t>
  </si>
  <si>
    <t>1-2-4-1-0352</t>
  </si>
  <si>
    <t>1-2-4-1-0353</t>
  </si>
  <si>
    <t>1-2-4-1-0354</t>
  </si>
  <si>
    <t>1-2-4-1-0355</t>
  </si>
  <si>
    <t>SILLA SHELL OFFIHO RESP PLASTICO BASE CRM CLR LILA</t>
  </si>
  <si>
    <t>1-2-4-1-0356</t>
  </si>
  <si>
    <t>1-2-4-1-0357</t>
  </si>
  <si>
    <t>1-2-4-1-0358</t>
  </si>
  <si>
    <t>1-2-4-1-0359</t>
  </si>
  <si>
    <t>LIBRERO INF OFIPLAN .8x.5x.75 PUERTAS COLOR BLANCO</t>
  </si>
  <si>
    <t>1-2-4-1-0360</t>
  </si>
  <si>
    <t>1-2-4-1-0361</t>
  </si>
  <si>
    <t>1-2-4-1-0362</t>
  </si>
  <si>
    <t>1-2-4-1-0363</t>
  </si>
  <si>
    <t xml:space="preserve">CUBIERTA ENCIMERA OFFIPLAN 0.5x1.60 MELAMINA BLAN </t>
  </si>
  <si>
    <t>1-2-4-1-0364</t>
  </si>
  <si>
    <t>CUBIERTA ENCIMERA OFFIPLAN 0.5x1.60 MELAMINA BLAN</t>
  </si>
  <si>
    <t>1-2-4-1-0365</t>
  </si>
  <si>
    <t>CREDENZA MOETTI 4 PUERTAS EN MELAMINA CLR BLANCO</t>
  </si>
  <si>
    <t>1-2-4-1-0366</t>
  </si>
  <si>
    <t xml:space="preserve">MESA CIRCULAR OFIPLAN 1.20 EN MELAMIN DE 28mm BLN </t>
  </si>
  <si>
    <t>1-2-4-1-0367</t>
  </si>
  <si>
    <t>LIBRERO OFIPLAN ESPECIAL Y CUBIERT .8x.45x1.8BLANC</t>
  </si>
  <si>
    <t>1-2-4-1-0368</t>
  </si>
  <si>
    <t>1-2-4-1-0369</t>
  </si>
  <si>
    <t>1-2-4-1-0370</t>
  </si>
  <si>
    <t>1-2-4-1-0371</t>
  </si>
  <si>
    <t>1-2-4-1-0372</t>
  </si>
  <si>
    <t>1-2-4-1-0373</t>
  </si>
  <si>
    <t>1-2-4-1-0374</t>
  </si>
  <si>
    <t>1-2-4-1-0375</t>
  </si>
  <si>
    <t>1-2-4-1-0376</t>
  </si>
  <si>
    <t>LIBRERO COMPLETO SIN PUERTAS Y CUBIERTAS BLANCO</t>
  </si>
  <si>
    <t>1-2-4-1-0377</t>
  </si>
  <si>
    <t>1-2-4-1-0378</t>
  </si>
  <si>
    <t>1-2-4-1-0379</t>
  </si>
  <si>
    <t>MESA ALTA PEGABLE CUBIERTA  RESINA BASE ALUM BLAN</t>
  </si>
  <si>
    <t>1-2-4-1-0380</t>
  </si>
  <si>
    <t>SILLA SHELL OFFIHO ALTA RESPALDO POLIPROPILE LILA</t>
  </si>
  <si>
    <t>1-2-4-1-0381</t>
  </si>
  <si>
    <t>1-2-4-1-0382</t>
  </si>
  <si>
    <t>1-2-4-1-0383</t>
  </si>
  <si>
    <t>ESTAC DE TRAB 1.6x1.2 CON PATA Y RETACO METL BLANC</t>
  </si>
  <si>
    <t>1-2-4-1-0384</t>
  </si>
  <si>
    <t>1-2-4-1-0385</t>
  </si>
  <si>
    <t xml:space="preserve">ESCRITORIO OFIPLAN DE 1.8 FRENTE CRISTAL BLANCO </t>
  </si>
  <si>
    <t>1-2-4-1-0386</t>
  </si>
  <si>
    <t>ESCRITORIO OFIPLAN DE 1.8 FRENTE CRISTAL BLANCO</t>
  </si>
  <si>
    <t>1-2-4-1-0387</t>
  </si>
  <si>
    <t>1-2-4-1-0388</t>
  </si>
  <si>
    <t>LIBRE SOBRE CREDENZA OFIPLAN CON 2 PUER CRIST BLAN</t>
  </si>
  <si>
    <t>1-2-4-1-0389</t>
  </si>
  <si>
    <t>1-2-4-1-0390</t>
  </si>
  <si>
    <t>1-2-4-1-0391</t>
  </si>
  <si>
    <t>MESA CIRCU 0.95CM CUBIERT CRISTA BASE CROM BASE TR</t>
  </si>
  <si>
    <t>1-2-4-1-0392</t>
  </si>
  <si>
    <t>1-2-4-1-0393</t>
  </si>
  <si>
    <t>1-2-4-1-0394</t>
  </si>
  <si>
    <t>SILLA VERSA SPYDER RESP EN MALLA  ASIENT CLR ATRIA</t>
  </si>
  <si>
    <t>1-2-4-1-0395</t>
  </si>
  <si>
    <t>1-2-4-1-0396</t>
  </si>
  <si>
    <t>1-2-4-1-0397</t>
  </si>
  <si>
    <t xml:space="preserve">SILLA DE VISITA RESP NEGRO ASIENTO ATRIA C/RODAJA </t>
  </si>
  <si>
    <t>1-2-4-1-0398</t>
  </si>
  <si>
    <t>SILLA DE VISITA RESP NEGRO ASIENTO ATRIA C/RODAJA</t>
  </si>
  <si>
    <t>1-2-4-1-0399</t>
  </si>
  <si>
    <t>1-2-4-1-0400</t>
  </si>
  <si>
    <t>1-2-4-1-0401</t>
  </si>
  <si>
    <t>1-2-4-1-0402</t>
  </si>
  <si>
    <t>1-2-4-1-0403</t>
  </si>
  <si>
    <t>MESA CONSEJO 2 MINIPORT VIDRIO ESMER MELAMI BLANCA</t>
  </si>
  <si>
    <t>1-2-4-1-0404</t>
  </si>
  <si>
    <t>SILLA DE VISITA RESP C/TAPI/BRAZOZ NEGR ASIEN ATRI</t>
  </si>
  <si>
    <t>1-2-4-1-0405</t>
  </si>
  <si>
    <t>1-2-4-1-0406</t>
  </si>
  <si>
    <t>1-2-4-1-0407</t>
  </si>
  <si>
    <t>1-2-4-1-0408</t>
  </si>
  <si>
    <t>1-2-4-1-0409</t>
  </si>
  <si>
    <t>1-2-4-1-0410</t>
  </si>
  <si>
    <t>1-2-4-1-0411</t>
  </si>
  <si>
    <t>1-2-4-1-0412</t>
  </si>
  <si>
    <t>1-2-4-1-0413</t>
  </si>
  <si>
    <t>1-2-4-1-0414</t>
  </si>
  <si>
    <t>1-2-4-1-0415</t>
  </si>
  <si>
    <t>1-2-4-1-0416</t>
  </si>
  <si>
    <t>ARCHIVERO OFIPLAN MOVIL CAJON PAPELERO COLR BLANCO</t>
  </si>
  <si>
    <t>1-2-4-1-0417</t>
  </si>
  <si>
    <t>1-2-4-1-0418</t>
  </si>
  <si>
    <t>PERSIANAS( COLOCACION Y SUMINISTRO)</t>
  </si>
  <si>
    <t>1-2-4-1-0419</t>
  </si>
  <si>
    <t xml:space="preserve">SUMINISTRO DE MOBILIARIO DIDACTICO PARA LUDOTECA </t>
  </si>
  <si>
    <t>1-2-4-1-0420</t>
  </si>
  <si>
    <t>CERRADURA PARA PUERTAS PARA LIBRERO</t>
  </si>
  <si>
    <t>1-2-4-1-0421</t>
  </si>
  <si>
    <t>1-2-4-1-0422</t>
  </si>
  <si>
    <t>NB A CER E3-112M-C7L6 CEL-N2840 2 G250GR</t>
  </si>
  <si>
    <t>1-2-4-1-0423</t>
  </si>
  <si>
    <t>1-2-4-1-0424</t>
  </si>
  <si>
    <t>1-2-4-1-0425</t>
  </si>
  <si>
    <t>'8 Banca Areta respaldo negro y asiento gris</t>
  </si>
  <si>
    <t>1-2-4-1-0426</t>
  </si>
  <si>
    <t>'15 Silla Areta base giratoria respaldo plast neg</t>
  </si>
  <si>
    <t>1-2-4-1-0427</t>
  </si>
  <si>
    <t>'44 Silla Areta a patas respaldo plast negro y gris</t>
  </si>
  <si>
    <t>1-2-4-1-0428</t>
  </si>
  <si>
    <t>'4 Escritorio L (Base metál cubierta de melamina</t>
  </si>
  <si>
    <t>1-2-4-1-0429</t>
  </si>
  <si>
    <t>'2 Escritorio Cruz Base metál cubierta de melamin</t>
  </si>
  <si>
    <t>1-2-4-1-0430</t>
  </si>
  <si>
    <t>'2 Escritorio T (Base metálica cubierta de melaN</t>
  </si>
  <si>
    <t>1-2-4-1-0431</t>
  </si>
  <si>
    <t>'7 Mesa lateral Wilco color blanco</t>
  </si>
  <si>
    <t>1-2-4-1-0432</t>
  </si>
  <si>
    <t>'10 Mesa Ribalto Blanca</t>
  </si>
  <si>
    <t>1-2-4-1-0433</t>
  </si>
  <si>
    <t>'10 Sombrilla para terraza blanca</t>
  </si>
  <si>
    <t>1-2-4-1-0434</t>
  </si>
  <si>
    <t>40 Silla Drop</t>
  </si>
  <si>
    <t>1-2-4-1-0435</t>
  </si>
  <si>
    <t>'15 Banca de metal color morado</t>
  </si>
  <si>
    <t>1-2-4-1-0436</t>
  </si>
  <si>
    <t>'20 Portafolletos de acrílico</t>
  </si>
  <si>
    <t>1-2-4-1-0437</t>
  </si>
  <si>
    <t>'4 Librero medio de MDF con puertas</t>
  </si>
  <si>
    <t>1-2-4-1-0438</t>
  </si>
  <si>
    <t>'10 Librero alto de MDF</t>
  </si>
  <si>
    <t>1-2-4-1-0439</t>
  </si>
  <si>
    <t>'5 Credenza de MDF</t>
  </si>
  <si>
    <t>1-2-4-1-0440</t>
  </si>
  <si>
    <t>'8 Sillón individual color morado</t>
  </si>
  <si>
    <t>1-2-4-1-0441</t>
  </si>
  <si>
    <t>'27 Mesa de trabajo plegable</t>
  </si>
  <si>
    <t>1-2-4-1-0442</t>
  </si>
  <si>
    <t>Mueble de Recepción color blanco</t>
  </si>
  <si>
    <t>1-2-4-1-0443</t>
  </si>
  <si>
    <t>'11 Archivero de MDFen blanco y gris</t>
  </si>
  <si>
    <t>1-2-4-1-0444</t>
  </si>
  <si>
    <t>'15 Cuadros decorativos</t>
  </si>
  <si>
    <t>1-2-4-1-0445</t>
  </si>
  <si>
    <t>'14 Sillas Areta 4 patas Resp negro y asiento gris</t>
  </si>
  <si>
    <t>1-2-4-1-0446</t>
  </si>
  <si>
    <t>IMPRESORA KONICA MINOLTA C3110 MULTIFUNCIONAL</t>
  </si>
  <si>
    <t>1-2-4-1-0447</t>
  </si>
  <si>
    <t>IMPRESORA CANON IR 1435 MULTIFUNCIONAL MONO</t>
  </si>
  <si>
    <t>1-2-4-1-0448</t>
  </si>
  <si>
    <t>Persianas enrollable en tela unica 10%color gris</t>
  </si>
  <si>
    <t>1-2-4-1-0449</t>
  </si>
  <si>
    <t>EQUIPO NUEVO 6KG PQS</t>
  </si>
  <si>
    <t>1-2-4-1-0450</t>
  </si>
  <si>
    <t>'15 DETECTORES DE HUMO</t>
  </si>
  <si>
    <t>1-2-4-1-0451</t>
  </si>
  <si>
    <t>'6 LAMPARAS DE EMERGENCIA</t>
  </si>
  <si>
    <t>1-2-4-1-0452</t>
  </si>
  <si>
    <t>'1 ALARMA AUDIOVISUAL</t>
  </si>
  <si>
    <t>1-2-4-1-0453</t>
  </si>
  <si>
    <t>ACCIONADORES</t>
  </si>
  <si>
    <t>1-2-4-1-0454</t>
  </si>
  <si>
    <t>'6 RUTA EVACUACION FOTOLUMINICENTE</t>
  </si>
  <si>
    <t>1-2-4-1-0455</t>
  </si>
  <si>
    <t>SALIDA DE EMERGENCIA FOTOLUMINICENTE</t>
  </si>
  <si>
    <t>1-2-4-1-0456</t>
  </si>
  <si>
    <t>'4 SEÑALAMIENTOS SISMOS</t>
  </si>
  <si>
    <t>1-2-4-1-0457</t>
  </si>
  <si>
    <t>PUNTO DE REUNION FOTOLUMINICENTE</t>
  </si>
  <si>
    <t>1-2-4-1-0458</t>
  </si>
  <si>
    <t>RECARGA EXTINTOT PQS 6KG</t>
  </si>
  <si>
    <t>1-2-4-1-0459</t>
  </si>
  <si>
    <t>'1 EQUIPO NUEVO 4.5 CO2 TIPO BC</t>
  </si>
  <si>
    <t>1-2-4-1-0460</t>
  </si>
  <si>
    <t>COMPUTADORA LAPTOP ACER TMP248-M-C811 CELERON</t>
  </si>
  <si>
    <t>1-2-4-1-0461</t>
  </si>
  <si>
    <t>1-2-4-2-0000</t>
  </si>
  <si>
    <t>MOBILIARIO Y EQUIPO EDUCACIONAL Y RECREATIVO</t>
  </si>
  <si>
    <t>1-2-4-2-0001</t>
  </si>
  <si>
    <t>JIF-001 / Casa con puente tipo tunel</t>
  </si>
  <si>
    <t>1-2-4-2-0002</t>
  </si>
  <si>
    <t>Centro de juegos c columpio y  resbaladilla</t>
  </si>
  <si>
    <t>1-2-4-2-0003</t>
  </si>
  <si>
    <t>JIF-003 / Mesa de juego grande</t>
  </si>
  <si>
    <t>1-2-4-2-0004</t>
  </si>
  <si>
    <t>JIF-004 / Sillas arco Iris color amarillo</t>
  </si>
  <si>
    <t>1-2-4-2-0005</t>
  </si>
  <si>
    <t>JARD-001 / Mesa p/jardin color gris con 2 bancas a</t>
  </si>
  <si>
    <t>1-2-4-2-0006</t>
  </si>
  <si>
    <t>JARD-002 / Malla ciclónica  para cerrar  el area d</t>
  </si>
  <si>
    <t>1-2-4-2-0007</t>
  </si>
  <si>
    <t>JARD-003 / Toldo verde con aditamentos</t>
  </si>
  <si>
    <t>1-2-4-2-0009</t>
  </si>
  <si>
    <t>bebes virtuales mas accesorios</t>
  </si>
  <si>
    <t>1-2-4-2-0010</t>
  </si>
  <si>
    <t>MDI-002 LINEAS DEL TIEMPO  ( MATERIAL IMPRESO EN</t>
  </si>
  <si>
    <t>1-2-4-2-0011</t>
  </si>
  <si>
    <t xml:space="preserve">MDI-003 LOTERIA JUGUEMOS POR IGUAL </t>
  </si>
  <si>
    <t>1-2-4-2-0012</t>
  </si>
  <si>
    <t xml:space="preserve">MDI-004 LOTERIA JUGUEMOS POR IGUAL  </t>
  </si>
  <si>
    <t>1-2-4-2-0013</t>
  </si>
  <si>
    <t>MDI-005 CAJAS CON ASA Y ETIQUETAS PARA LOTERIA</t>
  </si>
  <si>
    <t>1-2-4-2-0014</t>
  </si>
  <si>
    <t>MDI-008 PAQ.CON 15 BEBES REAL CARE BABY PLUS CON N</t>
  </si>
  <si>
    <t>1-2-4-2-0016</t>
  </si>
  <si>
    <t>JARD-004 Tijeras  Rama  Marca TRUPER con mangos de</t>
  </si>
  <si>
    <t>1-2-4-2-0017</t>
  </si>
  <si>
    <t>JARD-005 Lampara mAno</t>
  </si>
  <si>
    <t>1-2-4-2-0018</t>
  </si>
  <si>
    <t>JARD-006 TOLDO VERDE CON ADIMENTOS</t>
  </si>
  <si>
    <t>1-2-4-2-0019</t>
  </si>
  <si>
    <t xml:space="preserve">JARD-007 DESBROZADORA GAS CURVA ECHO GT-225 SERIE </t>
  </si>
  <si>
    <t>1-2-4-2-0020</t>
  </si>
  <si>
    <t>DOS PAQUETES COMBO ADICCIONES (DROG ALC Y VIO)</t>
  </si>
  <si>
    <t>1-2-4-2-0021</t>
  </si>
  <si>
    <t>Manual de Trabajo taller embarazos no deseados</t>
  </si>
  <si>
    <t>1-2-4-2-0022</t>
  </si>
  <si>
    <t>PISO DE FOMMY EN COLORES VARIOS</t>
  </si>
  <si>
    <t>1-2-4-2-0023</t>
  </si>
  <si>
    <t>CAMARA CANON POWERSHOT ELPH 20MP 150 IS</t>
  </si>
  <si>
    <t>1-2-4-2-0024</t>
  </si>
  <si>
    <t>CAMARA CANON POWERSHOT ELPH 150 IS 20 MP</t>
  </si>
  <si>
    <t>1-2-4-2-0025</t>
  </si>
  <si>
    <t>1-2-4-4-0000</t>
  </si>
  <si>
    <t>EQUIPO DE TRANSPORTE</t>
  </si>
  <si>
    <t>1-2-4-4-0002</t>
  </si>
  <si>
    <t>TIDA 2012</t>
  </si>
  <si>
    <t>1-2-4-4-0003</t>
  </si>
  <si>
    <t>MOTONETA SCOOTER 125 KURAZAI 125 ROJA</t>
  </si>
  <si>
    <t>1-2-4-4-0006</t>
  </si>
  <si>
    <t>TIIDA SEDAN SENSE 2015</t>
  </si>
  <si>
    <t>1-2-4-4-0007</t>
  </si>
  <si>
    <t>TIDA SEDAN SENSE 2015</t>
  </si>
  <si>
    <t>1-2-4-4-0008</t>
  </si>
  <si>
    <t>NP300 NISSAN DOBLE CABINA MOD 2012</t>
  </si>
  <si>
    <t>1-2-4-6-0000</t>
  </si>
  <si>
    <t>MAQUINARIA, OTROS EQUIPOS Y HERRAMIENTAS</t>
  </si>
  <si>
    <t>1-2-4-6-0001</t>
  </si>
  <si>
    <t>HORNO DE GAVETA PARA 4 CHAROLAS</t>
  </si>
  <si>
    <t>1-2-4-6-0002</t>
  </si>
  <si>
    <t xml:space="preserve">BATIDORA BLAZER 7 LTS </t>
  </si>
  <si>
    <t>1-2-4-6-0003</t>
  </si>
  <si>
    <t>REFRIGERADOR VERITCAL 14 PIES 1 PUERTA</t>
  </si>
  <si>
    <t>1-2-4-6-0004</t>
  </si>
  <si>
    <t>CENTRIFUGA FREIDORA</t>
  </si>
  <si>
    <t>1-2-4-6-0005</t>
  </si>
  <si>
    <t>PARRILLA GAS 200WAD</t>
  </si>
  <si>
    <t>1-2-4-6-0006</t>
  </si>
  <si>
    <t>COMAL REDONDO GRANDE</t>
  </si>
  <si>
    <t>1-2-4-6-0007</t>
  </si>
  <si>
    <t>EXHIBIDOR TRADICIONAL 1.40 BIN CON ESTANTERIA Y GA</t>
  </si>
  <si>
    <t>1-2-4-6-0008</t>
  </si>
  <si>
    <t>Horno Industrial para pasteles</t>
  </si>
  <si>
    <t>1-2-4-6-0009</t>
  </si>
  <si>
    <t>CARRITO EQUIPADO PARA VENTA DE ELOTES</t>
  </si>
  <si>
    <t>1-2-4-6-0010</t>
  </si>
  <si>
    <t>BUFETERA DE MESA CALIENTE</t>
  </si>
  <si>
    <t>1-2-4-6-0011</t>
  </si>
  <si>
    <t>'1 PZA PARRILLA TUBULAR 2Q</t>
  </si>
  <si>
    <t>1-2-4-6-0012</t>
  </si>
  <si>
    <t>TANQUE DE GAS 20 KG</t>
  </si>
  <si>
    <t>1-2-4-6-0013</t>
  </si>
  <si>
    <t>COMAL REDONDO 80 CM</t>
  </si>
  <si>
    <t>1-2-4-6-0014</t>
  </si>
  <si>
    <t>EXHIBIDOR 30 X 85</t>
  </si>
  <si>
    <t>1-2-4-6-0015</t>
  </si>
  <si>
    <t>EXHIBIDOR TRADICIONAL 1.80 BLANCO</t>
  </si>
  <si>
    <t>1-2-4-6-0016</t>
  </si>
  <si>
    <t>GABINETE 20 CAJONES METALICO</t>
  </si>
  <si>
    <t>1-2-4-6-0017</t>
  </si>
  <si>
    <t>ESTANTERIA 20 GR B20YTER</t>
  </si>
  <si>
    <t>1-2-4-6-0018</t>
  </si>
  <si>
    <t>1-2-4-6-0019</t>
  </si>
  <si>
    <t>GABINETE 20 CAJAS METALICO</t>
  </si>
  <si>
    <t>1-2-4-6-0020</t>
  </si>
  <si>
    <t>LAVABO TOES VENECK</t>
  </si>
  <si>
    <t>1-2-4-6-0021</t>
  </si>
  <si>
    <t>LAMPARA ROYAL PERFECT</t>
  </si>
  <si>
    <t>1-2-4-6-0022</t>
  </si>
  <si>
    <t>CORTA TIPS NA NEGRO DORADO MOD LCT</t>
  </si>
  <si>
    <t>1-2-4-6-0023</t>
  </si>
  <si>
    <t>TIJERA ALEXANDER 1000 ACADEMY</t>
  </si>
  <si>
    <t>1-2-4-6-0024</t>
  </si>
  <si>
    <t>TIJERA GLOBUSMAN SW831</t>
  </si>
  <si>
    <t>1-2-4-6-0025</t>
  </si>
  <si>
    <t>PINCEL CITY NAILS TOUCH</t>
  </si>
  <si>
    <t>1-2-4-6-0026</t>
  </si>
  <si>
    <t>CEPILLO ROMERO MOD 109</t>
  </si>
  <si>
    <t>1-2-4-6-0027</t>
  </si>
  <si>
    <t>SILLON TOES CORTE PAOLA</t>
  </si>
  <si>
    <t>1-2-4-6-0028</t>
  </si>
  <si>
    <t>MAQUINA WAHL 8329-300</t>
  </si>
  <si>
    <t>1-2-4-6-0029</t>
  </si>
  <si>
    <t>ACCESORIO DURAN LLAVE MEXCLADORA</t>
  </si>
  <si>
    <t>1-2-4-6-0030</t>
  </si>
  <si>
    <t>ACCESORIO DURAN CESPOL PLASTICO FEXI</t>
  </si>
  <si>
    <t>1-2-4-6-0031</t>
  </si>
  <si>
    <t>ACCESORIO DURAN CESPOL PLASTICO FEXI MATIC</t>
  </si>
  <si>
    <t>1-2-4-6-0032</t>
  </si>
  <si>
    <t xml:space="preserve">ACCESORIO DURAN LLAVE MEXCLADORA </t>
  </si>
  <si>
    <t>1-2-4-6-0033</t>
  </si>
  <si>
    <t>1-2-4-6-0034</t>
  </si>
  <si>
    <t>SILLON TOES PASSINI</t>
  </si>
  <si>
    <t>1-2-4-6-0035</t>
  </si>
  <si>
    <t>SECADORA GAMA ITALY DELTA 2000</t>
  </si>
  <si>
    <t>1-2-4-6-0036</t>
  </si>
  <si>
    <t>PLANCHA YESSI 302R ROSA PLACAS CERAMICA</t>
  </si>
  <si>
    <t>1-2-4-6-0037</t>
  </si>
  <si>
    <t>MOLINO PARA CARNE DE 1 CABALLO DE FZA MONOFASICO</t>
  </si>
  <si>
    <t>1-2-4-6-0038</t>
  </si>
  <si>
    <t>MAQ OVER LOOK 5 HILOS MARCA DINNEK</t>
  </si>
  <si>
    <t>1-2-4-6-0039</t>
  </si>
  <si>
    <t>KITMA</t>
  </si>
  <si>
    <t>1-2-4-6-0040</t>
  </si>
  <si>
    <t>MAQ COSTURA RECTA DISEÑO NUEVO JUKI DINNEK</t>
  </si>
  <si>
    <t>1-2-4-6-0041</t>
  </si>
  <si>
    <t>SET MUEBLE MOTOR MONOFASICO ALTA</t>
  </si>
  <si>
    <t>1-2-4-6-0042</t>
  </si>
  <si>
    <t>BAFLE MAHM15AWBSDI</t>
  </si>
  <si>
    <t>1-2-4-6-0043</t>
  </si>
  <si>
    <t>CORTINA METALICA ENROLLABLE 2X2.20</t>
  </si>
  <si>
    <t>1-2-4-6-0044</t>
  </si>
  <si>
    <t>MAQ OVER LOOK 5 HILOS</t>
  </si>
  <si>
    <t>1-2-4-6-0045</t>
  </si>
  <si>
    <t>SET MUEBLE MOTOR MONOFASCIO ALTA</t>
  </si>
  <si>
    <t>1-2-4-6-0046</t>
  </si>
  <si>
    <t>APARATO OJALEADOR PARA MAQUINA RECTA</t>
  </si>
  <si>
    <t>1-2-4-6-0047</t>
  </si>
  <si>
    <t>LUNA CRISTAL 3M X 2.60</t>
  </si>
  <si>
    <t>1-2-4-6-0050</t>
  </si>
  <si>
    <t>MAQ COSTURA RECTA DISEÑO NUEVO JUKI MARCA</t>
  </si>
  <si>
    <t>1-2-4-6-0051</t>
  </si>
  <si>
    <t>1-2-4-6-0052</t>
  </si>
  <si>
    <t>MESA CORTE 1.20 X 2.44</t>
  </si>
  <si>
    <t>1-2-4-6-0053</t>
  </si>
  <si>
    <t>MINIESCALADORA CON CONTADOR MARCA FITNESS STATION</t>
  </si>
  <si>
    <t>1-2-4-6-0054</t>
  </si>
  <si>
    <t>MUEBLE C/9 OLLAS PLANCA COMAL DE BOLA ACERO</t>
  </si>
  <si>
    <t>1-2-4-6-0055</t>
  </si>
  <si>
    <t>PARRILLA DE GAS 1 QUEMADOR</t>
  </si>
  <si>
    <t>1-2-4-6-0056</t>
  </si>
  <si>
    <t>TANQUE DE GAS</t>
  </si>
  <si>
    <t>1-2-4-6-0057</t>
  </si>
  <si>
    <t>PARRILLA DE GSA COMAL Y PLANCHA</t>
  </si>
  <si>
    <t>1-2-4-6-0058</t>
  </si>
  <si>
    <t>TANQUE DE GAS 30K</t>
  </si>
  <si>
    <t>1-2-4-6-0059</t>
  </si>
  <si>
    <t>PARRILLA DE GAS COMAL Y PLANCHA</t>
  </si>
  <si>
    <t>1-2-4-6-0060</t>
  </si>
  <si>
    <t>1-2-4-6-0061</t>
  </si>
  <si>
    <t>TANQUE DE GAS 30 KG</t>
  </si>
  <si>
    <t>1-2-4-6-0062</t>
  </si>
  <si>
    <t>CARRO PARA HOTDOG</t>
  </si>
  <si>
    <t>1-2-4-6-0063</t>
  </si>
  <si>
    <t>1-2-4-6-0064</t>
  </si>
  <si>
    <t>1-2-4-6-0065</t>
  </si>
  <si>
    <t>CARRO TERMICO ELOTES</t>
  </si>
  <si>
    <t>1-2-4-6-0066</t>
  </si>
  <si>
    <t>MAQUINA CIZALLA CON MESA INCLUIDA SA DE CV</t>
  </si>
  <si>
    <t>1-2-4-6-0067</t>
  </si>
  <si>
    <t>1-2-4-6-0068</t>
  </si>
  <si>
    <t>CARRETILLA PARA ADORNO</t>
  </si>
  <si>
    <t>1-2-4-6-0069</t>
  </si>
  <si>
    <t>ACTIVADOR DE GAS</t>
  </si>
  <si>
    <t>1-2-4-6-0070</t>
  </si>
  <si>
    <t>OJILLADORA CON BASE</t>
  </si>
  <si>
    <t>1-2-4-6-0071</t>
  </si>
  <si>
    <t>ROSTICERO 12 POLLOS</t>
  </si>
  <si>
    <t>1-2-4-6-0072</t>
  </si>
  <si>
    <t>1-2-4-6-0073</t>
  </si>
  <si>
    <t>BATIDORA FUENTE DE SODAS</t>
  </si>
  <si>
    <t>1-2-4-6-0074</t>
  </si>
  <si>
    <t>FUENTE DE CHOCOLATE</t>
  </si>
  <si>
    <t>1-2-4-6-0075</t>
  </si>
  <si>
    <t>LICUADORA SLOPE 14 VEL</t>
  </si>
  <si>
    <t>1-2-4-6-0076</t>
  </si>
  <si>
    <t>EXTRACTOR DE JUGOS</t>
  </si>
  <si>
    <t>1-2-4-6-0077</t>
  </si>
  <si>
    <t>1-2-4-6-0078</t>
  </si>
  <si>
    <t>BATODIRA FUENTE SODAS</t>
  </si>
  <si>
    <t>1-2-4-6-0079</t>
  </si>
  <si>
    <t>1-2-4-6-0080</t>
  </si>
  <si>
    <t>1-2-4-6-0081</t>
  </si>
  <si>
    <t>1-2-4-6-0082</t>
  </si>
  <si>
    <t>1-2-4-6-0083</t>
  </si>
  <si>
    <t>1-2-4-6-0084</t>
  </si>
  <si>
    <t>1-2-4-6-0085</t>
  </si>
  <si>
    <t>1-2-4-6-0086</t>
  </si>
  <si>
    <t>1-2-4-6-0087</t>
  </si>
  <si>
    <t>1-2-4-6-0088</t>
  </si>
  <si>
    <t>BASCULA PESO CAP 40 KG</t>
  </si>
  <si>
    <t>1-2-4-6-0089</t>
  </si>
  <si>
    <t>1-2-4-6-0090</t>
  </si>
  <si>
    <t>1-2-4-6-0091</t>
  </si>
  <si>
    <t>1-2-4-6-0092</t>
  </si>
  <si>
    <t>LAVADORA 15KG</t>
  </si>
  <si>
    <t>1-2-4-6-0093</t>
  </si>
  <si>
    <t>LAVADORA 15 KG</t>
  </si>
  <si>
    <t>1-2-4-6-0094</t>
  </si>
  <si>
    <t>MUEBLE PARA 8 GUIZADOS</t>
  </si>
  <si>
    <t>1-2-4-6-0095</t>
  </si>
  <si>
    <t>1-2-4-6-0096</t>
  </si>
  <si>
    <t>1-2-4-6-0097</t>
  </si>
  <si>
    <t>HORNO INDUSTRIAL</t>
  </si>
  <si>
    <t>1-2-4-6-0098</t>
  </si>
  <si>
    <t>'10 SILLAS PLEGADIZAS</t>
  </si>
  <si>
    <t>1-2-4-6-0099</t>
  </si>
  <si>
    <t xml:space="preserve">MESA DE TRABAJO </t>
  </si>
  <si>
    <t>1-2-4-6-0100</t>
  </si>
  <si>
    <t>1-2-4-6-0101</t>
  </si>
  <si>
    <t>MOSTRADOR BLANCO 1.80</t>
  </si>
  <si>
    <t>1-2-4-6-0102</t>
  </si>
  <si>
    <t>EXHIBIDORA TRAD 1.4 X 0.45 BLANCA</t>
  </si>
  <si>
    <t>1-2-4-6-0103</t>
  </si>
  <si>
    <t>MANIQUI COMPLETO PARA DAMA</t>
  </si>
  <si>
    <t>1-2-4-6-0104</t>
  </si>
  <si>
    <t>MAQUINA DE COSER CAMA PLANA 1 AGUJA DINNEK MOD 555</t>
  </si>
  <si>
    <t>1-2-4-6-0105</t>
  </si>
  <si>
    <t>MAQUINA DE COSER CAMA PLANA 1 AGUJA MAR DINNEK 555</t>
  </si>
  <si>
    <t>1-2-4-6-0106</t>
  </si>
  <si>
    <t>SILLA DE ADULTO</t>
  </si>
  <si>
    <t>1-2-4-6-0107</t>
  </si>
  <si>
    <t>LAVACABEZAS</t>
  </si>
  <si>
    <t>1-2-4-6-0108</t>
  </si>
  <si>
    <t>1-2-4-6-0109</t>
  </si>
  <si>
    <t>LAVACAVEZAS</t>
  </si>
  <si>
    <t>1-2-4-6-0110</t>
  </si>
  <si>
    <t>MEZA AUXILIAR</t>
  </si>
  <si>
    <t>1-2-4-6-0111</t>
  </si>
  <si>
    <t>SILLA ADULTO</t>
  </si>
  <si>
    <t>1-2-4-6-0112</t>
  </si>
  <si>
    <t>1-2-4-6-0113</t>
  </si>
  <si>
    <t>1-2-4-6-0114</t>
  </si>
  <si>
    <t>1-2-4-6-0115</t>
  </si>
  <si>
    <t>SILLON DE NIÑO</t>
  </si>
  <si>
    <t>1-2-4-6-0116</t>
  </si>
  <si>
    <t>1-2-4-6-0117</t>
  </si>
  <si>
    <t>1-2-4-6-0118</t>
  </si>
  <si>
    <t>1-2-4-6-0119</t>
  </si>
  <si>
    <t>1-2-4-6-0120</t>
  </si>
  <si>
    <t>1-2-4-6-0121</t>
  </si>
  <si>
    <t>1-2-4-6-0122</t>
  </si>
  <si>
    <t>1-2-4-6-0123</t>
  </si>
  <si>
    <t>MAQUINA ALL STAR</t>
  </si>
  <si>
    <t>1-2-4-6-0124</t>
  </si>
  <si>
    <t>PLANCHA STYLISE</t>
  </si>
  <si>
    <t>1-2-4-6-0125</t>
  </si>
  <si>
    <t>SECADORA EGO</t>
  </si>
  <si>
    <t>1-2-4-6-0126</t>
  </si>
  <si>
    <t>1-2-4-6-0127</t>
  </si>
  <si>
    <t>1-2-4-6-0128</t>
  </si>
  <si>
    <t>1-2-4-6-0129</t>
  </si>
  <si>
    <t>'2 MESAS LARGAS FIBRA VIDRIO 25 SILLAS PLASTICO</t>
  </si>
  <si>
    <t>1-2-4-6-0130</t>
  </si>
  <si>
    <t>Triciclo para venta</t>
  </si>
  <si>
    <t>1-2-4-6-0132</t>
  </si>
  <si>
    <t>1-2-4-6-0133</t>
  </si>
  <si>
    <t>PARRILLA 3 QUEMADORES</t>
  </si>
  <si>
    <t>1-2-4-6-0134</t>
  </si>
  <si>
    <t>PARRILLA CON PLANCHA</t>
  </si>
  <si>
    <t>1-2-4-6-0135</t>
  </si>
  <si>
    <t xml:space="preserve">CARRO PARA HOT-DOG 160*65*90 </t>
  </si>
  <si>
    <t>1-2-4-6-0136</t>
  </si>
  <si>
    <t>BATIDORA BLAZER 10 LITROS</t>
  </si>
  <si>
    <t>1-2-4-6-0137</t>
  </si>
  <si>
    <t>AMASADORA BLAZER 20 LITROS</t>
  </si>
  <si>
    <t>1-2-4-6-0138</t>
  </si>
  <si>
    <t>CONGELADOR HORIZONTAL 25 PIES CUBICOS</t>
  </si>
  <si>
    <t>1-2-4-6-0139</t>
  </si>
  <si>
    <t xml:space="preserve">LICUADORA 5 VEL, CAP. 56 Oz, 0.9 H.P. COLOR CROMO </t>
  </si>
  <si>
    <t>1-2-4-6-0140</t>
  </si>
  <si>
    <t xml:space="preserve">BATIDORA FUENTE SODAS, 110V, 2 VEL, VASO AC. INOX </t>
  </si>
  <si>
    <t>1-2-4-6-0141</t>
  </si>
  <si>
    <t>EXPRIMIDOR CITRICOS, CAP. APROX. 75 LTS./HRA. 127V</t>
  </si>
  <si>
    <t>1-2-4-6-0142</t>
  </si>
  <si>
    <t>EXTRACTOR DE JUGOS EXTT-UNIVERSAL</t>
  </si>
  <si>
    <t>1-2-4-6-0143</t>
  </si>
  <si>
    <t xml:space="preserve">SANE EXT DOM 5M </t>
  </si>
  <si>
    <t>1-2-4-6-0144</t>
  </si>
  <si>
    <t>HORNO</t>
  </si>
  <si>
    <t>1-2-4-6-0145</t>
  </si>
  <si>
    <t>1-2-4-6-0146</t>
  </si>
  <si>
    <t>CARRO MULTIFUNCIONAL</t>
  </si>
  <si>
    <t>1-2-4-6-0147</t>
  </si>
  <si>
    <t>1-2-4-6-0148</t>
  </si>
  <si>
    <t>1-2-4-6-0149</t>
  </si>
  <si>
    <t>1-2-4-6-0150</t>
  </si>
  <si>
    <t>PILA DURACEL</t>
  </si>
  <si>
    <t>1-2-4-6-0151</t>
  </si>
  <si>
    <t>'2 Tocador madera con repiza y piecera</t>
  </si>
  <si>
    <t>1-2-4-6-0152</t>
  </si>
  <si>
    <t>Lavabo integral con accesorios</t>
  </si>
  <si>
    <t>1-2-4-6-0153</t>
  </si>
  <si>
    <t>Sillón de corte económico elevación por giro</t>
  </si>
  <si>
    <t>1-2-4-6-0154</t>
  </si>
  <si>
    <t>Sillón infantil económico elevación por giro</t>
  </si>
  <si>
    <t>1-2-4-6-0155</t>
  </si>
  <si>
    <t>Set manicure (mesa. silla y banco</t>
  </si>
  <si>
    <t>1-2-4-6-0156</t>
  </si>
  <si>
    <t>Tijeras para corte microdentadas, filo navaja y en</t>
  </si>
  <si>
    <t>1-2-4-6-0157</t>
  </si>
  <si>
    <t>Máquina casqueteadora y terminadora</t>
  </si>
  <si>
    <t>1-2-4-6-0158</t>
  </si>
  <si>
    <t>Filipina tela repelente</t>
  </si>
  <si>
    <t>1-2-4-6-0159</t>
  </si>
  <si>
    <t>Plancha para alaciado con termostato</t>
  </si>
  <si>
    <t>1-2-4-6-0160</t>
  </si>
  <si>
    <t>Secadora profecional</t>
  </si>
  <si>
    <t>1-2-4-6-0161</t>
  </si>
  <si>
    <t>Tenaza</t>
  </si>
  <si>
    <t>1-2-4-6-0162</t>
  </si>
  <si>
    <t>1-2-4-6-0163</t>
  </si>
  <si>
    <t>1-2-4-6-0164</t>
  </si>
  <si>
    <t>1-2-4-6-0165</t>
  </si>
  <si>
    <t>1-2-4-6-0166</t>
  </si>
  <si>
    <t>1-2-4-6-0167</t>
  </si>
  <si>
    <t>1-2-4-6-0168</t>
  </si>
  <si>
    <t>1-2-4-6-0169</t>
  </si>
  <si>
    <t>1-2-4-6-0170</t>
  </si>
  <si>
    <t>1-2-4-6-0171</t>
  </si>
  <si>
    <t>1-2-4-6-0172</t>
  </si>
  <si>
    <t>1-2-4-6-0173</t>
  </si>
  <si>
    <t>ELIMINADOR PARA LAPTOP</t>
  </si>
  <si>
    <t>1-2-4-6-0174</t>
  </si>
  <si>
    <t>MUEBLE PARA GUISADOS</t>
  </si>
  <si>
    <t>1-2-4-6-0175</t>
  </si>
  <si>
    <t>MAQOVER LOOOK DK955 5T</t>
  </si>
  <si>
    <t>1-2-4-6-0176</t>
  </si>
  <si>
    <t>SET MUEBLE MOTOR MONOFAS CO ALTA</t>
  </si>
  <si>
    <t>1-2-4-6-0177</t>
  </si>
  <si>
    <t>MAQ/COSTURA RECTA DINNEK</t>
  </si>
  <si>
    <t>1-2-4-6-0178</t>
  </si>
  <si>
    <t>MAQUINA BORDADORA JANOME 200E</t>
  </si>
  <si>
    <t>1-2-4-6-0179</t>
  </si>
  <si>
    <t xml:space="preserve">PARRILLA LINEAL 4 QUEMADORES </t>
  </si>
  <si>
    <t>1-2-4-6-0180</t>
  </si>
  <si>
    <t>HORNO DE 4 CHAROLAS</t>
  </si>
  <si>
    <t>1-2-4-6-0181</t>
  </si>
  <si>
    <t>MAQUINA PLANA 1 AGUA DINNEK JUMBO DK 69</t>
  </si>
  <si>
    <t>1-2-4-6-0182</t>
  </si>
  <si>
    <t>CAMA PARA MASAJE</t>
  </si>
  <si>
    <t>1-2-4-6-0183</t>
  </si>
  <si>
    <t>MAQUINA,POSTE 1 AGUA GANCHO JUMBO DK B1OL</t>
  </si>
  <si>
    <t>1-2-4-6-0184</t>
  </si>
  <si>
    <t>MB BIOSTAR A58ML DDR3</t>
  </si>
  <si>
    <t>1-2-4-6-0185</t>
  </si>
  <si>
    <t>DD 500GB SATA LL 7200RPM</t>
  </si>
  <si>
    <t>1-2-4-6-0186</t>
  </si>
  <si>
    <t>GAB ACTECK BERN 500W MICRO ATX</t>
  </si>
  <si>
    <t>1-2-4-6-0187</t>
  </si>
  <si>
    <t>PRO AMD APU A4 4000 3.2GHZ,DC</t>
  </si>
  <si>
    <t>1-2-4-6-0188</t>
  </si>
  <si>
    <t>'2GB DDR3 13333MHZ ADATA</t>
  </si>
  <si>
    <t>1-2-4-6-0189</t>
  </si>
  <si>
    <t>KIT TEC MOUSE MICROSOFT 400 INALAMBRICO USB</t>
  </si>
  <si>
    <t>1-2-4-6-0190</t>
  </si>
  <si>
    <t>Sumi Exacto G2030 Pentium 3.0 ghZ</t>
  </si>
  <si>
    <t>1-2-4-6-0191</t>
  </si>
  <si>
    <t>X SERVICIO DE SOPORTE TECNICO DE SUMITEL</t>
  </si>
  <si>
    <t>1-2-4-6-0192</t>
  </si>
  <si>
    <t>LICUADORA INDUSTRIAL PARA HIELO</t>
  </si>
  <si>
    <t>1-2-4-6-0193</t>
  </si>
  <si>
    <t>OLLA VAPORERA ALUM C/TAPA JUM 56.8L</t>
  </si>
  <si>
    <t>1-2-4-6-0194</t>
  </si>
  <si>
    <t>BICICLETA TRICARGA MERCURIO</t>
  </si>
  <si>
    <t>1-2-4-6-0195</t>
  </si>
  <si>
    <t>ENVASES 20 LT</t>
  </si>
  <si>
    <t>1-2-4-6-0196</t>
  </si>
  <si>
    <t>ENVASES VACIOS 25 LT</t>
  </si>
  <si>
    <t>1-2-4-6-0197</t>
  </si>
  <si>
    <t>COMPRESOR MINI MORADO O ROJO</t>
  </si>
  <si>
    <t>1-2-4-6-0198</t>
  </si>
  <si>
    <t>TANQUE GRANDE A LA VENTA S/GAS</t>
  </si>
  <si>
    <t>1-2-4-6-0199</t>
  </si>
  <si>
    <t>RECARGA GD</t>
  </si>
  <si>
    <t>1-2-4-6-0200</t>
  </si>
  <si>
    <t>VALVULA C/ MANOMETRO GRANDE CLAVE 0015</t>
  </si>
  <si>
    <t>1-2-4-6-0201</t>
  </si>
  <si>
    <t>MANCUERNA ROKER MH1401 EX</t>
  </si>
  <si>
    <t>1-2-4-6-0202</t>
  </si>
  <si>
    <t>MANCUERNA ROKER MA1502 2</t>
  </si>
  <si>
    <t>1-2-4-6-0203</t>
  </si>
  <si>
    <t>LIGA DE RESISTENCIA SPORT</t>
  </si>
  <si>
    <t>1-2-4-6-0204</t>
  </si>
  <si>
    <t>PELOTA AEROBICA SPORTDESI</t>
  </si>
  <si>
    <t>1-2-4-6-0205</t>
  </si>
  <si>
    <t>PELOTA P/PILATE CCR .65M</t>
  </si>
  <si>
    <t>1-2-4-6-0206</t>
  </si>
  <si>
    <t xml:space="preserve">TAPETE ARMABLE CLUB VENTA </t>
  </si>
  <si>
    <t>1-2-4-6-0207</t>
  </si>
  <si>
    <t>CARGADOR PILAS RECARGABLES AA Y AAA</t>
  </si>
  <si>
    <t>1-2-4-6-0208</t>
  </si>
  <si>
    <t>RADIOS MIDLAND</t>
  </si>
  <si>
    <t>1-2-4-6-0209</t>
  </si>
  <si>
    <t>GRABADORA REPORTERA SONY 4GB MP3</t>
  </si>
  <si>
    <t>1-2-4-6-0210</t>
  </si>
  <si>
    <t>HP 15 R005LA 4GB</t>
  </si>
  <si>
    <t>1-2-4-6-0211</t>
  </si>
  <si>
    <t>MICROSOFT OFICE HOME BUSINESS 2013</t>
  </si>
  <si>
    <t>1-2-4-6-0212</t>
  </si>
  <si>
    <t>CAMARA CANON EOS REBEL T5</t>
  </si>
  <si>
    <t>1-2-4-6-0213</t>
  </si>
  <si>
    <t>CAMARA POWERSHOT ELPH 340 HS BLACK</t>
  </si>
  <si>
    <t>1-2-4-6-0214</t>
  </si>
  <si>
    <t>MEMORIA SD PARA CAMARA</t>
  </si>
  <si>
    <t>1-2-4-6-0215</t>
  </si>
  <si>
    <t>ESTUCHE PARA CAMARA DE FOTOS</t>
  </si>
  <si>
    <t>1-2-4-6-0216</t>
  </si>
  <si>
    <t>MESA RECTANGULAR CON CUBIERTA EN FIBRA DE VIDRIO</t>
  </si>
  <si>
    <t>1-2-4-6-0217</t>
  </si>
  <si>
    <t>SILLA TUBULAR DE PLASTICO CON REFUERZO</t>
  </si>
  <si>
    <t>1-2-4-6-0218</t>
  </si>
  <si>
    <t>'3 COLCHONETA ESPECIAL</t>
  </si>
  <si>
    <t>1-2-4-6-0219</t>
  </si>
  <si>
    <t>VITM-VE150 VITRINA EXHIBIDOR  VIDRIO PLANO 1/3H</t>
  </si>
  <si>
    <t>1-2-4-6-0220</t>
  </si>
  <si>
    <t>MESR-MCA4000 MESA CALIENTE ECONOMICA EN ACERO INOX</t>
  </si>
  <si>
    <t>1-2-4-6-0221</t>
  </si>
  <si>
    <t>VITRINA EXHIBIDOR CAP.27.6P3,VIDRIO PLANO METLFRIO</t>
  </si>
  <si>
    <t>1-2-4-6-0222</t>
  </si>
  <si>
    <t xml:space="preserve">VITRINA EXHIBIDOR VIDRIO PLANO 1/3H METAL FRIO </t>
  </si>
  <si>
    <t>1-2-4-6-0223</t>
  </si>
  <si>
    <t xml:space="preserve">TRICARGA TREJO CARGO  </t>
  </si>
  <si>
    <t>1-2-4-6-0225</t>
  </si>
  <si>
    <t>CONGELADOR MABE CHM9B DE 9</t>
  </si>
  <si>
    <t>1-2-4-6-0226</t>
  </si>
  <si>
    <t>'2 TOCADORES MADERA CON REPIZA Y PIECERA</t>
  </si>
  <si>
    <t>1-2-4-6-0227</t>
  </si>
  <si>
    <t>SILLON CORTE RACK NEUMATICO</t>
  </si>
  <si>
    <t>1-2-4-6-0228</t>
  </si>
  <si>
    <t>SILLON INFANTIL ECON. ELEVACIÓN POR GIRO</t>
  </si>
  <si>
    <t>1-2-4-6-0229</t>
  </si>
  <si>
    <t>SET MANICURE (MESA, SILLA Y BANCO)</t>
  </si>
  <si>
    <t>1-2-4-6-0230</t>
  </si>
  <si>
    <t xml:space="preserve">MAQUINA CASQUETEADORA Y TERMINADORA </t>
  </si>
  <si>
    <t>1-2-4-6-0231</t>
  </si>
  <si>
    <t xml:space="preserve">SECADORA PROFESIONAL </t>
  </si>
  <si>
    <t>1-2-4-6-0232</t>
  </si>
  <si>
    <t>PLANCHA PARA ALACIADO CON TERMOSTATO</t>
  </si>
  <si>
    <t>1-2-4-6-0233</t>
  </si>
  <si>
    <t>RIZADORA</t>
  </si>
  <si>
    <t>1-2-4-6-0234</t>
  </si>
  <si>
    <t xml:space="preserve">MESA AUXILIAR DOS NIVELES </t>
  </si>
  <si>
    <t>1-2-4-6-0237</t>
  </si>
  <si>
    <t>1-2-4-6-0238</t>
  </si>
  <si>
    <t>VALVULA GD C/MANOMETRO</t>
  </si>
  <si>
    <t>1-2-4-6-0239</t>
  </si>
  <si>
    <t xml:space="preserve">COMPRESOR MINI COOL ROJO </t>
  </si>
  <si>
    <t>1-2-4-6-0240</t>
  </si>
  <si>
    <t>SELLADORA CHICA</t>
  </si>
  <si>
    <t>1-2-4-6-0241</t>
  </si>
  <si>
    <t>1-2-4-6-0242</t>
  </si>
  <si>
    <t>SILLA PLEG CONGO ORLANDO</t>
  </si>
  <si>
    <t>1-2-4-6-0243</t>
  </si>
  <si>
    <t>FUNDA BLACKBERRY HDW-39228-001</t>
  </si>
  <si>
    <t>1-2-4-6-0244</t>
  </si>
  <si>
    <t>TABLET WF TECHPAD 781 INTEL DQ</t>
  </si>
  <si>
    <t>1-2-4-6-0245</t>
  </si>
  <si>
    <t>MINICOMPO LG CM4350</t>
  </si>
  <si>
    <t>1-2-4-6-0246</t>
  </si>
  <si>
    <t>MESA PLAST ALICA MERIDA</t>
  </si>
  <si>
    <t>1-2-4-6-0247</t>
  </si>
  <si>
    <t>LIBRERO RECIO OXFORD 80L-30F-180</t>
  </si>
  <si>
    <t>1-2-4-6-0248</t>
  </si>
  <si>
    <t>SILLA CHAIRMAN TASK</t>
  </si>
  <si>
    <t>1-2-4-6-0249</t>
  </si>
  <si>
    <t>MAQ.OVER-LOOCK 5 HILOS DIINEK DK-988-5T</t>
  </si>
  <si>
    <t>1-2-4-6-0250</t>
  </si>
  <si>
    <t>MOTOR IND. MONOFASICO ALTA D DINNEK DOL-63</t>
  </si>
  <si>
    <t>1-2-4-6-0251</t>
  </si>
  <si>
    <t>TABLON IMPORTADO PARA MAQUINA OVERLOCK DINNEK</t>
  </si>
  <si>
    <t>1-2-4-6-0252</t>
  </si>
  <si>
    <t>'2 HERRAJE INDUSTRIAL IMPORTADO TELESCOPICO DINNEK</t>
  </si>
  <si>
    <t>1-2-4-6-0253</t>
  </si>
  <si>
    <t>MAQ.RECTA PLANA UNA AGUJA DINNEK DK-118</t>
  </si>
  <si>
    <t>1-2-4-6-0254</t>
  </si>
  <si>
    <t>HUARACHE PARA ESTANTE OVER-LOOCK</t>
  </si>
  <si>
    <t>1-2-4-6-0255</t>
  </si>
  <si>
    <t>TABLON IMPORTADO PARA MAQUINA RECTA DINNEK</t>
  </si>
  <si>
    <t>1-2-4-6-0256</t>
  </si>
  <si>
    <t>'2 CAJONES IMPORTADO PLASTICO PARA MUEBLE</t>
  </si>
  <si>
    <t>1-2-4-6-0257</t>
  </si>
  <si>
    <t>HORNO PARA PAN 2 CHAROLAS 2 GAVETAS</t>
  </si>
  <si>
    <t>1-2-4-6-0258</t>
  </si>
  <si>
    <t>BATIDORA BLAZER 7 LITROS B-7 CG</t>
  </si>
  <si>
    <t>1-2-6-2-0000</t>
  </si>
  <si>
    <t>(DEPRECIACION ACUMULADA MUEBLES)</t>
  </si>
  <si>
    <t>1-2-5-0-0000</t>
  </si>
  <si>
    <t>ACTIVOS INTANGIBLES</t>
  </si>
  <si>
    <t>1-2-5-1-0000</t>
  </si>
  <si>
    <t>1-2-5-1-0001</t>
  </si>
  <si>
    <t>CONTPAQI NOMINA</t>
  </si>
  <si>
    <t>1-2-5-1-0002</t>
  </si>
  <si>
    <t>LICENCIA OFFICE 2013</t>
  </si>
  <si>
    <t>1-2-5-1-0003</t>
  </si>
  <si>
    <t>LICENCIA OFFICE HOME ADN BUSSINES 2013</t>
  </si>
  <si>
    <t>1-2-5-1-0004</t>
  </si>
  <si>
    <t>SERVICIO DE CONFIGURACION DE OFFICE</t>
  </si>
  <si>
    <t>1-2-5-1-0005</t>
  </si>
  <si>
    <t>SERVICIO DE CONFIGURACION PARA COMPUTADORAS LAPTOP</t>
  </si>
  <si>
    <t>1-2-5-1-0006</t>
  </si>
  <si>
    <t>PROGRAMA MICROSOFT 6GQ00049 3000MB</t>
  </si>
  <si>
    <t>2-1-1-7-0000</t>
  </si>
  <si>
    <t>RETENCIONES Y CONTRIBUCIONES POR PAGAR A CORTO PLA</t>
  </si>
  <si>
    <t>2-1-1-7-0001</t>
  </si>
  <si>
    <t>ISR Retenciones por Salarios</t>
  </si>
  <si>
    <t>2-1-1-7-0002</t>
  </si>
  <si>
    <t>isr asimilables a salarios</t>
  </si>
  <si>
    <t>2-1-1-7-0003</t>
  </si>
  <si>
    <t>isr retencion 10% honorarios</t>
  </si>
  <si>
    <t>2-1-1-7-0004</t>
  </si>
  <si>
    <t>2% sobre nomina</t>
  </si>
  <si>
    <t>2-1-1-7-0005</t>
  </si>
  <si>
    <t>imss por pagar</t>
  </si>
  <si>
    <t>2-1-1-7-0006</t>
  </si>
  <si>
    <t>retencion de imss</t>
  </si>
  <si>
    <t>2-1-1-7-0007</t>
  </si>
  <si>
    <t>retencion 1% cedular</t>
  </si>
  <si>
    <t>2-1-1-7-0009</t>
  </si>
  <si>
    <t>Retencion Credito INFONAVIT</t>
  </si>
  <si>
    <t>ACREEDORA</t>
  </si>
  <si>
    <t>5-1-1-1-1131</t>
  </si>
  <si>
    <t>Sueldos base al personal permanente</t>
  </si>
  <si>
    <t>sueldo del personal</t>
  </si>
  <si>
    <t>5-1-1-2-1212</t>
  </si>
  <si>
    <t>Honorarios</t>
  </si>
  <si>
    <t>honorarios en programas temporales</t>
  </si>
  <si>
    <t>5-1-1-3-1311</t>
  </si>
  <si>
    <t>Primas por años de servicios efectivos prestados</t>
  </si>
  <si>
    <t>5-1-1-3-1321</t>
  </si>
  <si>
    <t>Primas de vacaciones, dominical</t>
  </si>
  <si>
    <t>5-1-1-3-1322</t>
  </si>
  <si>
    <t>Gratificacion fin de año</t>
  </si>
  <si>
    <t>5-1-1-4-1411</t>
  </si>
  <si>
    <t>Aportaciones de seguridad social</t>
  </si>
  <si>
    <t>5-1-1-4-1421</t>
  </si>
  <si>
    <t>Aportaciones a fondos de vivienda</t>
  </si>
  <si>
    <t>5-1-1-5-1511</t>
  </si>
  <si>
    <t>Cuotas para el fondo de ahorro</t>
  </si>
  <si>
    <t>5-1-1-5-1521</t>
  </si>
  <si>
    <t>Indemnizaciones</t>
  </si>
  <si>
    <t>5-1-1-5-1548</t>
  </si>
  <si>
    <t>Ayuda para Dia de Reyes</t>
  </si>
  <si>
    <t>5-1-1-5-1549</t>
  </si>
  <si>
    <t>Ayuda para 10 de Mayo</t>
  </si>
  <si>
    <t>5-1-1-5-1551</t>
  </si>
  <si>
    <t>Premio por puntualidad</t>
  </si>
  <si>
    <t>5-1-1-5-1552</t>
  </si>
  <si>
    <t>Premio por asistencia</t>
  </si>
  <si>
    <t>5-1-2-1-2111</t>
  </si>
  <si>
    <t>Materiales y utiles de oficina</t>
  </si>
  <si>
    <t>5-1-2-1-2141</t>
  </si>
  <si>
    <t>Materiales y utiles de tecnologias de la informaci</t>
  </si>
  <si>
    <t>5-1-2-1-2151</t>
  </si>
  <si>
    <t>Material impreso e informacion digital</t>
  </si>
  <si>
    <t>5-1-2-1-2161</t>
  </si>
  <si>
    <t>Material de limpieza</t>
  </si>
  <si>
    <t>5-1-2-2-2211</t>
  </si>
  <si>
    <t>Productos alimenticios para personas</t>
  </si>
  <si>
    <t>5-1-2-4-2481</t>
  </si>
  <si>
    <t>Materiales complementarios</t>
  </si>
  <si>
    <t>5-1-2-6-2612</t>
  </si>
  <si>
    <t>Combustibles, lubricantes y aditivos destinados pa</t>
  </si>
  <si>
    <t>5-1-2-7-2712</t>
  </si>
  <si>
    <t>Vestuario y uniformes destinados a actividades ope</t>
  </si>
  <si>
    <t>5-1-3-1-3111</t>
  </si>
  <si>
    <t>Servicio de energia electrica</t>
  </si>
  <si>
    <t>5-1-3-1-3141</t>
  </si>
  <si>
    <t>Servicio telefonia tradicional</t>
  </si>
  <si>
    <t>5-1-3-1-3151</t>
  </si>
  <si>
    <t>Servicio telefonia celular</t>
  </si>
  <si>
    <t>5-1-3-2-3221</t>
  </si>
  <si>
    <t>Arrendamiento de edificios</t>
  </si>
  <si>
    <t>5-1-3-2-3251</t>
  </si>
  <si>
    <t>Arrendamiento de equipo de transporte</t>
  </si>
  <si>
    <t>5-1-3-3-3312</t>
  </si>
  <si>
    <t>Servicios  de contabilidad</t>
  </si>
  <si>
    <t>5-1-3-3-3341</t>
  </si>
  <si>
    <t>Servicios de capacitacion</t>
  </si>
  <si>
    <t>5-1-3-3-3363</t>
  </si>
  <si>
    <t>Servicio de Fotocopiado</t>
  </si>
  <si>
    <t>5-1-3-3-3381</t>
  </si>
  <si>
    <t>Servicios de vigilancia</t>
  </si>
  <si>
    <t>5-1-3-4-3411</t>
  </si>
  <si>
    <t>Servicios financieros y bancarios</t>
  </si>
  <si>
    <t>5-1-3-4-3441</t>
  </si>
  <si>
    <t>Seguros de responsabilidad patrimonial y fianzas</t>
  </si>
  <si>
    <t>5-1-3-5-3512</t>
  </si>
  <si>
    <t>Instalaciones</t>
  </si>
  <si>
    <t>5-1-3-5-3531</t>
  </si>
  <si>
    <t>Instalacion, reparacion y mantto de equipo computo</t>
  </si>
  <si>
    <t>5-1-3-5-3551</t>
  </si>
  <si>
    <t>Reparacion y mantenimiento de equipo de transporte</t>
  </si>
  <si>
    <t>5-1-3-5-3591</t>
  </si>
  <si>
    <t>Servicios de jardineria y fumigacion</t>
  </si>
  <si>
    <t>5-1-3-6-3611</t>
  </si>
  <si>
    <t>Difusion por radio, television y otros medios de m</t>
  </si>
  <si>
    <t>5-1-3-6-3612</t>
  </si>
  <si>
    <t>Otros gastos de difusion y otros medios de mensaje</t>
  </si>
  <si>
    <t>5-1-3-6-3613</t>
  </si>
  <si>
    <t>ESPECTACULOS CULTURALES</t>
  </si>
  <si>
    <t>5-1-3-6-3631</t>
  </si>
  <si>
    <t>Servicios de creatividad, preproduccion y producci</t>
  </si>
  <si>
    <t>5-1-3-7-3721</t>
  </si>
  <si>
    <t>Pasajes terrestres</t>
  </si>
  <si>
    <t>5-1-3-7-3751</t>
  </si>
  <si>
    <t>Viaticos en el pais</t>
  </si>
  <si>
    <t>5-1-3-8-3812</t>
  </si>
  <si>
    <t>Eventos institucionales</t>
  </si>
  <si>
    <t>5-1-3-8-3821</t>
  </si>
  <si>
    <t>Gastos de orden social y cultural</t>
  </si>
  <si>
    <t>5-1-3-8-3852</t>
  </si>
  <si>
    <t>Gastos de oficina y organizacion</t>
  </si>
  <si>
    <t>5-1-3-9-3921</t>
  </si>
  <si>
    <t>Otros impuestos y derechos</t>
  </si>
  <si>
    <t>5-1-3-9-3981</t>
  </si>
  <si>
    <t>Impuesto sobre nomina y otros que se deriven de un</t>
  </si>
  <si>
    <t>Acreedora</t>
  </si>
  <si>
    <t>Actualización de la hacienda pública/patrimonio</t>
  </si>
  <si>
    <t>HACIENDA PÚBLICA /PATRIMONIO GENERADO</t>
  </si>
  <si>
    <t>Resultados del ejercicio (ahorro/ desahorro)</t>
  </si>
  <si>
    <t>Resultados de ejercicios anteriores</t>
  </si>
  <si>
    <t>1-1-1-1-0000</t>
  </si>
  <si>
    <t>EFECTIVO</t>
  </si>
  <si>
    <t>1-1-1-2-0001</t>
  </si>
  <si>
    <t>Banorte 226</t>
  </si>
  <si>
    <t>1-1-1-2-0005</t>
  </si>
  <si>
    <t>BANCO/ REDES REDES 7903</t>
  </si>
  <si>
    <t>1-1-1-2-0008</t>
  </si>
  <si>
    <t>BANCOS 0424376707</t>
  </si>
  <si>
    <t>11141-0000-0001-0000</t>
  </si>
  <si>
    <t>INVERSION BAJIO</t>
  </si>
  <si>
    <t>11231-0000-0003-6174</t>
  </si>
  <si>
    <t>MA. ELENA SANTOS GOMEZ</t>
  </si>
  <si>
    <t>11231-0000-0004-0009</t>
  </si>
  <si>
    <t>BEATRIZ PÉREZ MORALES</t>
  </si>
  <si>
    <t>11231-0000-0004-0010</t>
  </si>
  <si>
    <t>JORGE ALVARADO ROMO</t>
  </si>
  <si>
    <t>11231-0000-0004-0015</t>
  </si>
  <si>
    <t>FELIPE MARTÍNEZ MÉNDEZ</t>
  </si>
  <si>
    <t>11231-0000-0004-0020</t>
  </si>
  <si>
    <t>JULIETA RANGEL NERI</t>
  </si>
  <si>
    <t>Procedimiento legal y sin resolucion de juzgado.</t>
  </si>
  <si>
    <t>11231-0000-0004-0032</t>
  </si>
  <si>
    <t>GERGINA VÁZQUEZ SALGADO</t>
  </si>
  <si>
    <t>11231-0000-0005-0005</t>
  </si>
  <si>
    <t>INES LOPEZ (DUROS)</t>
  </si>
  <si>
    <t>11231-0000-0005-0009</t>
  </si>
  <si>
    <t>FELIPE SOTO</t>
  </si>
  <si>
    <t>11441-2381-0000-0000</t>
  </si>
  <si>
    <t>Inventario de Refresco</t>
  </si>
  <si>
    <t>PEPS</t>
  </si>
  <si>
    <t>11441-2383-0000-0000</t>
  </si>
  <si>
    <t>Inventario de Paletas</t>
  </si>
  <si>
    <t>11441-2386-0000-0000</t>
  </si>
  <si>
    <t>Inventario de Souvenirs</t>
  </si>
  <si>
    <t>11512-2224-0000-0000</t>
  </si>
  <si>
    <t>Alfalfa</t>
  </si>
  <si>
    <t>11513-2470-0001-0010</t>
  </si>
  <si>
    <t>HERRERIA</t>
  </si>
  <si>
    <t>11513-2480-0001-0013</t>
  </si>
  <si>
    <t>PLOMERIA</t>
  </si>
  <si>
    <t>11513-2490-0001-0014</t>
  </si>
  <si>
    <t>REFACCIONES EN GENERAL</t>
  </si>
  <si>
    <t>11515-2610-0000-0000</t>
  </si>
  <si>
    <t>COMBUSTIBLES, LUBRICANTES Y ADITIVOS</t>
  </si>
  <si>
    <t>Herramientas menores</t>
  </si>
  <si>
    <t>'12330-5820-0002-0001</t>
  </si>
  <si>
    <t>ACCESO CON COLMILLOS Y ESCULTURAS VENADO</t>
  </si>
  <si>
    <t>'12330-5820-0002-0002</t>
  </si>
  <si>
    <t>ESTACIONAMIENTO</t>
  </si>
  <si>
    <t>'12330-5820-0002-0003</t>
  </si>
  <si>
    <t>ESCULTURAS DOS LEONES</t>
  </si>
  <si>
    <t>'12330-5820-0002-0004</t>
  </si>
  <si>
    <t>TAQUILLAS</t>
  </si>
  <si>
    <t>'12330-5820-0002-0005</t>
  </si>
  <si>
    <t>PUERTA DE CONTROL</t>
  </si>
  <si>
    <t>'12330-5820-0002-0006</t>
  </si>
  <si>
    <t>JARDIN DE EVENTOS</t>
  </si>
  <si>
    <t>'12330-5820-0002-0008</t>
  </si>
  <si>
    <t>SOUVENIRS BLANCA NIEVES</t>
  </si>
  <si>
    <t>'12330-5820-0002-0009</t>
  </si>
  <si>
    <t>ESCULTURA ANTIGUO LEÓN DE LA CALZADA</t>
  </si>
  <si>
    <t>'12330-5820-0002-0010</t>
  </si>
  <si>
    <t>BAÑOS ZOO-INFANTIL</t>
  </si>
  <si>
    <t>'12330-5820-0002-0011</t>
  </si>
  <si>
    <t>PLAZA CUAUHTÉMOC</t>
  </si>
  <si>
    <t>'12330-5820-0002-0012</t>
  </si>
  <si>
    <t>LAGO ARTIFICACIAL</t>
  </si>
  <si>
    <t>'12330-5820-0002-0013</t>
  </si>
  <si>
    <t>FUENTE DE PIEDRA</t>
  </si>
  <si>
    <t>'12330-5820-0002-0014</t>
  </si>
  <si>
    <t>BAÑOS LAGO</t>
  </si>
  <si>
    <t>'12330-5820-0002-0015</t>
  </si>
  <si>
    <t>RESTAURANT DEL LAGO</t>
  </si>
  <si>
    <t>'12330-5820-0002-0016</t>
  </si>
  <si>
    <t>PUERTA DE BÚFALO</t>
  </si>
  <si>
    <t>'12330-5820-0002-0017</t>
  </si>
  <si>
    <t>OFICINA ADMINISTRATIVA</t>
  </si>
  <si>
    <t>'12330-5820-0002-0018</t>
  </si>
  <si>
    <t>ALBERGUE COQUENA CRESTADA</t>
  </si>
  <si>
    <t>'12330-5820-0002-0019</t>
  </si>
  <si>
    <t>ALBERGUE LORO CACIQUE</t>
  </si>
  <si>
    <t>'12330-5820-0002-0020</t>
  </si>
  <si>
    <t>ALBERGUE LORO AMAPOLA</t>
  </si>
  <si>
    <t>'12330-5820-0002-0021</t>
  </si>
  <si>
    <t>ALBERGUE GUACAMAYA ESCARLATA</t>
  </si>
  <si>
    <t>'12330-5820-0002-0022</t>
  </si>
  <si>
    <t>ALBERGUE CACOMIXTLE</t>
  </si>
  <si>
    <t>'12330-5820-0002-0023</t>
  </si>
  <si>
    <t>ALBERGUE COCODRILO</t>
  </si>
  <si>
    <t>'12330-5820-0002-0024</t>
  </si>
  <si>
    <t>SERVICIO MÉDICO Y BODEGA DE SOUVENIRS</t>
  </si>
  <si>
    <t>'12330-5820-0002-0025</t>
  </si>
  <si>
    <t>BODEGA DE ALFALFA</t>
  </si>
  <si>
    <t>'12330-5820-0002-0026</t>
  </si>
  <si>
    <t>COCINA DE DIETAS</t>
  </si>
  <si>
    <t>'12330-5820-0002-0027</t>
  </si>
  <si>
    <t>BODEGA GENERAL</t>
  </si>
  <si>
    <t>'12330-5820-0002-0028</t>
  </si>
  <si>
    <t>TECHUMBRE MANTENIMIENTO</t>
  </si>
  <si>
    <t>'12330-5820-0002-0029</t>
  </si>
  <si>
    <t>SALON EDUCATICO CON BAÑOS</t>
  </si>
  <si>
    <t>'12330-5820-0002-0030</t>
  </si>
  <si>
    <t>OFICINAS EDUCATIVO</t>
  </si>
  <si>
    <t>'12330-5820-0002-0031</t>
  </si>
  <si>
    <t>TANQUE DE AGUA DE 60 M3</t>
  </si>
  <si>
    <t>'12330-5820-0002-0032</t>
  </si>
  <si>
    <t>TANQUE DE AGUA DE 72 M3</t>
  </si>
  <si>
    <t>'12330-5820-0002-0033</t>
  </si>
  <si>
    <t>ALBERGUE BERBERISCOS</t>
  </si>
  <si>
    <t>'12330-5820-0002-0034</t>
  </si>
  <si>
    <t>PALAPAS DE COMIDA</t>
  </si>
  <si>
    <t>'12330-5820-0002-0035</t>
  </si>
  <si>
    <t>TEATRO</t>
  </si>
  <si>
    <t>'12330-5820-0002-0036</t>
  </si>
  <si>
    <t>BAÑOS TEATRO</t>
  </si>
  <si>
    <t>'12330-5820-0002-0037</t>
  </si>
  <si>
    <t>PALAPAS TEATRO</t>
  </si>
  <si>
    <t>'12330-5820-0002-0038</t>
  </si>
  <si>
    <t>EX-CLINICA</t>
  </si>
  <si>
    <t>'12330-5820-0002-0039</t>
  </si>
  <si>
    <t>ALBERGUE ZOPILOTE REY, PAVO OCELADO, PAV</t>
  </si>
  <si>
    <t>'12330-5820-0002-0040</t>
  </si>
  <si>
    <t>CABAÑA TÍO BÚFALO</t>
  </si>
  <si>
    <t>'12330-5820-0002-0041</t>
  </si>
  <si>
    <t>FUENTE DINOSAURIO</t>
  </si>
  <si>
    <t>'12330-5820-0002-0042</t>
  </si>
  <si>
    <t>ALBERGUE BUHO DE VIRGINIA Y TROPICAL</t>
  </si>
  <si>
    <t>'12330-5820-0002-0043</t>
  </si>
  <si>
    <t>MACRO JAULA DE AVES RAPACES</t>
  </si>
  <si>
    <t>'12330-5820-0002-0044</t>
  </si>
  <si>
    <t>TIENDA Y OBSERVATORIO DE ELEFANTES</t>
  </si>
  <si>
    <t>'12330-5820-0002-0045</t>
  </si>
  <si>
    <t>CABAÑA ZOO-INFANTIL</t>
  </si>
  <si>
    <t>'12330-5820-0002-0046</t>
  </si>
  <si>
    <t>ALBERGUE OSO POLAR</t>
  </si>
  <si>
    <t>'12330-5820-0002-0047</t>
  </si>
  <si>
    <t>ESCULTURA OSO PARDO</t>
  </si>
  <si>
    <t>'12330-5820-0002-0048</t>
  </si>
  <si>
    <t>ALBERGUE OSOS KAMCHATKA</t>
  </si>
  <si>
    <t>'12330-5820-0002-0049</t>
  </si>
  <si>
    <t>ALBERGUE GUANACO, PAVO REAL, CIERVO MUNT</t>
  </si>
  <si>
    <t>'12330-5820-0002-0050</t>
  </si>
  <si>
    <t>ALBERGUE CIERVO SIKA, CIERVO ROJO, BONGO</t>
  </si>
  <si>
    <t>'12330-5820-0002-0051</t>
  </si>
  <si>
    <t>ALBERGUE MONOS TONKIANA</t>
  </si>
  <si>
    <t>'12330-5820-0002-0052</t>
  </si>
  <si>
    <t>ALBERGUE TIGRE BLANCO</t>
  </si>
  <si>
    <t>'12330-5820-0002-0053</t>
  </si>
  <si>
    <t>ALBERGUE ORANGUTÁN</t>
  </si>
  <si>
    <t>'12330-5820-0002-0054</t>
  </si>
  <si>
    <t>ALBERGUE CHIMPANCÉ</t>
  </si>
  <si>
    <t>'12330-5820-0002-0055</t>
  </si>
  <si>
    <t>'12330-5820-0002-0056</t>
  </si>
  <si>
    <t>ALBERGUE SIAMANG</t>
  </si>
  <si>
    <t>'12330-5820-0002-0057</t>
  </si>
  <si>
    <t>ALBERGUE CRIA SIAMANG</t>
  </si>
  <si>
    <t>'12330-5820-0002-0058</t>
  </si>
  <si>
    <t>ALBERGUE LAGARTO AMERICANO</t>
  </si>
  <si>
    <t>'12330-5820-0002-0059</t>
  </si>
  <si>
    <t>ALBERGUE PUMAS</t>
  </si>
  <si>
    <t>'12330-5820-0002-0060</t>
  </si>
  <si>
    <t>ALBERGUE OSO BEZUDO</t>
  </si>
  <si>
    <t>'12330-5820-0002-0061</t>
  </si>
  <si>
    <t>ALBERGUE OSO NEGRO AMERICANO</t>
  </si>
  <si>
    <t>'12330-5820-0002-0062</t>
  </si>
  <si>
    <t>ALBERGUE LEOPARDO DE AMUR</t>
  </si>
  <si>
    <t>'12330-5820-0002-0063</t>
  </si>
  <si>
    <t>ALBERGUE JAGUAR</t>
  </si>
  <si>
    <t>'12330-5820-0002-0064</t>
  </si>
  <si>
    <t>ALBERGUE LEOPARDO</t>
  </si>
  <si>
    <t>'12330-5820-0002-0065</t>
  </si>
  <si>
    <t>ALBERGUE LEONES</t>
  </si>
  <si>
    <t>'12330-5820-0002-0066</t>
  </si>
  <si>
    <t>ALBERGUE PUMA AMERICANO</t>
  </si>
  <si>
    <t>'12330-5820-0002-0067</t>
  </si>
  <si>
    <t>ALBERGUE ELAND, GANADO WATUSI Y CIERVO A</t>
  </si>
  <si>
    <t>'12330-5820-0002-0068</t>
  </si>
  <si>
    <t>ALBERGUE TIGRE</t>
  </si>
  <si>
    <t>'12330-5820-0002-0069</t>
  </si>
  <si>
    <t>ALBERGUE LOBO CANADIENSE</t>
  </si>
  <si>
    <t>'12330-5820-0002-0070</t>
  </si>
  <si>
    <t>ANDADORES E INFRAESTRUCTURA</t>
  </si>
  <si>
    <t>'12330-5820-0002-0071</t>
  </si>
  <si>
    <t>ALBERGUE FACOCERO</t>
  </si>
  <si>
    <t>'12330-5820-0002-0072</t>
  </si>
  <si>
    <t>CABAÑA TÍO BERNA</t>
  </si>
  <si>
    <t>'12330-5820-0002-0073</t>
  </si>
  <si>
    <t>ALBERGUE GUANACOS</t>
  </si>
  <si>
    <t>'12330-5820-0002-0074</t>
  </si>
  <si>
    <t>ALBERGUE LOBO MEXICANO</t>
  </si>
  <si>
    <t>'12330-5820-0002-0075</t>
  </si>
  <si>
    <t>CASETA DE VIGILANCIA LOMAS</t>
  </si>
  <si>
    <t>'12330-5820-0002-0076</t>
  </si>
  <si>
    <t>ALBERGUE PÉCARI DE COLLAR</t>
  </si>
  <si>
    <t>'12330-5820-0002-0077</t>
  </si>
  <si>
    <t>ALBEGUE BISONTES</t>
  </si>
  <si>
    <t>'12330-5820-0002-0078</t>
  </si>
  <si>
    <t>ALBERGUE PECARI DE TROMPA BLANCA</t>
  </si>
  <si>
    <t>'12330-5820-0002-0079</t>
  </si>
  <si>
    <t>ALBERGUE HIENAS</t>
  </si>
  <si>
    <t>'12330-5820-0002-0080</t>
  </si>
  <si>
    <t>CASETA CLINICA</t>
  </si>
  <si>
    <t>'12330-5820-0002-0081</t>
  </si>
  <si>
    <t>BAÑOS HIENAS</t>
  </si>
  <si>
    <t>'12330-5820-0002-0082</t>
  </si>
  <si>
    <t>ALBERGUE YAK</t>
  </si>
  <si>
    <t>'12330-5820-0002-0083</t>
  </si>
  <si>
    <t>PAJARERA</t>
  </si>
  <si>
    <t>'12330-5820-0002-0084</t>
  </si>
  <si>
    <t>ALBERGUE DROMEDARIO</t>
  </si>
  <si>
    <t>'12330-5820-0002-0085</t>
  </si>
  <si>
    <t>ALBERGUE FLAMINGOS</t>
  </si>
  <si>
    <t>'12330-5820-0002-0086</t>
  </si>
  <si>
    <t>ALBERGUE CIERVO WAPITI Y GUAJOLOTE SILVE</t>
  </si>
  <si>
    <t>'12330-5820-0002-0087</t>
  </si>
  <si>
    <t>ALBERGUE JIRAFA</t>
  </si>
  <si>
    <t>'12330-5820-0002-0088</t>
  </si>
  <si>
    <t>ALBERGUE TURACO CRESTA ROJA</t>
  </si>
  <si>
    <t>'12330-5820-0002-0089</t>
  </si>
  <si>
    <t>RESTAURANT ZOOPOLLO</t>
  </si>
  <si>
    <t>'12330-5820-0002-0090</t>
  </si>
  <si>
    <t>ALBERGUE CEBRA</t>
  </si>
  <si>
    <t>'12330-5820-0002-0091</t>
  </si>
  <si>
    <t>ALBERGUE ORYX</t>
  </si>
  <si>
    <t>'12330-5820-0002-0092</t>
  </si>
  <si>
    <t>ALBERGUE PUERCO ESPÍN</t>
  </si>
  <si>
    <t>'12330-5820-0002-0093</t>
  </si>
  <si>
    <t>ALBERGUE BÚFALO CAFRE</t>
  </si>
  <si>
    <t>'12330-5820-0002-0094</t>
  </si>
  <si>
    <t>ALBERGUE ELEFANTE</t>
  </si>
  <si>
    <t>'12330-5820-0002-0095</t>
  </si>
  <si>
    <t>ALBERGUE RINOCERONTE</t>
  </si>
  <si>
    <t>'12330-5820-0002-0096</t>
  </si>
  <si>
    <t>ALBERGUE HIPOPOTAMO</t>
  </si>
  <si>
    <t>'12330-5820-0002-0097</t>
  </si>
  <si>
    <t>CORRALES DEL CEBU, PONY Y LLAMA</t>
  </si>
  <si>
    <t>'12330-5820-0002-0098</t>
  </si>
  <si>
    <t>'12330-5820-0002-0099</t>
  </si>
  <si>
    <t>PALAPAS PONYS</t>
  </si>
  <si>
    <t>'12330-5820-0002-0100</t>
  </si>
  <si>
    <t>JUEGOS INFANTILES</t>
  </si>
  <si>
    <t>'12330-5820-0002-0101</t>
  </si>
  <si>
    <t>ALBERGUE TAPIR</t>
  </si>
  <si>
    <t>'12330-5820-0002-0102</t>
  </si>
  <si>
    <t>JUEGOS INFANTILES TREN</t>
  </si>
  <si>
    <t>'12330-5820-0002-0103</t>
  </si>
  <si>
    <t>ESTACIÓN DEL TREN</t>
  </si>
  <si>
    <t>'12330-5820-0002-0104</t>
  </si>
  <si>
    <t>ALBERGUE PAVONES</t>
  </si>
  <si>
    <t>'12330-5820-0002-0105</t>
  </si>
  <si>
    <t>ALBERGUE BORREGO MUFLON</t>
  </si>
  <si>
    <t>'12330-5820-0002-0106</t>
  </si>
  <si>
    <t>ALBERGUE CAPIBARAS</t>
  </si>
  <si>
    <t>'12330-5820-0002-0107</t>
  </si>
  <si>
    <t>ALBERGUE ZONA AUSTRALIANA 1</t>
  </si>
  <si>
    <t>'12330-5820-0002-0108</t>
  </si>
  <si>
    <t>ALBERGUE EMU</t>
  </si>
  <si>
    <t>'12330-5820-0002-0109</t>
  </si>
  <si>
    <t>ALBERGUE WALLABY TAMMAR</t>
  </si>
  <si>
    <t>'12330-5820-0002-0110</t>
  </si>
  <si>
    <t>ALBERGUE CASUARIO</t>
  </si>
  <si>
    <t>'12330-5820-0002-0111</t>
  </si>
  <si>
    <t>ALBERGUE GUACAMAYAS</t>
  </si>
  <si>
    <t>'12330-5820-0002-0112</t>
  </si>
  <si>
    <t>PLAZA MOCTEZUMA</t>
  </si>
  <si>
    <t>'12330-5820-0002-0113</t>
  </si>
  <si>
    <t>ALBERGUE PLAZA MOZTEZUMA</t>
  </si>
  <si>
    <t>'12330-5820-0002-0114</t>
  </si>
  <si>
    <t>PERIQUERA</t>
  </si>
  <si>
    <t>'12330-5820-0002-0115</t>
  </si>
  <si>
    <t>ALBERGUE CASTORES</t>
  </si>
  <si>
    <t>'12330-5820-0002-0116</t>
  </si>
  <si>
    <t>ALBERGUE TEJÓN AMERICANO</t>
  </si>
  <si>
    <t>'12330-5820-0002-0117</t>
  </si>
  <si>
    <t>MURCIELAGARIO</t>
  </si>
  <si>
    <t>'12330-5820-0002-0118</t>
  </si>
  <si>
    <t>CLÍNICA VETERINARIA</t>
  </si>
  <si>
    <t>'12330-5820-0002-0119</t>
  </si>
  <si>
    <t>ALBERGUE DE CALAO DE CASCO NEGRO</t>
  </si>
  <si>
    <t>'12330-5820-0002-0120</t>
  </si>
  <si>
    <t>ALBERGUE MARTUCHA</t>
  </si>
  <si>
    <t>'12330-5820-0002-0121</t>
  </si>
  <si>
    <t>ALBERGUE LINCE ROJO</t>
  </si>
  <si>
    <t>'12330-5820-0002-0122</t>
  </si>
  <si>
    <t>ALBERGUE ZONA AUSTRALIANA 2</t>
  </si>
  <si>
    <t>'12330-5820-0002-0123</t>
  </si>
  <si>
    <t>TIROLESA Y PUENTE COLGANTE</t>
  </si>
  <si>
    <t>'12330-5820-0002-0124</t>
  </si>
  <si>
    <t>CARRUSEL PONYS</t>
  </si>
  <si>
    <t>'12330-5820-0002-0125</t>
  </si>
  <si>
    <t>TAQUILLA CONEXION SAFARI</t>
  </si>
  <si>
    <t>'12330-5820-0002-0126</t>
  </si>
  <si>
    <t>PISTA INFANTIL DE COCHES</t>
  </si>
  <si>
    <t>'12330-5820-0002-0127</t>
  </si>
  <si>
    <t>PALAPAS LAGO</t>
  </si>
  <si>
    <t>'12330-5820-0002-0128</t>
  </si>
  <si>
    <t>CASETA DE VIGILANCIA NUEVO LEÓN</t>
  </si>
  <si>
    <t>'12330-5820-0002-0129</t>
  </si>
  <si>
    <t>PISO DE ADOCRETO AL SUR DEL TAPIR</t>
  </si>
  <si>
    <t>'12330-5820-0002-0130</t>
  </si>
  <si>
    <t>PUENTES ESTACIÓN DEL TREN</t>
  </si>
  <si>
    <t>'12330-5820-0002-0131</t>
  </si>
  <si>
    <t>PUENTES ZONA TROPICAL</t>
  </si>
  <si>
    <t>'12330-5820-0002-0132</t>
  </si>
  <si>
    <t>BARDA Y MALLA PERIMETRAL</t>
  </si>
  <si>
    <t>'12330-5820-0002-0133</t>
  </si>
  <si>
    <t>CAMINO DE PIEDRA ACCESO DE SERVICIO</t>
  </si>
  <si>
    <t>'12330-5820-0002-0134</t>
  </si>
  <si>
    <t>POZO Y SUBESTACION ELECTRICA</t>
  </si>
  <si>
    <t>'12330-5820-0002-0135</t>
  </si>
  <si>
    <t>ALJIBER AL SUR ZOOPOLLO</t>
  </si>
  <si>
    <t>'12330-5820-0002-0136</t>
  </si>
  <si>
    <t>PUENTRE ZONA AUSTRALIANA</t>
  </si>
  <si>
    <t>'12330-5820-0002-0137</t>
  </si>
  <si>
    <t>TIENDA Y OBSERVATORIO DE JIRAFAS</t>
  </si>
  <si>
    <t>'12330-5820-0002-0138</t>
  </si>
  <si>
    <t>PORTICO DE ACCESO SAFARI</t>
  </si>
  <si>
    <t>'12330-5820-0002-0139</t>
  </si>
  <si>
    <t>BODEGA SAFARI</t>
  </si>
  <si>
    <t>'12330-5820-0002-0140</t>
  </si>
  <si>
    <t>ANDEN SAFARI</t>
  </si>
  <si>
    <t>'12330-5820-0002-0141</t>
  </si>
  <si>
    <t>ALBERGUE LEÓN SAFARI</t>
  </si>
  <si>
    <t>'12330-5820-0002-0142</t>
  </si>
  <si>
    <t>TAQUILLA SAFARI</t>
  </si>
  <si>
    <t>'12330-5820-0002-0143</t>
  </si>
  <si>
    <t>BAÑOS SAFARI</t>
  </si>
  <si>
    <t>'12330-5820-0002-0144</t>
  </si>
  <si>
    <t>PUENTE ISLA SAFARI</t>
  </si>
  <si>
    <t>'12330-5820-0002-0145</t>
  </si>
  <si>
    <t>TIENDA ISLA SAFARI</t>
  </si>
  <si>
    <t>'12330-5820-0002-0146</t>
  </si>
  <si>
    <t>ALBERGUE HIPOPOTAMO SAFARI</t>
  </si>
  <si>
    <t>'12330-5820-0002-0147</t>
  </si>
  <si>
    <t>ALBERGUE HIENAS SAFARI</t>
  </si>
  <si>
    <t>'12330-5820-0002-0148</t>
  </si>
  <si>
    <t>MALLA PERIMETRAL SAFARI</t>
  </si>
  <si>
    <t>'12330-5820-0002-0149</t>
  </si>
  <si>
    <t>ZOO-INFANTIL ACCESO</t>
  </si>
  <si>
    <t>'12330-5820-0002-0150</t>
  </si>
  <si>
    <t>ZOO-INFANTIL PISO</t>
  </si>
  <si>
    <t>'12330-5820-0002-0151</t>
  </si>
  <si>
    <t>ZOO-INFANTIL LAGO Y PUENTE</t>
  </si>
  <si>
    <t>'12330-5820-0002-0152</t>
  </si>
  <si>
    <t>ALBERGUE PAPION DE GUINEA ZOO-INFANTIL</t>
  </si>
  <si>
    <t>'12330-5820-0002-0153</t>
  </si>
  <si>
    <t>ALBERGUE MONO ZOO-INFANTIL</t>
  </si>
  <si>
    <t>'12330-5820-0002-0154</t>
  </si>
  <si>
    <t>ALBERGUE COTORRO MONTAÑES ZOO-INFANTIL</t>
  </si>
  <si>
    <t>'12330-5820-0002-0155</t>
  </si>
  <si>
    <t>ALBERGUE MONO CAPUCHINO ZOO-INFANTIL</t>
  </si>
  <si>
    <t>'12330-5820-0002-0156</t>
  </si>
  <si>
    <t>ALBERGUE MARTUCHA Y MONO PATAS ZOO-INFAN</t>
  </si>
  <si>
    <t>'12330-5820-0002-0157</t>
  </si>
  <si>
    <t>ALBERGUE MONO CAPUCHINO CARA BLANCA ZOO-</t>
  </si>
  <si>
    <t>'12330-5820-0002-0158</t>
  </si>
  <si>
    <t>ALBERGUE LEMUR MANGOSTA ZOO-INFANTIL</t>
  </si>
  <si>
    <t>'12330-5820-0002-0159</t>
  </si>
  <si>
    <t>ALBERGUE LEMUR COLA ANILLADA ZOO-INFANTI</t>
  </si>
  <si>
    <t>'12330-5820-0002-0160</t>
  </si>
  <si>
    <t>ALBERGUE GUACAMAYA ORO-AZUL ZOO-INFANTIL</t>
  </si>
  <si>
    <t>'12330-5820-0002-0161</t>
  </si>
  <si>
    <t>ALBERGUE MONO VERDE ZOO-INFALTIL</t>
  </si>
  <si>
    <t>'12330-5820-0002-0162</t>
  </si>
  <si>
    <t>ALBERGUE PAPION SAGRADO ZOO-INFANTIL</t>
  </si>
  <si>
    <t>'12330-5820-0002-0163</t>
  </si>
  <si>
    <t>ALBERGUE LEMUR ZOO-INFANTIL</t>
  </si>
  <si>
    <t>'12330-5820-0002-0164</t>
  </si>
  <si>
    <t>ALBERGUE DE LORIS ZOO-INFANTIL</t>
  </si>
  <si>
    <t>'12330-5820-0002-0165</t>
  </si>
  <si>
    <t>ALBERGUE PUERCOS ZOO-INFANTIL</t>
  </si>
  <si>
    <t>'12330-5820-0002-0166</t>
  </si>
  <si>
    <t>TORRE DE PALOMAS ZOO-INFANTIL</t>
  </si>
  <si>
    <t>'12330-5820-0002-0167</t>
  </si>
  <si>
    <t>ALBERGUE BORREGOS ZOO-INFANTIL</t>
  </si>
  <si>
    <t>'12330-5820-0002-0168</t>
  </si>
  <si>
    <t>ALBERGUE CABRAS ZOO-INFANTIL</t>
  </si>
  <si>
    <t>'12330-5820-0002-0169</t>
  </si>
  <si>
    <t>ALBERGUE BORREGO Y CHIVOS ZOO-INFANTIL</t>
  </si>
  <si>
    <t>'12330-5820-0002-0170</t>
  </si>
  <si>
    <t>ALBERGUE BORREGO Y BECERRO ZOO-INFANTIL</t>
  </si>
  <si>
    <t>'12330-5820-0002-0171</t>
  </si>
  <si>
    <t>ALBERGUE PUERCO ZOO-INFANTIL</t>
  </si>
  <si>
    <t>'12330-5820-0002-0172</t>
  </si>
  <si>
    <t>ALBERGUE GALLINAR ZOO-INFANTIL</t>
  </si>
  <si>
    <t>'12330-5820-0002-0173</t>
  </si>
  <si>
    <t>ALBERGUE ZOO-INFANTIL</t>
  </si>
  <si>
    <t>'12330-5820-0002-0174</t>
  </si>
  <si>
    <t>ALBERGUE GALLINAS Y GUAJOLOTE ZOO-INFANT</t>
  </si>
  <si>
    <t>'12330-5820-0002-0175</t>
  </si>
  <si>
    <t>ALBERGUE CHIVOS ZOO-INFANTIL</t>
  </si>
  <si>
    <t>'12330-5820-0002-0176</t>
  </si>
  <si>
    <t>BODEGA ZOO-INFANTIL</t>
  </si>
  <si>
    <t>'12330-5820-0002-0177</t>
  </si>
  <si>
    <t>ALBERGUE GALLINAS ZOO-INFANTIL</t>
  </si>
  <si>
    <t>'12330-5820-0002-0178</t>
  </si>
  <si>
    <t>ZOO-INFANTIL ARRIATES</t>
  </si>
  <si>
    <t>'12330-5820-0002-0179</t>
  </si>
  <si>
    <t>ZOO-INFANTIL PUENTE</t>
  </si>
  <si>
    <t>'12330-5820-0002-0180</t>
  </si>
  <si>
    <t>'12330-5820-0002-0181</t>
  </si>
  <si>
    <t>ZOO-INFANTIL OBELISCO</t>
  </si>
  <si>
    <t>'12330-5820-0002-0182</t>
  </si>
  <si>
    <t>PIRAMIDE EN ZONA DE JUEGOS</t>
  </si>
  <si>
    <t>'12330-5820-0002-0183</t>
  </si>
  <si>
    <t>SUBESTACIÓN ELECTRICA 75 KVA</t>
  </si>
  <si>
    <t>'12330-5820-0002-0184</t>
  </si>
  <si>
    <t>CAMINOS TERRACERIA SAFARI</t>
  </si>
  <si>
    <t>'12330-5820-0002-0185</t>
  </si>
  <si>
    <t>CABALLERIZAS</t>
  </si>
  <si>
    <t>'12330-5820-0002-0186</t>
  </si>
  <si>
    <t>CONTENEDOR BASURA</t>
  </si>
  <si>
    <t>'12330-5820-0002-0187</t>
  </si>
  <si>
    <t>ESCULTURAS LEONES LIBRAMIENTO</t>
  </si>
  <si>
    <t>'12330-5820-0002-0188</t>
  </si>
  <si>
    <t>ESTACIONAMIENTO SAFARI</t>
  </si>
  <si>
    <t>'12330-5820-0002-0189</t>
  </si>
  <si>
    <t>CUARENTENA</t>
  </si>
  <si>
    <t>'12330-5820-0002-0190</t>
  </si>
  <si>
    <t>RASTRO PROVISIONAL</t>
  </si>
  <si>
    <t>'12330-5820-0002-0191</t>
  </si>
  <si>
    <t>ALBERGUE VACAS ESCOCESAS</t>
  </si>
  <si>
    <t>'12330-5820-0002-0192</t>
  </si>
  <si>
    <t>MUELLE SAFARI</t>
  </si>
  <si>
    <t>'12330-5820-0002-0193</t>
  </si>
  <si>
    <t>ALBERGUE RINO SAFARI</t>
  </si>
  <si>
    <t>'12330-5820-0002-0194</t>
  </si>
  <si>
    <t>BODEGA DE ALFALFA 2</t>
  </si>
  <si>
    <t>'12330-5820-0002-0195</t>
  </si>
  <si>
    <t>HERPETARIO</t>
  </si>
  <si>
    <t>'12352-6101-0000-0000</t>
  </si>
  <si>
    <t>'12352-6122-0000-0000</t>
  </si>
  <si>
    <t>BARDA PERIMETRAL</t>
  </si>
  <si>
    <t>'12352-6124-0000-0000</t>
  </si>
  <si>
    <t>ALBERGUES EN CONSTRUCCION</t>
  </si>
  <si>
    <t>'12352-6125-0000-0000</t>
  </si>
  <si>
    <t>'12352-6126-0000-0000</t>
  </si>
  <si>
    <t>TAQUILLAS NUEVAS</t>
  </si>
  <si>
    <t>'12352-6127-0000-0000</t>
  </si>
  <si>
    <t>BIODIGESTOR</t>
  </si>
  <si>
    <t>'12352-6128-0000-0000</t>
  </si>
  <si>
    <t>PANELES SOLARES</t>
  </si>
  <si>
    <t>'12352-6129-0000-0000</t>
  </si>
  <si>
    <t>PARQUE DE DIVERSIONES</t>
  </si>
  <si>
    <t>'12411-5110-0001-0001</t>
  </si>
  <si>
    <t>EQUIPO DE OFICINA</t>
  </si>
  <si>
    <t>'12411-5110-0002-0001</t>
  </si>
  <si>
    <t>MUEBLES Y ENSERES</t>
  </si>
  <si>
    <t>'12413-5152-0000-0000</t>
  </si>
  <si>
    <t>EQUIPO DE CÓMPUTO</t>
  </si>
  <si>
    <t>'12421-5210-0001-0001</t>
  </si>
  <si>
    <t>EQUIPO DE SONIDO</t>
  </si>
  <si>
    <t>'12421-5210-0002-0001</t>
  </si>
  <si>
    <t>EQUIPO PARA EVENTOS ESPECIALES</t>
  </si>
  <si>
    <t>'12421-5210-0003-0001</t>
  </si>
  <si>
    <t>EQUIPO DE VIGILANCIA</t>
  </si>
  <si>
    <t>'12429-5290-0000-0000</t>
  </si>
  <si>
    <t>'12432-5321-0000-0000</t>
  </si>
  <si>
    <t>Instrumental médico y de laboratorio</t>
  </si>
  <si>
    <t>'12441-5410-0001-0001</t>
  </si>
  <si>
    <t>'12461-5610-0001-0001</t>
  </si>
  <si>
    <t>MAQUINARIA Y EQUIPO DEL ZOOLÓGICO</t>
  </si>
  <si>
    <t>'12461-5610-0001-0002</t>
  </si>
  <si>
    <t>ACREDITACIÓN AZA</t>
  </si>
  <si>
    <t>'12461-5610-0002-0001</t>
  </si>
  <si>
    <t>EQUIPO DE JARDINERÍA</t>
  </si>
  <si>
    <t>'12465-5652-0000-0000</t>
  </si>
  <si>
    <t>EQUIPO DE RADIOCOMUNICACIÓN</t>
  </si>
  <si>
    <t>'12467-5670-0000-0000</t>
  </si>
  <si>
    <t>HERRAMIENTAS Y MÁQUINAS-HERRAMIENTA</t>
  </si>
  <si>
    <t>'12469-5690-0000-0000</t>
  </si>
  <si>
    <t>'12487-5770-0001-0001</t>
  </si>
  <si>
    <t>ELEFANTE AFRICANO</t>
  </si>
  <si>
    <t>'12487-5770-0001-0002</t>
  </si>
  <si>
    <t>JIRAFA</t>
  </si>
  <si>
    <t>'12487-5770-0001-0003</t>
  </si>
  <si>
    <t>RINOCERONTE BLANCO</t>
  </si>
  <si>
    <t>'12487-5770-0001-0004</t>
  </si>
  <si>
    <t>PAVON</t>
  </si>
  <si>
    <t>'12487-5770-0001-0005</t>
  </si>
  <si>
    <t>ORANGUTAN HIBRIDO</t>
  </si>
  <si>
    <t>'12487-5770-0001-0006</t>
  </si>
  <si>
    <t>TIGRE (BLANCO)</t>
  </si>
  <si>
    <t>'12487-5770-0001-0007</t>
  </si>
  <si>
    <t>CEBRA DE GRANT</t>
  </si>
  <si>
    <t>'12487-5770-0001-0009</t>
  </si>
  <si>
    <t>BÚFALO CAFRE</t>
  </si>
  <si>
    <t>'12487-5770-0001-0010</t>
  </si>
  <si>
    <t>DROMEDARIO</t>
  </si>
  <si>
    <t>'12487-5770-0001-0011</t>
  </si>
  <si>
    <t>LEMUR DE COLA ANILLADA</t>
  </si>
  <si>
    <t>'12487-5770-0001-0012</t>
  </si>
  <si>
    <t>PAPIÓN DE GUINEA</t>
  </si>
  <si>
    <t>'12487-5770-0001-0013</t>
  </si>
  <si>
    <t>FLAMINGO AMERICANO</t>
  </si>
  <si>
    <t>'12487-5770-0001-0014</t>
  </si>
  <si>
    <t>SIAMANG</t>
  </si>
  <si>
    <t>'12487-5770-0001-0015</t>
  </si>
  <si>
    <t>ANTILOPE ELAND</t>
  </si>
  <si>
    <t>'12487-5770-0001-0016</t>
  </si>
  <si>
    <t>ÑU</t>
  </si>
  <si>
    <t>'12487-5770-0001-0017</t>
  </si>
  <si>
    <t>'12487-5770-0001-0018</t>
  </si>
  <si>
    <t>PAPIÓN SAGRADO</t>
  </si>
  <si>
    <t>'12487-5770-0001-0019</t>
  </si>
  <si>
    <t>CIERVO AXIS</t>
  </si>
  <si>
    <t>'12487-5770-0001-0020</t>
  </si>
  <si>
    <t>VENADO TEMAZATE</t>
  </si>
  <si>
    <t>'12487-5770-0001-0021</t>
  </si>
  <si>
    <t>WAPITI</t>
  </si>
  <si>
    <t>'12487-5770-0001-0022</t>
  </si>
  <si>
    <t>HIENA RAYADA</t>
  </si>
  <si>
    <t>'12487-5770-0001-0023</t>
  </si>
  <si>
    <t>JAGUAR</t>
  </si>
  <si>
    <t>'12487-5770-0001-0025</t>
  </si>
  <si>
    <t>BISONTE AMERICANO</t>
  </si>
  <si>
    <t>'12487-5770-0001-0026</t>
  </si>
  <si>
    <t>LOBO CANADIENSE</t>
  </si>
  <si>
    <t>'12487-5770-0001-0027</t>
  </si>
  <si>
    <t>HIPOPOTAMO</t>
  </si>
  <si>
    <t>'12487-5770-0001-0028</t>
  </si>
  <si>
    <t>BONGO</t>
  </si>
  <si>
    <t>'12487-5770-0001-0029</t>
  </si>
  <si>
    <t>BORREGO MOUFLON</t>
  </si>
  <si>
    <t>'12487-5770-0001-0030</t>
  </si>
  <si>
    <t>ZOPILOTE REY</t>
  </si>
  <si>
    <t>'12487-5770-0001-0031</t>
  </si>
  <si>
    <t>ZORRO VOLADOR</t>
  </si>
  <si>
    <t>'12487-5770-0001-0032</t>
  </si>
  <si>
    <t>OSO POLAR</t>
  </si>
  <si>
    <t>'12487-5770-0001-0033</t>
  </si>
  <si>
    <t>GUACAMAYA ORO-AZUL</t>
  </si>
  <si>
    <t>'12487-5770-0001-0034</t>
  </si>
  <si>
    <t>ANTILOPE BLACK BUCK</t>
  </si>
  <si>
    <t>'12487-5770-0001-0036</t>
  </si>
  <si>
    <t>IMPALA</t>
  </si>
  <si>
    <t>'12487-5770-0001-0037</t>
  </si>
  <si>
    <t>BORREGO DE BERBERIA</t>
  </si>
  <si>
    <t>'12487-5770-0001-0038</t>
  </si>
  <si>
    <t>CAPYBARA</t>
  </si>
  <si>
    <t>'12487-5770-0001-0041</t>
  </si>
  <si>
    <t>MONO CAPUCHINO</t>
  </si>
  <si>
    <t>'12487-5770-0001-0044</t>
  </si>
  <si>
    <t>GUANACO</t>
  </si>
  <si>
    <t>'12487-5770-0001-0046</t>
  </si>
  <si>
    <t>YAK</t>
  </si>
  <si>
    <t>'12487-5770-0001-0047</t>
  </si>
  <si>
    <t>CALAO DE CASCO NEGRO</t>
  </si>
  <si>
    <t>'12487-5770-0001-0048</t>
  </si>
  <si>
    <t>MONO PATAS</t>
  </si>
  <si>
    <t>'12487-5770-0001-0050</t>
  </si>
  <si>
    <t>OSO BEZUDO</t>
  </si>
  <si>
    <t>'12487-5770-0001-0051</t>
  </si>
  <si>
    <t>TIGRE</t>
  </si>
  <si>
    <t>'12487-5770-0001-0052</t>
  </si>
  <si>
    <t>ORYX CIMITARRA</t>
  </si>
  <si>
    <t>'12487-5770-0001-0054</t>
  </si>
  <si>
    <t>FLAMINGO CHILENO</t>
  </si>
  <si>
    <t>'12487-5770-0001-0055</t>
  </si>
  <si>
    <t>GAMO PALETO</t>
  </si>
  <si>
    <t>'12487-5770-0001-0056</t>
  </si>
  <si>
    <t>VENADO COLA BLANCA</t>
  </si>
  <si>
    <t>'12487-5770-0001-0057</t>
  </si>
  <si>
    <t>OSO NEGRO</t>
  </si>
  <si>
    <t>'12487-5770-0001-0059</t>
  </si>
  <si>
    <t>MURCIELAGO EGIPCIO</t>
  </si>
  <si>
    <t>'12487-5770-0001-0061</t>
  </si>
  <si>
    <t>MUNTJAC</t>
  </si>
  <si>
    <t>'12487-5770-0001-0062</t>
  </si>
  <si>
    <t>ANTILOPE ACUÁTICO</t>
  </si>
  <si>
    <t>'12487-5770-0001-0063</t>
  </si>
  <si>
    <t>ANTILOPE NILGO</t>
  </si>
  <si>
    <t>'12487-5770-0001-0064</t>
  </si>
  <si>
    <t>LEMUR MANGOSTA</t>
  </si>
  <si>
    <t>'12487-5770-0001-0065</t>
  </si>
  <si>
    <t>OSO GRIZZLY</t>
  </si>
  <si>
    <t>'12487-5770-0001-0066</t>
  </si>
  <si>
    <t>CASUARIO</t>
  </si>
  <si>
    <t>'12487-5770-0001-0067</t>
  </si>
  <si>
    <t>LLAMA</t>
  </si>
  <si>
    <t>'12487-5770-0001-0068</t>
  </si>
  <si>
    <t>LORO CABEZA DE HALCÓN</t>
  </si>
  <si>
    <t>'12487-5770-0001-0069</t>
  </si>
  <si>
    <t>LEON AFRICANO</t>
  </si>
  <si>
    <t>'12487-5770-0001-0070</t>
  </si>
  <si>
    <t>GUACAMAYA ROJA</t>
  </si>
  <si>
    <t>'12487-5770-0001-0071</t>
  </si>
  <si>
    <t>PUERCO ESPÍN AFRICANO</t>
  </si>
  <si>
    <t>'12487-5770-0001-0072</t>
  </si>
  <si>
    <t>'12487-5770-0001-0073</t>
  </si>
  <si>
    <t>EMU</t>
  </si>
  <si>
    <t>'12487-5770-0001-0074</t>
  </si>
  <si>
    <t>AGUTI</t>
  </si>
  <si>
    <t>'12487-5770-0001-0075</t>
  </si>
  <si>
    <t>KAIMINCHÍ DE COLLAR</t>
  </si>
  <si>
    <t>'12487-5770-0001-0079</t>
  </si>
  <si>
    <t>LORO GRIS AFRICANO</t>
  </si>
  <si>
    <t>'12487-5770-0001-0080</t>
  </si>
  <si>
    <t>GENETTA AFRICANA</t>
  </si>
  <si>
    <t>'12487-5770-0001-0081</t>
  </si>
  <si>
    <t>BUFALO ACUÁTICO</t>
  </si>
  <si>
    <t>'12487-5770-0001-0082</t>
  </si>
  <si>
    <t>AVESTRUZ</t>
  </si>
  <si>
    <t>'12487-5770-0001-0083</t>
  </si>
  <si>
    <t>LEOPARDO</t>
  </si>
  <si>
    <t>'12487-5770-0001-0084</t>
  </si>
  <si>
    <t>PECARI DE COLLAR</t>
  </si>
  <si>
    <t>'12487-5770-0001-0085</t>
  </si>
  <si>
    <t>GANSO EGIPCIO</t>
  </si>
  <si>
    <t>'12487-5770-0001-0086</t>
  </si>
  <si>
    <t>MONO ARAÑA</t>
  </si>
  <si>
    <t>'12487-5770-0001-0087</t>
  </si>
  <si>
    <t>GANSO CANADIENSE</t>
  </si>
  <si>
    <t>'12487-5770-0001-0090</t>
  </si>
  <si>
    <t>TURACO CRESTA ROJA</t>
  </si>
  <si>
    <t>'12487-5770-0001-0091</t>
  </si>
  <si>
    <t>PAVORREAL</t>
  </si>
  <si>
    <t>'12487-5770-0001-0092</t>
  </si>
  <si>
    <t>LORO CABEZA AMARILLA</t>
  </si>
  <si>
    <t>'12487-5770-0001-0093</t>
  </si>
  <si>
    <t>MURCIELAGO FRUGIVORO</t>
  </si>
  <si>
    <t>'12487-5770-0001-0094</t>
  </si>
  <si>
    <t>MONO CAPUCHINO CARABLANCA</t>
  </si>
  <si>
    <t>'12487-5770-0001-0095</t>
  </si>
  <si>
    <t>COPETE DE PIEDRA</t>
  </si>
  <si>
    <t>'12487-5770-0001-0098</t>
  </si>
  <si>
    <t>COTORRA PATOGONIA</t>
  </si>
  <si>
    <t>'12487-5770-0001-0099</t>
  </si>
  <si>
    <t>LAGARTO AMERICANO</t>
  </si>
  <si>
    <t>'12487-5770-0001-0100</t>
  </si>
  <si>
    <t>GANSO CHINO</t>
  </si>
  <si>
    <t>'12487-5770-0001-0102</t>
  </si>
  <si>
    <t>GUACAMAYA VERDE</t>
  </si>
  <si>
    <t>'12487-5770-0001-0103</t>
  </si>
  <si>
    <t>TURACO CARA BLANCA</t>
  </si>
  <si>
    <t>'12487-5770-0001-0105</t>
  </si>
  <si>
    <t>GANSO FRENTE BLANCA</t>
  </si>
  <si>
    <t>'12487-5770-0001-0106</t>
  </si>
  <si>
    <t>'12487-5770-0001-0109</t>
  </si>
  <si>
    <t>TORTUGA DE DESIERTO</t>
  </si>
  <si>
    <t>'12487-5770-0001-0110</t>
  </si>
  <si>
    <t>GALLINA DE GUINEA</t>
  </si>
  <si>
    <t>'12487-5770-0001-0111</t>
  </si>
  <si>
    <t>JABALÍ</t>
  </si>
  <si>
    <t>'12487-5770-0001-0113</t>
  </si>
  <si>
    <t>PAVO VERDE DE JAVA</t>
  </si>
  <si>
    <t>'12487-5770-0001-0114</t>
  </si>
  <si>
    <t>PERICO NANDAY</t>
  </si>
  <si>
    <t>'12487-5770-0001-0115</t>
  </si>
  <si>
    <t>PERICOS CACHETES AMARILLOS</t>
  </si>
  <si>
    <t>'12487-5770-0001-0116</t>
  </si>
  <si>
    <t>GANSO DE LAS NIEVES</t>
  </si>
  <si>
    <t>'12487-5770-0001-0119</t>
  </si>
  <si>
    <t>PERICO MONTAÑES</t>
  </si>
  <si>
    <t>'12487-5770-0001-0120</t>
  </si>
  <si>
    <t>FAISAN PLATEADO</t>
  </si>
  <si>
    <t>'12487-5770-0001-0123</t>
  </si>
  <si>
    <t>MAPACHE</t>
  </si>
  <si>
    <t>'12487-5770-0001-0124</t>
  </si>
  <si>
    <t>FAISAN DE COLLAR</t>
  </si>
  <si>
    <t>'12487-5770-0001-0127</t>
  </si>
  <si>
    <t>TORTUGA DE RIO</t>
  </si>
  <si>
    <t>'12487-5770-0001-0128</t>
  </si>
  <si>
    <t>TORTUGA JAPONESA</t>
  </si>
  <si>
    <t>'12487-5770-0001-0129</t>
  </si>
  <si>
    <t>'12487-5770-0001-0130</t>
  </si>
  <si>
    <t>'12487-5770-0001-0131</t>
  </si>
  <si>
    <t>'12487-5770-0001-0132</t>
  </si>
  <si>
    <t>PERICO QUILA</t>
  </si>
  <si>
    <t>'12487-5770-0001-0133</t>
  </si>
  <si>
    <t>LINCE ROJO</t>
  </si>
  <si>
    <t>'12487-5770-0001-0134</t>
  </si>
  <si>
    <t>HALCON CARACARA</t>
  </si>
  <si>
    <t>'12487-5770-0001-0135</t>
  </si>
  <si>
    <t>HALCON COLA ROJA</t>
  </si>
  <si>
    <t>'12487-5770-0001-0137</t>
  </si>
  <si>
    <t>LOBO GRIS MEXICANO</t>
  </si>
  <si>
    <t>'12487-5770-0001-0138</t>
  </si>
  <si>
    <t>HALCÓN HARRIS</t>
  </si>
  <si>
    <t>'12487-5770-0001-0139</t>
  </si>
  <si>
    <t>PERICO ATOLERO</t>
  </si>
  <si>
    <t>'12487-5770-0001-0140</t>
  </si>
  <si>
    <t>BUHO VIRGINIANO</t>
  </si>
  <si>
    <t>'12487-5770-0001-0141</t>
  </si>
  <si>
    <t>CHIMPANCE</t>
  </si>
  <si>
    <t>'12487-5770-0001-0142</t>
  </si>
  <si>
    <t>CACOMIXTLE</t>
  </si>
  <si>
    <t>'12487-5770-0001-0145</t>
  </si>
  <si>
    <t>AURA</t>
  </si>
  <si>
    <t>'12487-5770-0001-0146</t>
  </si>
  <si>
    <t>IGUANA NEGRA</t>
  </si>
  <si>
    <t>'12487-5770-0001-0148</t>
  </si>
  <si>
    <t>MARTUCHA</t>
  </si>
  <si>
    <t>'12487-5770-0001-0150</t>
  </si>
  <si>
    <t>CHACHALACA</t>
  </si>
  <si>
    <t>'12487-5770-0001-0152</t>
  </si>
  <si>
    <t>'12487-5770-0001-0153</t>
  </si>
  <si>
    <t>PERICO AMAPOLA</t>
  </si>
  <si>
    <t>'12487-5770-0001-0154</t>
  </si>
  <si>
    <t>TORTUGA DE CONCHA BLANCA</t>
  </si>
  <si>
    <t>'12487-5770-0001-0155</t>
  </si>
  <si>
    <t>URRACA REAL O COPETONA</t>
  </si>
  <si>
    <t>'12487-5770-0001-0156</t>
  </si>
  <si>
    <t>ZORRA GRIS</t>
  </si>
  <si>
    <t>'12487-5770-0001-0157</t>
  </si>
  <si>
    <t>'12487-5770-0001-0158</t>
  </si>
  <si>
    <t>'12487-5770-0001-0159</t>
  </si>
  <si>
    <t>PATO ALMIZCLADO</t>
  </si>
  <si>
    <t>'12487-5770-0001-0160</t>
  </si>
  <si>
    <t>AGUILA REAL</t>
  </si>
  <si>
    <t>'12487-5770-0001-0161</t>
  </si>
  <si>
    <t>'12487-5770-0001-0162</t>
  </si>
  <si>
    <t>BUTEO COLA BLANCA</t>
  </si>
  <si>
    <t>'12487-5770-0001-0163</t>
  </si>
  <si>
    <t>BUTEO COLA ROJA</t>
  </si>
  <si>
    <t>'12487-5770-0001-0165</t>
  </si>
  <si>
    <t>'12487-5770-0001-0166</t>
  </si>
  <si>
    <t>12487-5770-0001-0168</t>
  </si>
  <si>
    <t>TUCAN PECHO AMARILLO</t>
  </si>
  <si>
    <t>'12487-5770-0001-0170</t>
  </si>
  <si>
    <t>TLACOYOTE/TEJÓN</t>
  </si>
  <si>
    <t>'12487-5770-0001-0172</t>
  </si>
  <si>
    <t>TAPIR</t>
  </si>
  <si>
    <t>'12487-5770-0001-0173</t>
  </si>
  <si>
    <t>'12487-5770-0001-0174</t>
  </si>
  <si>
    <t>CÓNDOR DE LOS ANDES</t>
  </si>
  <si>
    <t>12487-5770-0001-0177</t>
  </si>
  <si>
    <t>LORO CORONIBLANCO</t>
  </si>
  <si>
    <t>'12487-5770-0001-0178</t>
  </si>
  <si>
    <t>BUHO TROPICAL</t>
  </si>
  <si>
    <t>'12487-5770-0001-0179</t>
  </si>
  <si>
    <t>CARDENAL</t>
  </si>
  <si>
    <t>'12487-5770-0001-0181</t>
  </si>
  <si>
    <t>'12487-5770-0001-0184</t>
  </si>
  <si>
    <t>PUMA</t>
  </si>
  <si>
    <t>'12487-5770-0001-0185</t>
  </si>
  <si>
    <t>BOA</t>
  </si>
  <si>
    <t>'12487-5770-0001-0189</t>
  </si>
  <si>
    <t>'12487-5770-0001-0190</t>
  </si>
  <si>
    <t>'12487-5770-0001-0191</t>
  </si>
  <si>
    <t>CISNE NEGRO</t>
  </si>
  <si>
    <t>'12487-5770-0001-0192</t>
  </si>
  <si>
    <t>CISNE BLANCO</t>
  </si>
  <si>
    <t>'12487-5770-0001-0193</t>
  </si>
  <si>
    <t>'12487-5770-0001-0194</t>
  </si>
  <si>
    <t>'12487-5770-0001-0197</t>
  </si>
  <si>
    <t>AGAPORNIS</t>
  </si>
  <si>
    <t>'12487-5770-0001-0198</t>
  </si>
  <si>
    <t>CALANDRIA SERRANA</t>
  </si>
  <si>
    <t>'12487-5770-0001-0199</t>
  </si>
  <si>
    <t>PRIMAVERA HUERTERA</t>
  </si>
  <si>
    <t>'12487-5770-0001-0200</t>
  </si>
  <si>
    <t>ZENZONTLE</t>
  </si>
  <si>
    <t>'12487-5770-0001-0201</t>
  </si>
  <si>
    <t>CALANDRIA TUNERA</t>
  </si>
  <si>
    <t>'12487-5770-0001-0202</t>
  </si>
  <si>
    <t>MULATO</t>
  </si>
  <si>
    <t>'12487-5770-0001-0203</t>
  </si>
  <si>
    <t>TIGRILLO</t>
  </si>
  <si>
    <t>'12487-5770-0001-0204</t>
  </si>
  <si>
    <t>PICOGRUESO AZUL</t>
  </si>
  <si>
    <t>'12487-5770-0001-0205</t>
  </si>
  <si>
    <t>ZAINO</t>
  </si>
  <si>
    <t>'12487-5770-0001-0206</t>
  </si>
  <si>
    <t>CODORNIZ CALIFORNIA</t>
  </si>
  <si>
    <t>'12487-5770-0001-0208</t>
  </si>
  <si>
    <t>FAISAN LADY</t>
  </si>
  <si>
    <t>'12487-5770-0001-0210</t>
  </si>
  <si>
    <t>PATO CAROLINA</t>
  </si>
  <si>
    <t>'12487-5770-0001-0211</t>
  </si>
  <si>
    <t>PATO MANDARÍN</t>
  </si>
  <si>
    <t>'12487-5770-0001-0212</t>
  </si>
  <si>
    <t>COCODRILO MORELETII</t>
  </si>
  <si>
    <t>'12487-5770-0001-0215</t>
  </si>
  <si>
    <t>PECARI DE LABIOS BLANCOS</t>
  </si>
  <si>
    <t>'12487-5770-0001-0217</t>
  </si>
  <si>
    <t>PITON ALBINO</t>
  </si>
  <si>
    <t>'12487-5770-0001-0218</t>
  </si>
  <si>
    <t>PATO PIJIJI</t>
  </si>
  <si>
    <t>'12487-5770-0001-0219</t>
  </si>
  <si>
    <t>PITON BURNES</t>
  </si>
  <si>
    <t>'12487-5770-0001-0220</t>
  </si>
  <si>
    <t>CAMELLO BACTRIANO</t>
  </si>
  <si>
    <t>'12487-5770-0001-0222</t>
  </si>
  <si>
    <t>GECKO</t>
  </si>
  <si>
    <t>'12487-5770-0001-0223</t>
  </si>
  <si>
    <t>SERPIENTE REY</t>
  </si>
  <si>
    <t>'12487-5770-0001-0225</t>
  </si>
  <si>
    <t>BOA COLOMBIANA</t>
  </si>
  <si>
    <t>'12487-5770-0001-0226</t>
  </si>
  <si>
    <t>CASCABEL DEL DESIERTO</t>
  </si>
  <si>
    <t>'12487-5770-0001-0227</t>
  </si>
  <si>
    <t>CASCABEL DE COSTA</t>
  </si>
  <si>
    <t>'12487-5770-0001-0228</t>
  </si>
  <si>
    <t>FALSA CORALILLO DE PUEBLA</t>
  </si>
  <si>
    <t>'12487-5770-0001-0229</t>
  </si>
  <si>
    <t>COTORRA GUAYABERA</t>
  </si>
  <si>
    <t>'12487-5770-0001-0230</t>
  </si>
  <si>
    <t>CHARA VERDE</t>
  </si>
  <si>
    <t>'12487-5770-0001-0231</t>
  </si>
  <si>
    <t>JILGUEROS</t>
  </si>
  <si>
    <t>'12487-5770-0001-0232</t>
  </si>
  <si>
    <t>MARMOSETA OREJAS DE ALGODON</t>
  </si>
  <si>
    <t>'12487-5770-0001-0233</t>
  </si>
  <si>
    <t>PITÓN RETICULADO</t>
  </si>
  <si>
    <t>'12487-5770-0001-0234</t>
  </si>
  <si>
    <t>PITÓN ROCA</t>
  </si>
  <si>
    <t>'12487-5770-0001-0235</t>
  </si>
  <si>
    <t>Escorpión Heloderma</t>
  </si>
  <si>
    <t>'12487-5770-0001-0236</t>
  </si>
  <si>
    <t>PITON BOLA</t>
  </si>
  <si>
    <t>'12487-5770-0001-0237</t>
  </si>
  <si>
    <t>IGUANA VERDE</t>
  </si>
  <si>
    <t>'12487-5770-0001-0238</t>
  </si>
  <si>
    <t>PITÓN BURMES GRANITO</t>
  </si>
  <si>
    <t>'12487-5770-0001-0239</t>
  </si>
  <si>
    <t>TORTUGA SULCATA</t>
  </si>
  <si>
    <t>'12487-5770-0001-0240</t>
  </si>
  <si>
    <t>VARANO DE AGUA</t>
  </si>
  <si>
    <t>'12487-5770-0001-0242</t>
  </si>
  <si>
    <t>BOA ESMERALDA (CORALLUS CANINUS)</t>
  </si>
  <si>
    <t>'12487-5770-0001-0243</t>
  </si>
  <si>
    <t>BOA CONSTRICTORA (BOA CONSTRIPTOR)</t>
  </si>
  <si>
    <t>'12487-5770-0001-0244</t>
  </si>
  <si>
    <t>ZORRILLO (MEPHITIS MEPHITIS)</t>
  </si>
  <si>
    <t>12487-5770-0001-0245</t>
  </si>
  <si>
    <t>Mounstro de Gila</t>
  </si>
  <si>
    <t>'12487-5770-0002-0001</t>
  </si>
  <si>
    <t>GANADO WATUSI/ANKOLE</t>
  </si>
  <si>
    <t>'12487-5770-0002-0002</t>
  </si>
  <si>
    <t>PONY</t>
  </si>
  <si>
    <t>'12487-5770-0002-0003</t>
  </si>
  <si>
    <t>CEBÚ ENANO</t>
  </si>
  <si>
    <t>'12487-5770-0002-0004</t>
  </si>
  <si>
    <t>CABALLOS</t>
  </si>
  <si>
    <t>'12487-5770-0002-0005</t>
  </si>
  <si>
    <t>CABALLO</t>
  </si>
  <si>
    <t>'12487-5770-0002-0006</t>
  </si>
  <si>
    <t>GANADO ESCOCÉS</t>
  </si>
  <si>
    <t>'12487-5770-0002-0007</t>
  </si>
  <si>
    <t>CABRA ENANA DE CAMERÚN</t>
  </si>
  <si>
    <t>'12487-5770-0002-0008</t>
  </si>
  <si>
    <t>CABRA BOHER</t>
  </si>
  <si>
    <t>'12487-5770-0002-0010</t>
  </si>
  <si>
    <t>PELIBUEY BLACK BELLY</t>
  </si>
  <si>
    <t>'12487-5770-0002-0011</t>
  </si>
  <si>
    <t>'12487-5770-0002-0013</t>
  </si>
  <si>
    <t>GUAJOLOTE</t>
  </si>
  <si>
    <t>'12487-5770-0002-0014</t>
  </si>
  <si>
    <t>GALLINAS CONCHINCHINAS ENANAS</t>
  </si>
  <si>
    <t>'12487-5770-0002-0019</t>
  </si>
  <si>
    <t>PELIBUEY CANELO</t>
  </si>
  <si>
    <t>'12487-5770-0002-0021</t>
  </si>
  <si>
    <t>HURON (EDUCATIVO)</t>
  </si>
  <si>
    <t>'12487-5770-0002-0030</t>
  </si>
  <si>
    <t>GALLOS</t>
  </si>
  <si>
    <t>'12487-5770-0002-0031</t>
  </si>
  <si>
    <t>GALLINA</t>
  </si>
  <si>
    <t>'12487-5770-0002-0033</t>
  </si>
  <si>
    <t>PERROS</t>
  </si>
  <si>
    <t>'12487-5770-0002-0034</t>
  </si>
  <si>
    <t>PERRO DOMESTICO</t>
  </si>
  <si>
    <t>'12487-5770-0002-0040</t>
  </si>
  <si>
    <t>CUYOS</t>
  </si>
  <si>
    <t>'12487-5770-0002-0042</t>
  </si>
  <si>
    <t>CUCARACHAS</t>
  </si>
  <si>
    <t>'12487-5770-0002-0043</t>
  </si>
  <si>
    <t>NINFAS</t>
  </si>
  <si>
    <t>'12489-5791-0001-0000</t>
  </si>
  <si>
    <t>INVENTARIO DE ANIMALES DISECADOS</t>
  </si>
  <si>
    <t>Equipo de Oficina</t>
  </si>
  <si>
    <t>Mensual</t>
  </si>
  <si>
    <t>Fiscal</t>
  </si>
  <si>
    <t>Equipo de Radiocomunicacion</t>
  </si>
  <si>
    <t>Maquinaria y Equipo del Zoologico</t>
  </si>
  <si>
    <t>Equipo de Jardineria</t>
  </si>
  <si>
    <t>Muebles y Enseres</t>
  </si>
  <si>
    <t>Equipo de computo</t>
  </si>
  <si>
    <t>Equipo de transporte</t>
  </si>
  <si>
    <t>Equipo para eventos especiales</t>
  </si>
  <si>
    <t>Equipo de sonido</t>
  </si>
  <si>
    <t>Equipo de vigilancia</t>
  </si>
  <si>
    <t>Instrumental medico y de laboratorio</t>
  </si>
  <si>
    <t>21121-0000-0001-0006</t>
  </si>
  <si>
    <t>VARIOS</t>
  </si>
  <si>
    <t>21121-0000-0001-0011</t>
  </si>
  <si>
    <t>SERV. LIBRAMIENTO NORTE S.A. DE C.V.</t>
  </si>
  <si>
    <t>21121-0000-0001-0016</t>
  </si>
  <si>
    <t>LUIS GERARDO BUENO GUERRERO</t>
  </si>
  <si>
    <t>21121-0000-0001-0052</t>
  </si>
  <si>
    <t>JOSÉ MARCELO CISNEROS HURTADO</t>
  </si>
  <si>
    <t>21121-0000-0001-0077</t>
  </si>
  <si>
    <t>MA. ELENA SALVATIERRA TORRICO</t>
  </si>
  <si>
    <t>21121-0000-0001-0107</t>
  </si>
  <si>
    <t>FERRETERA INDUSTRIAL LEONESA S.A. DE C.V</t>
  </si>
  <si>
    <t>21121-0000-0001-0224</t>
  </si>
  <si>
    <t>JAVIER JAFET PEREYRA TAPIA</t>
  </si>
  <si>
    <t>21121-0000-0001-0242</t>
  </si>
  <si>
    <t>LIMPACT S.A.  DE C.V.</t>
  </si>
  <si>
    <t>21121-0000-0001-0243</t>
  </si>
  <si>
    <t>SERVIACERO COMERCIAL S.A. DE C.V.</t>
  </si>
  <si>
    <t>21121-0000-0001-0320</t>
  </si>
  <si>
    <t>PROPIMEX, S.A. DE C.V.</t>
  </si>
  <si>
    <t>21121-0000-0001-0437</t>
  </si>
  <si>
    <t>PRODUCTORES E INNOVADORES DE PAPAS Y BOTANAS DEL ESTADO DE GUANAJUATO</t>
  </si>
  <si>
    <t>21121-0000-0001-0451</t>
  </si>
  <si>
    <t>ABASTECEDERORA DE POLLOS Y SUS DERIVADOS S. DE R.L. C.V.</t>
  </si>
  <si>
    <t>21121-0000-0001-0458</t>
  </si>
  <si>
    <t>CORTES FINOS GALINDO S.A. DE C.V.</t>
  </si>
  <si>
    <t>21121-0000-0001-0522</t>
  </si>
  <si>
    <t>MAURILIO FLORES HERNÁNDEZ</t>
  </si>
  <si>
    <t>21121-0000-0001-0573</t>
  </si>
  <si>
    <t>PROMOTORA DE DIVERSIONES Y ATRACCIONES SA DE CV</t>
  </si>
  <si>
    <t>21129-0000-0001-0011</t>
  </si>
  <si>
    <t>Seguro Gastos Funerarios</t>
  </si>
  <si>
    <t>21129-0000-0001-0012</t>
  </si>
  <si>
    <t>DISTRIBUCIÓN DE INGRESOS CARRUSEL TAMÁTICO</t>
  </si>
  <si>
    <t>21129-0000-0001-0013</t>
  </si>
  <si>
    <t>MUSEO HUELLAS DE LA VIDA</t>
  </si>
  <si>
    <t>21171-0000-0001-0001</t>
  </si>
  <si>
    <t>ISPT RET. POR SALARIOS</t>
  </si>
  <si>
    <t>21171-0000-0001-0002</t>
  </si>
  <si>
    <t>IVA RETENCIÓN 10%</t>
  </si>
  <si>
    <t>21171-0000-0001-0003</t>
  </si>
  <si>
    <t>ISR RETENCIÓN 10%</t>
  </si>
  <si>
    <t>21171-0000-0001-0004</t>
  </si>
  <si>
    <t>RETENCIÓN IVA TRANSPORTE</t>
  </si>
  <si>
    <t>21171-0000-0001-0006</t>
  </si>
  <si>
    <t>41730-7100-0002-0001</t>
  </si>
  <si>
    <t>41730-7100-0002-0005</t>
  </si>
  <si>
    <t>INGRESOS POR INTERESES</t>
  </si>
  <si>
    <t>41730-7100-0002-0006</t>
  </si>
  <si>
    <t>VENTA DE ALIMENTOS</t>
  </si>
  <si>
    <t>41730-7100-0002-0007</t>
  </si>
  <si>
    <t>VENTA REFRESCO</t>
  </si>
  <si>
    <t>41730-7100-0002-0009</t>
  </si>
  <si>
    <t>MAQ. ALIMENTO ZOO.</t>
  </si>
  <si>
    <t>41730-7100-0002-0019</t>
  </si>
  <si>
    <t>PERMISO TAXI-ZOO</t>
  </si>
  <si>
    <t>41730-7100-0002-0028</t>
  </si>
  <si>
    <t>VENTA PALETAS BOLONIA</t>
  </si>
  <si>
    <t>41730-7100-0003-0001</t>
  </si>
  <si>
    <t>VENTA DE ANIMALES</t>
  </si>
  <si>
    <t>41730-7100-0003-0004</t>
  </si>
  <si>
    <t>ING. POR PAJARERA</t>
  </si>
  <si>
    <t>41730-7100-0003-0007</t>
  </si>
  <si>
    <t>VENTA DE PLUMAS</t>
  </si>
  <si>
    <t>41730-7100-0003-0009</t>
  </si>
  <si>
    <t>TALLERES</t>
  </si>
  <si>
    <t>41730-7100-0004-0010</t>
  </si>
  <si>
    <t>VISITA ANIMAL</t>
  </si>
  <si>
    <t>41730-7100-0004-0017</t>
  </si>
  <si>
    <t>PULCERAS 30 ANIVERSARIO</t>
  </si>
  <si>
    <t>41730-7100-0004-0018</t>
  </si>
  <si>
    <t>RANCHITO ZOOLEÓN</t>
  </si>
  <si>
    <t>41730-7100-0004-0019</t>
  </si>
  <si>
    <t>PAQUETES ESCOLARES</t>
  </si>
  <si>
    <t>41730-7100-0005-0001-0006</t>
  </si>
  <si>
    <t>PAQUETES EMPRESARIALES</t>
  </si>
  <si>
    <t>41730-7100-0005-0001-0007</t>
  </si>
  <si>
    <t>ADMISIÓN ADULTOS</t>
  </si>
  <si>
    <t>41730-7100-0005-0001-0008</t>
  </si>
  <si>
    <t>ADMISIÓN NIÑOS</t>
  </si>
  <si>
    <t>41730-7100-0005-0001-0009</t>
  </si>
  <si>
    <t>PAQUETE FERIA ZOOLEÓN</t>
  </si>
  <si>
    <t>41730-7100-0005-0001-0010</t>
  </si>
  <si>
    <t>VERANO ZOOLEON</t>
  </si>
  <si>
    <t>41730-7100-0005-0001-0011</t>
  </si>
  <si>
    <t>TURIPACK</t>
  </si>
  <si>
    <t>41730-7100-0005-0001-0014</t>
  </si>
  <si>
    <t>PAQUETE HUELLAS DE LA VIDA</t>
  </si>
  <si>
    <t>41730-7100-0005-0001-0015</t>
  </si>
  <si>
    <t>INGRESOS  HALLOWEEN ZOO</t>
  </si>
  <si>
    <t>41730-7100-0005-0001-0016</t>
  </si>
  <si>
    <t>PAQUETE INTEGRAL HUELLAS DE LA VIDA</t>
  </si>
  <si>
    <t>41730-7100-0005-0002</t>
  </si>
  <si>
    <t>INGRESOS POR TREN</t>
  </si>
  <si>
    <t>41730-7100-0005-0003</t>
  </si>
  <si>
    <t>INGRESOS POR CABAÑA</t>
  </si>
  <si>
    <t>41730-7100-0005-0004</t>
  </si>
  <si>
    <t>INGRESOS POR ZONA MITO</t>
  </si>
  <si>
    <t>41730-7100-0005-0005</t>
  </si>
  <si>
    <t>INGRESOS POR CABALLOS</t>
  </si>
  <si>
    <t>41730-7100-0005-0006-0001</t>
  </si>
  <si>
    <t>VENTA DE SOUVENIRS</t>
  </si>
  <si>
    <t>41730-7100-0005-0007-0003</t>
  </si>
  <si>
    <t>CASETA MERENDEROS</t>
  </si>
  <si>
    <t>41730-7100-0005-0007-0005</t>
  </si>
  <si>
    <t>CABAÑA DEL TREN</t>
  </si>
  <si>
    <t>41730-7100-0005-0007-0007</t>
  </si>
  <si>
    <t>MAQUINA DE ALGODONES</t>
  </si>
  <si>
    <t>41730-7100-0005-0007-0008</t>
  </si>
  <si>
    <t>VENTA DE HOT-DOGS</t>
  </si>
  <si>
    <t>41730-7100-0005-0007-0011</t>
  </si>
  <si>
    <t>CARRITOS ELECTRICOS</t>
  </si>
  <si>
    <t>41730-7100-0005-0007-0013</t>
  </si>
  <si>
    <t>INFLABLE JORGE ALVARADO</t>
  </si>
  <si>
    <t>41730-7100-0005-0007-0017</t>
  </si>
  <si>
    <t>MAQUILLAJES</t>
  </si>
  <si>
    <t>41730-7100-0005-0007-0018</t>
  </si>
  <si>
    <t>PALAPA GILETY</t>
  </si>
  <si>
    <t>41730-7100-0005-0007-0019</t>
  </si>
  <si>
    <t>PALAPA FRANCISCO MURILLO</t>
  </si>
  <si>
    <t>41730-7100-0005-0007-0020</t>
  </si>
  <si>
    <t>BRINCOLIN</t>
  </si>
  <si>
    <t>41730-7100-0005-0007-0023</t>
  </si>
  <si>
    <t>CASETA RODOLFO FERREIRA</t>
  </si>
  <si>
    <t>41730-7100-0005-0007-0024</t>
  </si>
  <si>
    <t>CAMPECHANAS FELIPE MARTINEZ</t>
  </si>
  <si>
    <t>41730-7100-0005-0007-0029</t>
  </si>
  <si>
    <t>PUESTOS AMBULANTES</t>
  </si>
  <si>
    <t>41730-7100-0005-0007-0032</t>
  </si>
  <si>
    <t>CARMEN ZAVALA (CARICATURISTA)</t>
  </si>
  <si>
    <t>41730-7100-0005-0007-0040</t>
  </si>
  <si>
    <t>RICARDA AGUILERA ( DULCES)</t>
  </si>
  <si>
    <t>41730-7100-0005-0007-0041</t>
  </si>
  <si>
    <t>MARIA ELENA CUADRA AGUADO</t>
  </si>
  <si>
    <t>41730-7100-0005-0007-0042</t>
  </si>
  <si>
    <t>PALAPA GERGINA VÁZQUEZ SALGADO</t>
  </si>
  <si>
    <t>41730-7100-0005-0008</t>
  </si>
  <si>
    <t>41730-7100-0005-0010</t>
  </si>
  <si>
    <t>INGRESOS DE TIROLESA</t>
  </si>
  <si>
    <t>41730-7100-0005-0012</t>
  </si>
  <si>
    <t>JARDIN EVENTOS</t>
  </si>
  <si>
    <t>41730-7100-0005-0016</t>
  </si>
  <si>
    <t>CARRIOLAS RENTA ZOO</t>
  </si>
  <si>
    <t>41730-7100-0005-0021</t>
  </si>
  <si>
    <t>41730-7100-0005-0023</t>
  </si>
  <si>
    <t>CARRUSEL TEMÁTICO</t>
  </si>
  <si>
    <t>41730-7100-0005-0024</t>
  </si>
  <si>
    <t>SHOW DE ANIMALES</t>
  </si>
  <si>
    <t>41730-7100-0005-0026</t>
  </si>
  <si>
    <t>EXHIBICIÓN HUELLAS DE LA VIDA</t>
  </si>
  <si>
    <t>41730-7100-0009-0001</t>
  </si>
  <si>
    <t>41730-7100-0009-0002</t>
  </si>
  <si>
    <t>41730-7100-0009-0003</t>
  </si>
  <si>
    <t>41730-7100-0009-0004</t>
  </si>
  <si>
    <t>VENTA COMIDA</t>
  </si>
  <si>
    <t>41730-7100-0009-0005</t>
  </si>
  <si>
    <t>41730-7100-0009-0006</t>
  </si>
  <si>
    <t>41730-7100-0009-0008</t>
  </si>
  <si>
    <t>PAQUETE ZOO-SAFARI ADULTO</t>
  </si>
  <si>
    <t>41730-7100-0009-0009</t>
  </si>
  <si>
    <t>PAQUETE ZOO-SAFARI NIÑO</t>
  </si>
  <si>
    <t>41730-7100-0009-0010</t>
  </si>
  <si>
    <t>41730-7100-0009-0011</t>
  </si>
  <si>
    <t>42230-9300-0002-0000</t>
  </si>
  <si>
    <t>SUBSIDIO MENSUAL</t>
  </si>
  <si>
    <t>42240-9400-0001-0006</t>
  </si>
  <si>
    <t>DONATIVOS PET FOODS, SA DE CV</t>
  </si>
  <si>
    <t>41510-5100-0001-0039</t>
  </si>
  <si>
    <t>ALIMENTOS BOLONIA S.A. DE C.V.</t>
  </si>
  <si>
    <t>43110-5200-0001-0001</t>
  </si>
  <si>
    <t>INTERESES BANCARIOS</t>
  </si>
  <si>
    <t>'51110-1131-0000-0000</t>
  </si>
  <si>
    <t>'51120-1212-0000-0000</t>
  </si>
  <si>
    <t>'51120-1221-0000-0000</t>
  </si>
  <si>
    <t>SUELDOS BASE AL PERSONAL EVENTUAL</t>
  </si>
  <si>
    <t>'51130-1322-0000-0000</t>
  </si>
  <si>
    <t>'51130-1323-0000-0000</t>
  </si>
  <si>
    <t>GRATIFICACIÓN FIN DE AÑO</t>
  </si>
  <si>
    <t>'51130-1325-0000-0000</t>
  </si>
  <si>
    <t>Prima Vacacional</t>
  </si>
  <si>
    <t>'51130-1331-0000-0000</t>
  </si>
  <si>
    <t>HORAS EXTRAS</t>
  </si>
  <si>
    <t>'51130-1333-0000-0000</t>
  </si>
  <si>
    <t>DÍA FESTIVO</t>
  </si>
  <si>
    <t>'51130-1334-0000-0000</t>
  </si>
  <si>
    <t>TURNO SEMANA SANTA</t>
  </si>
  <si>
    <t>'51130-1335-0000-0000</t>
  </si>
  <si>
    <t>DÍAS EXTRAS</t>
  </si>
  <si>
    <t>'51130-1337-0000-0000</t>
  </si>
  <si>
    <t>'51130-1338-0000-0000</t>
  </si>
  <si>
    <t>'51130-1339-0000-0000</t>
  </si>
  <si>
    <t>'51130-1341-0000-0000</t>
  </si>
  <si>
    <t>DIA FESTIVO</t>
  </si>
  <si>
    <t>'51140-1411-0000-0000</t>
  </si>
  <si>
    <t>'51140-1421-0000-0000</t>
  </si>
  <si>
    <t>APORTACIONES A FONDOS DE VIVIENDA</t>
  </si>
  <si>
    <t>'51140-1431-0000-0000</t>
  </si>
  <si>
    <t>APORTACIONES AL SISTEMA PARA EL RETIRO</t>
  </si>
  <si>
    <t>'51150-1543-0000-0000</t>
  </si>
  <si>
    <t>AYUDA PARA GASTOS DE DEFUNCION</t>
  </si>
  <si>
    <t>'51150-1545-0000-0000</t>
  </si>
  <si>
    <t>'51150-1547-0000-0000</t>
  </si>
  <si>
    <t>AYUDA PARA DÍA DE REYES</t>
  </si>
  <si>
    <t>'51150-1548-0000-0000</t>
  </si>
  <si>
    <t>'51150-1564-0000-0000</t>
  </si>
  <si>
    <t>PRESTACIONES SINDICALES</t>
  </si>
  <si>
    <t>'51150-1592-0000-0000</t>
  </si>
  <si>
    <t>'51150-1593-0000-0000</t>
  </si>
  <si>
    <t>'51150-1612-0000-0000</t>
  </si>
  <si>
    <t>CONTINGENCIAS LABORALES</t>
  </si>
  <si>
    <t>'51210-2111-0000-0000</t>
  </si>
  <si>
    <t>MATERIALES Y ÚTILES DE OFICINA</t>
  </si>
  <si>
    <t>'51210-2161-0000-0000</t>
  </si>
  <si>
    <t>'51210-2172-0000-0000</t>
  </si>
  <si>
    <t>Libros y revistas</t>
  </si>
  <si>
    <t>'51220-2213-0000-0000</t>
  </si>
  <si>
    <t>COMEDOR</t>
  </si>
  <si>
    <t>'51220-2214-0000-0000</t>
  </si>
  <si>
    <t>AGUA</t>
  </si>
  <si>
    <t>'51220-2215-0000-0000</t>
  </si>
  <si>
    <t>JUNTAS DE TRABAJO</t>
  </si>
  <si>
    <t>'51220-2222-0000-0000</t>
  </si>
  <si>
    <t>CARNE</t>
  </si>
  <si>
    <t>'51220-2223-0000-0000</t>
  </si>
  <si>
    <t>FRUTA Y VERDURA</t>
  </si>
  <si>
    <t>'51220-2224-0000-0000</t>
  </si>
  <si>
    <t>ALFALFA</t>
  </si>
  <si>
    <t>'51220-2225-0000-0000</t>
  </si>
  <si>
    <t>ALIMENTO PROCESADO</t>
  </si>
  <si>
    <t>'51220-2226-0000-0000</t>
  </si>
  <si>
    <t>SEMILLAS</t>
  </si>
  <si>
    <t>'51220-2231-0000-0000</t>
  </si>
  <si>
    <t>'51230-2381-0000-0000</t>
  </si>
  <si>
    <t>COSTO VENTA REFRESCO</t>
  </si>
  <si>
    <t>'51230-2383-0000-0000</t>
  </si>
  <si>
    <t>COSTO VENTA PALETAS</t>
  </si>
  <si>
    <t>'51230-2384-0000-0000</t>
  </si>
  <si>
    <t>COSTO DE VENTA COMIDA</t>
  </si>
  <si>
    <t>'51230-2386-0006-0000</t>
  </si>
  <si>
    <t>COSTO DE VENTAS SOUVENIRS</t>
  </si>
  <si>
    <t>'51230-2388-0008-0000</t>
  </si>
  <si>
    <t>'51250-2531-0000-0000</t>
  </si>
  <si>
    <t>'51260-2612-0000-0000</t>
  </si>
  <si>
    <t>'51270-2712-0000-0000</t>
  </si>
  <si>
    <t>'51290-2911-0000-0000</t>
  </si>
  <si>
    <t>'51310-3111-0000-0000</t>
  </si>
  <si>
    <t>'51310-3121-0000-0000</t>
  </si>
  <si>
    <t>SERVICIO DE GAS.</t>
  </si>
  <si>
    <t>'51310-3142-0000-0000</t>
  </si>
  <si>
    <t>TELMEX</t>
  </si>
  <si>
    <t>'51310-3151-0000-0000</t>
  </si>
  <si>
    <t>MOVISTAR</t>
  </si>
  <si>
    <t>'51310-3153-0000-0000</t>
  </si>
  <si>
    <t>IUSACELL</t>
  </si>
  <si>
    <t>'51310-3162-0000-0000</t>
  </si>
  <si>
    <t>FRECUENCIA RADIOS</t>
  </si>
  <si>
    <t>'51310-3183-0000-0000</t>
  </si>
  <si>
    <t>MENSAJERIA</t>
  </si>
  <si>
    <t>'51320-3261-0000-0000</t>
  </si>
  <si>
    <t>ARRENDAMIENTO DE MAQUINARIA, OTROS EQUIP</t>
  </si>
  <si>
    <t>'51320-3271-0000-0000</t>
  </si>
  <si>
    <t>CUOTAS Y SUSCRIPCIONES</t>
  </si>
  <si>
    <t>'51320-3273-0000-0000</t>
  </si>
  <si>
    <t>MEMBRESIAS</t>
  </si>
  <si>
    <t>'51330-3314-0000-0000</t>
  </si>
  <si>
    <t>'51330-3341-0000-0000</t>
  </si>
  <si>
    <t>'51330-3392-0000-0000</t>
  </si>
  <si>
    <t>ANÁLISIS MÉDICOS PARA ANIMALES</t>
  </si>
  <si>
    <t>'51340-3411-0000-0000</t>
  </si>
  <si>
    <t>'51340-3412-0000-0000</t>
  </si>
  <si>
    <t>DIFERENCIAS EN CAMBIOS.-</t>
  </si>
  <si>
    <t>'51340-3431-0000-0000</t>
  </si>
  <si>
    <t>SERVICIOS DE RECAUDACIÓN, TRASLADO Y CUS</t>
  </si>
  <si>
    <t>'51340-3441-0000-0000</t>
  </si>
  <si>
    <t>'51340-3471-0000-0000</t>
  </si>
  <si>
    <t>'51340-3472-0000-0000</t>
  </si>
  <si>
    <t>TRASLADO DE INSUMOS</t>
  </si>
  <si>
    <t>'51340-3473-0000-0000</t>
  </si>
  <si>
    <t>TRASLADO DE ANIMALES</t>
  </si>
  <si>
    <t>'51350-3511-0000-0000</t>
  </si>
  <si>
    <t>'51350-3514-0000-0000</t>
  </si>
  <si>
    <t>MANTENIMIENTO DE ALBERGUES</t>
  </si>
  <si>
    <t>'51350-3521-0000-0000</t>
  </si>
  <si>
    <t>'51350-3532-0000-0000</t>
  </si>
  <si>
    <t>ALARMAS</t>
  </si>
  <si>
    <t>'51350-3533-0000-0000</t>
  </si>
  <si>
    <t>MTTO. EQUIPO DE COMPUTO</t>
  </si>
  <si>
    <t>'51350-3534-0000-0000</t>
  </si>
  <si>
    <t>MTTO EQUIPO DE RADIO COMUNICACIÓN</t>
  </si>
  <si>
    <t>'51350-3551-0000-0000</t>
  </si>
  <si>
    <t>'51350-3571-0000-0000</t>
  </si>
  <si>
    <t>'51350-3582-0000-0000</t>
  </si>
  <si>
    <t>SERVICIO DE TINTORERÍA</t>
  </si>
  <si>
    <t>'51350-3583-0000-0000</t>
  </si>
  <si>
    <t>RECOLECCIÓN RESIDUOS BIOLÓGICOS</t>
  </si>
  <si>
    <t>'51360-3622-0000-0000</t>
  </si>
  <si>
    <t>LONAS Y ESPECTACULARES</t>
  </si>
  <si>
    <t>'51360-3623-0000-0000</t>
  </si>
  <si>
    <t>PUBLICIDAD Y PROPAGANDA</t>
  </si>
  <si>
    <t>'51360-3625-0000-0000</t>
  </si>
  <si>
    <t>TRABAJOS DE IMPRESIÓN</t>
  </si>
  <si>
    <t>'51370-3791-0000-0000</t>
  </si>
  <si>
    <t>'51380-3814-0000-0000</t>
  </si>
  <si>
    <t>ESPECTACULOS</t>
  </si>
  <si>
    <t>'51380-3815-0000-0000</t>
  </si>
  <si>
    <t>SERVICIOS OPERATIVOS PARA EVENTOS</t>
  </si>
  <si>
    <t>'51380-3841-0000-0000</t>
  </si>
  <si>
    <t>EXPOSICIONES.</t>
  </si>
  <si>
    <t>'51380-3856-0001-0000</t>
  </si>
  <si>
    <t>TRABAJOS DE CERRAJERIA</t>
  </si>
  <si>
    <t>'51380-3857-0002-0000</t>
  </si>
  <si>
    <t>ARTÍCULOS VARIOS</t>
  </si>
  <si>
    <t>'51380-3858-0003-0000</t>
  </si>
  <si>
    <t>'51390-3923-0000-0000</t>
  </si>
  <si>
    <t>PLACAS Y TENENCIAS</t>
  </si>
  <si>
    <t>'51390-3924-0000-0000</t>
  </si>
  <si>
    <t>PERMISO VENTA BEBIDAD ALCOHOLICAS</t>
  </si>
  <si>
    <t>'51390-3981-0000-0000</t>
  </si>
  <si>
    <t>IMPUESTO SOBRE NÓMINAS</t>
  </si>
  <si>
    <t>'51390-3992-0000-0000</t>
  </si>
  <si>
    <t>HERRAJES DE CABALLOS</t>
  </si>
  <si>
    <t>'51390-3993-0000-0000</t>
  </si>
  <si>
    <t>COMISIÓN VALES DE DESPENSA</t>
  </si>
  <si>
    <t>'55151-0000-0000-0000</t>
  </si>
  <si>
    <t>DEPRECIACION DE MOBILIARIO Y EQUIPO DE A</t>
  </si>
  <si>
    <t>'55153-0000-0000-0000</t>
  </si>
  <si>
    <t>DEPRECIACIÓN DE EQUIPO E INSTRUMENTAL MÉ</t>
  </si>
  <si>
    <t>'55154-0000-0000-0000</t>
  </si>
  <si>
    <t>DEPRECIACIÓN DE EQUIPO DE TRANSPORTE</t>
  </si>
  <si>
    <t>'55156-0000-0000-0000</t>
  </si>
  <si>
    <t>DEPRECIACIÓN DE MAQUINARIA, OTROS EQUIPO</t>
  </si>
  <si>
    <t>31100-0000-0000-0000</t>
  </si>
  <si>
    <t>31300-0000-0001-0000</t>
  </si>
  <si>
    <t>ALTAS Y BAJAS DE FAUNA</t>
  </si>
  <si>
    <t>31300-0000-0002-0002</t>
  </si>
  <si>
    <t>SUPERAVIT POR VALUACION DE BIENES INMUEB</t>
  </si>
  <si>
    <t>RESULTADOS DEL EJERCICIO (AHORRO/ DESAHO</t>
  </si>
  <si>
    <t>32200-0000-0001-0001</t>
  </si>
  <si>
    <t>REMANENTE EJERCICIOS ANTERIORES</t>
  </si>
  <si>
    <t>32200-0000-0001-0002</t>
  </si>
  <si>
    <t>REMANENTE DE OPERACIÓN</t>
  </si>
  <si>
    <t>32200-0000-0001-0003</t>
  </si>
  <si>
    <t>REMANENTE 2004</t>
  </si>
  <si>
    <t>32200-0000-0001-0004</t>
  </si>
  <si>
    <t>REMANENTE 2005</t>
  </si>
  <si>
    <t>32200-0000-0001-0005</t>
  </si>
  <si>
    <t>ALTA Y BAJAS DE FAUNA</t>
  </si>
  <si>
    <t>32200-0000-0001-0006</t>
  </si>
  <si>
    <t>REMANENTE 2006</t>
  </si>
  <si>
    <t>32200-0000-0001-0007</t>
  </si>
  <si>
    <t>REMANENTE EJERCICIO 2007</t>
  </si>
  <si>
    <t>32200-0000-0001-0008</t>
  </si>
  <si>
    <t>REMANENTE 2008</t>
  </si>
  <si>
    <t>32200-0000-0001-0009</t>
  </si>
  <si>
    <t>REMANENTE 2009</t>
  </si>
  <si>
    <t>32200-0000-0001-0010</t>
  </si>
  <si>
    <t>REMANENTE 2010</t>
  </si>
  <si>
    <t>32200-0000-0001-0011</t>
  </si>
  <si>
    <t>REMANENTE 2011</t>
  </si>
  <si>
    <t>32200-0000-0001-0012</t>
  </si>
  <si>
    <t>REMANENTE 2012</t>
  </si>
  <si>
    <t>32200-0000-0001-0013</t>
  </si>
  <si>
    <t>REMANENTE 2013</t>
  </si>
  <si>
    <t>32200-0000-0001-0014</t>
  </si>
  <si>
    <t>REMANENTE 2014</t>
  </si>
  <si>
    <t>32200-0000-0001-0015</t>
  </si>
  <si>
    <t>REMANENTE 2015</t>
  </si>
  <si>
    <t>FONDO CAMBIO PERMANENTE</t>
  </si>
  <si>
    <t>CAJA CHICA ADMINISTRACIÓN</t>
  </si>
  <si>
    <t>11112-0000-0004-0000</t>
  </si>
  <si>
    <t>FONDO CAMBIO PARA EVENTOS</t>
  </si>
  <si>
    <t>11121-0000-0001-0001</t>
  </si>
  <si>
    <t>BAJIO 2990273201 GASTOS</t>
  </si>
  <si>
    <t>11121-0000-0001-0002</t>
  </si>
  <si>
    <t>BAJIO 29905470201 SAFARI</t>
  </si>
  <si>
    <t>11121-0000-0001-0003</t>
  </si>
  <si>
    <t>BAJIO 29904630201 SOUVENIRS</t>
  </si>
  <si>
    <t>11121-0000-0001-0004</t>
  </si>
  <si>
    <t>BAJIO 29909680201 ESTACIONAMIENTO</t>
  </si>
  <si>
    <t>11121-0000-0001-0005</t>
  </si>
  <si>
    <t>BAJIO 30073660201 NÓMINA</t>
  </si>
  <si>
    <t>11121-0000-0001-0006</t>
  </si>
  <si>
    <t>DEPÓSITOS DEL SIGUIENTE MES</t>
  </si>
  <si>
    <t>1114</t>
  </si>
  <si>
    <t>Inversiones Temporales (3 meses)</t>
  </si>
  <si>
    <t>1115</t>
  </si>
  <si>
    <t>Fondos con Afectación Específica</t>
  </si>
  <si>
    <t>1116</t>
  </si>
  <si>
    <t>Depósitos de Fondos de Terceros</t>
  </si>
  <si>
    <t>12352-6101-0000-0000</t>
  </si>
  <si>
    <t>12352-6122-0000-0000</t>
  </si>
  <si>
    <t>12352-6125-0000-0000</t>
  </si>
  <si>
    <t>12352-6126-0000-0000</t>
  </si>
  <si>
    <t>1235</t>
  </si>
  <si>
    <t>CONSTR. EN PROCESO DOMINIO PUBLICO</t>
  </si>
  <si>
    <t>1236</t>
  </si>
  <si>
    <t>CONSTR. EN PROCESO BIENES PROPIOS</t>
  </si>
  <si>
    <t>INMUEBLES</t>
  </si>
  <si>
    <t>'12411-5110-0000-0000</t>
  </si>
  <si>
    <t>12413-0000-0000-0000</t>
  </si>
  <si>
    <t>1241</t>
  </si>
  <si>
    <t>MOBILIARIO Y EQ. DE ADMINISTRACIÓN</t>
  </si>
  <si>
    <t>12429-5290-0000-0000</t>
  </si>
  <si>
    <t>1242</t>
  </si>
  <si>
    <t>MOBILIARIO Y EQ. EDUCACIONAL Y REC.</t>
  </si>
  <si>
    <t>12432-0000-0000-0000</t>
  </si>
  <si>
    <t>INSTRUMENTAL MÉDICO Y DE LABORATORIO</t>
  </si>
  <si>
    <t>1243</t>
  </si>
  <si>
    <t>EQ. E INSTRUMENTAL MÉDICO Y DE LAB.</t>
  </si>
  <si>
    <t>12441-0000-0000-0000</t>
  </si>
  <si>
    <t>AUTOMÓVILES Y EQUIPO TERRESTRE</t>
  </si>
  <si>
    <t>1244</t>
  </si>
  <si>
    <t>12465-0000-0000-0000</t>
  </si>
  <si>
    <t>EQUIPO DE COMUNICACIÓN Y TELECOMUNICACIÓ</t>
  </si>
  <si>
    <t>12467-0000-0000-0000</t>
  </si>
  <si>
    <t>1246</t>
  </si>
  <si>
    <t>MAQUINARIA, OTROS EQUIPOS Y HERR.</t>
  </si>
  <si>
    <t>MUEBLES</t>
  </si>
  <si>
    <t>'12487-5770-0000-0000</t>
  </si>
  <si>
    <t>ESPECIES MENORES Y DE ZOOLÓGICO</t>
  </si>
  <si>
    <t>1-1-1-4-0000-0000</t>
  </si>
  <si>
    <t>Inversiones temporales (hasta 3 meses)</t>
  </si>
  <si>
    <t>Mesa de inversiones fiduciaria HSBC</t>
  </si>
  <si>
    <t>1-1-2-3-0000-0000</t>
  </si>
  <si>
    <t>Deudores Diversos a Corto Plazo</t>
  </si>
  <si>
    <t>Cancelación en trámite de cheque de caja.</t>
  </si>
  <si>
    <t>Vigente</t>
  </si>
  <si>
    <t>'1-2-4-1-5110-0000</t>
  </si>
  <si>
    <t>Mobiliario y equipo</t>
  </si>
  <si>
    <t>'1-2-4-1-5120-0000</t>
  </si>
  <si>
    <t>'1-2-4-1-5150-0000</t>
  </si>
  <si>
    <t>Adq. Equipo de Còmputo</t>
  </si>
  <si>
    <t>'1-2-4-1-5160-0000</t>
  </si>
  <si>
    <t>Mobiliario y equipo Educacional y Recreativo</t>
  </si>
  <si>
    <t>'1-2-4-4-0000-0000</t>
  </si>
  <si>
    <t>'1-2-4-6-0000-0000</t>
  </si>
  <si>
    <t>'1-2-4-9-0000-0000</t>
  </si>
  <si>
    <t>Otros Bienes Muebles</t>
  </si>
  <si>
    <t>1-2-6-2-0000-0000</t>
  </si>
  <si>
    <t>Depreciacion Acumulada de Bienes Muebles</t>
  </si>
  <si>
    <t>Línea recta</t>
  </si>
  <si>
    <t>Varias</t>
  </si>
  <si>
    <t>1-2-5-0-0000-0000</t>
  </si>
  <si>
    <t>Activos Intangibles</t>
  </si>
  <si>
    <t>1-2-6-5-0000-0000</t>
  </si>
  <si>
    <t>Amortizacion Acumulada de Activos Intangibles</t>
  </si>
  <si>
    <t>'2-1-1-1-0001-0000</t>
  </si>
  <si>
    <t>Cuentas por pagar de nóminas</t>
  </si>
  <si>
    <t>Gratificaciones por pagar a trabajadores.</t>
  </si>
  <si>
    <t>2-1-1-2-0000-0000</t>
  </si>
  <si>
    <t>Proveedores por pagar a corto plazo</t>
  </si>
  <si>
    <t>Pago a proveedores por servicios o compras realizadas en el mes de diciembre que no se cubrieron en ese mes.</t>
  </si>
  <si>
    <t>2-1-1-7-0000-0000</t>
  </si>
  <si>
    <t>Retenciones y contribuciones por pagar a corto plazo</t>
  </si>
  <si>
    <t>Pago de impuestos correspondientes al mes de diciembre.</t>
  </si>
  <si>
    <t>4-2-2-3-0000-0000</t>
  </si>
  <si>
    <t>Subsidios y subvenciones</t>
  </si>
  <si>
    <t>Subsidio otorgado al fideicomiso por parte de Presidencia Municipal</t>
  </si>
  <si>
    <t>4-3-1-0-0000-0000</t>
  </si>
  <si>
    <t>Ingresos financieros</t>
  </si>
  <si>
    <t>Productos Financieros</t>
  </si>
  <si>
    <t>Tasa de Interés</t>
  </si>
  <si>
    <t>4-3-9-0-0000-0000</t>
  </si>
  <si>
    <t>Otros ingresos</t>
  </si>
  <si>
    <t>Recuperación de ingresos</t>
  </si>
  <si>
    <t>Recuperación de pagos por concepto de accesorios.</t>
  </si>
  <si>
    <t>5-1-1-1-0000-0000</t>
  </si>
  <si>
    <t>Remuneraciones al personal de carácter permanente</t>
  </si>
  <si>
    <t>Pago de sueldos y finiquitos.</t>
  </si>
  <si>
    <t>5-1-1-2-0000-0000</t>
  </si>
  <si>
    <t>Remuneraciones al personal de carácter transitorio</t>
  </si>
  <si>
    <t>Pago a prestadores de servicios eventuales</t>
  </si>
  <si>
    <t>5-1-1-3-0000-0000</t>
  </si>
  <si>
    <t>Remuneraciones adicionales y especiales</t>
  </si>
  <si>
    <t>5-1-1-4-0000-0000</t>
  </si>
  <si>
    <t>Seguridad social</t>
  </si>
  <si>
    <t>Pagos de cuotas de IMSS, RCV e INFONAVIT.</t>
  </si>
  <si>
    <t>5-1-1-5-0000-0000</t>
  </si>
  <si>
    <t>Otras prestaciones sociales y económicas</t>
  </si>
  <si>
    <t>Pago de indemnizaciones</t>
  </si>
  <si>
    <t>5-1-2-1-0000-0000</t>
  </si>
  <si>
    <t>Materiales de administración, emisión de documentos y artículos oficiales</t>
  </si>
  <si>
    <t>5-1-2-2-0000-0000</t>
  </si>
  <si>
    <t>Alimentos y utensilios</t>
  </si>
  <si>
    <t>5-1-2-4-0000-0000</t>
  </si>
  <si>
    <t>Materiales y artículos de construcción y de reparación</t>
  </si>
  <si>
    <t>5-1-2-5-0000-0000</t>
  </si>
  <si>
    <t>Productos químicos, farmacéuticos y de laboratorio</t>
  </si>
  <si>
    <t>5-1-2-6-0000-0000</t>
  </si>
  <si>
    <t>Combustibles, lubricantes y aditivos</t>
  </si>
  <si>
    <t>5-1-2-7-0000-0000</t>
  </si>
  <si>
    <t>Vestuario, blancos, prendas de protección y artículos deportivos</t>
  </si>
  <si>
    <t>5-1-2-9-0000-0000</t>
  </si>
  <si>
    <t>Herramientas, refacciones y accesorios menores</t>
  </si>
  <si>
    <t>5-1-3-1-0000-0000</t>
  </si>
  <si>
    <t>Servicios básicos</t>
  </si>
  <si>
    <t>5-1-3-2-0000-0000</t>
  </si>
  <si>
    <t>Servicios de arrendamiento</t>
  </si>
  <si>
    <t>5-1-3-3-0000-0000</t>
  </si>
  <si>
    <t>Servicios profesionales, científicos y técnicos y otros servicios</t>
  </si>
  <si>
    <t>5-1-3-4-0000-0000</t>
  </si>
  <si>
    <t>Servicios financieros, bancarios y comerciales</t>
  </si>
  <si>
    <t>5-1-3-5-0000-0000</t>
  </si>
  <si>
    <t>Servicios de instalación, reparación, mantenimiento y conservación</t>
  </si>
  <si>
    <t>5-1-3-6-0000-0000</t>
  </si>
  <si>
    <t>Servicios de comunicación social y publicidad</t>
  </si>
  <si>
    <t>5-1-3-7-0000-0000</t>
  </si>
  <si>
    <t>Servicios de traslado y viáticos</t>
  </si>
  <si>
    <t>5-1-3-8-0000-0000</t>
  </si>
  <si>
    <t>Servicios oficiales</t>
  </si>
  <si>
    <t>5-1-3-9-0000-0000</t>
  </si>
  <si>
    <t>Otros servicios generales</t>
  </si>
  <si>
    <t>5-2-4-1-0000-0000</t>
  </si>
  <si>
    <t>Ayudas sociales a personas</t>
  </si>
  <si>
    <t>5-5-1-5-0000-0000</t>
  </si>
  <si>
    <t>5-5-1-7-0000-0000</t>
  </si>
  <si>
    <t>3-2-1-0-0000-0000</t>
  </si>
  <si>
    <t>Recursos municipales por concepto de subsidio</t>
  </si>
  <si>
    <t>3-2-2-1-0000-0000</t>
  </si>
  <si>
    <t>'1-1-1-1-0001-0000</t>
  </si>
  <si>
    <t xml:space="preserve">FONDO REVOLVENTE </t>
  </si>
  <si>
    <t>'1-1-1-2-0101-0000</t>
  </si>
  <si>
    <t>HSBC CTA 4014144840</t>
  </si>
  <si>
    <t>'1-1-1-4-0000-0000</t>
  </si>
  <si>
    <t>INVERSIONES TEMPORALES</t>
  </si>
  <si>
    <t>'11140-0002-0000-00000-000</t>
  </si>
  <si>
    <t>Inversion Bajio 2</t>
  </si>
  <si>
    <t>'11140-0003-0000-00000-000</t>
  </si>
  <si>
    <t>Inversion Bajio 3</t>
  </si>
  <si>
    <t>'11220-0076-0000-00000-000</t>
  </si>
  <si>
    <t>Gobierno del Estado de Guanajuato</t>
  </si>
  <si>
    <t>'11220-0123-0000-00000-000</t>
  </si>
  <si>
    <t>Municipio de Leon</t>
  </si>
  <si>
    <t>'11220-0285-0000-00000-000</t>
  </si>
  <si>
    <t>Calzado Grismar SA de CV</t>
  </si>
  <si>
    <t>'11230-0001-0000-00000-000</t>
  </si>
  <si>
    <t>Iva Acreditable</t>
  </si>
  <si>
    <t>'11230-0002-0000-00000-000</t>
  </si>
  <si>
    <t>Contribuciones e Impuestos a Favor</t>
  </si>
  <si>
    <t>'11230-0004-0000-00000-000</t>
  </si>
  <si>
    <t>Gastos por Comprobar Funcionarios y Empleados</t>
  </si>
  <si>
    <t>'11250-0001-0000-00000-000</t>
  </si>
  <si>
    <t>Fondos Revolventes Explora</t>
  </si>
  <si>
    <t>'11310-0001-0000-00000-000</t>
  </si>
  <si>
    <t>Centro de Ciencias Descubre</t>
  </si>
  <si>
    <t>'11310-0005-0000-00000-000</t>
  </si>
  <si>
    <t>Afianzadora Aserta, S.A. de C.V.</t>
  </si>
  <si>
    <t>'12310-0000-0000-00000-000</t>
  </si>
  <si>
    <t>Terrenos</t>
  </si>
  <si>
    <t>'12330-0000-0000-00000-000</t>
  </si>
  <si>
    <t>Edificios no Habitacionales</t>
  </si>
  <si>
    <t>'12360-0000-0000-00000-000</t>
  </si>
  <si>
    <t>Construcciones en Proceso en Bienes Propios</t>
  </si>
  <si>
    <t>'12410-0000-0000-00000-000</t>
  </si>
  <si>
    <t>Mobiliario y Equipo de Administración</t>
  </si>
  <si>
    <t>'12420-0000-0000-00000-000</t>
  </si>
  <si>
    <t>Mobiliario y Equipo Educacional y Recreativo</t>
  </si>
  <si>
    <t>'12440-0000-0000-00000-000</t>
  </si>
  <si>
    <t>Equipo de Transporte</t>
  </si>
  <si>
    <t>'12460-0000-0000-00000-000</t>
  </si>
  <si>
    <t>Maquinaria, Otros Equipos y Herramientas</t>
  </si>
  <si>
    <t>'12610-5831-0000-00000-000</t>
  </si>
  <si>
    <t>Edificios e instalaciones</t>
  </si>
  <si>
    <t>'12630-5111-0000-00000-000</t>
  </si>
  <si>
    <t>Muebles de oficina y estantería</t>
  </si>
  <si>
    <t>'12630-5121-0000-00000-000</t>
  </si>
  <si>
    <t>Muebles, excepto de oficina y estantería</t>
  </si>
  <si>
    <t>'12630-5151-0000-00000-000</t>
  </si>
  <si>
    <t>Computadoras y equipo periférico</t>
  </si>
  <si>
    <t>'12630-5191-0000-00000-000</t>
  </si>
  <si>
    <t>Otros mobiliarios y equipos de administración</t>
  </si>
  <si>
    <t>'12630-5192-0000-00000-000</t>
  </si>
  <si>
    <t>Mobiliario y equipo para comercio y servicios</t>
  </si>
  <si>
    <t>'12630-5211-0000-00000-000</t>
  </si>
  <si>
    <t>Equipo de audio y de video</t>
  </si>
  <si>
    <t>'12630-5291-0000-00000-000</t>
  </si>
  <si>
    <t>Otro mobiliario y equipo educacional y recreativo</t>
  </si>
  <si>
    <t>'12630-5411-0000-00000-000</t>
  </si>
  <si>
    <t>Automóviles y camiones</t>
  </si>
  <si>
    <t>'12630-5651-0000-00000-000</t>
  </si>
  <si>
    <t>Equipo de comunicación y telecomunicacion</t>
  </si>
  <si>
    <t>'12630-5671-0000-00000-000</t>
  </si>
  <si>
    <t>Herramientas y maquinas -herramienta</t>
  </si>
  <si>
    <t>'12630-5691-0000-00000-000</t>
  </si>
  <si>
    <t xml:space="preserve">Otros equipos </t>
  </si>
  <si>
    <t>'12510-0000-0000-00000-000</t>
  </si>
  <si>
    <t>Software</t>
  </si>
  <si>
    <t>'12520-0000-0000-00000-000</t>
  </si>
  <si>
    <t>Patentes, Marcas y Derechos</t>
  </si>
  <si>
    <t>'12540-0000-0000-00000-000</t>
  </si>
  <si>
    <t>Licencias</t>
  </si>
  <si>
    <t>'12650-5911-0000-00000-000</t>
  </si>
  <si>
    <t>'12650-5931-0000-00000-000</t>
  </si>
  <si>
    <t>Marcas</t>
  </si>
  <si>
    <t>'12650-5941-0000-00000-000</t>
  </si>
  <si>
    <t>Dererchos</t>
  </si>
  <si>
    <t>'12650-5971-0000-00000-000</t>
  </si>
  <si>
    <t>Licencias informaticas e intelectuales</t>
  </si>
  <si>
    <t>'21110-0001-0000-00000-000</t>
  </si>
  <si>
    <t>Servicios Personales por Pagar a Corto Plazo</t>
  </si>
  <si>
    <t>'21120-0000-0000-00000-000</t>
  </si>
  <si>
    <t>Proveedores por Pagar a Corto Plazo</t>
  </si>
  <si>
    <t>'41730-7101-0400-00000-000</t>
  </si>
  <si>
    <t>Asistencia Explora Publico Gra</t>
  </si>
  <si>
    <t>'41730-7101-0401-00000-000</t>
  </si>
  <si>
    <t>Asistencia Explora Grupos Esco</t>
  </si>
  <si>
    <t>'41730-7101-0403-00000-000</t>
  </si>
  <si>
    <t>Asistencia Explora Grupos Espe</t>
  </si>
  <si>
    <t>'41730-7101-0404-00000-000</t>
  </si>
  <si>
    <t>Asistencia Explora Publico Gen</t>
  </si>
  <si>
    <t>'41730-7101-0405-00000-000</t>
  </si>
  <si>
    <t>Asistencia Grupos Escolares</t>
  </si>
  <si>
    <t>'41730-7101-0406-00000-000</t>
  </si>
  <si>
    <t>Asistenica Explora Grupos Patr</t>
  </si>
  <si>
    <t>'41730-7101-0407-00000-000</t>
  </si>
  <si>
    <t>Asistencia Explora Grupos Especiales</t>
  </si>
  <si>
    <t>'41730-7101-0408-00000-000</t>
  </si>
  <si>
    <t>Asistencia Exposiciones Temporales</t>
  </si>
  <si>
    <t>'41730-7101-0409-00000-000</t>
  </si>
  <si>
    <t>Ingresos Operativos Tienda Exp</t>
  </si>
  <si>
    <t>'41730-7101-0410-00000-000</t>
  </si>
  <si>
    <t>Ingresos Operativos de Cafeter</t>
  </si>
  <si>
    <t>'41730-7101-0411-00000-000</t>
  </si>
  <si>
    <t>Ingresos por Talleres Educativos</t>
  </si>
  <si>
    <t>'41730-7101-0413-00000-000</t>
  </si>
  <si>
    <t>Ingresos por Renta de Espacios</t>
  </si>
  <si>
    <t>'41730-7101-0414-00000-000</t>
  </si>
  <si>
    <t>Ingresos Diversos Operacion Ex</t>
  </si>
  <si>
    <t>'41730-7101-0416-00000-000</t>
  </si>
  <si>
    <t>Ingresos Especiales</t>
  </si>
  <si>
    <t>'41730-7101-0418-00000-000</t>
  </si>
  <si>
    <t>Ingresos C. Saber Sn. Miguel</t>
  </si>
  <si>
    <t>'41730-7101-0419-00000-000</t>
  </si>
  <si>
    <t>Ingresos por C. Saber Coecillo</t>
  </si>
  <si>
    <t>'41730-7101-0420-00000-000</t>
  </si>
  <si>
    <t>Ingresos por C. Saber Chapalit</t>
  </si>
  <si>
    <t>'41730-7101-0421-00000-000</t>
  </si>
  <si>
    <t>Ingresos por C. Saber El Cabus</t>
  </si>
  <si>
    <t>'41730-7101-0424-00000-000</t>
  </si>
  <si>
    <t>Ingresos por C. Saber CMIC</t>
  </si>
  <si>
    <t>'42230-9305-0415-00000-000</t>
  </si>
  <si>
    <t>Ingresos por Aportaciones Especiales</t>
  </si>
  <si>
    <t>'42230-9305-0416-00000-000</t>
  </si>
  <si>
    <t>'42230-9305-0422-00000-000</t>
  </si>
  <si>
    <t>'43190-0001-0414-00003-000</t>
  </si>
  <si>
    <t>Ingresos por Productos Financieros</t>
  </si>
  <si>
    <t>'43990-0001-0414-00006-000</t>
  </si>
  <si>
    <t>Otros Ingresos (ch cancelados)</t>
  </si>
  <si>
    <t>'51110-1131-0000-00000-000</t>
  </si>
  <si>
    <t>Sueldos Base</t>
  </si>
  <si>
    <t>'51120-1221-0000-00000-000</t>
  </si>
  <si>
    <t>Remuneraciones para eventuales</t>
  </si>
  <si>
    <t>'51130-1321-0000-00000-000</t>
  </si>
  <si>
    <t>'51130-1323-0000-00000-000</t>
  </si>
  <si>
    <t>Gratificación de fin de año</t>
  </si>
  <si>
    <t>'51130-1342-0000-00000-000</t>
  </si>
  <si>
    <t>Compensaciones por servicios</t>
  </si>
  <si>
    <t>'51140-1413-0000-00000-000</t>
  </si>
  <si>
    <t>Aportaciones IMSS</t>
  </si>
  <si>
    <t>'51140-1421-0000-00000-000</t>
  </si>
  <si>
    <t>Aportaciones INFONAVIT</t>
  </si>
  <si>
    <t>'51140-1431-0000-00000-000</t>
  </si>
  <si>
    <t>Ahorro para el retiro</t>
  </si>
  <si>
    <t>'51150-1511-0000-00000-000</t>
  </si>
  <si>
    <t>'51150-1522-0000-00000-000</t>
  </si>
  <si>
    <t xml:space="preserve">Liquidaciones por indemnizaciones y por sueldos y </t>
  </si>
  <si>
    <t>'51150-1551-0000-00000-000</t>
  </si>
  <si>
    <t>Capacitación de los servidores públicos</t>
  </si>
  <si>
    <t>'51150-1591-0000-00000-000</t>
  </si>
  <si>
    <t>Asignaciones adicionales al sueldo</t>
  </si>
  <si>
    <t>'51160-1711-0000-00000-000</t>
  </si>
  <si>
    <t xml:space="preserve">Estímulos por productividad y eficiencia </t>
  </si>
  <si>
    <t>'51210-2111-0000-00000-000</t>
  </si>
  <si>
    <t>Materiales y útiles de oficina</t>
  </si>
  <si>
    <t>'51210-2112-0000-00000-000</t>
  </si>
  <si>
    <t>Equipos menores de oficina</t>
  </si>
  <si>
    <t>'51210-2121-0000-00000-000</t>
  </si>
  <si>
    <t>Materiales y útiles de impresión y reproducción</t>
  </si>
  <si>
    <t>'51210-2151-0000-00000-000</t>
  </si>
  <si>
    <t>Material impreso e información digital</t>
  </si>
  <si>
    <t>'51210-2161-0000-00000-000</t>
  </si>
  <si>
    <t>'51210-2171-0000-00000-000</t>
  </si>
  <si>
    <t>Materiales y útiles de enseñanza</t>
  </si>
  <si>
    <t>'51220-2212-0000-00000-000</t>
  </si>
  <si>
    <t>Productos alimenticios para el personal en las ins</t>
  </si>
  <si>
    <t>'51220-2231-0000-00000-000</t>
  </si>
  <si>
    <t>Utensilios para el servicio de alimentación</t>
  </si>
  <si>
    <t>'51230-2311-0000-00000-000</t>
  </si>
  <si>
    <t>Productos alimenticios, agropecuarios y forestales</t>
  </si>
  <si>
    <t>'51230-2331-0000-00000-000</t>
  </si>
  <si>
    <t>Productos de papel, cartón e impresos</t>
  </si>
  <si>
    <t>'51230-2341-0000-00000-000</t>
  </si>
  <si>
    <t xml:space="preserve">Combustibles, lubricantes, aditivos, carbon y sus </t>
  </si>
  <si>
    <t>'51230-2381-0000-00000-000</t>
  </si>
  <si>
    <t>Mercancías para su comercialización en tiendas del</t>
  </si>
  <si>
    <t>'51230-2391-0000-00000-000</t>
  </si>
  <si>
    <t xml:space="preserve">Otros productos </t>
  </si>
  <si>
    <t>'51240-2461-0000-00000-000</t>
  </si>
  <si>
    <t>Material eléctrico y electrónico</t>
  </si>
  <si>
    <t>'51250-2531-0000-00000-000</t>
  </si>
  <si>
    <t>Medicinas y productos farmacéuticos</t>
  </si>
  <si>
    <t>'51260-2613-0000-00000-000</t>
  </si>
  <si>
    <t>Combustibles, lubricantes y aditivos para maquinar</t>
  </si>
  <si>
    <t>'51270-2711-0000-00000-000</t>
  </si>
  <si>
    <t>Vestuario y uniformes</t>
  </si>
  <si>
    <t>'51290-2911-0000-00000-000</t>
  </si>
  <si>
    <t>'51290-2931-0000-00000-000</t>
  </si>
  <si>
    <t xml:space="preserve">Refacciones y accesorios menores de mobiliario </t>
  </si>
  <si>
    <t>'51290-2941-0000-00000-000</t>
  </si>
  <si>
    <t>Refacciones y accesorios menores de equipo de cómp</t>
  </si>
  <si>
    <t>'51290-2971-0000-00000-000</t>
  </si>
  <si>
    <t>Refacciones y accesorios menores de equipo de defe</t>
  </si>
  <si>
    <t>'51290-2991-0000-00000-000</t>
  </si>
  <si>
    <t>Refacciones y accesorios menores otros bienes mueb</t>
  </si>
  <si>
    <t>'51310-3111-0000-00000-000</t>
  </si>
  <si>
    <t>Servicio de energía eléctrica</t>
  </si>
  <si>
    <t>'51310-3121-0000-00000-000</t>
  </si>
  <si>
    <t>Servicio de gas</t>
  </si>
  <si>
    <t>'51310-3141-0000-00000-000</t>
  </si>
  <si>
    <t>Servicio telefonía tradicional</t>
  </si>
  <si>
    <t>'51310-3171-0000-00000-000</t>
  </si>
  <si>
    <t>Servicios de acceso de internet</t>
  </si>
  <si>
    <t>'51310-3172-0000-00000-000</t>
  </si>
  <si>
    <t>Servicios de redes</t>
  </si>
  <si>
    <t>'51310-3173-0000-00000-000</t>
  </si>
  <si>
    <t>Servicios de procesamiento de información</t>
  </si>
  <si>
    <t>'51310-3181-0000-00000-000</t>
  </si>
  <si>
    <t xml:space="preserve">Servicio postal </t>
  </si>
  <si>
    <t>'51320-3232-0000-00000-000</t>
  </si>
  <si>
    <t>Arrendamiento de mobiliario y equipo educativo y r</t>
  </si>
  <si>
    <t>'51320-3251-0000-00000-000</t>
  </si>
  <si>
    <t>Arrendamiento de vehículos terrestres, aéreos, mar</t>
  </si>
  <si>
    <t>'51320-3261-0000-00000-000</t>
  </si>
  <si>
    <t xml:space="preserve">Arrendamiento de maquinaria y equipo </t>
  </si>
  <si>
    <t>'51320-3271-0000-00000-000</t>
  </si>
  <si>
    <t>Arrendamiento de activos intangibles</t>
  </si>
  <si>
    <t>'51320-3291-0000-00000-000</t>
  </si>
  <si>
    <t>Otros Arrendamientos</t>
  </si>
  <si>
    <t>'51330-3311-0000-00000-000</t>
  </si>
  <si>
    <t>Servicios legales</t>
  </si>
  <si>
    <t>'51330-3312-0000-00000-000</t>
  </si>
  <si>
    <t>Servicios de contabilidad</t>
  </si>
  <si>
    <t>'51330-3313-0000-00000-000</t>
  </si>
  <si>
    <t>Servicios de auditoría</t>
  </si>
  <si>
    <t>'51330-3341-0000-00000-000</t>
  </si>
  <si>
    <t xml:space="preserve">Servicios de capacitación </t>
  </si>
  <si>
    <t>'51330-3361-0000-00000-000</t>
  </si>
  <si>
    <t>Impresiones de documentos oficiales para la presta</t>
  </si>
  <si>
    <t>'51330-3381-0000-00000-000</t>
  </si>
  <si>
    <t xml:space="preserve">Servicios de vigilancia </t>
  </si>
  <si>
    <t>'51330-3391-0000-00000-000</t>
  </si>
  <si>
    <t>Servicios profesionales, científicos y técnicos in</t>
  </si>
  <si>
    <t>'51340-3411-0000-00000-000</t>
  </si>
  <si>
    <t>'51340-3412-0000-00000-000</t>
  </si>
  <si>
    <t>Diferencias por variaciones en el tipo de cambio</t>
  </si>
  <si>
    <t>'51340-3431-0000-00000-000</t>
  </si>
  <si>
    <t>Servicios de recaudación, traslado y custodia de v</t>
  </si>
  <si>
    <t>'51340-3441-0000-00000-000</t>
  </si>
  <si>
    <t>'51340-3451-0000-00000-000</t>
  </si>
  <si>
    <t>Seguro de bienes patrimoniales</t>
  </si>
  <si>
    <t>'51340-3471-0000-00000-000</t>
  </si>
  <si>
    <t>Fletes y maniobras</t>
  </si>
  <si>
    <t>'51340-3481-0000-00000-000</t>
  </si>
  <si>
    <t>Comisiones por ventas</t>
  </si>
  <si>
    <t>'51350-3511-0000-00000-000</t>
  </si>
  <si>
    <t>Conservación y mantenimiento de inmuebles</t>
  </si>
  <si>
    <t>'51350-3521-0000-00000-000</t>
  </si>
  <si>
    <t>Instalación, reparación y mantenimiento  de mobili</t>
  </si>
  <si>
    <t>'51350-3522-0000-00000-000</t>
  </si>
  <si>
    <t>'51350-3531-0000-00000-000</t>
  </si>
  <si>
    <t xml:space="preserve">Instalación, reparación y mantenimiento de bienes </t>
  </si>
  <si>
    <t>'51350-3551-0000-00000-000</t>
  </si>
  <si>
    <t>Mantenimiento y conservación de vehículos terrestr</t>
  </si>
  <si>
    <t>'51350-3571-0000-00000-000</t>
  </si>
  <si>
    <t>Instalación, reparación y mantenimiento de maquina</t>
  </si>
  <si>
    <t>'51350-3581-0000-00000-000</t>
  </si>
  <si>
    <t>Servicios de limpieza y manejo de desechos</t>
  </si>
  <si>
    <t>'51350-3591-0000-00000-000</t>
  </si>
  <si>
    <t>Servicios de jardinería y fumigación</t>
  </si>
  <si>
    <t>'51360-3621-0000-00000-000</t>
  </si>
  <si>
    <t>Promoción para la venta de bienes o servicios</t>
  </si>
  <si>
    <t>'51360-3651-0000-00000-000</t>
  </si>
  <si>
    <t>Servicios de la industria fílmica, del sonido y de</t>
  </si>
  <si>
    <t>'51360-3691-0000-00000-000</t>
  </si>
  <si>
    <t>Otros servicios de información</t>
  </si>
  <si>
    <t>'51370-3711-0000-00000-000</t>
  </si>
  <si>
    <t>Pasajes aéreos nacionales para servidores públicos</t>
  </si>
  <si>
    <t>'51370-3721-0000-00000-000</t>
  </si>
  <si>
    <t>Pasajes terrestres nacionales para servidores públ</t>
  </si>
  <si>
    <t>'51370-3751-0000-00000-000</t>
  </si>
  <si>
    <t>Viáticos nacionales para servidores públicos en el</t>
  </si>
  <si>
    <t>'51370-3761-0000-00000-000</t>
  </si>
  <si>
    <t>Viáticos en el extranjero para servidores públicos</t>
  </si>
  <si>
    <t>'51370-3791-0000-00000-000</t>
  </si>
  <si>
    <t>Otros servicios de traslado y hospedaje</t>
  </si>
  <si>
    <t>'51380-3812-0000-00000-000</t>
  </si>
  <si>
    <t>Gastos de ceremonial de los titulares de las depen</t>
  </si>
  <si>
    <t>'51380-3821-0000-00000-000</t>
  </si>
  <si>
    <t>'51380-3831-0000-00000-000</t>
  </si>
  <si>
    <t>Congresos y convenciones</t>
  </si>
  <si>
    <t>'51380-3841-0000-00000-000</t>
  </si>
  <si>
    <t>Exposiciones</t>
  </si>
  <si>
    <t>'51380-3853-0000-00000-000</t>
  </si>
  <si>
    <t xml:space="preserve">Gastos de representación </t>
  </si>
  <si>
    <t>'51390-3921-0000-00000-000</t>
  </si>
  <si>
    <t>Otros Impuestos y Derechos</t>
  </si>
  <si>
    <t>'51390-3922-0000-00000-000</t>
  </si>
  <si>
    <t>Impuestos y derechos de exportación</t>
  </si>
  <si>
    <t>'51390-3931-0000-00000-000</t>
  </si>
  <si>
    <t xml:space="preserve">Impuestos y derechos de importación </t>
  </si>
  <si>
    <t>'51390-3951-0000-00000-000</t>
  </si>
  <si>
    <t>Penas, multas, accesorios y actualizaciones</t>
  </si>
  <si>
    <t>'51390-3981-0000-00000-000</t>
  </si>
  <si>
    <t>Impuesto sobre nóminas</t>
  </si>
  <si>
    <t>'51390-3991-0000-00000-000</t>
  </si>
  <si>
    <t>Otros Servicios Generales</t>
  </si>
  <si>
    <t>'55130-5831-0000-00000-000</t>
  </si>
  <si>
    <t>'55150-5111-0000-00000-000</t>
  </si>
  <si>
    <t>'55150-5121-0000-00000-000</t>
  </si>
  <si>
    <t>'55150-5151-0000-00000-000</t>
  </si>
  <si>
    <t>'55150-5191-0000-00000-000</t>
  </si>
  <si>
    <t>'55150-5192-0000-00000-000</t>
  </si>
  <si>
    <t>'55150-5211-0000-00000-000</t>
  </si>
  <si>
    <t>'55150-5291-0000-00000-000</t>
  </si>
  <si>
    <t>'55150-5411-0000-00000-000</t>
  </si>
  <si>
    <t>'55150-5651-0000-00000-000</t>
  </si>
  <si>
    <t>'55150-5671-0000-00000-000</t>
  </si>
  <si>
    <t>'55150-5691-0000-00000-000</t>
  </si>
  <si>
    <t>'55170-5911-0000-00000-000</t>
  </si>
  <si>
    <t>'55170-5931-0000-00000-000</t>
  </si>
  <si>
    <t>'55170-5941-0000-00000-000</t>
  </si>
  <si>
    <t>Derechos</t>
  </si>
  <si>
    <t>'55170-5971-0000-00000-000</t>
  </si>
  <si>
    <t>'31200-0001-0000-00000-000</t>
  </si>
  <si>
    <t>Patrimonio Explora</t>
  </si>
  <si>
    <t>'31200-0002-0000-00000-000</t>
  </si>
  <si>
    <t>Aporaciones Diversas</t>
  </si>
  <si>
    <t>'31200-0003-0000-00000-000</t>
  </si>
  <si>
    <t>Aportaciones de Presidencia</t>
  </si>
  <si>
    <t>'31200-0004-0000-00000-000</t>
  </si>
  <si>
    <t>Aportaciones Federales</t>
  </si>
  <si>
    <t>'31200-0005-0000-00000-000</t>
  </si>
  <si>
    <t>Aportaciones Estatales</t>
  </si>
  <si>
    <t>'31200-0006-0000-00000-000</t>
  </si>
  <si>
    <t>Aportaciones CNA</t>
  </si>
  <si>
    <t>'32200-1999-0000-00000-000</t>
  </si>
  <si>
    <t>Ejercicio 1999</t>
  </si>
  <si>
    <t>'32200-2000-0000-00000-000</t>
  </si>
  <si>
    <t>Ejercicio 2000</t>
  </si>
  <si>
    <t>'32200-2001-0000-00000-000</t>
  </si>
  <si>
    <t>Ejercicio 2001</t>
  </si>
  <si>
    <t>'32200-2002-0000-00000-000</t>
  </si>
  <si>
    <t>Ejercicio 2002</t>
  </si>
  <si>
    <t>'32200-2003-0000-00000-000</t>
  </si>
  <si>
    <t>Ejercicio 2003</t>
  </si>
  <si>
    <t>'32200-2004-0000-00000-000</t>
  </si>
  <si>
    <t>Ejercicio 2004</t>
  </si>
  <si>
    <t>'32200-2005-0000-00000-000</t>
  </si>
  <si>
    <t>Ejercicio 2005</t>
  </si>
  <si>
    <t>'32200-2006-0000-00000-000</t>
  </si>
  <si>
    <t>Ejercicio 2006</t>
  </si>
  <si>
    <t>'32200-2007-0000-00000-000</t>
  </si>
  <si>
    <t>Ejercicio 2007</t>
  </si>
  <si>
    <t>'32200-2008-0000-00000-000</t>
  </si>
  <si>
    <t>Ejercicio 2008</t>
  </si>
  <si>
    <t>'32200-2009-0000-00000-000</t>
  </si>
  <si>
    <t>Ejercicio 2009</t>
  </si>
  <si>
    <t>'32200-2010-0000-00000-000</t>
  </si>
  <si>
    <t>Ejercicio 2010</t>
  </si>
  <si>
    <t>'32200-2011-0000-00000-000</t>
  </si>
  <si>
    <t>Ejercicio 2011</t>
  </si>
  <si>
    <t>'32200-2012-0000-00000-000</t>
  </si>
  <si>
    <t>Ejercicio 2012</t>
  </si>
  <si>
    <t>'32200-2013-0000-00000-000</t>
  </si>
  <si>
    <t>Ejercicio 2013</t>
  </si>
  <si>
    <t>'32200-2014-0000-00000-000</t>
  </si>
  <si>
    <t>Ejercicio 2014</t>
  </si>
  <si>
    <t>'32200-2015-0000-00000-000</t>
  </si>
  <si>
    <t>Ejercicio 2015</t>
  </si>
  <si>
    <t>32200-2016-0000-00000-000</t>
  </si>
  <si>
    <t>Ejercicio 2016</t>
  </si>
  <si>
    <t>'11110-0001-0000-00000-000</t>
  </si>
  <si>
    <t>Fondo Fijo de Taquillas</t>
  </si>
  <si>
    <t>'11110-0002-0000-00000-000</t>
  </si>
  <si>
    <t>Fondo Fijo de Tienda 1</t>
  </si>
  <si>
    <t>'11110-0003-0000-00000-000</t>
  </si>
  <si>
    <t>Fondo Fijo de Cafeterías</t>
  </si>
  <si>
    <t>'11110-0004-0000-00000-000</t>
  </si>
  <si>
    <t>Fondo Fijo de Centro del Saber</t>
  </si>
  <si>
    <t>'11110-0005-0000-00000-000</t>
  </si>
  <si>
    <t>Caja de Recaudacion de Ingresos</t>
  </si>
  <si>
    <t>'11120-0001-0000-00000-000</t>
  </si>
  <si>
    <t>Banorte Operacion Explora Cta 0128527991</t>
  </si>
  <si>
    <t>'11120-0002-0000-00000-000</t>
  </si>
  <si>
    <t>Banco del Bajio Cta.3970563</t>
  </si>
  <si>
    <t>'11140-0004-0000-00000-000</t>
  </si>
  <si>
    <t>Inversion Banorte</t>
  </si>
  <si>
    <t>'11140-0006-0000-00000-000</t>
  </si>
  <si>
    <t xml:space="preserve">Inversion Bajio Renovacion Eq Educativo </t>
  </si>
  <si>
    <t>'11150-0007-0000-00000-000</t>
  </si>
  <si>
    <t>Banorte Cta. 0589568997</t>
  </si>
  <si>
    <t>'11150-0012-0000-00000-000</t>
  </si>
  <si>
    <t>Banco del Bajio Renovovación Eq Educativo Divulgac</t>
  </si>
  <si>
    <t>'12413-0000-0000-00000-000</t>
  </si>
  <si>
    <t>Equipo de Cómputo y de Tecnologías de la Informaci</t>
  </si>
  <si>
    <t>'12419-0000-0000-00000-000</t>
  </si>
  <si>
    <t>'12429-0000-0000-00000-000</t>
  </si>
  <si>
    <t>12467-0000-0000-00000-000</t>
  </si>
  <si>
    <t>Herramientas y máquinas -herramienta</t>
  </si>
  <si>
    <t>'12469-0000-0000-00000-000</t>
  </si>
  <si>
    <t>Otros equipos</t>
  </si>
  <si>
    <t>'12510-5911-0000-00000-000</t>
  </si>
  <si>
    <t>'12521-0000-0000-00000-000</t>
  </si>
  <si>
    <t>Patentes</t>
  </si>
  <si>
    <t>'12541-0000-0000-00000-000</t>
  </si>
  <si>
    <t>Licencias informáticas e intelectuales</t>
  </si>
  <si>
    <t>BANCO SANTANDER MEXICANO</t>
  </si>
  <si>
    <t>INVERSION</t>
  </si>
  <si>
    <t>11141-0000-0008-0000</t>
  </si>
  <si>
    <t>BAJIO MUSEO MIL PLAZO 1</t>
  </si>
  <si>
    <t>11221-0000-0010-0002</t>
  </si>
  <si>
    <t>ESCUELA PROFESIONAL DE COMERCIO Y ADMINISTRACION</t>
  </si>
  <si>
    <t>11221-0000-0010-0004</t>
  </si>
  <si>
    <t>REYES NAVA JUAN ANTONIO</t>
  </si>
  <si>
    <t>11221-0000-0010-0013</t>
  </si>
  <si>
    <t>11221-0000-0010-0014</t>
  </si>
  <si>
    <t>FORUM CULTURAL GUANAJUATO</t>
  </si>
  <si>
    <t>11221-0000-0010-0017</t>
  </si>
  <si>
    <t>SISTEMA DE AGUA POTABLE Y ALCANTARILLADO DE LEON</t>
  </si>
  <si>
    <t>11221-0000-0010-0018</t>
  </si>
  <si>
    <t>ORTIZ CHAVEZ MARIA CONCEPCION</t>
  </si>
  <si>
    <t>11221-0000-0010-0020</t>
  </si>
  <si>
    <t>SEGOVIA FLORES HECTOR MANUEL</t>
  </si>
  <si>
    <t>11221-0000-0010-0021</t>
  </si>
  <si>
    <t>PARTIDO ACCION NACIONAL</t>
  </si>
  <si>
    <t>11221-0000-0010-0022</t>
  </si>
  <si>
    <t>ARIAS SOSA MARIA TERESA</t>
  </si>
  <si>
    <t>11221-0000-0010-0025</t>
  </si>
  <si>
    <t>INSTITUTO NACIONAL DE BELLAS ARTES</t>
  </si>
  <si>
    <t>11221-0000-0010-0026</t>
  </si>
  <si>
    <t>COMUNIDADES INFANTILES RHUAA</t>
  </si>
  <si>
    <t>11221-0000-0010-0027</t>
  </si>
  <si>
    <t>UNIVERSIDAD DE LA SALLE BAJIO</t>
  </si>
  <si>
    <t>11221-0000-0010-0041</t>
  </si>
  <si>
    <t>UNIVERSIDAD DE GUANAJUATO</t>
  </si>
  <si>
    <t>11221-0000-0010-0042</t>
  </si>
  <si>
    <t>GAYTAN AGUIÑAGA IRMA</t>
  </si>
  <si>
    <t>11221-0000-0010-0043</t>
  </si>
  <si>
    <t>AGUILAR OLGUÍN FLAVIO</t>
  </si>
  <si>
    <t>11221-0000-0010-0047</t>
  </si>
  <si>
    <t>PUBLICO EN GENERAL</t>
  </si>
  <si>
    <t>11221-0000-0010-0049</t>
  </si>
  <si>
    <t>ETK BOLETOS SA DE CV</t>
  </si>
  <si>
    <t>11221-0000-0010-0051</t>
  </si>
  <si>
    <t>LA CASA DEL QUIJOTE SA DE CV</t>
  </si>
  <si>
    <t>11221-0000-0010-0054</t>
  </si>
  <si>
    <t>SOCIEDAD DE MEXICO DE FOTOGRAFOS PROFESIONALES</t>
  </si>
  <si>
    <t>11221-0000-0010-0065</t>
  </si>
  <si>
    <t>SECRETARIA DE CULTURA</t>
  </si>
  <si>
    <t>11221-0000-0010-0067</t>
  </si>
  <si>
    <t>VARR PRODUCCIONES, SA DE CV</t>
  </si>
  <si>
    <t>11221-0000-0010-0068</t>
  </si>
  <si>
    <t>FERNANDEZ CERVANTES ANDRES</t>
  </si>
  <si>
    <t>11249-0000-0001-0001</t>
  </si>
  <si>
    <t>IVA A FAVOR</t>
  </si>
  <si>
    <t>11249-0000-0001-0003</t>
  </si>
  <si>
    <t>IVA ACREDITABLE PENDIENTE DE PAGO</t>
  </si>
  <si>
    <t>11231-0000-0002-0003</t>
  </si>
  <si>
    <t>LOPEZ SANDRA MARIBEL</t>
  </si>
  <si>
    <t>Descuento al liberarse finiquito (Juicio)</t>
  </si>
  <si>
    <t>11231-0000-0002-0018</t>
  </si>
  <si>
    <t>PEREZ CORDERO LAURA</t>
  </si>
  <si>
    <t>Gasto por Comprobar</t>
  </si>
  <si>
    <t>11231-0000-0002-0021</t>
  </si>
  <si>
    <t>TRUJILLO SERRANO JOSE</t>
  </si>
  <si>
    <t>11231-0000-0002-0058</t>
  </si>
  <si>
    <t>LANDEROS GUERRERO ROBERTO CARLOS</t>
  </si>
  <si>
    <t>11231-0000-0002-0065</t>
  </si>
  <si>
    <t>ANDRADE SILVA MARTHA PATRICIA</t>
  </si>
  <si>
    <t>11231-0000-0002-0066</t>
  </si>
  <si>
    <t>VALDIVIA BRETON FIDEL</t>
  </si>
  <si>
    <t>11231-0000-0002-0067</t>
  </si>
  <si>
    <t>FLORES VILLAGOMEZ LUIS</t>
  </si>
  <si>
    <t>11231-0000-0002-0072</t>
  </si>
  <si>
    <t>SANCHEZ GUTIERREZ ALEJANDRA</t>
  </si>
  <si>
    <t>11231-0000-0002-0074</t>
  </si>
  <si>
    <t>NILO FERNANDEZ KATIA</t>
  </si>
  <si>
    <t>11231-0000-0002-0077</t>
  </si>
  <si>
    <t>MEZA NEGRETE JOSSE LUIS</t>
  </si>
  <si>
    <t>11231-0000-0003-0004</t>
  </si>
  <si>
    <t>11231-0000-0003-0007</t>
  </si>
  <si>
    <t>NAVEDA GONZALEZ RODRIGO</t>
  </si>
  <si>
    <t>Descuento de anticipo via nomina</t>
  </si>
  <si>
    <t>11231-0000-0003-0016</t>
  </si>
  <si>
    <t>HERNANDEZ FELIPE DE JESUS</t>
  </si>
  <si>
    <t>11231-0000-0003-0019</t>
  </si>
  <si>
    <t>PEREZ MORENO JAVIER IGNACIO</t>
  </si>
  <si>
    <t>11231-0000-0003-0034</t>
  </si>
  <si>
    <t>TRUJILLO SERRANO  JOSE</t>
  </si>
  <si>
    <t>11231-0000-0003-0043</t>
  </si>
  <si>
    <t>MANZO RODRIGUEZ CLAUDIA LORENA</t>
  </si>
  <si>
    <t>11231-0000-0003-0059</t>
  </si>
  <si>
    <t>MARTINEZ TOVAR ANA FRANCISCA</t>
  </si>
  <si>
    <t>11231-0000-0003-0061</t>
  </si>
  <si>
    <t>11231-0000-0003-0067</t>
  </si>
  <si>
    <t>PEDROZA MARIA VICTORIA</t>
  </si>
  <si>
    <t>11231-0000-0003-0077</t>
  </si>
  <si>
    <t>CESPEDES HERNANDEZ MARTIN ALBERTO</t>
  </si>
  <si>
    <t>11231-0000-0003-0079</t>
  </si>
  <si>
    <t>TORRES NERI JUAN ANTONIO</t>
  </si>
  <si>
    <t>11231-0000-0003-0080</t>
  </si>
  <si>
    <t>PEREZ DE LA ROSA EDUARDO</t>
  </si>
  <si>
    <t>11231-0000-0003-0081</t>
  </si>
  <si>
    <t>11231-0000-0003-0100</t>
  </si>
  <si>
    <t>PONCE MONTERO RODOLFO</t>
  </si>
  <si>
    <t>11231-0000-0003-0102</t>
  </si>
  <si>
    <t>CHAVEZ MONTOYA TERESA</t>
  </si>
  <si>
    <t>11231-0000-0003-0113</t>
  </si>
  <si>
    <t>PAREDES SALINAS ULISES</t>
  </si>
  <si>
    <t>11310-0000-0001-0008</t>
  </si>
  <si>
    <t>TELEFONOS DE MEXICO</t>
  </si>
  <si>
    <t>A DESCONTAR EN PROXIMO PAGO</t>
  </si>
  <si>
    <t>VIGENTE</t>
  </si>
  <si>
    <t>11310-0000-0001-0045</t>
  </si>
  <si>
    <t>LEON OFICINA DE CONVENCIONES Y VISITANTES</t>
  </si>
  <si>
    <t>SE RECIBIRA SERVICIO</t>
  </si>
  <si>
    <t>11310-0000-0001-0047</t>
  </si>
  <si>
    <t>OSORNIO CUADROS ARTURO</t>
  </si>
  <si>
    <t>11310-0000-0001-0061</t>
  </si>
  <si>
    <t>SANCHEZ GONZALEZ MARIA DEL SOL</t>
  </si>
  <si>
    <t>11310-0000-0001-0066</t>
  </si>
  <si>
    <t>GONZALEZ GALAN ARMANDO ANTONIO</t>
  </si>
  <si>
    <t>11310-0000-0001-0071</t>
  </si>
  <si>
    <t>SEGUROS EL POTOSI SA DE CV</t>
  </si>
  <si>
    <t>11310-0000-0001-0073</t>
  </si>
  <si>
    <t>RUJONA SA DE CV</t>
  </si>
  <si>
    <t>11310-0000-0001-0074</t>
  </si>
  <si>
    <t>MARTINEZ TORRES CARLOS ADOLFO</t>
  </si>
  <si>
    <t>11310-0000-0001-0078</t>
  </si>
  <si>
    <t>TRUJILLO LEMUS CESAR</t>
  </si>
  <si>
    <t>11310-0000-0001-0080</t>
  </si>
  <si>
    <t>TOLEDO MUÑOZ EDUARDO</t>
  </si>
  <si>
    <t>11310-0000-0001-0081</t>
  </si>
  <si>
    <t>JIMENEZ ROSAS PEDRO</t>
  </si>
  <si>
    <t>11310-0000-0001-0085</t>
  </si>
  <si>
    <t>HERNANDEZ RODRIGUEZ EDUARDO</t>
  </si>
  <si>
    <t>11310-0000-0001-0086</t>
  </si>
  <si>
    <t>ARENAS MENA ALEJANDRO</t>
  </si>
  <si>
    <t>11310-0000-0001-0087</t>
  </si>
  <si>
    <t>GRUPO CODIGO</t>
  </si>
  <si>
    <t>11310-0000-0001-0088</t>
  </si>
  <si>
    <t>GODINEZ VILLANUEVA ABRAHAM</t>
  </si>
  <si>
    <t>11310-0000-0001-0090</t>
  </si>
  <si>
    <t>TS GLOBAL SOLUTION SA DE CV</t>
  </si>
  <si>
    <t>POR RECUPERAR</t>
  </si>
  <si>
    <t>11310-0000-0001-0091</t>
  </si>
  <si>
    <t>GASCA MACIAS KARLA EVELIA</t>
  </si>
  <si>
    <t>11310-0000-0001-0093</t>
  </si>
  <si>
    <t>GONZALEZ MONTUY JOSE LUIS</t>
  </si>
  <si>
    <t>11310-0000-0001-0094</t>
  </si>
  <si>
    <t>GARCIA COSTALES MARIA</t>
  </si>
  <si>
    <t>11310-0000-0001-0095</t>
  </si>
  <si>
    <t>RIVERA VARGAS DAVID ANGEL</t>
  </si>
  <si>
    <t>11310-0000-0001-0097</t>
  </si>
  <si>
    <t>11310-0000-0001-0098</t>
  </si>
  <si>
    <t>RODRIGUEZ MACIAS ITZEL</t>
  </si>
  <si>
    <t>11310-0000-0001-0099</t>
  </si>
  <si>
    <t>PUBLICIDAD EFECTIVA DE LEON SA DE CV</t>
  </si>
  <si>
    <t>11310-0000-0001-0102</t>
  </si>
  <si>
    <t>SOLUCION DIGITAL EMPRESARIAL SA DE CV</t>
  </si>
  <si>
    <t>11310-0000-0001-0103</t>
  </si>
  <si>
    <t>CARDENAS CASTRO CARLOS ALBERTO</t>
  </si>
  <si>
    <t>11310-0000-0001-0104</t>
  </si>
  <si>
    <t>BODEGA DE VIDRIOS Y CRISTALES DE LEON</t>
  </si>
  <si>
    <t>11310-0000-0001-0110</t>
  </si>
  <si>
    <t>SERVICIOS CORPORATOVOS BROWS</t>
  </si>
  <si>
    <t>12412-5121-0000-0000</t>
  </si>
  <si>
    <t>Equipo de cómputo y de tecnologías de la información</t>
  </si>
  <si>
    <t>Otro mobiliario y Equipo de administarción</t>
  </si>
  <si>
    <t>12421-5211-0000-0000</t>
  </si>
  <si>
    <t>Equipos y aparatos audiovisuales</t>
  </si>
  <si>
    <t>12423-5231-0000-0000</t>
  </si>
  <si>
    <t>Camaras fotograficas y de video</t>
  </si>
  <si>
    <t>Vehiculos y  Equipo terrestre</t>
  </si>
  <si>
    <t>HERRAMIENTAS</t>
  </si>
  <si>
    <t>12471-5131-0000-0000</t>
  </si>
  <si>
    <t>Bienes Artisticos Culturales y Cientificos</t>
  </si>
  <si>
    <t>12625-0000-0001-0000</t>
  </si>
  <si>
    <t>DEPRECIACION DE BIENES INFORMATICOS</t>
  </si>
  <si>
    <t>DEPRECIACION  DE MOBILIARIO Y EQUIPO</t>
  </si>
  <si>
    <t>12632-0000-0001-0000</t>
  </si>
  <si>
    <t>DEPRECIACION MOB Y EQ EDUCACIONAL Y RECR</t>
  </si>
  <si>
    <t>12634-0000-0001-0000</t>
  </si>
  <si>
    <t>DEPRECIACION DE EQUIPO DE TRANSPORTE</t>
  </si>
  <si>
    <t>12636-0000-0001-0000</t>
  </si>
  <si>
    <t>DEPRECIACION DE HERRAMIENTA</t>
  </si>
  <si>
    <t>Amortizacion Por Tiempo</t>
  </si>
  <si>
    <t>12651-0000-0001-0000</t>
  </si>
  <si>
    <t>AMORTIZACION DE SOFTWARE</t>
  </si>
  <si>
    <t>12731-0000-0001-0000</t>
  </si>
  <si>
    <t>COMUNICACIONES NEXTEL DE MEXICO</t>
  </si>
  <si>
    <t>Deposito en Garantia</t>
  </si>
  <si>
    <t>12731-0000-0002-0000</t>
  </si>
  <si>
    <t>COMISION FEDERAL DE ELCTRICIDAD</t>
  </si>
  <si>
    <t>21121-0000-0002-0006</t>
  </si>
  <si>
    <t>DEMOLOGISTICA</t>
  </si>
  <si>
    <t>SE REALIZARA PAGO</t>
  </si>
  <si>
    <t>21121-0000-0002-0016</t>
  </si>
  <si>
    <t>HERNANDEZ MORENO LUIS TOMAS</t>
  </si>
  <si>
    <t>21121-0000-0002-0024</t>
  </si>
  <si>
    <t>PINTURAS OLGELI SA DE CV</t>
  </si>
  <si>
    <t>21121-0000-0002-0027</t>
  </si>
  <si>
    <t>IMPRESOS DEL BAJIO(IMEBA)</t>
  </si>
  <si>
    <t>21121-0000-0002-0033</t>
  </si>
  <si>
    <t>LINOTIPOGRAFICA DAVALOS</t>
  </si>
  <si>
    <t>21121-0000-0002-0036</t>
  </si>
  <si>
    <t>PADILLA HERMANOS IMPRESORA SA</t>
  </si>
  <si>
    <t>21121-0000-0002-0061</t>
  </si>
  <si>
    <t>GRUPO TURISTICO DEL CENTRO OCCID</t>
  </si>
  <si>
    <t>21121-0000-0002-0080</t>
  </si>
  <si>
    <t>HOTELES MODERNOS</t>
  </si>
  <si>
    <t>21121-0000-0002-0082</t>
  </si>
  <si>
    <t>21121-0000-0002-0109</t>
  </si>
  <si>
    <t>RAMIREZ CISNEROS JUAN MANUEL</t>
  </si>
  <si>
    <t>21121-0000-0002-0129</t>
  </si>
  <si>
    <t>MENA MENA RAUL</t>
  </si>
  <si>
    <t>21121-0000-0002-0130</t>
  </si>
  <si>
    <t>21121-0000-0002-0164</t>
  </si>
  <si>
    <t>RADIOMOVIL DIPSA SA DE CV</t>
  </si>
  <si>
    <t>21121-0000-0002-0349</t>
  </si>
  <si>
    <t>MENCHACA FERNANDEZ LUIS ALBERTO</t>
  </si>
  <si>
    <t>21121-0000-0002-0392</t>
  </si>
  <si>
    <t>21121-0000-0002-0455</t>
  </si>
  <si>
    <t>MOVART SERVICIOS INTEGRALES PARA EXHIBIC</t>
  </si>
  <si>
    <t>21121-0000-0002-0456</t>
  </si>
  <si>
    <t>EOS SOLUCIONES S DE RL DE CV</t>
  </si>
  <si>
    <t>21121-0000-0002-0462</t>
  </si>
  <si>
    <t>KARTISIMO SA DE CV</t>
  </si>
  <si>
    <t>21121-0000-0002-0476</t>
  </si>
  <si>
    <t>AGUILAR JIMENEZ ERIK ALEJANDRO</t>
  </si>
  <si>
    <t>21121-0000-0002-0528</t>
  </si>
  <si>
    <t>ALCANTAR ALONSO MAURICIO ALEJANDRO</t>
  </si>
  <si>
    <t>21121-0000-0002-0534</t>
  </si>
  <si>
    <t>GECTECH DE MEXICO SA DE CV</t>
  </si>
  <si>
    <t>21121-0000-0002-0538</t>
  </si>
  <si>
    <t>21121-0000-0002-0551</t>
  </si>
  <si>
    <t>GONZALEZ JAUREGUI JOSE LIBRADO</t>
  </si>
  <si>
    <t>21121-0000-0002-0552</t>
  </si>
  <si>
    <t>REGIE INTERNATIONAL SA DE CV</t>
  </si>
  <si>
    <t>21121-0000-0002-0562</t>
  </si>
  <si>
    <t>SILVIU LUCA CRISTIAN</t>
  </si>
  <si>
    <t>21121-0000-0002-0580</t>
  </si>
  <si>
    <t>PINEDO HERNANDEZ SARA MONTSERRAT</t>
  </si>
  <si>
    <t>21121-0000-0002-0582</t>
  </si>
  <si>
    <t>ALMANZA GONZALEZ HUGO ALBERTO</t>
  </si>
  <si>
    <t>21121-0000-0002-0597</t>
  </si>
  <si>
    <t>21121-0000-0002-0599</t>
  </si>
  <si>
    <t>BRAVO FONSECA DONOVAN ENRIQUE</t>
  </si>
  <si>
    <t>21121-0000-0002-0600</t>
  </si>
  <si>
    <t>RODRIGUEZ DAVALOS JORGE FRANCISCO</t>
  </si>
  <si>
    <t>21121-0000-0002-0605</t>
  </si>
  <si>
    <t>EXCELENCIA EN TRANSPORTE TERRESTRE SA DE CV</t>
  </si>
  <si>
    <t>21121-0000-0002-0606</t>
  </si>
  <si>
    <t>ARELLANO NEGRETE JOSE GUILLERMO</t>
  </si>
  <si>
    <t>21121-0000-0002-0607</t>
  </si>
  <si>
    <t>GUSTOS SONIDOS Y LETRAS DE SANTA LUCIA S</t>
  </si>
  <si>
    <t>21121-0000-0002-0608</t>
  </si>
  <si>
    <t>MARQUEZ LOPEZ SANDRA FABIOLA</t>
  </si>
  <si>
    <t>21121-0000-0002-0609</t>
  </si>
  <si>
    <t>EVOLUTION SYSTEM SA DE CV</t>
  </si>
  <si>
    <t>21121-0000-0002-0610</t>
  </si>
  <si>
    <t>GONZALEZ GARCIA JAVIER</t>
  </si>
  <si>
    <t>21121-0000-0002-0611</t>
  </si>
  <si>
    <t>MUÑOZ FLORES VICTOR MANUEL</t>
  </si>
  <si>
    <t>21121-0000-0002-0612</t>
  </si>
  <si>
    <t>CONEXION LOGISTICA BAJIO SA DE CV</t>
  </si>
  <si>
    <t>21121-0000-0002-0613</t>
  </si>
  <si>
    <t>CALDERON SANCHEZ JOSE MANUEL</t>
  </si>
  <si>
    <t>21121-0000-0002-0614</t>
  </si>
  <si>
    <t>RUIZ CASTRO ERIKA</t>
  </si>
  <si>
    <t>21121-0000-0002-0615</t>
  </si>
  <si>
    <t>PEGASO PCS SA DE CV</t>
  </si>
  <si>
    <t>21121-0000-0002-0616</t>
  </si>
  <si>
    <t>21121-0000-0002-0618</t>
  </si>
  <si>
    <t>RUBIO HERNANDEZ BEATRIZ AURORA</t>
  </si>
  <si>
    <t>21121-0000-0002-0619</t>
  </si>
  <si>
    <t>GUERRERO SALDAÑA JOSE ALEJANDRO</t>
  </si>
  <si>
    <t>21121-0000-0002-0620</t>
  </si>
  <si>
    <t>FRANCO MIRANDA FRANCISCO JAVIER</t>
  </si>
  <si>
    <t>10% ISR RET HONORARIOS Y ARRENDAMIENTO</t>
  </si>
  <si>
    <t>PAGO IMPUESTOS MENSUAL DICIEMBRE</t>
  </si>
  <si>
    <t>ISPT (ASIMILABLES)</t>
  </si>
  <si>
    <t>SUBSIDIO POR PRODUCTOS DEL TRABA</t>
  </si>
  <si>
    <t>21171-0000-0001-0005</t>
  </si>
  <si>
    <t>1% CEDULAR (HONORARIOS)</t>
  </si>
  <si>
    <t>21171-0000-0001-0007</t>
  </si>
  <si>
    <t>2% CEDULAR POR HONORARIOS</t>
  </si>
  <si>
    <t>21171-0000-0001-0008</t>
  </si>
  <si>
    <t>2% IMPUESTO SOBRE NOMINAS</t>
  </si>
  <si>
    <t>21171-0000-0001-0010</t>
  </si>
  <si>
    <t>IMPUESTO RETENIDO AL EXTRANJERO</t>
  </si>
  <si>
    <t>21172-0000-0001-0001</t>
  </si>
  <si>
    <t>CUOTAS IMSS</t>
  </si>
  <si>
    <t>SE REALIZARA PAGO EN LIQUIDACION IMSS DICIEMBRE</t>
  </si>
  <si>
    <t>21172-0000-0001-0002</t>
  </si>
  <si>
    <t>INVALIDEZ CESANTIA VEJEZ</t>
  </si>
  <si>
    <t>21172-0000-0001-0003</t>
  </si>
  <si>
    <t>5% INFONAVIT</t>
  </si>
  <si>
    <t>21179-0000-0002-0000</t>
  </si>
  <si>
    <t>IVA TRASLADADO PENDIENTE DE COBRO</t>
  </si>
  <si>
    <t>SE PAGARA CUANDO SEA EFECTIVAMENTE COBRADO</t>
  </si>
  <si>
    <t>21190-0000-0001-0003</t>
  </si>
  <si>
    <t>DEPOSITOS TAQUILLA</t>
  </si>
  <si>
    <t>SE EFECTUA REEMBOLSO AL CORTE DE CADA EVENTO AL EMPRESARIO TEATRAL</t>
  </si>
  <si>
    <t>21190-0000-0001-0007</t>
  </si>
  <si>
    <t>PROV CAJA CHICA</t>
  </si>
  <si>
    <t>21190-0000-0001-0008</t>
  </si>
  <si>
    <t>21190-0000-0001-0095</t>
  </si>
  <si>
    <t>ORDAZ VAZQUEZ MARIA ELENA</t>
  </si>
  <si>
    <t>21190-0000-0001-0099</t>
  </si>
  <si>
    <t>CONACULTA (INTERES INVERSIONES)</t>
  </si>
  <si>
    <t>SE REEMBOLSARA CUANDO SE EFECTUE EL TRAMITE SEGÚN LO ESTABLECIDO EN CONVENIO</t>
  </si>
  <si>
    <t>21190-0000-0001-0111</t>
  </si>
  <si>
    <t>RODRIGUEZ OSCAR</t>
  </si>
  <si>
    <t>21190-0000-0001-0112</t>
  </si>
  <si>
    <t>RICO MACIAS GUADALUPE DANIEL</t>
  </si>
  <si>
    <t>21190-0000-0001-0113</t>
  </si>
  <si>
    <t>MARQUEZ RIVAS JUAN</t>
  </si>
  <si>
    <t>21190-0000-0001-0114</t>
  </si>
  <si>
    <t>MARTINEZ VALDEZ JESUS MANUEL</t>
  </si>
  <si>
    <t>21190-0000-0001-0115</t>
  </si>
  <si>
    <t>VALADEZ CAMARENA JOSE FERNANDO</t>
  </si>
  <si>
    <t>21190-0000-0001-0116</t>
  </si>
  <si>
    <t>PANTOJA BUSTAMANTE GUILLERMO T</t>
  </si>
  <si>
    <t>21190-0000-0001-0117</t>
  </si>
  <si>
    <t>ALBA DOMINGUEZ LAURA ELENA</t>
  </si>
  <si>
    <t>21190-0000-0001-0118</t>
  </si>
  <si>
    <t>MANRIQUE CANDELAS MA TRINIDAS</t>
  </si>
  <si>
    <t>21190-0000-0001-0119</t>
  </si>
  <si>
    <t>21190-0000-0001-0120</t>
  </si>
  <si>
    <t>21190-0000-0001-0133</t>
  </si>
  <si>
    <t>ESCOBEDO VARELA JESUS ISRAEL</t>
  </si>
  <si>
    <t>21190-0000-0001-0134</t>
  </si>
  <si>
    <t>GARCIA CARPIO GRACIELA DE MARIA</t>
  </si>
  <si>
    <t>21190-0000-0001-0135</t>
  </si>
  <si>
    <t>NEGRETE ALVAREZ OSCAR ARTURO</t>
  </si>
  <si>
    <t>21190-0000-0001-0136</t>
  </si>
  <si>
    <t>QUINTANILLA MELGAR ABRAHAM LEONEL</t>
  </si>
  <si>
    <t>21190-0000-0001-0137</t>
  </si>
  <si>
    <t>21190-0000-0001-0138</t>
  </si>
  <si>
    <t>21190-0000-0001-0139</t>
  </si>
  <si>
    <t>GALLO DOLORES</t>
  </si>
  <si>
    <t>21190-0000-0001-0140</t>
  </si>
  <si>
    <t>FALCON RAMOS MA ENGRACIA</t>
  </si>
  <si>
    <t>21190-0000-0001-0141</t>
  </si>
  <si>
    <t>GARCÍA JUAN ANTONIO</t>
  </si>
  <si>
    <t>21190-0000-0001-0142</t>
  </si>
  <si>
    <t>21190-0000-0001-0143</t>
  </si>
  <si>
    <t>CHICO VILLALOBOS ROBERTO</t>
  </si>
  <si>
    <t>21190-0000-0001-0144</t>
  </si>
  <si>
    <t>SANCHEZ GUTIERREZ CLAUDIA ALEJANDRA</t>
  </si>
  <si>
    <t>21190-0000-0001-0145</t>
  </si>
  <si>
    <t>21190-0000-0001-0147</t>
  </si>
  <si>
    <t>FLORES RIVEIRA CARLOS MARIA</t>
  </si>
  <si>
    <t>21190-0000-0001-0148</t>
  </si>
  <si>
    <t>VERA PACHECO PATRICIA</t>
  </si>
  <si>
    <t>21190-0000-0001-0153</t>
  </si>
  <si>
    <t>GONZALEZ GARCIA ELVIA GRISELL</t>
  </si>
  <si>
    <t>21190-0000-0001-0154</t>
  </si>
  <si>
    <t>SMITH VELAZQUEZ JAQUELINE</t>
  </si>
  <si>
    <t>21190-0000-0001-0155</t>
  </si>
  <si>
    <t>CERON BECERRA ANGELICA PAULINA</t>
  </si>
  <si>
    <t>21190-0000-0001-0156</t>
  </si>
  <si>
    <t>MARES MAYAGOITIA MARIO GABRIEL</t>
  </si>
  <si>
    <t>21190-0000-0001-0157</t>
  </si>
  <si>
    <t>MARTINEZ BARAJAS BETHEL DAMARIS</t>
  </si>
  <si>
    <t>21190-0000-0001-0171</t>
  </si>
  <si>
    <t>TORRES FLORES MIRIAM GUADALUPE</t>
  </si>
  <si>
    <t>21190-0000-0001-0174</t>
  </si>
  <si>
    <t>21190-0000-0001-0175</t>
  </si>
  <si>
    <t>21190-0000-0001-0176</t>
  </si>
  <si>
    <t>ALVEAR GARCIA JOSÉ ANTONIO</t>
  </si>
  <si>
    <t>21190-0000-0001-0177</t>
  </si>
  <si>
    <t>DELGADO MAGAÑA NORA JUDITH</t>
  </si>
  <si>
    <t>21190-0000-0001-0178</t>
  </si>
  <si>
    <t>PEREZ SANTANA ELVIRA ELIZABETH</t>
  </si>
  <si>
    <t>21190-0000-0001-0179</t>
  </si>
  <si>
    <t>MARTINEZ HERNANDEZ YUSSEL ISRAEL</t>
  </si>
  <si>
    <t>21190-0000-0001-0180</t>
  </si>
  <si>
    <t>FERNANDEZ PURATA HECTOR EDUARDO</t>
  </si>
  <si>
    <t>21190-0000-0001-0181</t>
  </si>
  <si>
    <t>MENA BERMUDEZ PEDRO</t>
  </si>
  <si>
    <t>21190-0000-0001-0183</t>
  </si>
  <si>
    <t>ALMANZA OROZCO BRAULIO SALVADOR</t>
  </si>
  <si>
    <t>21190-0000-0002-0001</t>
  </si>
  <si>
    <t>ANTICPO RENTA DE STANDS</t>
  </si>
  <si>
    <t>21190-0000-0002-0002</t>
  </si>
  <si>
    <t>ANTICIPO RENTA TEATROS</t>
  </si>
  <si>
    <t>21190-0000-0002-0004</t>
  </si>
  <si>
    <t>ANTICIPO OTROS</t>
  </si>
  <si>
    <t>21190-0000-0003-0002</t>
  </si>
  <si>
    <t>FAMSA</t>
  </si>
  <si>
    <t>21190-0000-0003-0003</t>
  </si>
  <si>
    <t>21190-0000-0003-0004</t>
  </si>
  <si>
    <t>21190-0000-0003-0005</t>
  </si>
  <si>
    <t>RET INFONAVIT(CREDITOS)</t>
  </si>
  <si>
    <t>21190-0000-0003-0007</t>
  </si>
  <si>
    <t>CAJA LIBERTAD</t>
  </si>
  <si>
    <t>21190-0000-0003-0013</t>
  </si>
  <si>
    <t>CAJA POPULAR ALIANZA</t>
  </si>
  <si>
    <t>41730-0710-0001-0001</t>
  </si>
  <si>
    <t>CASA DE LA CULTURA DR</t>
  </si>
  <si>
    <t>41730-0710-0001-0003</t>
  </si>
  <si>
    <t>ARTES PLASTICAS</t>
  </si>
  <si>
    <t>41730-0710-0001-0005</t>
  </si>
  <si>
    <t>MUSICA</t>
  </si>
  <si>
    <t>41730-0710-0001-0006</t>
  </si>
  <si>
    <t>SALONES DE CULTURA</t>
  </si>
  <si>
    <t>41730-0710-0001-0007</t>
  </si>
  <si>
    <t>CACUL EFREN HERNANDEZ</t>
  </si>
  <si>
    <t>41730-0710-0004-0001</t>
  </si>
  <si>
    <t>INGRESOS POR TAQUILLA FIC</t>
  </si>
  <si>
    <t>41730-0710-0007-0001</t>
  </si>
  <si>
    <t>VENTA DE BOLETOS TEATRO ESCOLAR</t>
  </si>
  <si>
    <t>41730-0710-0007-0007</t>
  </si>
  <si>
    <t>OTROS TEATRO ESCOLAR</t>
  </si>
  <si>
    <t>41730-0710-0011-0002</t>
  </si>
  <si>
    <t>RENTA DE STAND FENAL</t>
  </si>
  <si>
    <t>41730-0710-0013-0003</t>
  </si>
  <si>
    <t>APORTACIONES FIAC</t>
  </si>
  <si>
    <t>41730-0710-0016-0001</t>
  </si>
  <si>
    <t>APORTACIONES IEC</t>
  </si>
  <si>
    <t>41730-0710-0018-0002</t>
  </si>
  <si>
    <t>INGRESOS GALERIA "JESUS GALLARDO"</t>
  </si>
  <si>
    <t>41730-0710-0018-0004</t>
  </si>
  <si>
    <t>EVENTOS ICL</t>
  </si>
  <si>
    <t>41730-0710-0018-0005</t>
  </si>
  <si>
    <t>COMISION USO TERMINAL</t>
  </si>
  <si>
    <t>41730-0710-0018-0006</t>
  </si>
  <si>
    <t>PRESENTACIONES (BANDA MUNICIPAL,</t>
  </si>
  <si>
    <t>41730-0710-0018-0007</t>
  </si>
  <si>
    <t xml:space="preserve">APOYOS </t>
  </si>
  <si>
    <t>41730-0710-0018-0010</t>
  </si>
  <si>
    <t>OTROS</t>
  </si>
  <si>
    <t>41730-0710-0018-0012</t>
  </si>
  <si>
    <t>ALTERNATIVAS</t>
  </si>
  <si>
    <t>41730-0710-0018-0014</t>
  </si>
  <si>
    <t>OTROS INGRESOS CON IVA</t>
  </si>
  <si>
    <t>41730-0710-0018-0015</t>
  </si>
  <si>
    <t>CONVENIOS VARIOS</t>
  </si>
  <si>
    <t>41730-0710-0019-0001</t>
  </si>
  <si>
    <t>TEATRO MANUEL DOBLADO</t>
  </si>
  <si>
    <t>41730-0710-0019-0002</t>
  </si>
  <si>
    <t>TEATRO MARIA GREVER</t>
  </si>
  <si>
    <t>42230-0930-0001-0001</t>
  </si>
  <si>
    <t>INGRESOS POR SUBSIDIO MUNICIPIO</t>
  </si>
  <si>
    <t>NOMINA DEL PERSONAL</t>
  </si>
  <si>
    <t>51120-1211-0000-0000</t>
  </si>
  <si>
    <t>51120-1212-0000-0000</t>
  </si>
  <si>
    <t>51120-1221-0000-0000</t>
  </si>
  <si>
    <t>Sueldos base al personal eventual.- Asignaciones destinadas a cubrir las remuneraciones para el pago al personal de carácter transitorio que preste sus servicios en los entes públicos.</t>
  </si>
  <si>
    <t>NOMINA DE MAESTROS</t>
  </si>
  <si>
    <t>PRIMAS POR AÑOS DE SERVICIOS EFECTIVOS PRESTADOS</t>
  </si>
  <si>
    <t>PRIMAS DE VACACIONES, DOMINICAL</t>
  </si>
  <si>
    <t>51130-1342-0000-0000</t>
  </si>
  <si>
    <t>RETRIBUCIONES POR ACTIVIDADES ESPECIALES</t>
  </si>
  <si>
    <t>51150-1522-0000-0000</t>
  </si>
  <si>
    <t>LIQUIDACIONES POR INDEMNIZACIONES Y POR SUELDOS Y SALARIOS CAIDOS</t>
  </si>
  <si>
    <t>51150-1592-0000-0000</t>
  </si>
  <si>
    <t>PREMIO POR PUNTUALIDAD</t>
  </si>
  <si>
    <t>51150-1593-0000-0000</t>
  </si>
  <si>
    <t>PREMIO POR ASISTENCIA</t>
  </si>
  <si>
    <t>51210-2111-0000-0000</t>
  </si>
  <si>
    <t>51210-2121-0000-0000</t>
  </si>
  <si>
    <t>MATERIALES Y ÚTILES DE IMPRESIÓN Y REPRODUCCIÓN</t>
  </si>
  <si>
    <t>MATERIALES Y ÚTILES DE TECNOLOGÍAS DE LA INFORMACIÓN Y COMUNICACIONES</t>
  </si>
  <si>
    <t>MATERIAL IMPRESO E INFORMACIÓN DIGITAL</t>
  </si>
  <si>
    <t>51210-2171-0000-0000</t>
  </si>
  <si>
    <t>MATERIALES Y ÚTILES DE ENSEÑANZA</t>
  </si>
  <si>
    <t>51240-2481-0000-0000</t>
  </si>
  <si>
    <t>MATERIALES COMPLEMENTARIOS .</t>
  </si>
  <si>
    <t>Combustibles, lubricantes y aditivos destinados para actividades administrativas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</si>
  <si>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</si>
  <si>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</si>
  <si>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</si>
  <si>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</si>
  <si>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SERVICIO TELEFONÍA TRADICIONAL</t>
  </si>
  <si>
    <t>SERVICIO TELEFONÍA CELULAR</t>
  </si>
  <si>
    <t>Servicios de acceso de Internet, redes y procesamiento de información</t>
  </si>
  <si>
    <t>51310-3172-0000-0000</t>
  </si>
  <si>
    <t>51320-3233-0000-0000</t>
  </si>
  <si>
    <t>Arrendamiento de equipo y bienes informáticos</t>
  </si>
  <si>
    <t>51330-3311-0000-0000</t>
  </si>
  <si>
    <t>51330-3321-0000-0000</t>
  </si>
  <si>
    <t>SERVICIOS DE DISEÑO, ARQUITECTURA, INGENIERÍA Y ACTIVIDADES RELACIONADAS</t>
  </si>
  <si>
    <t>Servicios de procesos, técnica y en tecnologías de la información</t>
  </si>
  <si>
    <t>CONSERVACIÓN Y MANTENIMIENTO DE INMUEBLES</t>
  </si>
  <si>
    <t>Adaptación de inmuebles</t>
  </si>
  <si>
    <t>INSTALACIÓN, REPARACIÓN Y MANTENIMIENTO DE MOBILIARIO Y EQUIPO DE ADMINISTRACIÓN, EDUCACIONAL Y RECREATIVO</t>
  </si>
  <si>
    <t>INSTALACIÓN, REPARACIÓN Y MANTENIMIENTO DE EQUIPO DE CÓMPUTO Y TECNOLOGÍA DE LA INFORMACIÓN</t>
  </si>
  <si>
    <t>REPARACIÓN Y MANTENIMIENTO DE EQUIPO DE TRANSPORTE</t>
  </si>
  <si>
    <t>INSTALACIÓN, REPARACIÓN Y MANTENIMIENTO DE MAQUINARIA, OTROS EQUIPOS Y HERRAMIENTA</t>
  </si>
  <si>
    <t>SERVICIOS DE LIMPIEZA Y MANEJO DE DESECHOS</t>
  </si>
  <si>
    <t>Servicios de Jardineria y Fumigacion</t>
  </si>
  <si>
    <t>Difusión por radio, televisión y otros medios de mensajes sobre programas y actividades gubernamentales</t>
  </si>
  <si>
    <t>Impresión y elaboración de publicaciones oficiales y de información en general para difusión</t>
  </si>
  <si>
    <t>VIÁTICOS EN EL PAÍS.</t>
  </si>
  <si>
    <t>CORRESPONDE A GASTOS QUE SE REALIZAN PARA LLEVAR A CABO DIVERSOS PROYECTOS EN LOS QUE SE INCLUYEN HONORARIOS DE ARTISTAS, HOTELES, ENTRE OTROS</t>
  </si>
  <si>
    <t>51380-3841-0000-0000</t>
  </si>
  <si>
    <t>51380-3852-0000-0000</t>
  </si>
  <si>
    <t>GASTOS DE OFICINA Y ORGANIZACIÓN</t>
  </si>
  <si>
    <t>PENAS, MULTAS, ACCESORIOS Y ACTUALIZACIONES</t>
  </si>
  <si>
    <t>55151-0000-0001-0000</t>
  </si>
  <si>
    <t>DEPRECIACION DE MOBILIARIO Y EQUIPO</t>
  </si>
  <si>
    <t>55151-0000-0002-0000</t>
  </si>
  <si>
    <t>55151-0000-0003-0000</t>
  </si>
  <si>
    <t>DEPRECIACION MUEBLES EXCEPTO DE OFICINA Y ESTANTERIA</t>
  </si>
  <si>
    <t>55152-0000-0001-0000</t>
  </si>
  <si>
    <t>DEPRECIACION DE MOBILIARIO Y EQUIPO EDUCACIONAL Y RECREATIVO</t>
  </si>
  <si>
    <t>55156-0000-0001-0000</t>
  </si>
  <si>
    <t>DEPRECIACION DE HERRAMIENTAS</t>
  </si>
  <si>
    <t>55156-0000-0002-0000</t>
  </si>
  <si>
    <t>DEPRECIACION OTROS BIENES MUEBLES</t>
  </si>
  <si>
    <t>55171-0000-0001-0000</t>
  </si>
  <si>
    <t>55181-0000-0001-0000</t>
  </si>
  <si>
    <t>DISMINUCIÓN DE BIENES POR PÉRDIDA, OBSO</t>
  </si>
  <si>
    <t>31100-0000-0001-0001</t>
  </si>
  <si>
    <t>EN EFECTIVO</t>
  </si>
  <si>
    <t>Municipal</t>
  </si>
  <si>
    <t>31100-0000-0001-0002</t>
  </si>
  <si>
    <t>EN ESPECIE</t>
  </si>
  <si>
    <t>32100-0000-0001-0000</t>
  </si>
  <si>
    <t>DEL EJERCICIO</t>
  </si>
  <si>
    <t>32200-0000-0007-0000</t>
  </si>
  <si>
    <t>32200-0000-0008-0000</t>
  </si>
  <si>
    <t>32200-0000-0009-0000</t>
  </si>
  <si>
    <t>32200-0000-0010-0000</t>
  </si>
  <si>
    <t>32200-0000-0011-0000</t>
  </si>
  <si>
    <t>32200-0000-0012-0000</t>
  </si>
  <si>
    <t>32200-0000-0013-0000</t>
  </si>
  <si>
    <t>32200-0000-0014-0000</t>
  </si>
  <si>
    <t>32200-0000-0015-0000</t>
  </si>
  <si>
    <t>32200-0000-0016-0000</t>
  </si>
  <si>
    <t>32200-0000-0017-0000</t>
  </si>
  <si>
    <t>32200-0000-0018-0000</t>
  </si>
  <si>
    <t>32200-0000-0019-0000</t>
  </si>
  <si>
    <t>32200-0000-0020-0000</t>
  </si>
  <si>
    <t>32200-0000-0021-0000</t>
  </si>
  <si>
    <t>32200-0000-0022-0000</t>
  </si>
  <si>
    <t>32200-0000-0024-0000</t>
  </si>
  <si>
    <t>32200-0000-0025-0000</t>
  </si>
  <si>
    <t>32200-0000-0027-0000</t>
  </si>
  <si>
    <t>32200-0300-0023-0000</t>
  </si>
  <si>
    <t>32200-0300-0026-0000</t>
  </si>
  <si>
    <t>DIRECCION GENERAL</t>
  </si>
  <si>
    <t>ADMINISTRACION</t>
  </si>
  <si>
    <t>11112-0000-0003-0000</t>
  </si>
  <si>
    <t>DIRECCION OPERATIVA</t>
  </si>
  <si>
    <t>GALERIA JESUS GALLARDO</t>
  </si>
  <si>
    <t>11112-0000-0005-0000</t>
  </si>
  <si>
    <t>CASA DE LA CULTURA</t>
  </si>
  <si>
    <t>11112-0000-0006-0000</t>
  </si>
  <si>
    <t>ESCUELA DE MUSICA</t>
  </si>
  <si>
    <t>11112-0000-0007-0000</t>
  </si>
  <si>
    <t>ESCUELA DE ARTES PLASTICAS</t>
  </si>
  <si>
    <t>11112-0000-0009-0000</t>
  </si>
  <si>
    <t>COMUNICACIÓN</t>
  </si>
  <si>
    <t>11112-0000-0010-0000</t>
  </si>
  <si>
    <t>MUSEO IDENTIDADES LEONESAS</t>
  </si>
  <si>
    <t>11112-0000-0011-0000</t>
  </si>
  <si>
    <t>BANCOMER</t>
  </si>
  <si>
    <t>SANTANDER MEXICANO</t>
  </si>
  <si>
    <t>11121-0000-0003-0001</t>
  </si>
  <si>
    <t>BANCO DEL BAJIO CTA 10572230201</t>
  </si>
  <si>
    <t>11121-0000-0003-0002</t>
  </si>
  <si>
    <t>BANCO DEL BAJIO 2169407201 FIC</t>
  </si>
  <si>
    <t>11121-0000-0003-0003</t>
  </si>
  <si>
    <t>BANCO DEL BAJIO 3202264 TAQUILLA</t>
  </si>
  <si>
    <t>11121-0000-0003-0004</t>
  </si>
  <si>
    <t>BANCO DEL BAJIO 10572230202</t>
  </si>
  <si>
    <t>11121-0000-0003-0006</t>
  </si>
  <si>
    <t>BAJIO 4202750 CONACULTA</t>
  </si>
  <si>
    <t>11121-0000-0003-0007</t>
  </si>
  <si>
    <t>BAJIO MUSEO DE LAS IDENTIDADES 5307665</t>
  </si>
  <si>
    <t>11121-0000-0003-0008</t>
  </si>
  <si>
    <t>BAJIO 7868623 MIL</t>
  </si>
  <si>
    <t>11121-0000-0003-0013</t>
  </si>
  <si>
    <t>BAJIO 0123364910101 BIBLIOTECA ARTE SACRO</t>
  </si>
  <si>
    <t>11121-0000-0003-0014</t>
  </si>
  <si>
    <t>BAJIO 0123357090101 CASA LUIS LONG 4TA</t>
  </si>
  <si>
    <t>11121-0000-0003-0015</t>
  </si>
  <si>
    <t>BAJIO ESMU 135276350101</t>
  </si>
  <si>
    <t>11121-0000-0003-0016</t>
  </si>
  <si>
    <t>BAJIO ESMU 16058927</t>
  </si>
  <si>
    <t>11121-0000-0004-0001</t>
  </si>
  <si>
    <t>BANORTE 0137657902</t>
  </si>
  <si>
    <t>11121-0000-0005-0001</t>
  </si>
  <si>
    <t>BANAMEX</t>
  </si>
  <si>
    <t>11141-0000-0004-0000</t>
  </si>
  <si>
    <t>BAJIO MUSEO MIL PLAZO 2</t>
  </si>
  <si>
    <t>11141-0000-0005-0000</t>
  </si>
  <si>
    <t>BAJIO MUSEO MIL PLAZO 5</t>
  </si>
  <si>
    <t>11141-0000-0006-0000</t>
  </si>
  <si>
    <t>ACCESIBILIDAD 07</t>
  </si>
  <si>
    <t>11141-0000-0007-0000</t>
  </si>
  <si>
    <t>ACCESIBILIDAD 30</t>
  </si>
  <si>
    <t>11141-0000-0010-0000</t>
  </si>
  <si>
    <t>BAJIO CUOTAS INVERSION 1-6 DIAS</t>
  </si>
  <si>
    <t>Mubles de oficina y estanteria</t>
  </si>
  <si>
    <t>Herramientas</t>
  </si>
  <si>
    <t xml:space="preserve">    59,749,041.64</t>
  </si>
  <si>
    <t>111411</t>
  </si>
  <si>
    <t>FIDUCIARIO BANAMEX</t>
  </si>
  <si>
    <t>111412</t>
  </si>
  <si>
    <t>REPORTO DOC. X COB INST. CDED</t>
  </si>
  <si>
    <t xml:space="preserve"> NO APLICA</t>
  </si>
  <si>
    <t>112311008</t>
  </si>
  <si>
    <t>112312001</t>
  </si>
  <si>
    <t>GERARDO ENRIQUE PARTIDO VITE</t>
  </si>
  <si>
    <t>112312002</t>
  </si>
  <si>
    <t>JOSE ISAAC ORTEGA RAMIREZ</t>
  </si>
  <si>
    <t>RODOLFO BATTA ESTRADA</t>
  </si>
  <si>
    <t>112311010</t>
  </si>
  <si>
    <t>SELECTA IMPRESORES SA DE CV</t>
  </si>
  <si>
    <t>114111-001</t>
  </si>
  <si>
    <t>CATALOGOS Y CARPETAS</t>
  </si>
  <si>
    <t>114111-002</t>
  </si>
  <si>
    <t>CARTELES</t>
  </si>
  <si>
    <t>114111-003</t>
  </si>
  <si>
    <t>POSTALES</t>
  </si>
  <si>
    <t>114111-004</t>
  </si>
  <si>
    <t>LIBROS DEL MUSEO</t>
  </si>
  <si>
    <t>114111-005</t>
  </si>
  <si>
    <t>GORRAS Y PLAYERAS</t>
  </si>
  <si>
    <t>114112-001</t>
  </si>
  <si>
    <t>LIBROS DONADOS</t>
  </si>
  <si>
    <t>114112002</t>
  </si>
  <si>
    <t>TRANSPARENCIAS</t>
  </si>
  <si>
    <t>124111</t>
  </si>
  <si>
    <t>MOBILIARIO Y EQUIPO DE ADMINITRACION</t>
  </si>
  <si>
    <t>124511</t>
  </si>
  <si>
    <t>EQUIPO DE DEFENSA Y SEGURIDAD</t>
  </si>
  <si>
    <t>124671</t>
  </si>
  <si>
    <t>MAQUINARIA Y OTROS EQUIPOS Y HERRAMIENTAS</t>
  </si>
  <si>
    <t>124711</t>
  </si>
  <si>
    <t>COLECCIONES, OBRAS DE ARTE Y OBJETOS VALIOSOS</t>
  </si>
  <si>
    <t>126311</t>
  </si>
  <si>
    <t>DEPRECIACIÓN ACUMULADA DE MUEBLES</t>
  </si>
  <si>
    <t>126312</t>
  </si>
  <si>
    <t>DEPRECIACIÓN ACUMULADA DE EQUIPO</t>
  </si>
  <si>
    <t>126313</t>
  </si>
  <si>
    <t>126351</t>
  </si>
  <si>
    <t>DEPRECIACIÓN ACUMULADA DE EQPO DE VIGILANCIA</t>
  </si>
  <si>
    <t>126361</t>
  </si>
  <si>
    <t>DEPRECIACIÓN ACUMULADA DE HERRANIENTA</t>
  </si>
  <si>
    <t>OTROS ACTIVOS INTANGIBLES</t>
  </si>
  <si>
    <t>1265</t>
  </si>
  <si>
    <t>DEPRECIACION DETERIORO Y AMORTIZACION</t>
  </si>
  <si>
    <t>El Fideicomiso Museo de la Ciudad de León no cuenta con cuentas incobrables, ni de biologicos; en cuanto a la estimación de inventarios</t>
  </si>
  <si>
    <t>la depreciación  de los bienes se utiliza la depreciación en línea recta, los que estan totalmente depreciados y se siguen utilizando</t>
  </si>
  <si>
    <t xml:space="preserve">tiene valor de un peso; los que están descompuestos se conservan en bodega hasta que se decida en junta de comité que hacer con ellos </t>
  </si>
  <si>
    <t>tratandose de la obras de arte estas no se deprecian  se considera el valor de adquisicion o un estimativo en caso de donación.</t>
  </si>
  <si>
    <t>21-1211</t>
  </si>
  <si>
    <t>21-1291</t>
  </si>
  <si>
    <t>ACREEDORES DIVERSOS</t>
  </si>
  <si>
    <t>21-1711</t>
  </si>
  <si>
    <t>RETENCIONES DE IMPUESTOS</t>
  </si>
  <si>
    <t>Aprovechamientos de tipo corriente</t>
  </si>
  <si>
    <t>42-2311-001</t>
  </si>
  <si>
    <t>42-2311-003</t>
  </si>
  <si>
    <t>Aportaciones extraordinarias</t>
  </si>
  <si>
    <t>Intereses ganados de valores, créditos, bonos y otros</t>
  </si>
  <si>
    <t>511131</t>
  </si>
  <si>
    <t>511321</t>
  </si>
  <si>
    <t>511322</t>
  </si>
  <si>
    <t>511323</t>
  </si>
  <si>
    <t>GRATIFICACION FIN DE AÑO</t>
  </si>
  <si>
    <t>511413</t>
  </si>
  <si>
    <t>511421</t>
  </si>
  <si>
    <t>511431</t>
  </si>
  <si>
    <t>511541</t>
  </si>
  <si>
    <t>DIA DEL PADRE</t>
  </si>
  <si>
    <t>511546</t>
  </si>
  <si>
    <t>511548</t>
  </si>
  <si>
    <t>DIA DE REYES</t>
  </si>
  <si>
    <t>511549</t>
  </si>
  <si>
    <t>10 DE MAYO</t>
  </si>
  <si>
    <t>512111</t>
  </si>
  <si>
    <t>PAPELERÍA Y ART. DE OFICINA</t>
  </si>
  <si>
    <t>512121</t>
  </si>
  <si>
    <t>COPIAS FOTOSTATICAS Y FAX</t>
  </si>
  <si>
    <t>512142</t>
  </si>
  <si>
    <t>EQUIPO MENOR DE TECNOLOGIA</t>
  </si>
  <si>
    <t>512151</t>
  </si>
  <si>
    <t>IMPRESIÓN DE INVITACIONES</t>
  </si>
  <si>
    <t>512161</t>
  </si>
  <si>
    <t>ARTICULOS DE ASEO</t>
  </si>
  <si>
    <t>512183</t>
  </si>
  <si>
    <t>ENVOLTURAS Y EMBALAJES DE OBRA</t>
  </si>
  <si>
    <t>512184</t>
  </si>
  <si>
    <t>SALA DE ARQUEOLOGIA</t>
  </si>
  <si>
    <t>512212</t>
  </si>
  <si>
    <t>GARRAFONES DE AGUA CAFÉ</t>
  </si>
  <si>
    <t>512461</t>
  </si>
  <si>
    <t>MATERIAL ELECTRICO ILUMINACION</t>
  </si>
  <si>
    <t>512481</t>
  </si>
  <si>
    <t>PINTURA FONTANERIA E IMPERMEABILIZANTE</t>
  </si>
  <si>
    <t>512491</t>
  </si>
  <si>
    <t>MATERIALES VARIOS</t>
  </si>
  <si>
    <t>512511</t>
  </si>
  <si>
    <t>FUMIGACIONES</t>
  </si>
  <si>
    <t>513111</t>
  </si>
  <si>
    <t>513131</t>
  </si>
  <si>
    <t>513141</t>
  </si>
  <si>
    <t>SERVICIO DE TELEFONO TRADICIONAL</t>
  </si>
  <si>
    <t>513171</t>
  </si>
  <si>
    <t>PAGINA WEB</t>
  </si>
  <si>
    <t>513181</t>
  </si>
  <si>
    <t>SERVICIO POSTAL</t>
  </si>
  <si>
    <t>513332</t>
  </si>
  <si>
    <t>SERVICIOS DE PROCESO TECNICO Y TECNO</t>
  </si>
  <si>
    <t>513341</t>
  </si>
  <si>
    <t>513342</t>
  </si>
  <si>
    <t>SERVICIOS PROFESIONALES DE ARTISTAS</t>
  </si>
  <si>
    <t>513411</t>
  </si>
  <si>
    <t>COMISIONES BANCARIAS E INTERESES</t>
  </si>
  <si>
    <t>513413</t>
  </si>
  <si>
    <t>GASTOS Y COMISIONES  POR ADM</t>
  </si>
  <si>
    <t>513417</t>
  </si>
  <si>
    <t>COMISIONES TICKET EMPRESARIAL MASTERCARD</t>
  </si>
  <si>
    <t>51-3471</t>
  </si>
  <si>
    <t>TRANSPORTE DE OBRA</t>
  </si>
  <si>
    <t>513521</t>
  </si>
  <si>
    <t>MANTENIMIENTO EQUIPO DE OFICINA</t>
  </si>
  <si>
    <t>513524</t>
  </si>
  <si>
    <t>ENMARCADOS</t>
  </si>
  <si>
    <t>513531</t>
  </si>
  <si>
    <t>MANTENIMIENTO A EQUIPO DE COMPUTO</t>
  </si>
  <si>
    <t>513781</t>
  </si>
  <si>
    <t>SERVICIOS DE TRASLADO Y VIATICOS</t>
  </si>
  <si>
    <t>513613</t>
  </si>
  <si>
    <t>BRINDYS DE HONOR</t>
  </si>
  <si>
    <t>513615</t>
  </si>
  <si>
    <t>MUSEO EN LA COMUNIDAD</t>
  </si>
  <si>
    <t>513651</t>
  </si>
  <si>
    <t>ACTUALIZACIONES Y RECARGOS</t>
  </si>
  <si>
    <t>513952</t>
  </si>
  <si>
    <t>SUSCRIPCIONES Y CUOTAS</t>
  </si>
  <si>
    <t>513953</t>
  </si>
  <si>
    <t>LIBROS Y REVISTAS</t>
  </si>
  <si>
    <t>513954</t>
  </si>
  <si>
    <t>TRANSPORTE LOCAL</t>
  </si>
  <si>
    <t>3955</t>
  </si>
  <si>
    <t>DIVERSOS</t>
  </si>
  <si>
    <t>513981</t>
  </si>
  <si>
    <t>IMPUESTO SOBRE NOMINA</t>
  </si>
  <si>
    <t>551511</t>
  </si>
  <si>
    <t>ESTIMACIONES DEPRECIACIONES</t>
  </si>
  <si>
    <t>311111</t>
  </si>
  <si>
    <t>OBRA DE ARTE</t>
  </si>
  <si>
    <t>311112</t>
  </si>
  <si>
    <t>PIEZAS ARQUEOLOGICAS</t>
  </si>
  <si>
    <t>de Terceros</t>
  </si>
  <si>
    <t>311113</t>
  </si>
  <si>
    <t>EN NUMERARIO</t>
  </si>
  <si>
    <t>322211001</t>
  </si>
  <si>
    <t>REMANENTE NETO DEL EJERCICIO ANTE</t>
  </si>
  <si>
    <t>322211002</t>
  </si>
  <si>
    <t>AÑO 2001-AC</t>
  </si>
  <si>
    <t>322211003</t>
  </si>
  <si>
    <t>AÑO 2002-AC</t>
  </si>
  <si>
    <t>322211004</t>
  </si>
  <si>
    <t>AÑO 2003-AC</t>
  </si>
  <si>
    <t>322211005</t>
  </si>
  <si>
    <t>AÑO 2004-AC</t>
  </si>
  <si>
    <t>322211006</t>
  </si>
  <si>
    <t>AÑO 2005-AC</t>
  </si>
  <si>
    <t>322211007</t>
  </si>
  <si>
    <t>AÑO 2006-AC</t>
  </si>
  <si>
    <t>322211008</t>
  </si>
  <si>
    <t>AÑO 2007-AC</t>
  </si>
  <si>
    <t>322211009</t>
  </si>
  <si>
    <t>AÑO 2008-AC</t>
  </si>
  <si>
    <t>322211010</t>
  </si>
  <si>
    <t>AÑO 2009-AC</t>
  </si>
  <si>
    <t>322211011</t>
  </si>
  <si>
    <t>AÑO 2010-AC</t>
  </si>
  <si>
    <t>322211012</t>
  </si>
  <si>
    <t>AÑO 2010-FIDEICOMISO</t>
  </si>
  <si>
    <t>322211013</t>
  </si>
  <si>
    <t>AÑO 2011-AC</t>
  </si>
  <si>
    <t>322211014</t>
  </si>
  <si>
    <t>AÑO 2012-AC</t>
  </si>
  <si>
    <t>322211015</t>
  </si>
  <si>
    <t>AÑO 2013-AC</t>
  </si>
  <si>
    <t>322211016</t>
  </si>
  <si>
    <t>AÑO 2014-AC</t>
  </si>
  <si>
    <t>322211017</t>
  </si>
  <si>
    <t>AÑO 2015-AC</t>
  </si>
  <si>
    <t>321111112</t>
  </si>
  <si>
    <t>RESULTADO DEL EJERCICIO: (AHORRO/ DESAHORRO)</t>
  </si>
  <si>
    <t>11-112</t>
  </si>
  <si>
    <t>fondo fijo de caja</t>
  </si>
  <si>
    <t>FONDO FIJO</t>
  </si>
  <si>
    <t>11-1122</t>
  </si>
  <si>
    <t>TICKET EMPRESARIAL  MASTERCARD</t>
  </si>
  <si>
    <t>11-1211-001</t>
  </si>
  <si>
    <t>BANAMEX CUENTA 5685663246</t>
  </si>
  <si>
    <t>11-1211-002</t>
  </si>
  <si>
    <t>BANAMEX CUENTA 5685743932</t>
  </si>
  <si>
    <t>REPORTO DOC.COB INST.CRED</t>
  </si>
  <si>
    <t>COLECCIONES OBRAS DE ARTE CULTURALES</t>
  </si>
  <si>
    <t>OBRAS DE ARTE</t>
  </si>
  <si>
    <t>111400000000000000000</t>
  </si>
  <si>
    <t>Inversiones Temporales (Hasta 3 meses)</t>
  </si>
  <si>
    <t>111400002000000000000</t>
  </si>
  <si>
    <t>INV. ACTINVER CASA DE BOLSA, S.A. DE C.V.CT.915193</t>
  </si>
  <si>
    <t xml:space="preserve">INVERSIÓN FONDOS DE INVERSION, PAPEL GUBERNAMENTAL
</t>
  </si>
  <si>
    <t>111400004000000000000</t>
  </si>
  <si>
    <t>INV. BANCO BANORTE CTO.0501878922</t>
  </si>
  <si>
    <t>112200000000000000000</t>
  </si>
  <si>
    <t>Cuentas por Cobrar a Corto Plazo</t>
  </si>
  <si>
    <t>112200001000000000000</t>
  </si>
  <si>
    <t>IVA</t>
  </si>
  <si>
    <t>112200001000100000000</t>
  </si>
  <si>
    <t>112200001000200000000</t>
  </si>
  <si>
    <t>IVA POR ACREDITAR</t>
  </si>
  <si>
    <t>112200001000300000000</t>
  </si>
  <si>
    <t>112200002000000000000</t>
  </si>
  <si>
    <t>SUBSIDIO PARA EL EMPLEO</t>
  </si>
  <si>
    <t>112400000000000000000</t>
  </si>
  <si>
    <t>Ingresos por recuperar a Corto Plazo</t>
  </si>
  <si>
    <t>112400001000000000000</t>
  </si>
  <si>
    <t>SECTOR 1</t>
  </si>
  <si>
    <t>112400001000200000000</t>
  </si>
  <si>
    <t>PALOMARES ARMENTA RAMONA</t>
  </si>
  <si>
    <t>112400001000600000000</t>
  </si>
  <si>
    <t>MARIA ELIZABETH MANZANO C</t>
  </si>
  <si>
    <t>112400001001700000000</t>
  </si>
  <si>
    <t>CHURRASCARIA CRUCEIRO DO SUL, S.A. DE C.V.</t>
  </si>
  <si>
    <t>112400001001800000000</t>
  </si>
  <si>
    <t>MARTHA FELIPA SOLIS GUERRERO</t>
  </si>
  <si>
    <t>112400001004300000000</t>
  </si>
  <si>
    <t>JOSEFINA JUANA DOMINGUEZ HERNANDEZ</t>
  </si>
  <si>
    <t>112400002000000000000</t>
  </si>
  <si>
    <t>SECTOR 2</t>
  </si>
  <si>
    <t>112400002001700000000</t>
  </si>
  <si>
    <t>ADRIAN SOTO DOMINGUEZ</t>
  </si>
  <si>
    <t>112400002001900000000</t>
  </si>
  <si>
    <t>JUANA ALICIA SANCHEZ SANCHEZ</t>
  </si>
  <si>
    <t>112400002003400000000</t>
  </si>
  <si>
    <t>FERNANDO TREJO FLORES</t>
  </si>
  <si>
    <t>112400002004400000000</t>
  </si>
  <si>
    <t>SALOMON TEOMITZI VAZQUEZ</t>
  </si>
  <si>
    <t>112400002004700000000</t>
  </si>
  <si>
    <t>NORMA LETICIA PORRAS LOPEZ</t>
  </si>
  <si>
    <t>112400002006400000000</t>
  </si>
  <si>
    <t>CECILIA RLETT NUÑEZ AVILA</t>
  </si>
  <si>
    <t>112400002005800000000</t>
  </si>
  <si>
    <t>FRANCISCO JAVIER OJEDA MEDINA</t>
  </si>
  <si>
    <t>112400002007600000000</t>
  </si>
  <si>
    <t>BERTHA GUARDADO GARCIA</t>
  </si>
  <si>
    <t>112400002012500000000</t>
  </si>
  <si>
    <t>MARIA LEONOR MERAZ ROSALES</t>
  </si>
  <si>
    <t>112400002012600000000</t>
  </si>
  <si>
    <t>JUANA DEL CARMEN QUINTANA NUÑEZ</t>
  </si>
  <si>
    <t>112400002012900000000</t>
  </si>
  <si>
    <t>MARGARITA ARELLANO RAMOS</t>
  </si>
  <si>
    <t>112400002022500000000</t>
  </si>
  <si>
    <t>MA. MARGARITA CALVILLO</t>
  </si>
  <si>
    <t>112400002028600000000</t>
  </si>
  <si>
    <t xml:space="preserve">PASTEURIZADORA DE LEON, S.A DE C.V. </t>
  </si>
  <si>
    <t>112400003000000000000</t>
  </si>
  <si>
    <t>SECTOR 3</t>
  </si>
  <si>
    <t>112400003000400000000</t>
  </si>
  <si>
    <t xml:space="preserve">GUILLERMO RUIZ CRAVIOTO </t>
  </si>
  <si>
    <t>112400003002100000000</t>
  </si>
  <si>
    <t xml:space="preserve">ANASTACIO JULI QUISPE </t>
  </si>
  <si>
    <t>112400003003000000000</t>
  </si>
  <si>
    <t>OSCAR ROA SANCHEZ</t>
  </si>
  <si>
    <t>112400003003200000000</t>
  </si>
  <si>
    <t>JOSE MARTIN MERCADO ROMERO</t>
  </si>
  <si>
    <t>112400003003700000000</t>
  </si>
  <si>
    <t>ROSA MARIA LONA MORENO</t>
  </si>
  <si>
    <t>112400003004200000000</t>
  </si>
  <si>
    <t xml:space="preserve">JIN LIM JUNG </t>
  </si>
  <si>
    <t>112400003004300000000</t>
  </si>
  <si>
    <t>EDGAR ALI ESCOBAR LARA</t>
  </si>
  <si>
    <t>112400003005000000000</t>
  </si>
  <si>
    <t>JOSE LUIS HIGINIO TELLO GUTIERREZ</t>
  </si>
  <si>
    <t>112400003006200000000</t>
  </si>
  <si>
    <t>DARIO GONZALEZ GARDUÑO</t>
  </si>
  <si>
    <t>112400003006300000000</t>
  </si>
  <si>
    <t>ALBERTO CARLOS RODRIGUEZ REGALADO</t>
  </si>
  <si>
    <t>112400003006600000000</t>
  </si>
  <si>
    <t>FEDERICO CASTAÑEDA NIETO</t>
  </si>
  <si>
    <t>112400003008000000000</t>
  </si>
  <si>
    <t>GALERIAS D MARSIS MUEBLES, S.A. DE C.V.</t>
  </si>
  <si>
    <t>112400003008100000000</t>
  </si>
  <si>
    <t>MARLON CRISTOBAL CORTES LUGO</t>
  </si>
  <si>
    <t>112400003008200000000</t>
  </si>
  <si>
    <t>INDUSTRIAS HERSAMEX, S.A. DE C.V.</t>
  </si>
  <si>
    <t>112400003008600000000</t>
  </si>
  <si>
    <t>MA. MAGDALENA PADILLA AGUILAR</t>
  </si>
  <si>
    <t>112400003009200000000</t>
  </si>
  <si>
    <t>TRINIDAD CONDE CUELLAR</t>
  </si>
  <si>
    <t>112400003009500000000</t>
  </si>
  <si>
    <t>MARIA ALEJANDRA MERQUEZ DE ANDA</t>
  </si>
  <si>
    <t>112400003011300000000</t>
  </si>
  <si>
    <t>MARIA LOURDES CONCEPCION BALLO AHUATZI</t>
  </si>
  <si>
    <t>112400003011900000000</t>
  </si>
  <si>
    <t>FRANCISCO LINARES FLORES</t>
  </si>
  <si>
    <t>112400003012100000000</t>
  </si>
  <si>
    <t>LUZ MARIA MEDEL QUIROZ</t>
  </si>
  <si>
    <t>112400003012600000000</t>
  </si>
  <si>
    <t>PROMOTORA LEONESA, S.A. DE C.V.</t>
  </si>
  <si>
    <t>112400003013500000000</t>
  </si>
  <si>
    <t>GUILLERMO GONZALEZ GASCA</t>
  </si>
  <si>
    <t>112400003015500000000</t>
  </si>
  <si>
    <t>OPERADORA COMERCIALIZADORA E INMOBILIARIA PACIFICO</t>
  </si>
  <si>
    <t>112400003015800000000</t>
  </si>
  <si>
    <t>MIRIAM SANCHEZ FLORES</t>
  </si>
  <si>
    <t>112400003016700000000</t>
  </si>
  <si>
    <t>ARTURO PACHECO MORENO</t>
  </si>
  <si>
    <t>112400003018100000000</t>
  </si>
  <si>
    <t>JOSE DEL REFUGIO AGUILAR LUNA</t>
  </si>
  <si>
    <t>112400003023100000000</t>
  </si>
  <si>
    <t>SABINA MENDEZ JIMENEZ</t>
  </si>
  <si>
    <t>112400003029100000000</t>
  </si>
  <si>
    <t xml:space="preserve">JENIFFER PATRICIA DURON ESQUIVEL </t>
  </si>
  <si>
    <t>112400003030400000000</t>
  </si>
  <si>
    <t>PEDRO ROA MEJIA</t>
  </si>
  <si>
    <t>112400003032400000000</t>
  </si>
  <si>
    <t xml:space="preserve">NEFTIS SARAI SARRELANGUE CALVA </t>
  </si>
  <si>
    <t>112400003032600000000</t>
  </si>
  <si>
    <t xml:space="preserve">ANTONIO VELA FLORES </t>
  </si>
  <si>
    <t>112400003033200000000</t>
  </si>
  <si>
    <t>JUSTINO GILBERTO HERNANDEZ BAZAN</t>
  </si>
  <si>
    <t>112400003033300000000</t>
  </si>
  <si>
    <t>MARCOS ISRAEL BALDERRAMA ZURITA</t>
  </si>
  <si>
    <t>112400003033900000000</t>
  </si>
  <si>
    <t>JUAN FERNANDO MORALES VALDOVINOS</t>
  </si>
  <si>
    <t>112400003034900000000</t>
  </si>
  <si>
    <t xml:space="preserve">DIEGO RAFAEL CAMARILLO LARIOS </t>
  </si>
  <si>
    <t>112400003035400000000</t>
  </si>
  <si>
    <t xml:space="preserve">JULIO OCTAVIO IÑIGUEZ GARCIA </t>
  </si>
  <si>
    <t>112400003035700000000</t>
  </si>
  <si>
    <t xml:space="preserve">SMARTAIN DE MEXICO, S.A. DE C.V. </t>
  </si>
  <si>
    <t>112400003036800000000</t>
  </si>
  <si>
    <t>GRUPO TORRES CORZO AUTOMOTRIZ DEL BAJIO SA DE CV</t>
  </si>
  <si>
    <t>112400003038500000000</t>
  </si>
  <si>
    <t>MARIA ELIZABETH MANZANO CAMPOS</t>
  </si>
  <si>
    <t>112400003038800000000</t>
  </si>
  <si>
    <t>AIDA GARCIA MARQUEZ</t>
  </si>
  <si>
    <t>112400003039900000000</t>
  </si>
  <si>
    <t>HECTOR HUERTA JUAREZ</t>
  </si>
  <si>
    <t>112400003040000000000</t>
  </si>
  <si>
    <t>PEDRO EDGAR ORTIZ ROMERO</t>
  </si>
  <si>
    <t>112400003040300000000</t>
  </si>
  <si>
    <t>MARIA DE LOURDES SARMIENTO FLORES</t>
  </si>
  <si>
    <t>112400003040600000000</t>
  </si>
  <si>
    <t>ELIAS GOMEZ CEBALLOS</t>
  </si>
  <si>
    <t>112400003040900000000</t>
  </si>
  <si>
    <t>ESTEBAN REYNOSO HERNANDEZ</t>
  </si>
  <si>
    <t>112400003041100000000</t>
  </si>
  <si>
    <t>FRANCISCO JAVIER MARMOLEJO GONZALEZ</t>
  </si>
  <si>
    <t>112400003041600000000</t>
  </si>
  <si>
    <t>112400003041900000000</t>
  </si>
  <si>
    <t>CLAUDIA EDITH GALAN CONTRERAS</t>
  </si>
  <si>
    <t>112400003042200000000</t>
  </si>
  <si>
    <t>PEDRO GARCIA AVILA</t>
  </si>
  <si>
    <t>112400003042400000000</t>
  </si>
  <si>
    <t>CECILIA ARLETTE NUÑEZ AVILA</t>
  </si>
  <si>
    <t>112400003042800000000</t>
  </si>
  <si>
    <t>EL ARTE EGIPCIO, S.A. DE C.V.</t>
  </si>
  <si>
    <t>112400003043000000000</t>
  </si>
  <si>
    <t>RAUL CHOQUE MENDOZA</t>
  </si>
  <si>
    <t>112400003043200000000</t>
  </si>
  <si>
    <t>CAALEF SA DE CV</t>
  </si>
  <si>
    <t>112400003043500000000</t>
  </si>
  <si>
    <t>JESUS LLAMAS MENDOZA</t>
  </si>
  <si>
    <t>112400004000000000000</t>
  </si>
  <si>
    <t>SECTOR 4</t>
  </si>
  <si>
    <t>112400004000400000000</t>
  </si>
  <si>
    <t>ARCELIA YANETH MONZALVO MORELES</t>
  </si>
  <si>
    <t>112400004000800000000</t>
  </si>
  <si>
    <t>JOSE LUIS RAMOS MORALES</t>
  </si>
  <si>
    <t>112400004002500000000</t>
  </si>
  <si>
    <t>LUCIA AYALA ANDRADE</t>
  </si>
  <si>
    <t>112400004003800000000</t>
  </si>
  <si>
    <t>ROLANDO SANCHEZ GUTIERREZ</t>
  </si>
  <si>
    <t>112400004010800000000</t>
  </si>
  <si>
    <t>JESUS ERNESTO GONZALEZ MOSCOSSO</t>
  </si>
  <si>
    <t>112400004010900000000</t>
  </si>
  <si>
    <t>BODEGAS ALARCON S.A. DE C.V.</t>
  </si>
  <si>
    <t>112400004011300000000</t>
  </si>
  <si>
    <t>ROSENDO MONTES MORALES</t>
  </si>
  <si>
    <t>112400004011500000000</t>
  </si>
  <si>
    <t>PEDRO AMADOR HERNANDEZ</t>
  </si>
  <si>
    <t>112400004011700000000</t>
  </si>
  <si>
    <t>ROSARIO MENDIOLA ROMERO</t>
  </si>
  <si>
    <t>112400004012100000000</t>
  </si>
  <si>
    <t>CASA AMIGA DE SILAO, S.A. DE C.V.</t>
  </si>
  <si>
    <t>112400004012200000000</t>
  </si>
  <si>
    <t>PROVEEDORA DE CRISTALERIA ACAMBARO, S.A. DE C.V.</t>
  </si>
  <si>
    <t>112400004013400000000</t>
  </si>
  <si>
    <t>MARIA TERESA SHAAR SUCAR</t>
  </si>
  <si>
    <t>112400004013500000000</t>
  </si>
  <si>
    <t>ESPECTACULOS DE LA LAGUNA Y ASOCIADOS S.A. DE C.V.</t>
  </si>
  <si>
    <t>112400004014200000000</t>
  </si>
  <si>
    <t xml:space="preserve">EDGAR ALEJANDRO ALCALA ALONSO </t>
  </si>
  <si>
    <t>112400004014700000000</t>
  </si>
  <si>
    <t>ADAN GONZALEZ CARTEÑO</t>
  </si>
  <si>
    <t>112400004015200000000</t>
  </si>
  <si>
    <t>112400005000000000000</t>
  </si>
  <si>
    <t>SECTOR 5</t>
  </si>
  <si>
    <t>112400005000700000000</t>
  </si>
  <si>
    <t xml:space="preserve">JAIME ASUNCION VILCHIS VAZQUEZ </t>
  </si>
  <si>
    <t>112400005004200000000</t>
  </si>
  <si>
    <t xml:space="preserve">ELMER GABRIEL MEDECIGO SANCHEZ </t>
  </si>
  <si>
    <t>112400005005300000000</t>
  </si>
  <si>
    <t>RUBEN MONTELONGO VAZQUEZ</t>
  </si>
  <si>
    <t>112400007000000000000</t>
  </si>
  <si>
    <t>VENDEDORES</t>
  </si>
  <si>
    <t>112400007000200000000</t>
  </si>
  <si>
    <t>MARIA DE JESUS SANCHEZ LOPEZ</t>
  </si>
  <si>
    <t>112400012000000000000</t>
  </si>
  <si>
    <t>RESTAURANTES Y VINICOLAS</t>
  </si>
  <si>
    <t>112400012000200000000</t>
  </si>
  <si>
    <t>MONTANTES ROSA DOÑA PETRA</t>
  </si>
  <si>
    <t>112400012000300000000</t>
  </si>
  <si>
    <t>MARTINEZ ALBA JUAN HUARACHE DE LUPITA</t>
  </si>
  <si>
    <t>112400012000400000000</t>
  </si>
  <si>
    <t>FUENTES VELAZQUEZ SAUL RAFAEL ARGENTINISIMO</t>
  </si>
  <si>
    <t>112400012000500000000</t>
  </si>
  <si>
    <t>MAMBO LEON,S.A. DE C.V.</t>
  </si>
  <si>
    <t>112400012000600000000</t>
  </si>
  <si>
    <t>EDGAR ALEJANDRO ALCALA ALONSO CIAO</t>
  </si>
  <si>
    <t>112400012000700000000</t>
  </si>
  <si>
    <t>TERESITA DEL NIÑO JESUS QUIROZ SOTO C3 Y C6</t>
  </si>
  <si>
    <t>112400012000900000000</t>
  </si>
  <si>
    <t>DOMINGO DAVID GUERRERO RODRIGUEZ (LA OTRA HISTORIA</t>
  </si>
  <si>
    <t>112400012001200000000</t>
  </si>
  <si>
    <t>ROGELIO SERRANO SANCHEZ (BRASERIO)</t>
  </si>
  <si>
    <t>112400012001300000000</t>
  </si>
  <si>
    <t>112400012002200000000</t>
  </si>
  <si>
    <t>JOSE LUIS ORTIZ ACOSTA</t>
  </si>
  <si>
    <t>112400012002300000000</t>
  </si>
  <si>
    <t>JOSE FABRICIO FUENTES VELAZQUEZ (ARGENTINISIMO)</t>
  </si>
  <si>
    <t>112400012002400000000</t>
  </si>
  <si>
    <t>GUILLERMO RAUL NAVARRETE MORENO (EL INFIERNO)</t>
  </si>
  <si>
    <t>112400012002500000000</t>
  </si>
  <si>
    <t xml:space="preserve">OSCAR VILLA BOLAÑOS </t>
  </si>
  <si>
    <t>112400012002600000000</t>
  </si>
  <si>
    <t xml:space="preserve">GUADALUPE LUIS ALBERTO MUÑOZ FLORES </t>
  </si>
  <si>
    <t>112400012002700000000</t>
  </si>
  <si>
    <t>MIRIAM HERLINDA PERAZA RIVERO</t>
  </si>
  <si>
    <t>112400012002800000000</t>
  </si>
  <si>
    <t xml:space="preserve">IOS PASTA Y BAR, S.A DE C.V </t>
  </si>
  <si>
    <t>112400013000000000000</t>
  </si>
  <si>
    <t>SERVICIOS POR EXCLUSIVIDAD</t>
  </si>
  <si>
    <t>112400013000100000000</t>
  </si>
  <si>
    <t>PALENQUE</t>
  </si>
  <si>
    <t>112400013000200000000</t>
  </si>
  <si>
    <t>ATRACCIONES GARCIA promotora de ferias y espectacu</t>
  </si>
  <si>
    <t>112400013000500000000</t>
  </si>
  <si>
    <t>BANOS</t>
  </si>
  <si>
    <t>112400013000700000000</t>
  </si>
  <si>
    <t>ATRACCIONES CARLON SA</t>
  </si>
  <si>
    <t>112400013001100000000</t>
  </si>
  <si>
    <t xml:space="preserve">ESPECTACULARES GARCIA, S.A. DE C.V. </t>
  </si>
  <si>
    <t>112400013001300000000</t>
  </si>
  <si>
    <t xml:space="preserve">RADIOMOVIL DIPSA, S.A. DE C.V. </t>
  </si>
  <si>
    <t>112400015000000000000</t>
  </si>
  <si>
    <t>PUBLICIDAD</t>
  </si>
  <si>
    <t>112400015000100000000</t>
  </si>
  <si>
    <t>CAJA POPULAR MEXICANA SAP</t>
  </si>
  <si>
    <t>112400015000600000000</t>
  </si>
  <si>
    <t xml:space="preserve">ROLLING TOURS TRAVEL, S.A. DE C.V. </t>
  </si>
  <si>
    <t>112400015000900000000</t>
  </si>
  <si>
    <t xml:space="preserve">AUTOBUSES DE LA PIEDAD, S.A. DE C.V. </t>
  </si>
  <si>
    <t>112400018000000000000</t>
  </si>
  <si>
    <t>RECINTO</t>
  </si>
  <si>
    <t>112400018000100000000</t>
  </si>
  <si>
    <t>LEON OFICINAS DE CONVENCIONES Y VISITANTES, A.C</t>
  </si>
  <si>
    <t>112400018002300000000</t>
  </si>
  <si>
    <t>CONVERGENCIA PARTIDO POLITICO NACIONAL</t>
  </si>
  <si>
    <t>112400018002400000000</t>
  </si>
  <si>
    <t>112400018002700000000</t>
  </si>
  <si>
    <t>JUAN CARLOS MORENO RODRIGUEZ</t>
  </si>
  <si>
    <t>112400018004200000000</t>
  </si>
  <si>
    <t>GUADALUPE ARMIDA PADILLA VDA.DE TEJEDA</t>
  </si>
  <si>
    <t>112400018004800000000</t>
  </si>
  <si>
    <t>FID PROMOCION JUVENIL 129747</t>
  </si>
  <si>
    <t>112400018004900000000</t>
  </si>
  <si>
    <t>PROMOTORA SOCIAL Y DEPORTIVA LECHUGUEROS, A.C.</t>
  </si>
  <si>
    <t>112400018005100000000</t>
  </si>
  <si>
    <t>GOBIERNO DEL ESTADO DE GUANAJUATO</t>
  </si>
  <si>
    <t>112400018005900000000</t>
  </si>
  <si>
    <t>INSTITUTO DE SALUD PUBLICA DEL ESTADO DE GUANAJUAT</t>
  </si>
  <si>
    <t>112400018007700000000</t>
  </si>
  <si>
    <t xml:space="preserve">ADRIANA LOPEZ MANRIQUE </t>
  </si>
  <si>
    <t>112400018010400000000</t>
  </si>
  <si>
    <t xml:space="preserve">MA. CONCEPCION LICEAGA VILLASEÑOR </t>
  </si>
  <si>
    <t>112400018010500000000</t>
  </si>
  <si>
    <t xml:space="preserve">LEON VIVE, A.C. </t>
  </si>
  <si>
    <t>112400018010600000000</t>
  </si>
  <si>
    <t>FUNDACION CULTURAL FORJADORES DE MEXICO, A.C.</t>
  </si>
  <si>
    <t>112400018010800000000</t>
  </si>
  <si>
    <t xml:space="preserve">ARQUIDIOCESIS DE LEON, A.R. </t>
  </si>
  <si>
    <t>112400018011100000000</t>
  </si>
  <si>
    <t xml:space="preserve">UNIVERSE MARKETING &amp; TALENT PRODUCTIONS, S DE R.L </t>
  </si>
  <si>
    <t>112400018017000000000</t>
  </si>
  <si>
    <t xml:space="preserve">CREATIVIDAD Y ESPECTACULOS, S.A. DE C.V. </t>
  </si>
  <si>
    <t>112400018017700000000</t>
  </si>
  <si>
    <t>JUAN ANTONIO CADENA ROJAS</t>
  </si>
  <si>
    <t>112400018021200000000</t>
  </si>
  <si>
    <t xml:space="preserve">INTEGRA EVENTOS, S.A. DE C.V. </t>
  </si>
  <si>
    <t>112400018021700000000</t>
  </si>
  <si>
    <t>LUIS ANTONIO SANCHEZ FLORES</t>
  </si>
  <si>
    <t>112400018023600000000</t>
  </si>
  <si>
    <t>BRENDA SARAHI LOPEZ OLIVARES</t>
  </si>
  <si>
    <t>112400018024900000000</t>
  </si>
  <si>
    <t>MARIA JUANA AGUILERA AGUILERA</t>
  </si>
  <si>
    <t>112400018025600000000</t>
  </si>
  <si>
    <t xml:space="preserve">VIDEOCASETTE, S.A. DE C.V. </t>
  </si>
  <si>
    <t>112400018025700000000</t>
  </si>
  <si>
    <t xml:space="preserve">ALEJANDRO NACHEZ GONZALEZ </t>
  </si>
  <si>
    <t>112400018026600000000</t>
  </si>
  <si>
    <t>PACEMD MEXICO AC</t>
  </si>
  <si>
    <t>112400018027700000000</t>
  </si>
  <si>
    <t>RALLYMEX, S.A. DE C.V.</t>
  </si>
  <si>
    <t>112400018028400000000</t>
  </si>
  <si>
    <t>JUAREZ GOMEZ MA ELENA</t>
  </si>
  <si>
    <t>112400018028900000000</t>
  </si>
  <si>
    <t>CORTINA TORRES JORGE LEON</t>
  </si>
  <si>
    <t>112400018032600000000</t>
  </si>
  <si>
    <t>CORTES RODRIGUEZ  MARIA GABRIELA</t>
  </si>
  <si>
    <t>112400018032700000000</t>
  </si>
  <si>
    <t>GONZALEZ VALADEZ M. EUGENIA</t>
  </si>
  <si>
    <t>112400018033700000000</t>
  </si>
  <si>
    <t>ALVAREZ HERNANDEZ RAUL GERARDO</t>
  </si>
  <si>
    <t>112400018035400000000</t>
  </si>
  <si>
    <t>ARRIAGA ROBERTO ENRIQUE</t>
  </si>
  <si>
    <t>112400018038500000000</t>
  </si>
  <si>
    <t>GODINEZ IBARRA ARTURO</t>
  </si>
  <si>
    <t>112400018040500000000</t>
  </si>
  <si>
    <t>MUÑIZ PIÑA LAURA BERENICE</t>
  </si>
  <si>
    <t>112400018041400000000</t>
  </si>
  <si>
    <t>TORRES GALVAN ANA BERTHA</t>
  </si>
  <si>
    <t>112400018044100000000</t>
  </si>
  <si>
    <t>WILLY KOENIG CASAOPRIEGO</t>
  </si>
  <si>
    <t>112400018044500000000</t>
  </si>
  <si>
    <t>MEDINA BARAJAS SUSANA</t>
  </si>
  <si>
    <t>112400018087600000000</t>
  </si>
  <si>
    <t>112400019000000000000</t>
  </si>
  <si>
    <t xml:space="preserve">VARIOS FERIA </t>
  </si>
  <si>
    <t>112400019000600000000</t>
  </si>
  <si>
    <t>BOLETOS ILUSSION</t>
  </si>
  <si>
    <t>112400019000600026000</t>
  </si>
  <si>
    <t>SANCOMAN SA DE CV</t>
  </si>
  <si>
    <t>112400019000900000000</t>
  </si>
  <si>
    <t>GAFETES CONTRATOS</t>
  </si>
  <si>
    <t>112400019020900727000</t>
  </si>
  <si>
    <t>112400019001000000000</t>
  </si>
  <si>
    <t>BAÑOS CONTRATOS</t>
  </si>
  <si>
    <t>112400019021000721000</t>
  </si>
  <si>
    <t>112300000000000000000</t>
  </si>
  <si>
    <t>Deudores Diversos por cobrar a Corto Plazo</t>
  </si>
  <si>
    <t>112300012000000000000</t>
  </si>
  <si>
    <t>BANORTE</t>
  </si>
  <si>
    <t>Este saldo (1,171.97) proviene de ISR retenido indebidamente por banco Banorte en la inversion que este patronato tiene con ese Banco, data de enero del 2012, importe que sera devuelto por el banco, se envio oficio a Banorte Solicitando la devolucion de este importe, y el saldo (580.00) se deriva por cobro indebido de token.</t>
  </si>
  <si>
    <t>112300080000000000000</t>
  </si>
  <si>
    <t>VILLANUEVA GUTIERREZ GERARDO</t>
  </si>
  <si>
    <t>Este importe proviene del descuento que se le realizo al  trabajador en su liquidacion, debido a que en nominas anteriores se le realizo un deposito de mas por dicha cantidad.</t>
  </si>
  <si>
    <t>112300081000000000000</t>
  </si>
  <si>
    <t>JOSE DE LA LUZ GONZALEZ</t>
  </si>
  <si>
    <t>Proviene  del  servicio contratado de telefonia celular, el cual tiene establecida una tarifa maxima de consumo, al rebasar dicha tarifa es descontada al usuario via nomina, o mediante su deposito directo en bancos.</t>
  </si>
  <si>
    <t>El pago se realizará mediante el deposito directo en bancos por parte del usuario del servicio.</t>
  </si>
  <si>
    <t>112300110000000000000</t>
  </si>
  <si>
    <t>Este saldo proviene del pago del IMSS del mes de marzo 2015, efectuado en el mes de abril, mediante la linea de captura SIPARE, por el monto de $135,665.45, donde el importe real a pagar era de $131,353.50.</t>
  </si>
  <si>
    <t>La diferencia de $4,311.95, pagado de mas se bonificara en pago de IMSS subsecuente.</t>
  </si>
  <si>
    <t>112300114000000000000</t>
  </si>
  <si>
    <t>Este saldo corresponde  al redondeo por el pago del seguro a causa del accidente ocurrido en la velaria de la feria durante el festival de verano Piromusic Fest, el cual fué pagado por el patronato.</t>
  </si>
  <si>
    <t>112300148000000000000</t>
  </si>
  <si>
    <t>LUNA ALVAREZ MARIA GUADALUPE</t>
  </si>
  <si>
    <t>Este saldo corresponde a la dispersion realizada por RH para confirmar que la dispersion correcta de nomina no áse efectuara doble por error</t>
  </si>
  <si>
    <t>112500000000000000000</t>
  </si>
  <si>
    <t>Deudores por Anticipos de la Tesorería a Corto Pla</t>
  </si>
  <si>
    <t>Corresponde a fondos fijos para gastos menores y urgentes del area de compras y de oficinas generales</t>
  </si>
  <si>
    <t>Estos se reintegrarán al 31 de diciembre de cada año</t>
  </si>
  <si>
    <t>112500001000100000000</t>
  </si>
  <si>
    <t>HERNANDEZ NEGRETE MARTIN</t>
  </si>
  <si>
    <t>Este saldo se reintegró el 31 de diciembre, pero por ser día sabado, el banco reconocerá el deposito hasta el dia lunes 2 de enero de 2017.</t>
  </si>
  <si>
    <t>113000000000000000000</t>
  </si>
  <si>
    <t>Derechos a recibir bienes o servicios</t>
  </si>
  <si>
    <t>113100000000000000000</t>
  </si>
  <si>
    <t>Anticipo a proveedores por adquisición de bienes y</t>
  </si>
  <si>
    <t>113100003000000000000</t>
  </si>
  <si>
    <t>ANTICIPO PROVEDORES Y PRESTADORES DE SERVICIOS</t>
  </si>
  <si>
    <t>113100003003100000000</t>
  </si>
  <si>
    <t>MORENO SALA SANDRA RUTH</t>
  </si>
  <si>
    <t>Se refieren a anticipos a cuenta de contratos  en relacion a los espectaculos o contratacion  de servicios para el Evento Feria. Este anticipo proviene del ejercicio 2011</t>
  </si>
  <si>
    <t>No es factible su recuperacion</t>
  </si>
  <si>
    <t>113100030000800000000</t>
  </si>
  <si>
    <t>ALVAREZ HERNANDEZ LUIS ERNESTO</t>
  </si>
  <si>
    <t>113100003000300000000</t>
  </si>
  <si>
    <t>BAUTISTA MORALES BARTOLOME</t>
  </si>
  <si>
    <t>Se refieren a anticipos a cuenta de contratos  en relacion a los espectaculos o contratacion  de servicios para el Evento Feria 2017</t>
  </si>
  <si>
    <t>Se devengará el gasto una vez concluido el espectaculo o servicio contratado que se llevará a cabo para feria 2017 durante el ejercicio 2017.</t>
  </si>
  <si>
    <t>113100003000600000000</t>
  </si>
  <si>
    <t xml:space="preserve">ARENA  PRODUCTIONS MEXICO, S.A. DE C.V. </t>
  </si>
  <si>
    <t>113100003001300000000</t>
  </si>
  <si>
    <t xml:space="preserve">ROBERT'S INTERNACIONAL CIRCUS, S.A. DE C.V. </t>
  </si>
  <si>
    <t>113100003001800000000</t>
  </si>
  <si>
    <t xml:space="preserve">LUX PIROTECNIA, S.A. DE C.V. </t>
  </si>
  <si>
    <t>113100003002900000000</t>
  </si>
  <si>
    <t>RAMIREZ HERNANDEZ JAIME</t>
  </si>
  <si>
    <t>113100003007400000000</t>
  </si>
  <si>
    <t xml:space="preserve">FABRICA DE ROPA LEON INDUSTRIAL, S.A. DE C.V. </t>
  </si>
  <si>
    <t>113100003008200000000</t>
  </si>
  <si>
    <t>GRUPO PRODUCE COMUNICACION S.A. DE C.V.</t>
  </si>
  <si>
    <t>113100003010700000000</t>
  </si>
  <si>
    <t>CANALES GUTIERREZ LILIANA</t>
  </si>
  <si>
    <t>113100003011900000000</t>
  </si>
  <si>
    <t>LEON RODRIGUEZ MARIANA</t>
  </si>
  <si>
    <t>113100003013200000000</t>
  </si>
  <si>
    <t>AGUIRRE QUEZADA IVA JOSE GUADALUPE</t>
  </si>
  <si>
    <t>113100003014600000000</t>
  </si>
  <si>
    <t xml:space="preserve">COMERCIALIZADORA INDUSTRIAL NASSER, S.A. DE C.V. </t>
  </si>
  <si>
    <t>113100003016100000000</t>
  </si>
  <si>
    <t>VOCA PEOPLE ltd</t>
  </si>
  <si>
    <t>113100003016200000000</t>
  </si>
  <si>
    <t>CAP MERCANTIL S.A. DE C.V.</t>
  </si>
  <si>
    <t>113100003016300000000</t>
  </si>
  <si>
    <t>ZUÑIGA IBARRA MARIA DEL CARMEN</t>
  </si>
  <si>
    <t>113100003016400000000</t>
  </si>
  <si>
    <t>GRUPO RADIOFONICO DE GUANAJUATO SA DE CV</t>
  </si>
  <si>
    <t>113100003016500000000</t>
  </si>
  <si>
    <t>ESQUIVEL DOMINGUEZ ARACELI</t>
  </si>
  <si>
    <t>113100003016600000000</t>
  </si>
  <si>
    <t>SANCHEZ RODRIGUEZ MIGUEL ANGEL</t>
  </si>
  <si>
    <t>113100003016700000000</t>
  </si>
  <si>
    <t>BADILLO SANCHEZ JAVIER</t>
  </si>
  <si>
    <t>113100003016800000000</t>
  </si>
  <si>
    <t>UNION DE CONSUMIDORES Y NEGOCIOS. S.A. DE C.V.</t>
  </si>
  <si>
    <t>121400000000000000000</t>
  </si>
  <si>
    <t>Participaciones y Aportaciones de Capital</t>
  </si>
  <si>
    <t>Fideicomiso Poliforum</t>
  </si>
  <si>
    <t>123000000000000000000</t>
  </si>
  <si>
    <t>Bienes Inmuebles, Infraestructura y Construcciones</t>
  </si>
  <si>
    <t>Se  realizó  traspaso  de  bienes  muebles  que  estaban  registrados  como  bienes  inmuebles, esto  de  acuerdo  a  las  reglas  de  valoración  del  patrimonio  emitidas  por  el CONAC, ademas de la reclasificación de inmuebles a inversiones a largo plazo por la inversión que tiene el Patronato en el Fideicomiso Poliforum (ver notas de gestion administrativa en otras notas) , tambien se registraron las  remodelaciones efectuadas en el mes de enero 2015 a varias instalaciones de la feria.</t>
  </si>
  <si>
    <t>123300000000000000000</t>
  </si>
  <si>
    <t>Edificios no habitacionales</t>
  </si>
  <si>
    <t>Se  realizó  traspaso  de  bienes  muebles  que  estaban  registrados  como  bienes  inmuebles, esto  de  acuerdo  a  las  reglas  de  valoración  del  patrimonio  emitidas  por  el CONAC</t>
  </si>
  <si>
    <t>123305831000000000000</t>
  </si>
  <si>
    <t>123305831000100000000</t>
  </si>
  <si>
    <t xml:space="preserve">                                   -  </t>
  </si>
  <si>
    <t>123305831000200000000</t>
  </si>
  <si>
    <t>REMODELACION INSTALACIONES</t>
  </si>
  <si>
    <t>Corresponde a remodelaciones efectuadas en el mes de enero, febrero y noviembre 2016 a varias instalaciones de la feria.</t>
  </si>
  <si>
    <t>123305831000500000000</t>
  </si>
  <si>
    <t>PLANTA DE TRATAMIENTO</t>
  </si>
  <si>
    <t>123305831000700000000</t>
  </si>
  <si>
    <t>OFICINAS NUEVAS</t>
  </si>
  <si>
    <t>123305831000800000000</t>
  </si>
  <si>
    <t>FORO DEL LAGO</t>
  </si>
  <si>
    <t>123305831000900000000</t>
  </si>
  <si>
    <t>CENTRO DE ESPECTACULOS</t>
  </si>
  <si>
    <t>Construccion de muro de concreto e instalacion de panel de aluminio para la adecuacion y rehabilitacion del CEFEL.</t>
  </si>
  <si>
    <t>123305831001000000000</t>
  </si>
  <si>
    <t>PLAZA BICENTENARIO</t>
  </si>
  <si>
    <t>123305831001100000000</t>
  </si>
  <si>
    <t>CONSTRUCCIONES MUSEO</t>
  </si>
  <si>
    <t>123305831001200000000</t>
  </si>
  <si>
    <t>VELARIA TEATRO DEL PUEBLO</t>
  </si>
  <si>
    <t>123600000000000000000</t>
  </si>
  <si>
    <t>124000000000000000000</t>
  </si>
  <si>
    <t>Bienes Muebles</t>
  </si>
  <si>
    <t xml:space="preserve">Ver nota de gestión administrativa 6 f) y 8 y Se registro la baja de bienes muebles donada al dif municipal por cantidad de $256,113.92 y correccion por registro de bienes muebles duplicados Ver Notas  de  gestion administrativa  punto 8 </t>
  </si>
  <si>
    <t>124100000000000000000</t>
  </si>
  <si>
    <t>Ver Notas  de  gestion administrativa  puntos 6 f) y 8.</t>
  </si>
  <si>
    <t>124110000000000000000</t>
  </si>
  <si>
    <t>124115111000000000000</t>
  </si>
  <si>
    <t>124115111240015001002</t>
  </si>
  <si>
    <t>124115111240015004002</t>
  </si>
  <si>
    <t>Muebles de oficina y estanteria</t>
  </si>
  <si>
    <t>124115111240015006002</t>
  </si>
  <si>
    <t>Muebles de oficina y Estanteria</t>
  </si>
  <si>
    <t>124115111240015007002</t>
  </si>
  <si>
    <t>124115111SP1115001002</t>
  </si>
  <si>
    <t>124115111SP1115002002</t>
  </si>
  <si>
    <t>124115111SP1115003002</t>
  </si>
  <si>
    <t>124115111SP1115004002</t>
  </si>
  <si>
    <t>124115111SP1115005002</t>
  </si>
  <si>
    <t>124115111SP1115006002</t>
  </si>
  <si>
    <t>124115111SP1115007002</t>
  </si>
  <si>
    <t>124115111SP1115008002</t>
  </si>
  <si>
    <t>124115111SP1115009002</t>
  </si>
  <si>
    <t>Muebles de Oficina y estanteria</t>
  </si>
  <si>
    <t>124130000000000000000</t>
  </si>
  <si>
    <t>124135151000000000000</t>
  </si>
  <si>
    <t>124135151240015001002</t>
  </si>
  <si>
    <t>124135151240015002002</t>
  </si>
  <si>
    <t>124135151240015003001</t>
  </si>
  <si>
    <t>124135151240015003002</t>
  </si>
  <si>
    <t>124135151240015004002</t>
  </si>
  <si>
    <t>124135151240015005001</t>
  </si>
  <si>
    <t>124135151240015005002</t>
  </si>
  <si>
    <t>Computadoras y equipo periferico</t>
  </si>
  <si>
    <t>124135151240015007001</t>
  </si>
  <si>
    <t>124135151240015007002</t>
  </si>
  <si>
    <t>124135151240015009002</t>
  </si>
  <si>
    <t xml:space="preserve">                                  -  </t>
  </si>
  <si>
    <t>124135151SP1115001002</t>
  </si>
  <si>
    <t>124135151SP1115002002</t>
  </si>
  <si>
    <t>124135151SP1115003002</t>
  </si>
  <si>
    <t>124135151SP1115004002</t>
  </si>
  <si>
    <t>124135151SP1115005002</t>
  </si>
  <si>
    <t>124135151SP1115006002</t>
  </si>
  <si>
    <t>124135151SP1115007002</t>
  </si>
  <si>
    <t>124135151SP1115008002</t>
  </si>
  <si>
    <t>124135151SP1115009002</t>
  </si>
  <si>
    <t>124135231000000000000</t>
  </si>
  <si>
    <t>124135231240015009001</t>
  </si>
  <si>
    <t>Cámaras fotográficas y de video</t>
  </si>
  <si>
    <t>124135231SP1115001002</t>
  </si>
  <si>
    <t>124190000000000000000</t>
  </si>
  <si>
    <t>OTRO MOBILIARIO Y EQUIPO DE ADMINISTRACION</t>
  </si>
  <si>
    <t>124195191000000000000</t>
  </si>
  <si>
    <t>124195191240015002001</t>
  </si>
  <si>
    <t>124195191240015003001</t>
  </si>
  <si>
    <t>124195191240015004001</t>
  </si>
  <si>
    <t>Otro mobiliario y equipo de administracion</t>
  </si>
  <si>
    <t>124195191240015007001</t>
  </si>
  <si>
    <t>124195191SP1115002002</t>
  </si>
  <si>
    <t>124195191SP1115004002</t>
  </si>
  <si>
    <t>124195191SP1115007002</t>
  </si>
  <si>
    <t>124195192000000000000</t>
  </si>
  <si>
    <t>Mobiliario y Equipo para comercio y servicios</t>
  </si>
  <si>
    <t>124195192240015003001</t>
  </si>
  <si>
    <t>124195192SP1115002002</t>
  </si>
  <si>
    <t>124200000000000000000</t>
  </si>
  <si>
    <t>124210000000000000000</t>
  </si>
  <si>
    <t>Equipo de Audio y Video</t>
  </si>
  <si>
    <t>124215211000000000000</t>
  </si>
  <si>
    <t>124215211240015005002</t>
  </si>
  <si>
    <t>124215211SP1115001002</t>
  </si>
  <si>
    <t>124215211SP1115002002</t>
  </si>
  <si>
    <t>124215211SP1115008002</t>
  </si>
  <si>
    <t>124220000000000000000</t>
  </si>
  <si>
    <t>Aparatos deportivos</t>
  </si>
  <si>
    <t>124225221SP1115002002</t>
  </si>
  <si>
    <t>124290000000000000000</t>
  </si>
  <si>
    <t>124295291000000000000</t>
  </si>
  <si>
    <t>124295291240015006002</t>
  </si>
  <si>
    <t>Otro Mobiliario y Equipo Educacional y Creativo</t>
  </si>
  <si>
    <t>124295291SP1115002001</t>
  </si>
  <si>
    <t>124295291SP1115003002</t>
  </si>
  <si>
    <t>124295291SP1115006002</t>
  </si>
  <si>
    <t>124300000000000000000</t>
  </si>
  <si>
    <t>Equipo e Instrumental Médico y de Laboratorio</t>
  </si>
  <si>
    <t>124310000000000000000</t>
  </si>
  <si>
    <t>Equipo Médico y de Laboratorio</t>
  </si>
  <si>
    <t>124315311000000000000</t>
  </si>
  <si>
    <t>Equipo para uso médico, dental y para laboratorio</t>
  </si>
  <si>
    <t>124315311SP1115002002</t>
  </si>
  <si>
    <t>124400000000000000000</t>
  </si>
  <si>
    <t>Vehículos y Equipo de Transporte</t>
  </si>
  <si>
    <t>124410000000000000000</t>
  </si>
  <si>
    <t>Vehículos y equipo terrestre</t>
  </si>
  <si>
    <t>124415411000000000000</t>
  </si>
  <si>
    <t>124415411240015002002</t>
  </si>
  <si>
    <t>124415411240015008002</t>
  </si>
  <si>
    <t>124415411SP1115002002</t>
  </si>
  <si>
    <t>124415411SP1115004002</t>
  </si>
  <si>
    <t>124415411SP1115006002</t>
  </si>
  <si>
    <t>124420000000000000000</t>
  </si>
  <si>
    <t>Carrocerías y remolques</t>
  </si>
  <si>
    <t>124425421000000000000</t>
  </si>
  <si>
    <t>124425421SP1115002002</t>
  </si>
  <si>
    <t>124500000000000000000</t>
  </si>
  <si>
    <t>Equipo de Defensa y Seguridad</t>
  </si>
  <si>
    <t>124505511000000000000</t>
  </si>
  <si>
    <t>Equipo de defensa y de seguridad</t>
  </si>
  <si>
    <t>124505511SP1115008002</t>
  </si>
  <si>
    <t>Equipo de defensa y seguirdad</t>
  </si>
  <si>
    <t>124600000000000000000</t>
  </si>
  <si>
    <t>Maquinaria, otros Equipos y Herramientas</t>
  </si>
  <si>
    <t>124620000000000000000</t>
  </si>
  <si>
    <t>Maquiinaria y Equipo Industrial</t>
  </si>
  <si>
    <t>124625621000000000000</t>
  </si>
  <si>
    <t>Maquinaria y Equipo Industrial</t>
  </si>
  <si>
    <t>124625621SP1115002002</t>
  </si>
  <si>
    <t>Maquinaria y equipo industrial</t>
  </si>
  <si>
    <t>124625621SP1115006002</t>
  </si>
  <si>
    <t>124640000000000000000</t>
  </si>
  <si>
    <t>Sistemas de aire acondicionado, calefacción y de r</t>
  </si>
  <si>
    <t>124645646000000000000</t>
  </si>
  <si>
    <t xml:space="preserve">Sistemas de aire acondicionado, calefacción y de </t>
  </si>
  <si>
    <t>124645646SP1115002002</t>
  </si>
  <si>
    <t>Sistemas de aire acondicionado, calefacción y de</t>
  </si>
  <si>
    <t>124650000000000000000</t>
  </si>
  <si>
    <t>Equipo de comunicación y telecomunicación</t>
  </si>
  <si>
    <t>124655651000000000000</t>
  </si>
  <si>
    <t>124655651240015002001</t>
  </si>
  <si>
    <t>quipo de comunicaciones y telecomunicaciones</t>
  </si>
  <si>
    <t>124655651240015008002</t>
  </si>
  <si>
    <t>Equipo de Comunicación y Telecomunicaciones</t>
  </si>
  <si>
    <t>124655651SP1115001002</t>
  </si>
  <si>
    <t>Equipo de cominicación y telecomunicación</t>
  </si>
  <si>
    <t>124655651SP1115002002</t>
  </si>
  <si>
    <t>Equipo de comunicaciones y telecomunicaciones</t>
  </si>
  <si>
    <t>124655651SP1115003002</t>
  </si>
  <si>
    <t>124655651SP1115004002</t>
  </si>
  <si>
    <t>124655651SP1115005002</t>
  </si>
  <si>
    <t>124655651SP1115006002</t>
  </si>
  <si>
    <t>Equipo de comunicacion y telecominicacion</t>
  </si>
  <si>
    <t>124655651SP1115007002</t>
  </si>
  <si>
    <t>124655651SP1115008002</t>
  </si>
  <si>
    <t>124655651SP1115009002</t>
  </si>
  <si>
    <t>124660000000000000000</t>
  </si>
  <si>
    <t>Accesorios de iluminación</t>
  </si>
  <si>
    <t>124665662000000000000</t>
  </si>
  <si>
    <t>Aparatos electricos de uso domestico</t>
  </si>
  <si>
    <t>124665662SP1115001002</t>
  </si>
  <si>
    <t>124665662SP1115002002</t>
  </si>
  <si>
    <t>124665662SP1115004002</t>
  </si>
  <si>
    <t>124665662SP1115005002</t>
  </si>
  <si>
    <t>124665662SP1115008002</t>
  </si>
  <si>
    <t>124665663000000000000</t>
  </si>
  <si>
    <t>Equipo de generación y distribución de energía elé</t>
  </si>
  <si>
    <t>124665663240015002002</t>
  </si>
  <si>
    <t>124665663240015007001</t>
  </si>
  <si>
    <t>Equipo de generacion y distribucion de energia ele</t>
  </si>
  <si>
    <t>124665663SP1115002002</t>
  </si>
  <si>
    <t>124670000000000000000</t>
  </si>
  <si>
    <t>124675671000000000000</t>
  </si>
  <si>
    <t>124675671240015002002</t>
  </si>
  <si>
    <t>124675671240015006002</t>
  </si>
  <si>
    <t>124690000000000000000</t>
  </si>
  <si>
    <t>124695671000000000000</t>
  </si>
  <si>
    <t>124695671000300000000</t>
  </si>
  <si>
    <t>EQUIPO ESTERIOR Y DE LIMPIEZA 2010</t>
  </si>
  <si>
    <t>124695671SP1115002002</t>
  </si>
  <si>
    <t>124695671SP1115006002</t>
  </si>
  <si>
    <t>124695691000000000000</t>
  </si>
  <si>
    <t>otros equipos</t>
  </si>
  <si>
    <t>124695691SP1115002002</t>
  </si>
  <si>
    <t>124695691SP1115006002</t>
  </si>
  <si>
    <t>124695691SP1115008002</t>
  </si>
  <si>
    <t>NOTA:          ESF-08</t>
  </si>
  <si>
    <t>126100000000000000000</t>
  </si>
  <si>
    <t>Depreciación Acumulada de Inmuebles</t>
  </si>
  <si>
    <t>126105831000000000000</t>
  </si>
  <si>
    <t>126300000000000000000</t>
  </si>
  <si>
    <t>Depreciación Acumulada de Bienes Muebles</t>
  </si>
  <si>
    <t>126300001000000000000</t>
  </si>
  <si>
    <t>125000000000000000000</t>
  </si>
  <si>
    <t xml:space="preserve">Se aplican  las    disposiciones  normativas  denominadas "Reglas Específicas del Registro y Valoración del Patrimonio" emitidas  por  el  CONAC, para  determinar el  ajuste  al 1  de  enero  de  2013  en intangibles, este  representó  un aumento   de $311,757.50, 
- Reglas Específicas del Registro y Valoración del Patrimonio
</t>
  </si>
  <si>
    <t>125100000000000000000</t>
  </si>
  <si>
    <t xml:space="preserve">                               -  </t>
  </si>
  <si>
    <t>125105911000000000000</t>
  </si>
  <si>
    <t>125105911240015004001</t>
  </si>
  <si>
    <t>125200000000000000000</t>
  </si>
  <si>
    <t>125220000000000000000</t>
  </si>
  <si>
    <t>125225931000000000000</t>
  </si>
  <si>
    <t>125225931240015009001</t>
  </si>
  <si>
    <t>MARCAS</t>
  </si>
  <si>
    <t>125225931240015009002</t>
  </si>
  <si>
    <t>125225931SP1115007001</t>
  </si>
  <si>
    <t xml:space="preserve">                   -  </t>
  </si>
  <si>
    <t>125225931SP1115009001</t>
  </si>
  <si>
    <t>125400000000000000000</t>
  </si>
  <si>
    <t>125410000000000000000</t>
  </si>
  <si>
    <t>125415971000000000000</t>
  </si>
  <si>
    <t>125415971240015001002</t>
  </si>
  <si>
    <t>125415971240015002002</t>
  </si>
  <si>
    <t>125415971240015003002</t>
  </si>
  <si>
    <t>125415971240015004002</t>
  </si>
  <si>
    <t>Licencias Informáticas e Intelectuales</t>
  </si>
  <si>
    <t>125415971240015005002</t>
  </si>
  <si>
    <t>125415971240015007002</t>
  </si>
  <si>
    <t>125415971240015008002</t>
  </si>
  <si>
    <t>125415971240015009002</t>
  </si>
  <si>
    <t>125415971SP1115001002</t>
  </si>
  <si>
    <t>125415971SP1115002002</t>
  </si>
  <si>
    <t>125415971SP1115003002</t>
  </si>
  <si>
    <t>125415971SP1115004002</t>
  </si>
  <si>
    <t>125415971SP1115005002</t>
  </si>
  <si>
    <t>125415971SP1115006002</t>
  </si>
  <si>
    <t>125415971SP1115007002</t>
  </si>
  <si>
    <t>125415971SP1115008002</t>
  </si>
  <si>
    <t xml:space="preserve">                              -  </t>
  </si>
  <si>
    <t>125415971SP1115009002</t>
  </si>
  <si>
    <t>126500000000000000000</t>
  </si>
  <si>
    <t>Amortización acumulada de Activos Intangibles</t>
  </si>
  <si>
    <t>La amortización  de  intangibles  representados  por  licencias  de  uso  de  programas  de  cómputo  de calcula  al 33%  anual.</t>
  </si>
  <si>
    <t>126500001000000000000</t>
  </si>
  <si>
    <t>127000000000000000000</t>
  </si>
  <si>
    <t>Activos Diferidos</t>
  </si>
  <si>
    <t>127900000000000000000</t>
  </si>
  <si>
    <t>Otros Activos Diferidos</t>
  </si>
  <si>
    <t>127900001000000000000</t>
  </si>
  <si>
    <t>DEPOSITOS EN GARANTIA</t>
  </si>
  <si>
    <t>127900004000000000000</t>
  </si>
  <si>
    <t>MANTENIMIENTO A EQUIPO PAGADOS POR ANTICIPARO</t>
  </si>
  <si>
    <t>127900005000000000000</t>
  </si>
  <si>
    <t>SERVICIOS PAGADOS POR ANTICIPADO</t>
  </si>
  <si>
    <t>Las  estimacion  para  cuentas  incobrables  se  registra  con  base  a  un estudio  que  lleva  a  cabo  el  Departamento  responsable  de hacer  la  gestión  de  cobro, dicho  estudio  se  realiza  sobre  el  total  de  los  saldos  por  cobrar,  se identifican aquellas  cuentas por  cobrar  sobre  las  que  existe un riesgo  identificado de  no   lograr recuperarlas  en  un futuro y sobre  ellas  se  ajusta  el  importe  de  la  estimación  cada  mes.</t>
  </si>
  <si>
    <t>211000000000000000000</t>
  </si>
  <si>
    <t>Cuentas por pagar a Corto Plazo</t>
  </si>
  <si>
    <t>211200000000000000000</t>
  </si>
  <si>
    <t>Proveedores por pagar a Corto Plazo</t>
  </si>
  <si>
    <t>211200001000000000000</t>
  </si>
  <si>
    <t>211200001000100000000</t>
  </si>
  <si>
    <t>GALAZ YAMAZAKY RUIZ URQUIZA SC</t>
  </si>
  <si>
    <t>Saldo del ejercicio 2008, 2009 que no ha sido exigible.</t>
  </si>
  <si>
    <t>211200001035400000000</t>
  </si>
  <si>
    <t xml:space="preserve">TELEFONIA POR CABLE, S.A. DE C.V. </t>
  </si>
  <si>
    <t>Se deriva de la provision de facturas pendientes de pago al cierre del mes de Diciembre, derivado del devengo contable las cuales se pagaran en un plazo maximo de 15 dias.</t>
  </si>
  <si>
    <t>211700000000000000000</t>
  </si>
  <si>
    <t>Retenciones y Contribuciones por pagar a Corto Pla</t>
  </si>
  <si>
    <t>Se refiere a los impuestos pendientes de declarar ya que se declaran y pagan a mas tardar el dia 17 del mes siguiente</t>
  </si>
  <si>
    <t>211700001000000000000</t>
  </si>
  <si>
    <t>211700001000100000000</t>
  </si>
  <si>
    <t>ISPT POR PAGAR</t>
  </si>
  <si>
    <t>211700001000200000000</t>
  </si>
  <si>
    <t>10% RET HONORARIOS</t>
  </si>
  <si>
    <t>211700001000400000000</t>
  </si>
  <si>
    <t>ISR DEL EJERCICIO POR PAGAR</t>
  </si>
  <si>
    <t>Saldo por redondeo y  se refiere al  impuesto que se declaró y pago en el mes  de febrero del 2016.</t>
  </si>
  <si>
    <t>211700002000000000000</t>
  </si>
  <si>
    <t>211700002000200000000</t>
  </si>
  <si>
    <t>IVA TRASLADADO POR COBRAR</t>
  </si>
  <si>
    <t>211700002000300000000</t>
  </si>
  <si>
    <t>IVA POR PAGAR</t>
  </si>
  <si>
    <t>211700003000000000000</t>
  </si>
  <si>
    <t>211700003000200000000</t>
  </si>
  <si>
    <t>CESANTIA Y VEJEZ RETENCIÓN</t>
  </si>
  <si>
    <t xml:space="preserve">                             -  </t>
  </si>
  <si>
    <t>Se refiere a los impuestos pendientes de declarar ya que se declaran y pagan a mas tardar el dia 17 del mes siguiente al bimestre que corresponda</t>
  </si>
  <si>
    <t>211700003000300000000</t>
  </si>
  <si>
    <t>INFONAVIT RETENCIÓN</t>
  </si>
  <si>
    <t>211700003000800000000</t>
  </si>
  <si>
    <t>RETENCIÓN POR ALIMENTACIÓN AL PERSONAL</t>
  </si>
  <si>
    <t>Se refiere a la retencion que se le realiza al personal  por concepto de alimentacion durante periodo de Feria,este monto se refleja en negativo ya que la retencion al personal se realiza por los vales que se otorgan, no por los vales efectivamente entregados a los proveedores de los productos alimenticios.</t>
  </si>
  <si>
    <t>211700003001000000000</t>
  </si>
  <si>
    <t>IMSS POR PAGAR</t>
  </si>
  <si>
    <t>211700004000000000000</t>
  </si>
  <si>
    <t>Se refiere a la retencion efectuada a los trabajadores por créditos adquiridos con Fonacot, el cual se paga a mas tardar el dia 30 del mes siguiente.</t>
  </si>
  <si>
    <t>211700005000000000000</t>
  </si>
  <si>
    <t>SECRETARIA DE FINANZAS Y ADMINISTRACION DEL EDO DE</t>
  </si>
  <si>
    <t>211700005000200000000</t>
  </si>
  <si>
    <t>RET 1% (CEDULAR)</t>
  </si>
  <si>
    <t>211700005000300000000</t>
  </si>
  <si>
    <t>RET 2% CEDULAR</t>
  </si>
  <si>
    <t>211700005000400000000</t>
  </si>
  <si>
    <t>2 % SOBRE NOMINA</t>
  </si>
  <si>
    <t>211900000000000000000</t>
  </si>
  <si>
    <t>Otras Cuentas por pagar a Corto Plazo</t>
  </si>
  <si>
    <t>211900003000000000000</t>
  </si>
  <si>
    <t>Este saldo corresponde al ingreso no identificado por la cantidad de 2,150.00 en el mes de agosto 2014,  al ingreso no identificado de $8,468.95 de mes de diciembre 2014, al ingreso no identificado de $2,034 del mes de enero 2015,  al ingreso no indentificado de $ 65,000.00 del mes de febrero 2015,   al  ingresos no identificado de 20,580.00 en el mes de noviembre 2016 y al  ingresos no identificado de 74,265.90 en el mes de diciembre 2016.</t>
  </si>
  <si>
    <t>211900006000000000000</t>
  </si>
  <si>
    <t>MENDEZ JASSO MIRIAM</t>
  </si>
  <si>
    <t>Este saldo esta integrado en su mayoria por saldos de una pensión alimenticia, y por concepto de depositos efectuados de mas, de los cuales no nos han requerido el pago.</t>
  </si>
  <si>
    <t>211900017000000000000</t>
  </si>
  <si>
    <t>Este saldo esta integrado en su mayoria por saldos de una pensión alimenticia,  por concepto de depositos efectuados de mas, de los cuales no nos han requerido el pago o por la provision de caja chica que se otorga al departamento de compras para gastos menores y urgentes que se requieran.</t>
  </si>
  <si>
    <t>211900034000000000000</t>
  </si>
  <si>
    <t>PLAZA LOPEZ COTILLA, S.A.</t>
  </si>
  <si>
    <t>211900054000000000000</t>
  </si>
  <si>
    <t xml:space="preserve">HERNANDEZ AZUCENA DE JESUS </t>
  </si>
  <si>
    <t>211900143000000000000</t>
  </si>
  <si>
    <t>VEGA VARELA LUIS ROBERTO</t>
  </si>
  <si>
    <t>211900149000000000000</t>
  </si>
  <si>
    <t xml:space="preserve">DELICIAS BEEF, S.A. DE C.V. </t>
  </si>
  <si>
    <t>Este saldo esta integrado en su mayoria por saldos de una pensión alimenticia, y por concepto de depositos efectuados de mas, de los cuales no nos han requerido el pago,  asi como la cancelacion contable de cheque en transito del ejercicio 2014.</t>
  </si>
  <si>
    <t>211900165000000000000</t>
  </si>
  <si>
    <t>OLGUÍN CISNEROS NORMA CONSUELO</t>
  </si>
  <si>
    <t>211900168000000000000</t>
  </si>
  <si>
    <t>VELAZQUEZ MA. GUADALUPE</t>
  </si>
  <si>
    <t>211900172000000000000</t>
  </si>
  <si>
    <t>GRUPO HALE S.A. DE C.V.</t>
  </si>
  <si>
    <t>211900173000000000000</t>
  </si>
  <si>
    <t>211900174000000000000</t>
  </si>
  <si>
    <t>AP CONSTRUCTORES SA DE CV</t>
  </si>
  <si>
    <t>415000000000000000000</t>
  </si>
  <si>
    <t>Productos de Tipo Corriente</t>
  </si>
  <si>
    <t>Se refiere al registro de los ingresos  devengados y recaudados  al momento de la percepción del recurso acumulado al mes, por concepto de uso de espacios para el evento Feria 2016 y evento Feria 2017.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productos(como los  que obtiene el Patronato)  se devengan y recaudan al momento de percepción del recurso.</t>
  </si>
  <si>
    <t>415900000000000000000</t>
  </si>
  <si>
    <t>Otros productos que generan ingresos corrientes</t>
  </si>
  <si>
    <t>Se refiere al registro de los ingresos  devengados y recaudados  al momento de la percepción del recurso acumulado al mes, por concepto de uso de espacios para el evento Feria 2016 y evento Feria 2017.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productos(como los  que obtiene el Patronato)  se devengan y recaudan al momento de percepción del recurso.</t>
  </si>
  <si>
    <t>415905104000000000000</t>
  </si>
  <si>
    <t>Productos de tipo corriente</t>
  </si>
  <si>
    <t>415905104000100000000</t>
  </si>
  <si>
    <t>USO INSTALACIONES FERIA</t>
  </si>
  <si>
    <t>415905104040100001001</t>
  </si>
  <si>
    <t>Se refiere al registro de los ingresos  devengados y recaudados  al momento de la percepción del recurso acumulado al mes, por concepto de uso de espacios para el  evento Feria 2016 y evento Feria 2017 .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productos(como los  que obtiene el Patronato)  se devengan y recaudan al momento de percepción del recurso.</t>
  </si>
  <si>
    <t>415905104040100002001</t>
  </si>
  <si>
    <t>Se refiere al registro de los ingresos  devengados y recaudados  al momento de la percepción del recurso acumulado al mes, por concepto de uso de espacios para el  evento Feria 2016 y evento Feria 2017.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productos(como los  que obtiene el Patronato)  se devengan y recaudan al momento de percepción del recurso.</t>
  </si>
  <si>
    <t>415905104040100003001</t>
  </si>
  <si>
    <t>415905104040100004001</t>
  </si>
  <si>
    <t>415905104040100005001</t>
  </si>
  <si>
    <t>415905104040100006001</t>
  </si>
  <si>
    <t>SECTOR 6</t>
  </si>
  <si>
    <t>415905104000200000000</t>
  </si>
  <si>
    <t>RESTAURANTES Y BARES</t>
  </si>
  <si>
    <t>415905104040200001001</t>
  </si>
  <si>
    <t>RESTAURANTESY BARES</t>
  </si>
  <si>
    <t>415905104000300000000</t>
  </si>
  <si>
    <t>SERVICIOS EN EXCLUSIVIDAD</t>
  </si>
  <si>
    <t>415905104040300001001</t>
  </si>
  <si>
    <t>415905104040300002001</t>
  </si>
  <si>
    <t>JUEGOS MECANICOS</t>
  </si>
  <si>
    <t>415905104040300003001</t>
  </si>
  <si>
    <t>VENTA DE CERVEZA</t>
  </si>
  <si>
    <t>415905104040300004001</t>
  </si>
  <si>
    <t>VENTA DE REFRESCOS</t>
  </si>
  <si>
    <t>415905104040300008001</t>
  </si>
  <si>
    <t>TELEFONIA</t>
  </si>
  <si>
    <t>415905104000400000000</t>
  </si>
  <si>
    <t>ADMISION FERIA</t>
  </si>
  <si>
    <t>Se refiere a los ingresos cobrados por admision Feria 2016</t>
  </si>
  <si>
    <t>415905104040400001001</t>
  </si>
  <si>
    <t>ADMISION NORMAL</t>
  </si>
  <si>
    <t>415905104040400002001</t>
  </si>
  <si>
    <t>ADMISION INAPAM</t>
  </si>
  <si>
    <t>415905104040400003001</t>
  </si>
  <si>
    <t>ADMISION VILLA GIGANTE</t>
  </si>
  <si>
    <t xml:space="preserve">                                         -  </t>
  </si>
  <si>
    <t>415905104040400004001</t>
  </si>
  <si>
    <t xml:space="preserve">ADMISION EVENTOS ESPECIALES </t>
  </si>
  <si>
    <t>415905104000500000000</t>
  </si>
  <si>
    <t>Se refiere al registro de los ingresos  devengados y recaudados  al momento de la percepción del recurso acumulado, por concepto de uso de espacios para el evento Feria 2016 y evento Feria 2017.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productos(como los  que obtiene el Patronato)  se devengan y recaudan al momento de percepción del recurso.</t>
  </si>
  <si>
    <t>415905104040500001001</t>
  </si>
  <si>
    <t>GAFETES</t>
  </si>
  <si>
    <t>Se refiere a los ingresos devengados y recaudados registrados  por la venta de gafetes por el uso de espacios para el evento Feria 2016 y evento Feria 2017 , derivados de contratos por uso de espacios,  asi como por los ingresos devengados y recaudados por la adqusicion de gafetes adicionales para el evento Feria 2016.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</si>
  <si>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415905104040500003002</t>
  </si>
  <si>
    <t>FUENTE DE SODAS EXPLORA</t>
  </si>
  <si>
    <t>Se refiere al registro de los ingresos  devengados y recaudados  al momento de la percepción del recurso, por concepto de uso de espacios pa la fuente de sodas en parque explora.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productos(como los  que obtiene el Patronato)  se devengan y recaudan al momento de percepción del recurso.</t>
  </si>
  <si>
    <t>415905104040500005001</t>
  </si>
  <si>
    <t>SERVICIOS ADICIONALES Y DAÑOS</t>
  </si>
  <si>
    <t>Se refiere al registro de los ingresos  devengados y recaudados  al momento de la percepción del recurso, por concepto de uso de espacios para el evento Feria 2016 y evento Feria 2017.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</si>
  <si>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415905104040500005002</t>
  </si>
  <si>
    <t>Se refiere a los ingresos registrados por conceptos de eventos particulares durante recinto, especialmente por concepto de contratacion de elementos de seguridad, venta de alimento para patos, tomas de energia, etc.</t>
  </si>
  <si>
    <t>415905104040500010001</t>
  </si>
  <si>
    <t>PENALIZACIONES</t>
  </si>
  <si>
    <t>Se refiere al registro de los  ingresos  devengados y recaudados  por faltas al reglamento de expositores durante el evento Feria 2016</t>
  </si>
  <si>
    <t>415905104040500010002</t>
  </si>
  <si>
    <t>Se refiere al registro de ingresos devengados y recaudados con motivo de cancelacion de contratos de la renta de espacios en las instalaciones de recinto</t>
  </si>
  <si>
    <t>415905104000600000000</t>
  </si>
  <si>
    <t>USO DE INSTALACIONES NO FERIA</t>
  </si>
  <si>
    <t>Se refiere al registro de los ingresos  devengados y recaudados derivados de  de la percepcion de recursos por el  uso de instalaciones para eventos particulares durante no Feria (recinto). lo anterior se  deriva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</si>
  <si>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415905104040600001002</t>
  </si>
  <si>
    <t>AUDITORIO/DOMO</t>
  </si>
  <si>
    <t>415905104040600002002</t>
  </si>
  <si>
    <t>C-1</t>
  </si>
  <si>
    <t>415905104040600004002</t>
  </si>
  <si>
    <t>A-1</t>
  </si>
  <si>
    <t>415905104040600007002</t>
  </si>
  <si>
    <t>AREAS CONJUNTAS</t>
  </si>
  <si>
    <t>415905104040600008002</t>
  </si>
  <si>
    <t>B-3</t>
  </si>
  <si>
    <t>415905104040600009002</t>
  </si>
  <si>
    <t>B-4</t>
  </si>
  <si>
    <t>415905104040600011002</t>
  </si>
  <si>
    <t>B-1</t>
  </si>
  <si>
    <t>415905104040600012002</t>
  </si>
  <si>
    <t>B-2</t>
  </si>
  <si>
    <t>415905104040600013002</t>
  </si>
  <si>
    <t>TEATRO DEL PUEBLO</t>
  </si>
  <si>
    <t>415905104040600014002</t>
  </si>
  <si>
    <t>A-2</t>
  </si>
  <si>
    <t>415905104040600015002</t>
  </si>
  <si>
    <t>415905104040600016002</t>
  </si>
  <si>
    <t>PLAZAAMERICAS</t>
  </si>
  <si>
    <t>415905104040600018002</t>
  </si>
  <si>
    <t>EXPLANADAS</t>
  </si>
  <si>
    <t>415905104040600019002</t>
  </si>
  <si>
    <t>PARQUE EXPLORA</t>
  </si>
  <si>
    <t>415905104040600021002</t>
  </si>
  <si>
    <t>C-2</t>
  </si>
  <si>
    <t>415905104040600022002</t>
  </si>
  <si>
    <t>FORO ARLEQUIN</t>
  </si>
  <si>
    <t>415905104040600023002</t>
  </si>
  <si>
    <t>415905104040600024002</t>
  </si>
  <si>
    <t>FORO LEON</t>
  </si>
  <si>
    <t>415905104000700000000</t>
  </si>
  <si>
    <t>415905104040700001001</t>
  </si>
  <si>
    <t>ESTACIONAMIENTO FERIA</t>
  </si>
  <si>
    <t>Se refiere al registro del ingreso devengado y recaudado por el uso de estacionamiento durante el evento Feria 2016, segun el pago establecido en el contrato.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</si>
  <si>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415905104040700002002</t>
  </si>
  <si>
    <t>ESTACIONAMIENTO NO FERIA</t>
  </si>
  <si>
    <t>Se registra ingresos por el uso de estacionamiento en el periodo de no Feria (recinto)Se refiere al registro de los ingresos  devengados y recaudados derivados de  de la percepcion de recursos por el  uso de instalaciones para eventos particulares durante no Feria (recinto). lo anterior se  deriva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</si>
  <si>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415905104000800000000</t>
  </si>
  <si>
    <t>BAÑOS</t>
  </si>
  <si>
    <t>415905104040800002001</t>
  </si>
  <si>
    <t xml:space="preserve">BAÑOS EXPOSITORES </t>
  </si>
  <si>
    <t>Se refiere al registro de los ingresos devengados y recaudados por concepto de cobro de uso de baños    derivados de contratos celebrados para el uso de espacios para el evento  Feria 2016 y evento Feria 2017,  asi como por el registro de devengado y recaudado por el cobro por uso de baños por la compra de gafetes adicionales para el evento Feria 2016.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</si>
  <si>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415905104001100000000</t>
  </si>
  <si>
    <t>FESTIVAL DE VERANO</t>
  </si>
  <si>
    <t>Se refiere al registro de los ingresos  devengados y recaudados derivados de  de la percepcion de recursos por el  uso de instalaciones para el Festival de verano Piromusic Fest durante no Feria (recinto). lo anterior se  deriva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</si>
  <si>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415905104041100001002</t>
  </si>
  <si>
    <t>ADMISION ADULTOS FESTIVAL DE VERANO</t>
  </si>
  <si>
    <t>Se refiere a los ingresos cobrados por admision de adultos en Piromusic Fest  2016</t>
  </si>
  <si>
    <t>415905104041100002002</t>
  </si>
  <si>
    <t>ADMISION NIÑOS FESTIVAL DE VERANO</t>
  </si>
  <si>
    <t>Se refiere a los ingresos cobrados por admision de niños en Piromusic Fest  2016</t>
  </si>
  <si>
    <t>415905104041100003002</t>
  </si>
  <si>
    <t>JUEGOS MECANICOS FESTIVAL DE VERANO</t>
  </si>
  <si>
    <t>415905104041100004002</t>
  </si>
  <si>
    <t>AMBULANTES FESTIVAL DE VERANO</t>
  </si>
  <si>
    <t>415905104041100005002</t>
  </si>
  <si>
    <t>PARQUE EXPLORA FESTIVAL DE VERANO</t>
  </si>
  <si>
    <t>415905104041100006002</t>
  </si>
  <si>
    <t>AREAS CONJUNTAS FESTIVAL DE VERANO</t>
  </si>
  <si>
    <t>415905104041100007002</t>
  </si>
  <si>
    <t>SERVICIOS ADICIONALES FESTIVAL DE VERANO</t>
  </si>
  <si>
    <t>415905104041100008002</t>
  </si>
  <si>
    <t>ESTACIONAMIENTO FESTIVAL DE VERANO</t>
  </si>
  <si>
    <t>Se registra ingresos por el uso de estacionamiento durante el Piromusic Fest. Se refiere al registro de los ingresos  devengados y recaudados derivados de  de la percepcion de recursos por el  uso de instalaciones para eventos particulares durante no Feria (recinto). lo anterior se  deriva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</si>
  <si>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420000000000000000000</t>
  </si>
  <si>
    <t>PARTICIPACIONES, APORTACIONES, TRANSFERENCIAS, ASI</t>
  </si>
  <si>
    <t xml:space="preserve">INGRESOS  POR CONVENIO DE APORTACION DE RECURSOS CON SECTUR P/PROGRAMA DE MEJORAMIENTO A LAS INSTALACIONES DE LA FERIA </t>
  </si>
  <si>
    <t>421000000000000000000</t>
  </si>
  <si>
    <t>Participaciones y Aportaciones</t>
  </si>
  <si>
    <t>421300000000000000000</t>
  </si>
  <si>
    <t>Convenios</t>
  </si>
  <si>
    <t>421308301000000000000</t>
  </si>
  <si>
    <t>430000000000000000000</t>
  </si>
  <si>
    <t>Otros Ingresos y beneficios</t>
  </si>
  <si>
    <t>Intereses generados hasta el mes de diciembre en  las cuentas de inversion.</t>
  </si>
  <si>
    <t>431000000000000000000</t>
  </si>
  <si>
    <t>Ingresos Financieros</t>
  </si>
  <si>
    <t>431900000040000000001</t>
  </si>
  <si>
    <t>Otros Ingresos financieros</t>
  </si>
  <si>
    <t>500000000000000000000</t>
  </si>
  <si>
    <t>GASTOS Y OTRAS PERDIDAS</t>
  </si>
  <si>
    <t>511101131000000000000</t>
  </si>
  <si>
    <t>511201221000000000000</t>
  </si>
  <si>
    <t>511301321000000000000</t>
  </si>
  <si>
    <t>511301322000000000000</t>
  </si>
  <si>
    <t>Prima Dominical</t>
  </si>
  <si>
    <t>511301323000000000000</t>
  </si>
  <si>
    <t>511301331000000000000</t>
  </si>
  <si>
    <t>Remuneraciones por horas extraordinarias</t>
  </si>
  <si>
    <t>511301341000000000000</t>
  </si>
  <si>
    <t>Compensaciones por servicios eventuales</t>
  </si>
  <si>
    <t>511301342000000000000</t>
  </si>
  <si>
    <t>511401413000000000000</t>
  </si>
  <si>
    <t>511401421000000000000</t>
  </si>
  <si>
    <t>511401431000000000000</t>
  </si>
  <si>
    <t>511501522000000000000</t>
  </si>
  <si>
    <t>511501592000000000000</t>
  </si>
  <si>
    <t>Otras prestaciones</t>
  </si>
  <si>
    <t>512102111000000000000</t>
  </si>
  <si>
    <t>512102141000000000000</t>
  </si>
  <si>
    <t>Materiales y útiles de tecnologías de la informaci</t>
  </si>
  <si>
    <t>512102161000000000000</t>
  </si>
  <si>
    <t>512202212000000000000</t>
  </si>
  <si>
    <t>512202221000000000000</t>
  </si>
  <si>
    <t>Productos alimenticios para animales</t>
  </si>
  <si>
    <t>512402411000000000000</t>
  </si>
  <si>
    <t>Materiales de construcción minerales no metálicos</t>
  </si>
  <si>
    <t>512402421000000000000</t>
  </si>
  <si>
    <t>Materiales de construcción de concreto</t>
  </si>
  <si>
    <t>512402431000000000000</t>
  </si>
  <si>
    <t>Materiales de construcción de cal y yeso</t>
  </si>
  <si>
    <t>512402441000000000000</t>
  </si>
  <si>
    <t>Materiales de construcción de madera</t>
  </si>
  <si>
    <t>512402461000000000000</t>
  </si>
  <si>
    <t>512402471000000000000</t>
  </si>
  <si>
    <t>Estructuras y manufacturas</t>
  </si>
  <si>
    <t>512402481000000000000</t>
  </si>
  <si>
    <t xml:space="preserve">Materiales complementarios </t>
  </si>
  <si>
    <t>512402491000000000000</t>
  </si>
  <si>
    <t xml:space="preserve">Materiales diversos </t>
  </si>
  <si>
    <t>512502521000000000000</t>
  </si>
  <si>
    <t>Fertilizantes y abonos</t>
  </si>
  <si>
    <t>512502522000000000000</t>
  </si>
  <si>
    <t>Plaguicidas y pesticidas</t>
  </si>
  <si>
    <t>512502531000000000000</t>
  </si>
  <si>
    <t>512502541000000000000</t>
  </si>
  <si>
    <t>Materiales, accesorios y suministros médicos</t>
  </si>
  <si>
    <t>512602612000000000000</t>
  </si>
  <si>
    <t>Combustibles, lubricantes y aditivos para vehículo</t>
  </si>
  <si>
    <t>512602613000000000000</t>
  </si>
  <si>
    <t>Combustibles. lubricantes y aditivos para maquinar</t>
  </si>
  <si>
    <t>512702711000000000000</t>
  </si>
  <si>
    <t>512702722000000000000</t>
  </si>
  <si>
    <t>Prendas de protección personal</t>
  </si>
  <si>
    <t>512702731000000000000</t>
  </si>
  <si>
    <t>512802821000000000000</t>
  </si>
  <si>
    <t>Materiales de seguridad pública</t>
  </si>
  <si>
    <t>512902911000000000000</t>
  </si>
  <si>
    <t>512902921000000000000</t>
  </si>
  <si>
    <t>Refacciones y accesorios menores de edificios</t>
  </si>
  <si>
    <t>512902931000000000000</t>
  </si>
  <si>
    <t>512902941000000000000</t>
  </si>
  <si>
    <t>512902961000000000000</t>
  </si>
  <si>
    <t>Refacciones y accesorios menores de equipo de tran</t>
  </si>
  <si>
    <t>512902981000000000000</t>
  </si>
  <si>
    <t>Refacciones y accesorios menores de maquinaria y o</t>
  </si>
  <si>
    <t>512902991000000000000</t>
  </si>
  <si>
    <t>513103111000000000000</t>
  </si>
  <si>
    <t>513103121000000000000</t>
  </si>
  <si>
    <t>513103131000000000000</t>
  </si>
  <si>
    <t>Servicio de agua</t>
  </si>
  <si>
    <t>513103141000000000000</t>
  </si>
  <si>
    <t>513103151000000000000</t>
  </si>
  <si>
    <t>Servicio telefonía celular</t>
  </si>
  <si>
    <t>513103152000000000000</t>
  </si>
  <si>
    <t>RADIOLOCALIZACION</t>
  </si>
  <si>
    <t>513103171000000000000</t>
  </si>
  <si>
    <t>Servicios de Acceso a Internet</t>
  </si>
  <si>
    <t>513103181000000000000</t>
  </si>
  <si>
    <t>513103192000000000000</t>
  </si>
  <si>
    <t>Cotratación de otros servicios</t>
  </si>
  <si>
    <t>513203233000000000000</t>
  </si>
  <si>
    <t xml:space="preserve">Arrendamiento de equipo y bienes informáticos </t>
  </si>
  <si>
    <t>513203251000000000000</t>
  </si>
  <si>
    <t>513203261000000000000</t>
  </si>
  <si>
    <t>513203291000000000000</t>
  </si>
  <si>
    <t>513303311000000000000</t>
  </si>
  <si>
    <t>513303312000000000000</t>
  </si>
  <si>
    <t>513303313000000000000</t>
  </si>
  <si>
    <t>513303321000000000000</t>
  </si>
  <si>
    <t>Servicios de diseño, arquitectura, ingeniería y ac</t>
  </si>
  <si>
    <t>513303331000000000000</t>
  </si>
  <si>
    <t>Servicios de consultoría administrativa</t>
  </si>
  <si>
    <t>513303332000000000000</t>
  </si>
  <si>
    <t>Servicios de procesos, técnica y en tecnologías de</t>
  </si>
  <si>
    <t>513303341000000000000</t>
  </si>
  <si>
    <t>513303361000000000000</t>
  </si>
  <si>
    <t>513303371000000000000</t>
  </si>
  <si>
    <t>Servicios de protección y seguridad</t>
  </si>
  <si>
    <t>513303391000000000000</t>
  </si>
  <si>
    <t>513403411000000000000</t>
  </si>
  <si>
    <t>513403431000000000000</t>
  </si>
  <si>
    <t>513403451000000000000</t>
  </si>
  <si>
    <t>513403471000000000000</t>
  </si>
  <si>
    <t>513403481000000000000</t>
  </si>
  <si>
    <t>513403491000000000000</t>
  </si>
  <si>
    <t>Servicios financieros, bancarios y comerciales int</t>
  </si>
  <si>
    <t>513503511000000000000</t>
  </si>
  <si>
    <t>513503512000000000000</t>
  </si>
  <si>
    <t xml:space="preserve">Adaptación de inmuebles </t>
  </si>
  <si>
    <t>513503521000000000000</t>
  </si>
  <si>
    <t>513503551000000000000</t>
  </si>
  <si>
    <t>513503571000000000000</t>
  </si>
  <si>
    <t>513503581000000000000</t>
  </si>
  <si>
    <t>513503591000000000000</t>
  </si>
  <si>
    <t>513603612000000000000</t>
  </si>
  <si>
    <t>Impresión y elaboración de publicaciones oficiales</t>
  </si>
  <si>
    <t>513603621000000000000</t>
  </si>
  <si>
    <t>513603651000000000000</t>
  </si>
  <si>
    <t>513603661000000000000</t>
  </si>
  <si>
    <t>Servicio de creación y difusión de contenido exclu</t>
  </si>
  <si>
    <t>513703711000000000000</t>
  </si>
  <si>
    <t>513703712000000000000</t>
  </si>
  <si>
    <t>PASAJES, AEREOS INTRENACIONALES PARA SERVIDORES PU</t>
  </si>
  <si>
    <t>513703721000000000000</t>
  </si>
  <si>
    <t>513703722000000000000</t>
  </si>
  <si>
    <t>Pasajes terrestres internacionales para servidores</t>
  </si>
  <si>
    <t>513703751000000000000</t>
  </si>
  <si>
    <t>513703761000000000000</t>
  </si>
  <si>
    <t>Viaticos en el extranjero para servidores publicos</t>
  </si>
  <si>
    <t>513803812000000000000</t>
  </si>
  <si>
    <t>513803821000000000000</t>
  </si>
  <si>
    <t>513803831000000000000</t>
  </si>
  <si>
    <t>Se refiere al registro de contratos celebrados con proveedores de bienes y servicios en el ejercicio 2015 en los meses previos al inicio de feria 2016, los pagos que se dan a cuenta de estos contratos se registraron en 2015 como anticipo a proveedores, en el ejercicio 2016 cuando se recibe el bien o servicio, se reconoce como un egreso devengado en el estado de actividades. Asi tambien por el registro de los gastos devengados  en este ejercicio, principalmente en este rubro se refiere a el pago de espectaculos presentados durante el evento Feria 2016.</t>
  </si>
  <si>
    <t>513803852000000000000</t>
  </si>
  <si>
    <t>Gastos de las oficinas de servidores públicos supe</t>
  </si>
  <si>
    <t>513803853000000000000</t>
  </si>
  <si>
    <t>513903921000000000000</t>
  </si>
  <si>
    <t>513903951000000000000</t>
  </si>
  <si>
    <t>Penas, Multas, Accesorios y Actualizaciones</t>
  </si>
  <si>
    <t>513903961000000000000</t>
  </si>
  <si>
    <t xml:space="preserve">Otros gastos por responsabilidades </t>
  </si>
  <si>
    <t>513903981000000000000</t>
  </si>
  <si>
    <t>522104234000000000000</t>
  </si>
  <si>
    <t>Transferencias, asignaciones, subsidios y otras ay</t>
  </si>
  <si>
    <t>524104411000000000000</t>
  </si>
  <si>
    <t>Gastos relacionados con actividades culturales, de</t>
  </si>
  <si>
    <t>528104811000000000000</t>
  </si>
  <si>
    <t>Donativos a instituciones sin fines de lucro</t>
  </si>
  <si>
    <t>533208531000000000000</t>
  </si>
  <si>
    <t>Otros convenios</t>
  </si>
  <si>
    <t>551305831000000000000</t>
  </si>
  <si>
    <t>551500001000000000000</t>
  </si>
  <si>
    <t>Depreciación de Bienes Muebles</t>
  </si>
  <si>
    <t>551700001000000000000</t>
  </si>
  <si>
    <t>Amortización de Activos Intangibles</t>
  </si>
  <si>
    <t>551800001000000000000</t>
  </si>
  <si>
    <t>Disminución de Bienes por pérdida, obsolescencia y</t>
  </si>
  <si>
    <t>559100001000000000001</t>
  </si>
  <si>
    <t>559300001000000000000</t>
  </si>
  <si>
    <t xml:space="preserve">USO DE INSTALACIONES FERIA </t>
  </si>
  <si>
    <t>310000000000000000000</t>
  </si>
  <si>
    <t>Hacienda Pública/Patrimonio Contribuido</t>
  </si>
  <si>
    <t>Estatal, municipal y propio</t>
  </si>
  <si>
    <t>311009105201100000000</t>
  </si>
  <si>
    <t>Transferencias para bienes muebles, inmuebles e in</t>
  </si>
  <si>
    <t>311009106201100000000</t>
  </si>
  <si>
    <t>Transferncias para inversión pública 2011</t>
  </si>
  <si>
    <t>312000000000000000000</t>
  </si>
  <si>
    <t>Donaciones de Capital</t>
  </si>
  <si>
    <t>312000001000000000000</t>
  </si>
  <si>
    <t>PATRONATO DE LA FERIA DE LEON</t>
  </si>
  <si>
    <t>312000002000000000000</t>
  </si>
  <si>
    <t>312000003000000000000</t>
  </si>
  <si>
    <t>ADQUISICIONES ACTIVO FIJO</t>
  </si>
  <si>
    <t>312000004000000000000</t>
  </si>
  <si>
    <t>312000004000100000000</t>
  </si>
  <si>
    <t>312000004000200000000</t>
  </si>
  <si>
    <t>GOBIERNO MUNICIPAL</t>
  </si>
  <si>
    <t>312000004000300000000</t>
  </si>
  <si>
    <t>PATRONATO DE LA FERIA</t>
  </si>
  <si>
    <t>312000005000000000000</t>
  </si>
  <si>
    <t>320000000000000000000</t>
  </si>
  <si>
    <t>Hacienda Pública/Patrimonio Generado</t>
  </si>
  <si>
    <t xml:space="preserve">PROPIO </t>
  </si>
  <si>
    <t>321000000000000000000</t>
  </si>
  <si>
    <t>Resultados del Ejercicio: (Ahorro/ Desahorro)</t>
  </si>
  <si>
    <t>322000000000000000000</t>
  </si>
  <si>
    <t>322000001000000000000</t>
  </si>
  <si>
    <t>322000002000000000000</t>
  </si>
  <si>
    <t>APLICACION DE REMANENTES</t>
  </si>
  <si>
    <t>322000003000000000000</t>
  </si>
  <si>
    <t>322000004000000000000</t>
  </si>
  <si>
    <t>APLICACIÓN DE REMANENTE DE EJERCICIO 2013</t>
  </si>
  <si>
    <t>322000005000000000000</t>
  </si>
  <si>
    <t>APLICACIÓN DE REMANENTE DE EJERCICIO 2012</t>
  </si>
  <si>
    <t>322000301070000001003</t>
  </si>
  <si>
    <t>Aplicacion de Remanente Presupuestal 2013</t>
  </si>
  <si>
    <t>322000301070000002003</t>
  </si>
  <si>
    <t>Aplicación de Remanente Presupuestal 2012</t>
  </si>
  <si>
    <t>323100000000000000000</t>
  </si>
  <si>
    <t>Revalúo de Bienes Inmuebles</t>
  </si>
  <si>
    <t>323200000000000000000</t>
  </si>
  <si>
    <t>Revalúo de Bienes Muebles</t>
  </si>
  <si>
    <t>323300000000000000000</t>
  </si>
  <si>
    <t>Revalúo de Bienes Intangibles</t>
  </si>
  <si>
    <t>323900000000000000000</t>
  </si>
  <si>
    <t>Otros Revalúos</t>
  </si>
  <si>
    <t>324100000000000000000</t>
  </si>
  <si>
    <t>Reservas de Patrimonio</t>
  </si>
  <si>
    <t>324200000000000000000</t>
  </si>
  <si>
    <t>Reservas Territoriales</t>
  </si>
  <si>
    <t>324300000000000000000</t>
  </si>
  <si>
    <t>Reservas por Contingencias</t>
  </si>
  <si>
    <t>325100000000000000000</t>
  </si>
  <si>
    <t>Cambios en Políticas Contables</t>
  </si>
  <si>
    <t>325200000000000000000</t>
  </si>
  <si>
    <t>Cambios por Errores Contables</t>
  </si>
  <si>
    <t>111000000000000000000</t>
  </si>
  <si>
    <t>Efectivo y Equivalentes</t>
  </si>
  <si>
    <t>111100000000000000000</t>
  </si>
  <si>
    <t>111100001000000000000</t>
  </si>
  <si>
    <t>Fondo Fijo Caja</t>
  </si>
  <si>
    <t>111100001000200000000</t>
  </si>
  <si>
    <t>111200000000000000000</t>
  </si>
  <si>
    <t>111200001000000000000</t>
  </si>
  <si>
    <t>Banco del Bajío, S.A. - Cta. 2468351001-Brillante</t>
  </si>
  <si>
    <t>111200002000000000000</t>
  </si>
  <si>
    <t>Banco del Bajío, S.A. - Cta. 2468350101-Referen.</t>
  </si>
  <si>
    <t>111200004000000000000</t>
  </si>
  <si>
    <t>BANCO BANORTE CTA.0802653743</t>
  </si>
  <si>
    <t>111200005000000000000</t>
  </si>
  <si>
    <t xml:space="preserve">BANORTE CTA.- 0824928407 </t>
  </si>
  <si>
    <t>111400001000000000000</t>
  </si>
  <si>
    <t>Inv. Banco del Bajío, S.A. - Cta. 2468351001</t>
  </si>
  <si>
    <t>111400003000000000000</t>
  </si>
  <si>
    <t xml:space="preserve">INV. BANCO DEL BAJIO GOB. EDO </t>
  </si>
  <si>
    <t>111500000000000000000</t>
  </si>
  <si>
    <t>111600000000000000000</t>
  </si>
  <si>
    <t>Depósitos de Fondos de Terceros en Garantía y/o Ad</t>
  </si>
  <si>
    <t>No aplica</t>
  </si>
  <si>
    <t>123500000000000000000</t>
  </si>
  <si>
    <t>Construcciones en Proceso en Bienes de Dominio Púb</t>
  </si>
  <si>
    <t>124115111000100000000</t>
  </si>
  <si>
    <t>Muebles de oficina y estantería 2010</t>
  </si>
  <si>
    <t xml:space="preserve">Computadoras y equipo periférico </t>
  </si>
  <si>
    <t>124135151240015003001 m</t>
  </si>
  <si>
    <t>124135151240015003002 m</t>
  </si>
  <si>
    <t>124135151240015005001 C</t>
  </si>
  <si>
    <t>´124135151240015009002</t>
  </si>
  <si>
    <t>´124415411240015008002</t>
  </si>
  <si>
    <t>124655651000100000000</t>
  </si>
  <si>
    <t>Equipo de comunicación y telecomunicación 2010</t>
  </si>
  <si>
    <t>´12466566300000000000</t>
  </si>
  <si>
    <t>´124665663240015002002</t>
  </si>
  <si>
    <t>Herramientas y máquinas herramienta</t>
  </si>
  <si>
    <t>124675671000100000000</t>
  </si>
  <si>
    <t>Herramientas y máquinas herramienta 2010</t>
  </si>
  <si>
    <t>124695671000100000000</t>
  </si>
  <si>
    <t>EQUIPO HIDRAULICO Y SANITARIO 2010</t>
  </si>
  <si>
    <t>124695671000200000000</t>
  </si>
  <si>
    <t>EQUIPO EXTERIOR Y DE LIMPIEZA 2010</t>
  </si>
  <si>
    <t>INGRESOS POR RECUPERAR A CORTO PLAZO</t>
  </si>
  <si>
    <t>INGRESOS POR RECUPERAR GLOBAL</t>
  </si>
  <si>
    <t>11141-0000-0001-0001</t>
  </si>
  <si>
    <t>Banco del Bajio Inversión Premier</t>
  </si>
  <si>
    <t>Mesa de dinero</t>
  </si>
  <si>
    <t>11229-0001-0000-0000</t>
  </si>
  <si>
    <t xml:space="preserve">Municipio de León </t>
  </si>
  <si>
    <t>11231-0000-0024-0000</t>
  </si>
  <si>
    <t>Salvador Paez Paez</t>
  </si>
  <si>
    <t>Monto  pendiente de cubrir por pago retencion de  Infonavit .</t>
  </si>
  <si>
    <t>No sobrepasa el plazo estipulado</t>
  </si>
  <si>
    <t>11250-0000-0001-0000</t>
  </si>
  <si>
    <t>Se realiza arqueo de cajay se utiliza para fondo fijo de caja</t>
  </si>
  <si>
    <t xml:space="preserve"> </t>
  </si>
  <si>
    <t>12362-0001-0000-0000</t>
  </si>
  <si>
    <t>C.Obra Num IMPLAN/0062/2015</t>
  </si>
  <si>
    <t>Obra por transferir a Municipio</t>
  </si>
  <si>
    <t>Muebles de Oficina y Estantería</t>
  </si>
  <si>
    <t>Porcentajes de depreciación.- Los señalados en la Ley del Impuesto sobre la renta</t>
  </si>
  <si>
    <t>Muebles Excepto de oficina y estanteria</t>
  </si>
  <si>
    <t>Equipo de cómputo y de tecnología de la Informació</t>
  </si>
  <si>
    <t>Otros Mobiliarios y Equio de Adminsitración</t>
  </si>
  <si>
    <t>Camaras fotográficas y de video</t>
  </si>
  <si>
    <t>Automoviles y Camiones</t>
  </si>
  <si>
    <t>SISTEMAS DE AIRE ACONDICIONADO , CALEFACCIÓN Y DE REFRIGERACIÓN INDUSTRIAL Y COMERCIAL</t>
  </si>
  <si>
    <t>Baja de Bien. Porcentajes de depreciación.- Los señalados en la Ley del Impuesto sobre la renta</t>
  </si>
  <si>
    <t>Equipo de Comunicación y Telecomunicación</t>
  </si>
  <si>
    <t>Otros Equipos</t>
  </si>
  <si>
    <t>12631-0000-0001-0001</t>
  </si>
  <si>
    <t>Anual</t>
  </si>
  <si>
    <t>12631-0000-0003-0001</t>
  </si>
  <si>
    <t>Equipo de Computo y de Tecnologías de la Informaci</t>
  </si>
  <si>
    <t>12631-0000-0004-0001</t>
  </si>
  <si>
    <t>Otros Mobiliarios y Equipo de Administración</t>
  </si>
  <si>
    <t>12631-0000-0005-0001</t>
  </si>
  <si>
    <t>12632-0000-0003-0001</t>
  </si>
  <si>
    <t>Cámaras Fotográficas y de video</t>
  </si>
  <si>
    <t>Automobiles y Equipo Terrestre</t>
  </si>
  <si>
    <t>12636-0000-0001-0001</t>
  </si>
  <si>
    <t>Sistemas de Aire Acondicionado y Calefacción</t>
  </si>
  <si>
    <t>12636-0000-0002-0001</t>
  </si>
  <si>
    <t>Equipo de Comunicación y telecomunicación</t>
  </si>
  <si>
    <t>12636-0000-0003-0001</t>
  </si>
  <si>
    <t>Inicial</t>
  </si>
  <si>
    <t>Por tiempo  ,Los señalados en la Ley del Impuesto sobre la renta</t>
  </si>
  <si>
    <t>12510-5911-0002-0000</t>
  </si>
  <si>
    <t>Adobe-65065580 Desing Premium</t>
  </si>
  <si>
    <t>12510-5911-0003-0000</t>
  </si>
  <si>
    <t>'1 Autocad Map 3D Serie 360-03463275</t>
  </si>
  <si>
    <t>12510-5911-0004-0000</t>
  </si>
  <si>
    <t>Software Siabuc 8 de la Universidad de Colima</t>
  </si>
  <si>
    <t>12510-5911-0005-0000</t>
  </si>
  <si>
    <t>SUBSCRIPCIÓN DE AUTOCAD MAP 3D RENOVACIÓN DE CONTRATO DE SUBSCRIPTION POR UN AÑO NO. CONTRATO 110000395040 VIGENCIA DEL 11 DE ABRIL DEL 2012 AL 10 DE ABRIL 2013</t>
  </si>
  <si>
    <t>12510-5911-0006-0000</t>
  </si>
  <si>
    <t>software 2013</t>
  </si>
  <si>
    <t>12510-5911-0008-0000</t>
  </si>
  <si>
    <t>software 2015</t>
  </si>
  <si>
    <t>12510-5911-0009-0000</t>
  </si>
  <si>
    <t>Software 2016</t>
  </si>
  <si>
    <t>12541-5971-0001-0000</t>
  </si>
  <si>
    <t>12651-0000-0000-0000</t>
  </si>
  <si>
    <t>Amortización acumulada de software</t>
  </si>
  <si>
    <t xml:space="preserve">Por tiempo  ,Los señalados en la Ley del Impuesto sobre la renta, </t>
  </si>
  <si>
    <t>12654-0000-0001-0001</t>
  </si>
  <si>
    <t>12741-0000-0001-0000</t>
  </si>
  <si>
    <t>Comisión Federal de Electricidad</t>
  </si>
  <si>
    <t>Por tiempo</t>
  </si>
  <si>
    <t>12750-0000-0001-0000</t>
  </si>
  <si>
    <t>Reserva de Jubilaciones ( Indemnizacionens</t>
  </si>
  <si>
    <t>12750-0000-0002-0000</t>
  </si>
  <si>
    <t>Reserva de Primas de Antigüedad</t>
  </si>
  <si>
    <t>12750-0000-0003-0000</t>
  </si>
  <si>
    <t>Plan de beneficios adicionales</t>
  </si>
  <si>
    <t>21114-0000-0001-0001</t>
  </si>
  <si>
    <t xml:space="preserve">Factibilidad de pago mes inmediato siguiente </t>
  </si>
  <si>
    <t>21114-0000-0002-0001</t>
  </si>
  <si>
    <t>Factibilidad de pago bimestral</t>
  </si>
  <si>
    <t>21114-0000-0003-0001</t>
  </si>
  <si>
    <t>Aportaciones al sistema para el retiro</t>
  </si>
  <si>
    <t>21121-0000-0321-0000</t>
  </si>
  <si>
    <t>Radiomovil Dipsa S.A. e C.V.</t>
  </si>
  <si>
    <t>21172-0000-0001-0000</t>
  </si>
  <si>
    <t>I.s.s</t>
  </si>
  <si>
    <t>21172-0000-0002-0000</t>
  </si>
  <si>
    <t>I.m.s.s., Afore e Infonavit</t>
  </si>
  <si>
    <t>21172-0000-0003-0003</t>
  </si>
  <si>
    <t>Enrique Cass Mondragon</t>
  </si>
  <si>
    <t>21172-0000-0003-0004</t>
  </si>
  <si>
    <t>Luz Elena García Martinez</t>
  </si>
  <si>
    <t>21172-0000-0003-0006</t>
  </si>
  <si>
    <t>Ma. Soledad Hernandez Castro</t>
  </si>
  <si>
    <t>21172-0000-0003-0007</t>
  </si>
  <si>
    <t>Martha Gabriela Gutierrez Delgado</t>
  </si>
  <si>
    <t>21172-0000-0003-0009</t>
  </si>
  <si>
    <t>Noe Gustavo Perez Rangel</t>
  </si>
  <si>
    <t>21172-0000-0003-0011</t>
  </si>
  <si>
    <t>Rosa Angelica Martínez Hernández</t>
  </si>
  <si>
    <t>21172-0000-0003-0014</t>
  </si>
  <si>
    <t>José Primo García Peña</t>
  </si>
  <si>
    <t>21172-0000-0003-0018</t>
  </si>
  <si>
    <t>José Luis Zepeda Rodríguez</t>
  </si>
  <si>
    <t>21172-0000-0003-0020</t>
  </si>
  <si>
    <t>Ma. Antonieta Wendoli Jimenez Garza</t>
  </si>
  <si>
    <t>21172-0000-0003-0021</t>
  </si>
  <si>
    <t>Ma.Adriana Arriaga Quiroz</t>
  </si>
  <si>
    <t>Retención de Honorarios I.S.R</t>
  </si>
  <si>
    <t>Retención impuesto cedular Honorarios</t>
  </si>
  <si>
    <t>21179-0000-0003-0000</t>
  </si>
  <si>
    <t>'2% Impuesto sobre nomina estatal</t>
  </si>
  <si>
    <t>NOTAS A LOS ESTADOS FINANCIEROS DEL  CUARTO  TRIMESTRE  DE 2016</t>
  </si>
  <si>
    <t>41590-5100-0001-0001</t>
  </si>
  <si>
    <t>Productos en Venta</t>
  </si>
  <si>
    <t>Por disposiciones Administrativas</t>
  </si>
  <si>
    <t>41590-5100-0001-0002</t>
  </si>
  <si>
    <t>Otros Ingresos Varios</t>
  </si>
  <si>
    <t>Sanción Karamawi, empresa que efectuo la ampliación del edificio</t>
  </si>
  <si>
    <t>42230-9300-0001-0002</t>
  </si>
  <si>
    <t>Subsidio Municipal</t>
  </si>
  <si>
    <t>Transferencia mensual del municipio</t>
  </si>
  <si>
    <t>42230-9300-0001-0015</t>
  </si>
  <si>
    <t>Programa de Inversión 2016 (Estudios Varios)</t>
  </si>
  <si>
    <t xml:space="preserve">Recurso etiquetado programa de inversion </t>
  </si>
  <si>
    <t>42230-9300-0001-0016</t>
  </si>
  <si>
    <t xml:space="preserve">Perfil de Resiliencia Urbana </t>
  </si>
  <si>
    <t>Recurso etiquetado concurrencia de recurso federal</t>
  </si>
  <si>
    <t>43190-5200-0001-0001</t>
  </si>
  <si>
    <t>Intereses Bancarios</t>
  </si>
  <si>
    <t>Productos financieros</t>
  </si>
  <si>
    <t>mesa de dinero</t>
  </si>
  <si>
    <t>43190-5200-0001-0002</t>
  </si>
  <si>
    <t>Intereses plan de reservas,primas ,penciones</t>
  </si>
  <si>
    <t>Intereses plan de reservas</t>
  </si>
  <si>
    <t>fideicomiso mi futuro plus</t>
  </si>
  <si>
    <t>Sueldo base al personal permanente</t>
  </si>
  <si>
    <t>Sueldo catorcenal con plantilla de 38 personas</t>
  </si>
  <si>
    <t>Primas por años de servicios efectivos p</t>
  </si>
  <si>
    <t>Primas de vacaciones , dominical</t>
  </si>
  <si>
    <t>Aportaciónes al sistema para el retiro</t>
  </si>
  <si>
    <t>Aportaciones para seguros</t>
  </si>
  <si>
    <t>Ayuda para despensa</t>
  </si>
  <si>
    <t>51150-1546-0000-0000</t>
  </si>
  <si>
    <t>Becas para hijos de trabajadores</t>
  </si>
  <si>
    <t>Ayuda para Día de reyes</t>
  </si>
  <si>
    <t>51150-1562-0000-0000</t>
  </si>
  <si>
    <t>51150-1563-0000-0000</t>
  </si>
  <si>
    <t>Materiales y útiles de tecnología de la informació</t>
  </si>
  <si>
    <t>51230-2461-0000-0000</t>
  </si>
  <si>
    <t>51230-2481-0000-0000</t>
  </si>
  <si>
    <t>Materiales ,accesorios y suministros médicos</t>
  </si>
  <si>
    <t>Combustibles, lubricantes y aditivos des operativa</t>
  </si>
  <si>
    <t>Combustibles , lubricantes y aditivos destin Admon</t>
  </si>
  <si>
    <t>Refacciones y accesorios menores de equipo de comp</t>
  </si>
  <si>
    <t>51290-2991-0000-0000</t>
  </si>
  <si>
    <t>Refacciones y accesorios menores otros bienes muebles</t>
  </si>
  <si>
    <t>Servicio de telefonía tradicional</t>
  </si>
  <si>
    <t>Servicio de telefonía celualar</t>
  </si>
  <si>
    <t>Servicios de accesos de internet, redes y procesamiento de informacion</t>
  </si>
  <si>
    <t>Servicios postales</t>
  </si>
  <si>
    <t>51320-3251-0000-0000</t>
  </si>
  <si>
    <t>Servicios de Auditoria</t>
  </si>
  <si>
    <t>Servicios de diseño , arquitectura , ingenieria y</t>
  </si>
  <si>
    <t>Proyectos y estudios  avance de acuerdo a contrato</t>
  </si>
  <si>
    <t>Servicios de consuloria administrativa, procesos,</t>
  </si>
  <si>
    <t>Servicio de capacitación</t>
  </si>
  <si>
    <t>Impresiones oficiales</t>
  </si>
  <si>
    <t>Servicios de Vigilancia</t>
  </si>
  <si>
    <t>Seguros de bienes patrimoniales</t>
  </si>
  <si>
    <t>Instalación ,reparación y mantenimiento de mobilia</t>
  </si>
  <si>
    <t>Instalación ,reparación y mtto epo de computo</t>
  </si>
  <si>
    <t>Reparación y mantenimiento de equipo de transporte</t>
  </si>
  <si>
    <t>Servicio de Limpieza y manejo de desechos</t>
  </si>
  <si>
    <t>Servicio de jardinería</t>
  </si>
  <si>
    <t>Difusión por radio,televisión y otros medios de me</t>
  </si>
  <si>
    <t>Pasajes aéreos nacionales</t>
  </si>
  <si>
    <t>51370-3712-0000-0000</t>
  </si>
  <si>
    <t>Pasajes aéreos internacionales</t>
  </si>
  <si>
    <t>Pasaje terrestres</t>
  </si>
  <si>
    <t>Viáticos en el pais</t>
  </si>
  <si>
    <t>51370-3761-0000-0000</t>
  </si>
  <si>
    <t>Viaticos ene el extranjero</t>
  </si>
  <si>
    <t>Gastos de representación</t>
  </si>
  <si>
    <t>Gastos de oficina y organización</t>
  </si>
  <si>
    <t>Impuesto sobre nominas</t>
  </si>
  <si>
    <t>55151-5111-0000-0000</t>
  </si>
  <si>
    <t>55151-5151-0000-0000</t>
  </si>
  <si>
    <t>Equipo de computo y de tecnologás de la</t>
  </si>
  <si>
    <t>55151-5191-0000-0000</t>
  </si>
  <si>
    <t>Otros mobiliarios y equipo de administra</t>
  </si>
  <si>
    <t>55152-5231-0000-0000</t>
  </si>
  <si>
    <t>55154-5411-0000-0000</t>
  </si>
  <si>
    <t>55156-5641-0000-0000</t>
  </si>
  <si>
    <t>Sistemas de aire acondicionado,</t>
  </si>
  <si>
    <t>55156-5691-0000-0000</t>
  </si>
  <si>
    <t>calefacción y de refrigeración industrial</t>
  </si>
  <si>
    <t>55171-5911-0000-0000</t>
  </si>
  <si>
    <t>y comercial</t>
  </si>
  <si>
    <t>55174-5971-0000-0000</t>
  </si>
  <si>
    <t>Patrimonio</t>
  </si>
  <si>
    <t>Resultados del ejercicio</t>
  </si>
  <si>
    <t>Resultado de ejercicios anteriores</t>
  </si>
  <si>
    <t>Resultado del ejercicio 2011</t>
  </si>
  <si>
    <t>Resultado del ejercicio 2012</t>
  </si>
  <si>
    <t>Resultado del ejercicio 2013</t>
  </si>
  <si>
    <t>Resultado del ejercicio 2014</t>
  </si>
  <si>
    <t>Resultado del ejercicio 2015</t>
  </si>
  <si>
    <t>Banco del bajio 244465</t>
  </si>
  <si>
    <t>CTA 175631720101 PERFIL DE RESILIENCIA URBANA PARA LA CIUDAD DE LEÓN GUANAJUATO</t>
  </si>
  <si>
    <t>12362-6221-0001-0000</t>
  </si>
  <si>
    <t>11220000123</t>
  </si>
  <si>
    <t>ENRIQUE CASTAÃ±ON (6916.29)</t>
  </si>
  <si>
    <t>11220000130</t>
  </si>
  <si>
    <t>MARIA JOSE CHICO HERNANDEZ</t>
  </si>
  <si>
    <t>11220000151</t>
  </si>
  <si>
    <t>ENRIQUE CASTAÃ±ON ARAUJO</t>
  </si>
  <si>
    <t>11220000202</t>
  </si>
  <si>
    <t>MANUFACTURERA DE CALZADO VAVE SA DE CV</t>
  </si>
  <si>
    <t>11220000204</t>
  </si>
  <si>
    <t>ROMAN DISTRIBUIDORA DE PRODUCTOS FARMACEUTICOS</t>
  </si>
  <si>
    <t>11220000209</t>
  </si>
  <si>
    <t>CADENA COMERCIAL OXXO SA DE CV</t>
  </si>
  <si>
    <t>11220000210</t>
  </si>
  <si>
    <t>DISTRIBUIDORA GAS NOEL SA DE CV</t>
  </si>
  <si>
    <t>11220000211</t>
  </si>
  <si>
    <t>CENTRO ASESOR DEL BAJIO SA DE CV</t>
  </si>
  <si>
    <t>11220000212</t>
  </si>
  <si>
    <t>ESCUELA PROFESIONAL DE COMERCIO Y ADMINISTRACION A</t>
  </si>
  <si>
    <t>11220000215</t>
  </si>
  <si>
    <t>COPPEL SA DE CV</t>
  </si>
  <si>
    <t>11220000217</t>
  </si>
  <si>
    <t>INMOBILIARIA Y CONSTRUCTORA EMCA SA DE CV</t>
  </si>
  <si>
    <t>11220000228</t>
  </si>
  <si>
    <t>PLOMERíA Y SANITARIOS DEL BAJíO, S.A. DE C.V.</t>
  </si>
  <si>
    <t>112500001</t>
  </si>
  <si>
    <t>AMALIA LÃ“PEZ SÃ?NCHEZ</t>
  </si>
  <si>
    <t>112500002</t>
  </si>
  <si>
    <t>MAURICIO ARAIZA MUÃ‘OZ</t>
  </si>
  <si>
    <t>112500007</t>
  </si>
  <si>
    <t>SAMUEL PÃ‰REZ CRUZ</t>
  </si>
  <si>
    <t>112500008</t>
  </si>
  <si>
    <t>FRANCISCO ESPINOZA</t>
  </si>
  <si>
    <t>112500018</t>
  </si>
  <si>
    <t>RAÚL CERVANTES RUVALCABA</t>
  </si>
  <si>
    <t>11390000101</t>
  </si>
  <si>
    <t>1-1-4-1-0-0001-01</t>
  </si>
  <si>
    <t>SOUVENIRS</t>
  </si>
  <si>
    <t>1-1-4-1-0-0001-02</t>
  </si>
  <si>
    <t>INVENTARIO DE ANIMALES</t>
  </si>
  <si>
    <t>123546141</t>
  </si>
  <si>
    <t>DIVISION DE TERRENOS Y CONSTRUCCION DE OBRAS DE URBANI</t>
  </si>
  <si>
    <t>124115111</t>
  </si>
  <si>
    <t>124135151</t>
  </si>
  <si>
    <t>EQUIPO COMPUTO</t>
  </si>
  <si>
    <t>124135152</t>
  </si>
  <si>
    <t>MEDIOS MAGNETICOS Y OPTICOS</t>
  </si>
  <si>
    <t>124235231</t>
  </si>
  <si>
    <t>CAMARAS FOTOGRATICAS Y DE VIDEO</t>
  </si>
  <si>
    <t>124295291</t>
  </si>
  <si>
    <t>OTRO MOBILIARIO Y EQUIPO EDUCACIONAL Y RECREATIVO</t>
  </si>
  <si>
    <t>124415411</t>
  </si>
  <si>
    <t>VEHICULOS Y EQUIPO TERRESTRE</t>
  </si>
  <si>
    <t>124495491</t>
  </si>
  <si>
    <t>OTROS EQUIPOS DE TRANSPORTE</t>
  </si>
  <si>
    <t>124615611</t>
  </si>
  <si>
    <t>MAQUINARIA Y EQUIPO AGROPECUARIO</t>
  </si>
  <si>
    <t>124625621</t>
  </si>
  <si>
    <t>124655651</t>
  </si>
  <si>
    <t>EQUIPO DE COMUNICACION Y TELECOMUNICACION</t>
  </si>
  <si>
    <t>124695691</t>
  </si>
  <si>
    <t>124715131</t>
  </si>
  <si>
    <t>LIBROS, REVISTAS Y OTROS ELEMENTOS COLECCIONABLES</t>
  </si>
  <si>
    <t>124885781</t>
  </si>
  <si>
    <t>Ã¦RBOLES Y PLANTAS</t>
  </si>
  <si>
    <t>12630515101</t>
  </si>
  <si>
    <t>DEPREC ACUM EQUIPO COMPUTO</t>
  </si>
  <si>
    <t>12630541101</t>
  </si>
  <si>
    <t>DEPREC ACUM EQ DE TRANSPORTE</t>
  </si>
  <si>
    <t>12630562101</t>
  </si>
  <si>
    <t>DEPREC ACUM MAQUINARIA Y EQUIPO</t>
  </si>
  <si>
    <t>12630569101</t>
  </si>
  <si>
    <t>DEPREC ACUM OTROS EQUIPOS</t>
  </si>
  <si>
    <t>125105911</t>
  </si>
  <si>
    <t>127106311</t>
  </si>
  <si>
    <t>ESTUDIOS E INVESTIGACIONES</t>
  </si>
  <si>
    <t>12730000001</t>
  </si>
  <si>
    <t>COMISION FEDERAL ELECTRICIDAD</t>
  </si>
  <si>
    <t>12730000002</t>
  </si>
  <si>
    <t>NEXTEL DE MEXICO SA DE CV</t>
  </si>
  <si>
    <t>211200004</t>
  </si>
  <si>
    <t>ESTACIONAMIENTOS VARIOS</t>
  </si>
  <si>
    <t>211200005</t>
  </si>
  <si>
    <t>OPERADORA OMX, S.A. DE C.V.</t>
  </si>
  <si>
    <t>211200014</t>
  </si>
  <si>
    <t>SERVICIO SIGLO XXI, S.A. DE C.V.</t>
  </si>
  <si>
    <t>211200015</t>
  </si>
  <si>
    <t>DISTRIBUIDORA GUTIÃ‰RREZ, S.A. DE C.V.</t>
  </si>
  <si>
    <t>211200017</t>
  </si>
  <si>
    <t>LUIS FELIPE AYALA HERNÃ?NDEZ</t>
  </si>
  <si>
    <t>211200019</t>
  </si>
  <si>
    <t>KALISCH FIERRO Y ACERO, S.A. DE C.V.</t>
  </si>
  <si>
    <t>211200023</t>
  </si>
  <si>
    <t>GAS BUTANO DEL BAJIO, S.A. DE C.V.</t>
  </si>
  <si>
    <t>211200025</t>
  </si>
  <si>
    <t>COMISIÃ“N FEDERAL DE ELÃ‰CTRICIDAD</t>
  </si>
  <si>
    <t>211200031</t>
  </si>
  <si>
    <t>SYDNEY SUÃ?REZ HINOJOSA</t>
  </si>
  <si>
    <t>211200032</t>
  </si>
  <si>
    <t>MIAGUI, S.A. DE C.V.</t>
  </si>
  <si>
    <t>211200033</t>
  </si>
  <si>
    <t>AUTOPARTES AMERICANAS DEL BAJÃ?O, S.A. DE C.V.</t>
  </si>
  <si>
    <t>211200041</t>
  </si>
  <si>
    <t>TELEVISIÃ“N DE PUEBLA, S.A. DE C.V.</t>
  </si>
  <si>
    <t>211200043</t>
  </si>
  <si>
    <t>CARLOS ELIAS LUNA BECERRA</t>
  </si>
  <si>
    <t>211200045</t>
  </si>
  <si>
    <t>STEREOREY MEXICO, S.A.</t>
  </si>
  <si>
    <t>211200081</t>
  </si>
  <si>
    <t>JESÃšS ALEJANDRO LIRA ZAMORA</t>
  </si>
  <si>
    <t>211200087</t>
  </si>
  <si>
    <t>CLAUDIA IVETTE RUÃ?Z CAMPOS</t>
  </si>
  <si>
    <t>211200095</t>
  </si>
  <si>
    <t>PINTURAS  Y  TEXTURIZADOS, S.A.  DE  C.V.</t>
  </si>
  <si>
    <t>211200104</t>
  </si>
  <si>
    <t>TOMAS ALDO ULISES PADILLA</t>
  </si>
  <si>
    <t>211200111</t>
  </si>
  <si>
    <t>ROBERTO CARLOS GARCÃ?A RODRÃ?GUEZ</t>
  </si>
  <si>
    <t>211200145</t>
  </si>
  <si>
    <t>JOSÉ GUILLERMO VELÁZQUEZ RODRÍGUEZ</t>
  </si>
  <si>
    <t>211200164</t>
  </si>
  <si>
    <t>LLANTERA AUTOMOTRIZ TREJO, S.A. DE C.V.</t>
  </si>
  <si>
    <t>211200185</t>
  </si>
  <si>
    <t>EDISON MAQUINARÍA, S.A. DE C.V.</t>
  </si>
  <si>
    <t>211200187</t>
  </si>
  <si>
    <t>CARDELLO DE MÉXICO, S.A. DE C.V.</t>
  </si>
  <si>
    <t>211200236</t>
  </si>
  <si>
    <t>PLOMERÍA Y SANITARIOS DEL BAJÍO, S.A. DE C.V.</t>
  </si>
  <si>
    <t>211200241</t>
  </si>
  <si>
    <t>PINTURAS SENSACOLOR, S.A. DE C.V.</t>
  </si>
  <si>
    <t>211200243</t>
  </si>
  <si>
    <t>JUAN JAIME RODRÍGUEZ</t>
  </si>
  <si>
    <t>211200259</t>
  </si>
  <si>
    <t>ARMANDO PEÑA HERNÁNDEZ</t>
  </si>
  <si>
    <t>211200315</t>
  </si>
  <si>
    <t>FABIAN HUERTA JIMENEZ</t>
  </si>
  <si>
    <t>211200343</t>
  </si>
  <si>
    <t>COMANHI, S.A. DE C.V.</t>
  </si>
  <si>
    <t>211200345</t>
  </si>
  <si>
    <t>MA DE LOS ANGELES HERNÁNDEZ TELLEZ</t>
  </si>
  <si>
    <t>211200350</t>
  </si>
  <si>
    <t>REPLASA, S.A. DE C.V.</t>
  </si>
  <si>
    <t>211200376</t>
  </si>
  <si>
    <t>EDGAR ISRAEL ZAVALA OROZCO</t>
  </si>
  <si>
    <t>211200383</t>
  </si>
  <si>
    <t>GRUPO TORRES CORZO AUTOMOTRIZ DEL BAJIO, S.A. DE C.V.</t>
  </si>
  <si>
    <t>211200400</t>
  </si>
  <si>
    <t>INTEGRADORA DE MADERAS Y ENCHAPADOS DE CHIHUAHUA, S.A. DE C.</t>
  </si>
  <si>
    <t>211200412</t>
  </si>
  <si>
    <t>PRODUCTOS LAMAS, S.A. DE C.V.</t>
  </si>
  <si>
    <t>211200424</t>
  </si>
  <si>
    <t>DISTRIBUIDORA DE TRACTOPARTES DEL CENTRO, S.A. DE C.V.</t>
  </si>
  <si>
    <t>211200443</t>
  </si>
  <si>
    <t>GOLDENSTAR DE MÉXICO, S.A. DE C.V.</t>
  </si>
  <si>
    <t>211700001</t>
  </si>
  <si>
    <t>RETENCIONES DE ISR DE TRABAJADORES</t>
  </si>
  <si>
    <t>211700002</t>
  </si>
  <si>
    <t>RETENCIONES DE ISR HONORARIOS</t>
  </si>
  <si>
    <t>211700004</t>
  </si>
  <si>
    <t>RETENCION DE IMPUESTO CEDULAR</t>
  </si>
  <si>
    <t>211700006</t>
  </si>
  <si>
    <t>211700007</t>
  </si>
  <si>
    <t>211700010</t>
  </si>
  <si>
    <t>OTRAS RETENCIONES</t>
  </si>
  <si>
    <t>211700011</t>
  </si>
  <si>
    <t>CAJA ALIANZA PRESTAMO</t>
  </si>
  <si>
    <t>414104101</t>
  </si>
  <si>
    <t>DERECHOS POR EL USO, GOCE, APROVECHAMIENTO O EXPLOTAC</t>
  </si>
  <si>
    <t>414304301</t>
  </si>
  <si>
    <t>DERECHOS POR PRESTACION DE SERVICIOS</t>
  </si>
  <si>
    <t>415105101</t>
  </si>
  <si>
    <t>PRODUCTOS DE TIPO CORRIENTE</t>
  </si>
  <si>
    <t>415205102</t>
  </si>
  <si>
    <t>415305103</t>
  </si>
  <si>
    <t>415905104</t>
  </si>
  <si>
    <t>421108101</t>
  </si>
  <si>
    <t>PARTICIPACIONES</t>
  </si>
  <si>
    <t>421208201</t>
  </si>
  <si>
    <t>4-3-1-1-0-0001</t>
  </si>
  <si>
    <t>INTERESES Y COMISIONES BANCARIAS</t>
  </si>
  <si>
    <t>511101131</t>
  </si>
  <si>
    <t>SUELDOS BASE</t>
  </si>
  <si>
    <t>511201211</t>
  </si>
  <si>
    <t>511201212</t>
  </si>
  <si>
    <t>511201221</t>
  </si>
  <si>
    <t>REMUNERACIONES PARA EVENTUALES</t>
  </si>
  <si>
    <t>511301312</t>
  </si>
  <si>
    <t>ANTIG?EDAD</t>
  </si>
  <si>
    <t>511301321</t>
  </si>
  <si>
    <t>511301322</t>
  </si>
  <si>
    <t>511301323</t>
  </si>
  <si>
    <t>GRATIFICACION DE FIN DE AÃ±O</t>
  </si>
  <si>
    <t>511301331</t>
  </si>
  <si>
    <t>REMUNERACIONES POR HORAS EXTRAORDINARIAS</t>
  </si>
  <si>
    <t>511301341</t>
  </si>
  <si>
    <t>COMPENSACIONES POR SERVICIOS EVENTUALES</t>
  </si>
  <si>
    <t>511301371</t>
  </si>
  <si>
    <t>HONORARIOS ESPECIALES</t>
  </si>
  <si>
    <t>511401413</t>
  </si>
  <si>
    <t>511401421</t>
  </si>
  <si>
    <t>511501511</t>
  </si>
  <si>
    <t>511501522</t>
  </si>
  <si>
    <t>LIQUIDACIONES POR INDEMNIZACIONES Y POR SUELDOS Y SALA</t>
  </si>
  <si>
    <t>511601711</t>
  </si>
  <si>
    <t>ESTIMULOS POR PRODUCTIVIDAD Y EFICIENCIA</t>
  </si>
  <si>
    <t>511601712</t>
  </si>
  <si>
    <t>ESTIMULOS AL PERSONAL OPERATIVO</t>
  </si>
  <si>
    <t>512102111</t>
  </si>
  <si>
    <t>512102112</t>
  </si>
  <si>
    <t>512102161</t>
  </si>
  <si>
    <t>512202212</t>
  </si>
  <si>
    <t>PRODUCTOS ALIMENTICIOS PARA EL PERSONAL EN LAS INSTALA</t>
  </si>
  <si>
    <t>512402491</t>
  </si>
  <si>
    <t>512502531</t>
  </si>
  <si>
    <t>512602612</t>
  </si>
  <si>
    <t>COMBUSTIBLES, LUBRICANTES Y ADITIVOS PARA VEHICULOS TE</t>
  </si>
  <si>
    <t>512702711</t>
  </si>
  <si>
    <t>512902911</t>
  </si>
  <si>
    <t>513103111</t>
  </si>
  <si>
    <t>513103141</t>
  </si>
  <si>
    <t>513103152</t>
  </si>
  <si>
    <t>513103191</t>
  </si>
  <si>
    <t>SERVICIOS INTEGRALES</t>
  </si>
  <si>
    <t>513203221</t>
  </si>
  <si>
    <t>ARRENDAMIENTO DE EDIFICIOS Y LOCALES</t>
  </si>
  <si>
    <t>513303331</t>
  </si>
  <si>
    <t>SERVICIOS DE CONSULTORIA ADMINISTRATIVA</t>
  </si>
  <si>
    <t>513303341</t>
  </si>
  <si>
    <t>513303361</t>
  </si>
  <si>
    <t>IMPRESIONES DE DOCUMENTOS OFICIALES PARA LA PRESTACION</t>
  </si>
  <si>
    <t>513403441</t>
  </si>
  <si>
    <t>SEGUROS DE RESPONSABILIDAD PATRIMONIAL Y FIANZAS</t>
  </si>
  <si>
    <t>513403451</t>
  </si>
  <si>
    <t>513403481</t>
  </si>
  <si>
    <t>COMISIONES POR VENTAS</t>
  </si>
  <si>
    <t>513403491</t>
  </si>
  <si>
    <t>SERVICIOS FINANCIEROS, BANCARIOS Y COMERCIALES INTEGRA</t>
  </si>
  <si>
    <t>513503511</t>
  </si>
  <si>
    <t>CONSERVACION Y MANTENIMIENTO DE INMUEBLES</t>
  </si>
  <si>
    <t>513503531</t>
  </si>
  <si>
    <t>INSTALACION, REPARACION Y MANTENIMIENTO DE BIENES INFO</t>
  </si>
  <si>
    <t>513503551</t>
  </si>
  <si>
    <t>MANTENIMIENTO Y CONSERVACION DE VEHICULOS TERRESTRES,</t>
  </si>
  <si>
    <t>513603611</t>
  </si>
  <si>
    <t>DIFUSION E INFORMACION DE MENSAJES Y ACTIVIDADES GUBER</t>
  </si>
  <si>
    <t>513603621</t>
  </si>
  <si>
    <t>PROMOCION PARA LA VENTA DE BIENES O SERVICIOS</t>
  </si>
  <si>
    <t>513703711</t>
  </si>
  <si>
    <t>PASAJES AEREOS NACIONALES PARA SERVIDORES PUBLICOS EN</t>
  </si>
  <si>
    <t>513803811</t>
  </si>
  <si>
    <t>GASTOS DE CEREMONIAL DEL H. AYUNTAMIENTO</t>
  </si>
  <si>
    <t>513803812</t>
  </si>
  <si>
    <t>GASTOS DE CEREMONIAL DE LOS TITULARES DE LAS DEPENDENC</t>
  </si>
  <si>
    <t>513903921</t>
  </si>
  <si>
    <t>513903941</t>
  </si>
  <si>
    <t>SENTENCIAS Y RESOLUCIONES POR AUTORIDAD COMPETENTE</t>
  </si>
  <si>
    <t>513903982</t>
  </si>
  <si>
    <t>OTROS IMPUESTOS DE UNA RELACION LABORAL</t>
  </si>
  <si>
    <t>3210</t>
  </si>
  <si>
    <t>RESULTADOS DEL EJERCICIO: (AHORRO/ DESAH</t>
  </si>
  <si>
    <t>322000005</t>
  </si>
  <si>
    <t>EJERCICIO 2005</t>
  </si>
  <si>
    <t>322000006</t>
  </si>
  <si>
    <t>322000007</t>
  </si>
  <si>
    <t>EJERCICIO 2006</t>
  </si>
  <si>
    <t>322000008</t>
  </si>
  <si>
    <t>EJERCICIO 2007</t>
  </si>
  <si>
    <t>322000009</t>
  </si>
  <si>
    <t>EJERCICIO 2008</t>
  </si>
  <si>
    <t>322000010</t>
  </si>
  <si>
    <t>EJERCICIO 2009</t>
  </si>
  <si>
    <t>322000011</t>
  </si>
  <si>
    <t>EJERCICIO 2010</t>
  </si>
  <si>
    <t>322000012</t>
  </si>
  <si>
    <t>322000013</t>
  </si>
  <si>
    <t>322000014</t>
  </si>
  <si>
    <t>322000015</t>
  </si>
  <si>
    <t>322000016</t>
  </si>
  <si>
    <t>111100001</t>
  </si>
  <si>
    <t>CAJA CHICA (ADMÃ³N)</t>
  </si>
  <si>
    <t>111100002</t>
  </si>
  <si>
    <t>CAJA CHICA (TAQUILLA)</t>
  </si>
  <si>
    <t>111100003</t>
  </si>
  <si>
    <t>CAJA CHICA (MANTENIMIENTO)</t>
  </si>
  <si>
    <t>111300001</t>
  </si>
  <si>
    <t>CUENTA MAESTRA 5034 (EGRESOS)</t>
  </si>
  <si>
    <t>111300002</t>
  </si>
  <si>
    <t>CUENTA MAESTRA 4920 0101 ING-OTRA</t>
  </si>
  <si>
    <t>111300003</t>
  </si>
  <si>
    <t>CUENTA BRILLANTE 4920 1001 (INGRESOS)</t>
  </si>
  <si>
    <t>111300004</t>
  </si>
  <si>
    <t>SANTANDER CTA 420540 FIDEICOMISO</t>
  </si>
  <si>
    <t>111300005</t>
  </si>
  <si>
    <t>CUENTA /INGRESOS POR PATROCINIO</t>
  </si>
  <si>
    <t>111300006</t>
  </si>
  <si>
    <t>TARJ CRéDITO 19061060402</t>
  </si>
  <si>
    <t>1113</t>
  </si>
  <si>
    <t>BANCOS/DEPENDENCIAS Y OTROS</t>
  </si>
  <si>
    <t>11-221-10-001</t>
  </si>
  <si>
    <t>MONTAÑAS DEL SOL 2012</t>
  </si>
  <si>
    <t>11-221-10-003</t>
  </si>
  <si>
    <t>MEJORAMIENTOS 2012</t>
  </si>
  <si>
    <t>11-221-10-004</t>
  </si>
  <si>
    <t>PSV HUERTAS DE MEDINA I 2012</t>
  </si>
  <si>
    <t>11-221-10-005</t>
  </si>
  <si>
    <t>PSV HUERTAS DE MEDINA II 2012</t>
  </si>
  <si>
    <t>11-221-10-006</t>
  </si>
  <si>
    <t>ESCRITURACION /TITULACION 2012</t>
  </si>
  <si>
    <t>11-221-10-007</t>
  </si>
  <si>
    <t>PSV CERRITO DE LA JOYA I 2012</t>
  </si>
  <si>
    <t>11-221-10-008</t>
  </si>
  <si>
    <t>OTROS (VIVIENDA USADA)2012</t>
  </si>
  <si>
    <t>11-221-10-009</t>
  </si>
  <si>
    <t>PSV CUESTAS DEL ROCIO 2012</t>
  </si>
  <si>
    <t>11-221-10-010</t>
  </si>
  <si>
    <t>PSV VALLE DE SAN PDRO II 2012</t>
  </si>
  <si>
    <t>11-221-10-011</t>
  </si>
  <si>
    <t>JESUS MARIA 2012</t>
  </si>
  <si>
    <t>11-221-10-012</t>
  </si>
  <si>
    <t>PSV SANTA MAGDALENA 2012</t>
  </si>
  <si>
    <t>11-221-10-013</t>
  </si>
  <si>
    <t>PIE DE CASA 2012 UBV.(EDIFICACION GOB.</t>
  </si>
  <si>
    <t>11-221-10-014</t>
  </si>
  <si>
    <t>PSV NOPALERA 2012</t>
  </si>
  <si>
    <t>11-221-10-015</t>
  </si>
  <si>
    <t>VALLE DE LOS MILAGROS 2012.</t>
  </si>
  <si>
    <t>11-221-10-016</t>
  </si>
  <si>
    <t>EDIFICACION UBV PROP. BENEFICIARIO 2012</t>
  </si>
  <si>
    <t>11-221-10-017</t>
  </si>
  <si>
    <t>MARSOL 1</t>
  </si>
  <si>
    <t>11-221-10-018</t>
  </si>
  <si>
    <t>PSV LUCERO DE SAN NICOLAS 2012</t>
  </si>
  <si>
    <t>11-221-10-019</t>
  </si>
  <si>
    <t>PSV SAN JUAN BOSCO III</t>
  </si>
  <si>
    <t>11-221-10-020</t>
  </si>
  <si>
    <t>PSV RIVERA DE SAN BERNANRDO 2012</t>
  </si>
  <si>
    <t>11-221-10-022</t>
  </si>
  <si>
    <t>LOTES PRADERAS DEL SOL 2012.</t>
  </si>
  <si>
    <t>11-221-10-023</t>
  </si>
  <si>
    <t>PSV VALLE DE SAN PEDRO JOYA III 2012.</t>
  </si>
  <si>
    <t>11-221-10-024</t>
  </si>
  <si>
    <t>PSV PIEDRA AZUL II 2012.</t>
  </si>
  <si>
    <t>11-221-11-001</t>
  </si>
  <si>
    <t>PSV CERRITO DE LA JOYA I 2013</t>
  </si>
  <si>
    <t>11-221-11-002</t>
  </si>
  <si>
    <t>PSV MONTAÑA DEL SOL 2013.</t>
  </si>
  <si>
    <t>11-221-11-003</t>
  </si>
  <si>
    <t>PSV PEDREGAL 2013</t>
  </si>
  <si>
    <t>11-221-11-005</t>
  </si>
  <si>
    <t>AMPLIACIONES 2013.</t>
  </si>
  <si>
    <t>11-221-11-006</t>
  </si>
  <si>
    <t>MEJORAMIENTOS 2013</t>
  </si>
  <si>
    <t>11-221-11-007</t>
  </si>
  <si>
    <t>PSV PORTONES DE SAN JACINTO 2013.</t>
  </si>
  <si>
    <t>11-221-11-008</t>
  </si>
  <si>
    <t>PSV HUERTAS DE MEDINA I 2013.</t>
  </si>
  <si>
    <t>11-221-11-009</t>
  </si>
  <si>
    <t>PSV SANTA MAGDALENA 2013.</t>
  </si>
  <si>
    <t>11-221-11-010</t>
  </si>
  <si>
    <t>PSV HUERTAS DE MEDINA II 2013.</t>
  </si>
  <si>
    <t>11-221-11-012</t>
  </si>
  <si>
    <t>EDIFICACIÓN UVB GOB. LOCAL 2013.</t>
  </si>
  <si>
    <t>11-221-11-015</t>
  </si>
  <si>
    <t>EDIF. UBV. PROPIEDAD BENEFICIARIO 2013.</t>
  </si>
  <si>
    <t>11-221-11-016</t>
  </si>
  <si>
    <t>PSV HACIENDA IBARRILLA II 2013</t>
  </si>
  <si>
    <t>11-221-11-017</t>
  </si>
  <si>
    <t>PSV LUCERO DE SAN NICOLAS 2013.</t>
  </si>
  <si>
    <t>11-221-11-019</t>
  </si>
  <si>
    <t>PSV NOPALERA 2013.</t>
  </si>
  <si>
    <t>11-221-11-020</t>
  </si>
  <si>
    <t>PSV PIEDRA AZUL II</t>
  </si>
  <si>
    <t>11-221-11-024</t>
  </si>
  <si>
    <t>PSV LOMA DE COTRERAS</t>
  </si>
  <si>
    <t>11-2212-001</t>
  </si>
  <si>
    <t>FIPOVI LEON I</t>
  </si>
  <si>
    <t>11-2212-003</t>
  </si>
  <si>
    <t>AMPLIACION LEON II 1RA. SECCION</t>
  </si>
  <si>
    <t>11-2214-001</t>
  </si>
  <si>
    <t>FONHAPO (VILLAS DE SAN JUAN) CASAS</t>
  </si>
  <si>
    <t>11-2214-002</t>
  </si>
  <si>
    <t>JESUS MARIA CASAS</t>
  </si>
  <si>
    <t>11-2214-003</t>
  </si>
  <si>
    <t>CONVIVE I SECCION CASAS.</t>
  </si>
  <si>
    <t>11-2214-004</t>
  </si>
  <si>
    <t>CONVIVE II SECCION CASAS.</t>
  </si>
  <si>
    <t>11-2214-005</t>
  </si>
  <si>
    <t>VIVIENDAS LEON II SEG. SECCION CASAS</t>
  </si>
  <si>
    <t>11-2215-001</t>
  </si>
  <si>
    <t>FRACC. VILLAS DE SAN JUAN</t>
  </si>
  <si>
    <t>11-2216-001</t>
  </si>
  <si>
    <t>MEJORA PAQ. -1</t>
  </si>
  <si>
    <t>11-2216-002</t>
  </si>
  <si>
    <t>MEJORA PAQ. -2</t>
  </si>
  <si>
    <t>11-2216-003</t>
  </si>
  <si>
    <t>MEJORA PAQ. -3</t>
  </si>
  <si>
    <t>11-2216-004</t>
  </si>
  <si>
    <t>MEJORA PAQ. -4</t>
  </si>
  <si>
    <t>11-2216-005</t>
  </si>
  <si>
    <t>MEJORA PAQ. -5</t>
  </si>
  <si>
    <t>11-2216-006</t>
  </si>
  <si>
    <t>MEJORA PAQ. -6</t>
  </si>
  <si>
    <t>11-2216-007</t>
  </si>
  <si>
    <t>MEJORA PAQ. -7</t>
  </si>
  <si>
    <t>11-2216-008</t>
  </si>
  <si>
    <t>MEJORA PAQ. -8</t>
  </si>
  <si>
    <t>11-2216-009</t>
  </si>
  <si>
    <t>MEJORA PAQ. -9</t>
  </si>
  <si>
    <t>11-2216-010</t>
  </si>
  <si>
    <t>MEJORA PAQ. -10</t>
  </si>
  <si>
    <t>11-2216-011</t>
  </si>
  <si>
    <t>MEJORA PAQ. -11</t>
  </si>
  <si>
    <t>11-2216-012</t>
  </si>
  <si>
    <t>MEJORA PAQ. -13</t>
  </si>
  <si>
    <t>11-2216-013</t>
  </si>
  <si>
    <t>MEJORA PAQ. -14</t>
  </si>
  <si>
    <t>11-2216-014</t>
  </si>
  <si>
    <t>MEJORA PAQ. -16</t>
  </si>
  <si>
    <t>11-2216-015</t>
  </si>
  <si>
    <t>MEJORA PAQ. -17</t>
  </si>
  <si>
    <t>11-2216-016</t>
  </si>
  <si>
    <t>MEJORA PAQ. -19</t>
  </si>
  <si>
    <t>11-2216-017</t>
  </si>
  <si>
    <t>MEJORA PAQ. -20</t>
  </si>
  <si>
    <t>11-2216-018</t>
  </si>
  <si>
    <t>MEJORA PAQ. 21</t>
  </si>
  <si>
    <t>11-2216-019</t>
  </si>
  <si>
    <t>MEJORA PAQ. -22</t>
  </si>
  <si>
    <t>11-2216-020</t>
  </si>
  <si>
    <t>MEJORA PAQ. -23</t>
  </si>
  <si>
    <t>11-2216-021</t>
  </si>
  <si>
    <t>MEJORA PAQ. -25</t>
  </si>
  <si>
    <t>11-2216-022</t>
  </si>
  <si>
    <t>MEJORA PAQ. -26</t>
  </si>
  <si>
    <t>11-2216-023</t>
  </si>
  <si>
    <t>MEJORA PAQ. -27</t>
  </si>
  <si>
    <t>11-2216-024</t>
  </si>
  <si>
    <t>MEJORA PAQ. -28</t>
  </si>
  <si>
    <t>11-2216-025</t>
  </si>
  <si>
    <t>MEJORA PAQ. -29</t>
  </si>
  <si>
    <t>11-2216-026</t>
  </si>
  <si>
    <t>MEJORA PAQ. -30</t>
  </si>
  <si>
    <t>11-2216-027</t>
  </si>
  <si>
    <t>MEJORA PAQ. -31</t>
  </si>
  <si>
    <t>11-2216-028</t>
  </si>
  <si>
    <t>MEJORA PAQ. -34</t>
  </si>
  <si>
    <t>11-2216-029</t>
  </si>
  <si>
    <t>MEJORA PAQ. -36</t>
  </si>
  <si>
    <t>11-2216-030</t>
  </si>
  <si>
    <t>MEJORA PAQ. -37</t>
  </si>
  <si>
    <t>11-2216-031</t>
  </si>
  <si>
    <t>MEJORA PAQ. -38</t>
  </si>
  <si>
    <t>11-2216-032</t>
  </si>
  <si>
    <t>MEJORA PAQ. -39</t>
  </si>
  <si>
    <t>11-2216-033</t>
  </si>
  <si>
    <t>MEJORA PAQ. -40</t>
  </si>
  <si>
    <t>11-2216-034</t>
  </si>
  <si>
    <t>MEJORA PAQ. -42</t>
  </si>
  <si>
    <t>11-2216-035</t>
  </si>
  <si>
    <t>MEJORA PAQ. -43</t>
  </si>
  <si>
    <t>11-2216-036</t>
  </si>
  <si>
    <t>MEJORA PAQ. -44</t>
  </si>
  <si>
    <t>11-2216-037</t>
  </si>
  <si>
    <t>MEJORA PAQ. -45</t>
  </si>
  <si>
    <t>11-2216-038</t>
  </si>
  <si>
    <t>MEJORA PAQ. -46</t>
  </si>
  <si>
    <t>11-2216-039</t>
  </si>
  <si>
    <t>MEJORA PAQ. -47</t>
  </si>
  <si>
    <t>11-2216-040</t>
  </si>
  <si>
    <t>MEJORA PAQ. -48</t>
  </si>
  <si>
    <t>11-2216-041</t>
  </si>
  <si>
    <t>MEJORA PAQ. -49</t>
  </si>
  <si>
    <t>11-2216-042</t>
  </si>
  <si>
    <t>MEJORA PAQ. -50</t>
  </si>
  <si>
    <t>11-2216-043</t>
  </si>
  <si>
    <t>MEJORA PAQ. -51</t>
  </si>
  <si>
    <t>11-2216-044</t>
  </si>
  <si>
    <t>MEJORA PAQ. -52</t>
  </si>
  <si>
    <t>11-2216-045</t>
  </si>
  <si>
    <t>MEJORA PAQ. -53</t>
  </si>
  <si>
    <t>11-2216-046</t>
  </si>
  <si>
    <t>MEJORA PAQ. -54</t>
  </si>
  <si>
    <t>11-2216-047</t>
  </si>
  <si>
    <t>MEJORA PAQ. -55</t>
  </si>
  <si>
    <t>11-2216-048</t>
  </si>
  <si>
    <t>MEJORA PAQ. -56</t>
  </si>
  <si>
    <t>11-2216-049</t>
  </si>
  <si>
    <t>MEJORA PAQ. -57</t>
  </si>
  <si>
    <t>11-2216-050</t>
  </si>
  <si>
    <t>MEJORA PAQ. -58</t>
  </si>
  <si>
    <t>11-2216-051</t>
  </si>
  <si>
    <t>MEJORA PAQ. -59</t>
  </si>
  <si>
    <t>11-2216-052</t>
  </si>
  <si>
    <t>MEJORA PAQ. -61</t>
  </si>
  <si>
    <t>11-2216-053</t>
  </si>
  <si>
    <t>MEJORA PAQ. -62</t>
  </si>
  <si>
    <t>11-2216-054</t>
  </si>
  <si>
    <t>MEJORA PAQ. -64</t>
  </si>
  <si>
    <t>11-2216-055</t>
  </si>
  <si>
    <t>MEJORA PAQ. -66</t>
  </si>
  <si>
    <t>11-2216-056</t>
  </si>
  <si>
    <t>MEJORA PAQ. -67</t>
  </si>
  <si>
    <t>11-2216-057</t>
  </si>
  <si>
    <t>MEJORA PAQ. -68</t>
  </si>
  <si>
    <t>11-2216-058</t>
  </si>
  <si>
    <t>MEJORA PAQ. -70</t>
  </si>
  <si>
    <t>11-2216-059</t>
  </si>
  <si>
    <t>MEJORA PAQ. -71</t>
  </si>
  <si>
    <t>11-2216-060</t>
  </si>
  <si>
    <t>MEJORA PAQ. -72</t>
  </si>
  <si>
    <t>11-2216-061</t>
  </si>
  <si>
    <t>MEJORA PAQ. -73</t>
  </si>
  <si>
    <t>11-2216-062</t>
  </si>
  <si>
    <t>MEJORA PAQ. -74</t>
  </si>
  <si>
    <t>11-2216-063</t>
  </si>
  <si>
    <t>MEJORA PAQ. -75</t>
  </si>
  <si>
    <t>11-2216-064</t>
  </si>
  <si>
    <t>MEJORA PAQ. -76</t>
  </si>
  <si>
    <t>11-2216-065</t>
  </si>
  <si>
    <t>MEJORA PAQ. -77</t>
  </si>
  <si>
    <t>11-2216-066</t>
  </si>
  <si>
    <t>MEJORA PAQ. -78</t>
  </si>
  <si>
    <t>11-2216-067</t>
  </si>
  <si>
    <t>MEJORA PAQ. -79</t>
  </si>
  <si>
    <t>11-2216-068</t>
  </si>
  <si>
    <t>MEJORA PAQ. -80</t>
  </si>
  <si>
    <t>11-2216-069</t>
  </si>
  <si>
    <t>MEJORA PAQ. -81</t>
  </si>
  <si>
    <t>11-2216-070</t>
  </si>
  <si>
    <t>MEJORA PAQ. -83</t>
  </si>
  <si>
    <t>11-2216-071</t>
  </si>
  <si>
    <t>MEJORA PAQ. -85</t>
  </si>
  <si>
    <t>11-2216-072</t>
  </si>
  <si>
    <t>MEJORA PAQ. -87</t>
  </si>
  <si>
    <t>11-2216-073</t>
  </si>
  <si>
    <t>MEJORA PAQ. -89</t>
  </si>
  <si>
    <t>11-2216-074</t>
  </si>
  <si>
    <t>MEJORA PAQ. -91</t>
  </si>
  <si>
    <t>11-2216-075</t>
  </si>
  <si>
    <t>MEJORA PAQ. -92</t>
  </si>
  <si>
    <t>11-2216-076</t>
  </si>
  <si>
    <t>MEJORA PAQ. -93</t>
  </si>
  <si>
    <t>11-2216-077</t>
  </si>
  <si>
    <t>MEJORA PAQ. -94</t>
  </si>
  <si>
    <t>11-2216-078</t>
  </si>
  <si>
    <t>MEJORA PAQ. -95</t>
  </si>
  <si>
    <t>11-2216-079</t>
  </si>
  <si>
    <t>MEJORA PAQ. -96</t>
  </si>
  <si>
    <t>11-2216-080</t>
  </si>
  <si>
    <t>MEJORA PAQ. -97</t>
  </si>
  <si>
    <t>11-2216-081</t>
  </si>
  <si>
    <t>MEJORA PAQ. -99</t>
  </si>
  <si>
    <t>11-2216-082</t>
  </si>
  <si>
    <t>MEJORA PAQ. -102</t>
  </si>
  <si>
    <t>11-2216-083</t>
  </si>
  <si>
    <t>MEJORA PAQ. -103</t>
  </si>
  <si>
    <t>11-2216-084</t>
  </si>
  <si>
    <t>MEJORA PAQ. -105</t>
  </si>
  <si>
    <t>11-2216-085</t>
  </si>
  <si>
    <t>MEJORA PAQ. -107</t>
  </si>
  <si>
    <t>11-2216-086</t>
  </si>
  <si>
    <t>MEJORA PAQ. -108</t>
  </si>
  <si>
    <t>11-2216-087</t>
  </si>
  <si>
    <t>MEJORA PAQ. -110</t>
  </si>
  <si>
    <t>11-2216-088</t>
  </si>
  <si>
    <t>MEJORA PAQ. -111</t>
  </si>
  <si>
    <t>11-2216-089</t>
  </si>
  <si>
    <t>MEJORA PAQ. -112</t>
  </si>
  <si>
    <t>11-2216-090</t>
  </si>
  <si>
    <t>MEJORA PAQ. -113</t>
  </si>
  <si>
    <t>11-2216-091</t>
  </si>
  <si>
    <t>MEJORA PAQ. -114</t>
  </si>
  <si>
    <t>11-2216-092</t>
  </si>
  <si>
    <t>MEJORA PAQ. -115</t>
  </si>
  <si>
    <t>11-2216-093</t>
  </si>
  <si>
    <t>MEJORA PAQ. -116</t>
  </si>
  <si>
    <t>11-2216-094</t>
  </si>
  <si>
    <t>MEJORA PAQ. -117</t>
  </si>
  <si>
    <t>11-2216-095</t>
  </si>
  <si>
    <t>MEJORA PAQ. -118</t>
  </si>
  <si>
    <t>11-2216-096</t>
  </si>
  <si>
    <t>MEJORA PAQ. -119</t>
  </si>
  <si>
    <t>11-2216-097</t>
  </si>
  <si>
    <t>MEJORA PAQ. -120</t>
  </si>
  <si>
    <t>11-2216-098</t>
  </si>
  <si>
    <t>MEJORA PAQ. -121</t>
  </si>
  <si>
    <t>11-2216-099</t>
  </si>
  <si>
    <t>MEJORA PAQ. -122</t>
  </si>
  <si>
    <t>11-2216-100</t>
  </si>
  <si>
    <t>MEJORA PAQ. -123</t>
  </si>
  <si>
    <t>11-2216-101</t>
  </si>
  <si>
    <t>MEJORA PAQ. -124</t>
  </si>
  <si>
    <t>11-2216-102</t>
  </si>
  <si>
    <t>MEJORA PAQ. -125</t>
  </si>
  <si>
    <t>11-2216-103</t>
  </si>
  <si>
    <t>EMPLEADOS MUNICIPALES (SOFOLES)</t>
  </si>
  <si>
    <t>11-2216-104</t>
  </si>
  <si>
    <t>VILLAS SN. JUAN 1RA S. LOTES C/S. 2008.</t>
  </si>
  <si>
    <t>11-2216-109</t>
  </si>
  <si>
    <t>SANTA ANA A.C.</t>
  </si>
  <si>
    <t>11-2216-111</t>
  </si>
  <si>
    <t>CLIENTES MEJORA VIVIENDA 2008 AHP</t>
  </si>
  <si>
    <t>11-2216-113</t>
  </si>
  <si>
    <t>GIRON JUAREZ HECTOR I. (FONHAPO VILLAS)</t>
  </si>
  <si>
    <t>11-2216-114</t>
  </si>
  <si>
    <t>HERRERA JUAREZ JOSE LUIS MEJORA VIVIEND</t>
  </si>
  <si>
    <t>11-2216-118</t>
  </si>
  <si>
    <t>VILLAS DE LA LUZ III</t>
  </si>
  <si>
    <t>11-2217-001</t>
  </si>
  <si>
    <t>LOTES C/ SERVICIOS 2009</t>
  </si>
  <si>
    <t>11-2217-003</t>
  </si>
  <si>
    <t>MEJORA DE VIVIENDA 2009 Y 2008 AHP</t>
  </si>
  <si>
    <t>11-2217-005</t>
  </si>
  <si>
    <t>AUTOCONSTRUCCION</t>
  </si>
  <si>
    <t>11-2217-006</t>
  </si>
  <si>
    <t>MARTINA GABRIELA SOLIS ESCRITURACION 08</t>
  </si>
  <si>
    <t>11-2218-001</t>
  </si>
  <si>
    <t>VALLE DE SAN PEDRO II 2009-10 FRACC</t>
  </si>
  <si>
    <t>11-2218-003</t>
  </si>
  <si>
    <t>VIVIENDA</t>
  </si>
  <si>
    <t>11-2218-004</t>
  </si>
  <si>
    <t>LOTES CON SERVICIOS 2010</t>
  </si>
  <si>
    <t>11-2218-007</t>
  </si>
  <si>
    <t>TITULACION/ESCRITURACION 2010</t>
  </si>
  <si>
    <t>11-2218-008</t>
  </si>
  <si>
    <t>AMPLIACIONES 2010</t>
  </si>
  <si>
    <t>11-2218-009</t>
  </si>
  <si>
    <t>MEJORAMIENTOS 2010</t>
  </si>
  <si>
    <t>11-2219-001</t>
  </si>
  <si>
    <t>MONTAÑAS DEL SOL 2011</t>
  </si>
  <si>
    <t>11-2219-002</t>
  </si>
  <si>
    <t>PSV VALLE DE SAN PEDRO II 2011</t>
  </si>
  <si>
    <t>11-2219-003</t>
  </si>
  <si>
    <t>PIE DE CASA 2011</t>
  </si>
  <si>
    <t>11-2219-004</t>
  </si>
  <si>
    <t>TITULACION/ESCRITURACION 2011.</t>
  </si>
  <si>
    <t>11-2219-005</t>
  </si>
  <si>
    <t>AMPLIACIONES 2011</t>
  </si>
  <si>
    <t>11-2219-006</t>
  </si>
  <si>
    <t>MEJORAMIENTOS 2011</t>
  </si>
  <si>
    <t>11-2219-007</t>
  </si>
  <si>
    <t>VALLE DE LOS MILAGROS 2011</t>
  </si>
  <si>
    <t>11-2219-008</t>
  </si>
  <si>
    <t>PSV HUERTAS DE MEDINA II 2011</t>
  </si>
  <si>
    <t>11-2219-009</t>
  </si>
  <si>
    <t>PSV HUERTAS DE MEDINA I 2011</t>
  </si>
  <si>
    <t>11-2219-010</t>
  </si>
  <si>
    <t>PSV CUESTAS DEL ROCIO</t>
  </si>
  <si>
    <t>11-2219-012</t>
  </si>
  <si>
    <t>PSV PORTONES DE SAN JACINTO</t>
  </si>
  <si>
    <t>11-2219-013</t>
  </si>
  <si>
    <t>PSV CERRITO DE LA JOYA</t>
  </si>
  <si>
    <t>11-2219-014</t>
  </si>
  <si>
    <t>LOTES 2011</t>
  </si>
  <si>
    <t>11-2219-015</t>
  </si>
  <si>
    <t>OTROS VIVIENDA USADA ( 2011)</t>
  </si>
  <si>
    <t>11-2411-001</t>
  </si>
  <si>
    <t>11-2314-012</t>
  </si>
  <si>
    <t>CERTIFICACIÓN APERTURA CTA. PREDIAL.</t>
  </si>
  <si>
    <t>Pago de predial de acreditados que pagaran cuando recojan su escrituras</t>
  </si>
  <si>
    <t>En tiempo para su recuperación</t>
  </si>
  <si>
    <t>11-3411-007</t>
  </si>
  <si>
    <t>CERCO CONSTRUCCIONES Y DESARROLLOS, S.A.</t>
  </si>
  <si>
    <t>Anticipo para la edificación del conjunto habitacional denominado "El Duraznal"</t>
  </si>
  <si>
    <t>Se rescindió el contrato, por lo tanto se hizo la reclamación a la afianzadora para la recuperación del anticipo.</t>
  </si>
  <si>
    <t>11-3411-011</t>
  </si>
  <si>
    <t>METALES LAMINADOS APARMEX, S.A. C.V.</t>
  </si>
  <si>
    <t>El adeudo se encuentra en tiempo</t>
  </si>
  <si>
    <t>11-3411-012</t>
  </si>
  <si>
    <t>AXA PROYECTOS Y CONSTRUCCIÓN S.A. DE C.V</t>
  </si>
  <si>
    <t>Anticipo de la obra conforme a plataformas de tepetate para desplante de cimentación de viviendas en Villas de San Juan</t>
  </si>
  <si>
    <t>11-3411-013</t>
  </si>
  <si>
    <t>CONSTRUCTORA JADEN, S.A. DE C.V.</t>
  </si>
  <si>
    <t>Anticipo para la edificación la construccón de 500 cuartos adicionales</t>
  </si>
  <si>
    <t>12-2214-005</t>
  </si>
  <si>
    <t>ASOCIACION FRACCIONAMIENTO JARDIN DE MAR</t>
  </si>
  <si>
    <t>Conforme se vayan regularizando los fraccionamientos se formalizarán los créditos para su recuperación</t>
  </si>
  <si>
    <t>No hay un estimado de tiempo para su recuperación</t>
  </si>
  <si>
    <t>12-2214-009</t>
  </si>
  <si>
    <t>ARQUITECTURA E INGENIERIA DE LA VIVIENDA</t>
  </si>
  <si>
    <t>12-2215-001</t>
  </si>
  <si>
    <t>DUARTE</t>
  </si>
  <si>
    <t>12-2215-002</t>
  </si>
  <si>
    <t>SAN JOSE DEL POTRERO</t>
  </si>
  <si>
    <t>12-2215-003</t>
  </si>
  <si>
    <t>LA LABORCITA</t>
  </si>
  <si>
    <t>12-2215-004</t>
  </si>
  <si>
    <t>SAN JOSE DE LOS SAPOS</t>
  </si>
  <si>
    <t>12-2215-005</t>
  </si>
  <si>
    <t>SANTA ANA DEL CONDE</t>
  </si>
  <si>
    <t>12-2216-001</t>
  </si>
  <si>
    <t>PRESA DE LA JOYA</t>
  </si>
  <si>
    <t>12-2216-002</t>
  </si>
  <si>
    <t>VALLE IMPERIAL I</t>
  </si>
  <si>
    <t>12-2216-003</t>
  </si>
  <si>
    <t>CAMINO A SAN JUAN</t>
  </si>
  <si>
    <t>12-2216-004</t>
  </si>
  <si>
    <t>INFIERNITO</t>
  </si>
  <si>
    <t>12-2216-005</t>
  </si>
  <si>
    <t>VALLE DE LOS MILAGROS</t>
  </si>
  <si>
    <t>12-2216-006</t>
  </si>
  <si>
    <t>LA NOPALERA</t>
  </si>
  <si>
    <t>12-2216-007</t>
  </si>
  <si>
    <t>LADRILLERAS DEL REFUGIO</t>
  </si>
  <si>
    <t>12-2216-008</t>
  </si>
  <si>
    <t>TAJO DE LA PRESA</t>
  </si>
  <si>
    <t>12-2216-009</t>
  </si>
  <si>
    <t>PIEDRA AZUL I</t>
  </si>
  <si>
    <t>12-2216-010</t>
  </si>
  <si>
    <t>SAN JUAN BOSCO III</t>
  </si>
  <si>
    <t>12-2217-001</t>
  </si>
  <si>
    <t>ARBOLEDAS DE LA SELVA</t>
  </si>
  <si>
    <t>12-2217-002</t>
  </si>
  <si>
    <t>CERRITO DE LA JOYA</t>
  </si>
  <si>
    <t>12-2217-003</t>
  </si>
  <si>
    <t>CUESTAS DEL ROCIO</t>
  </si>
  <si>
    <t>12-2217-004</t>
  </si>
  <si>
    <t>EL PEDREGAL</t>
  </si>
  <si>
    <t>12-2217-005</t>
  </si>
  <si>
    <t>GRAN PARAISO</t>
  </si>
  <si>
    <t>12-2217-006</t>
  </si>
  <si>
    <t>HACIENDAS DE IBARRILLA I</t>
  </si>
  <si>
    <t>12-2217-007</t>
  </si>
  <si>
    <t>HUERTAS DE MEDINA I</t>
  </si>
  <si>
    <t>12-2217-008</t>
  </si>
  <si>
    <t>HUERTAS DE MEDINA II</t>
  </si>
  <si>
    <t>12-2217-009</t>
  </si>
  <si>
    <t>IMPERIO AZTECA I</t>
  </si>
  <si>
    <t>12-2217-010</t>
  </si>
  <si>
    <t>IMPERIO AZTECA II</t>
  </si>
  <si>
    <t>12-2217-011</t>
  </si>
  <si>
    <t>LOMAS DE CONTRERAS</t>
  </si>
  <si>
    <t>12-2217-012</t>
  </si>
  <si>
    <t>MARSOL I</t>
  </si>
  <si>
    <t>12-2217-013</t>
  </si>
  <si>
    <t>MARSOL II</t>
  </si>
  <si>
    <t>12-2217-014</t>
  </si>
  <si>
    <t>MONTAÑA DEL SOL</t>
  </si>
  <si>
    <t>12-2217-015</t>
  </si>
  <si>
    <t>PIEDRA AZUL II</t>
  </si>
  <si>
    <t>12-2217-016</t>
  </si>
  <si>
    <t>PRADERAS DEL SOL</t>
  </si>
  <si>
    <t>12-2217-017</t>
  </si>
  <si>
    <t>PUERTA HORIZONTE</t>
  </si>
  <si>
    <t>12-2217-018</t>
  </si>
  <si>
    <t>RIVERA DE SAN BERNARDO</t>
  </si>
  <si>
    <t>12-2217-019</t>
  </si>
  <si>
    <t>SANTA MAGDALENA</t>
  </si>
  <si>
    <t>12-2217-020</t>
  </si>
  <si>
    <t>SIGLO XXI</t>
  </si>
  <si>
    <t>12-2217-021</t>
  </si>
  <si>
    <t>VALLE DE LA HACIENDA</t>
  </si>
  <si>
    <t>12-2217-022</t>
  </si>
  <si>
    <t>VALLE DE SAN PEDRO DE LA JOYA II</t>
  </si>
  <si>
    <t>12-2217-023</t>
  </si>
  <si>
    <t>VALLE IMPERIAL II</t>
  </si>
  <si>
    <t>12-2217-024</t>
  </si>
  <si>
    <t>VILLAS DEL CAMPO I</t>
  </si>
  <si>
    <t>12-291-10-001</t>
  </si>
  <si>
    <t>Proporción a largo plazo del crédito otorgado.</t>
  </si>
  <si>
    <t>En recuperación según el plazo otorgado en el crédito.</t>
  </si>
  <si>
    <t>12-291-10-002</t>
  </si>
  <si>
    <t>AMPLIACIONES 2012</t>
  </si>
  <si>
    <t>12-291-10-004</t>
  </si>
  <si>
    <t>HUERTAS DE MEDINA I 2012</t>
  </si>
  <si>
    <t>12-291-10-005</t>
  </si>
  <si>
    <t>HUERTAS DE MEDINA II 2012</t>
  </si>
  <si>
    <t>12-291-10-006</t>
  </si>
  <si>
    <t>ESCRITURACION/TITULACION 2012</t>
  </si>
  <si>
    <t>12-291-10-008</t>
  </si>
  <si>
    <t>VIVIENDA USADA (OTROS ) 2012.</t>
  </si>
  <si>
    <t>12-291-10-009</t>
  </si>
  <si>
    <t>CUESTAS DEL ROCIO 2012.</t>
  </si>
  <si>
    <t>12-291-10-010</t>
  </si>
  <si>
    <t>VALLE DE SAN PEDRO DE LA JOYA 2012</t>
  </si>
  <si>
    <t>12-291-10-011</t>
  </si>
  <si>
    <t>JESUS MARIA 2012.</t>
  </si>
  <si>
    <t>12-291-10-013</t>
  </si>
  <si>
    <t>PIE DE CASA 2012(EDIFICACION GOB. LOCAL</t>
  </si>
  <si>
    <t>12-291-10-016</t>
  </si>
  <si>
    <t>EDIFICACION TERRENO PROP. BENEFICIARIO.</t>
  </si>
  <si>
    <t>12-291-10-017</t>
  </si>
  <si>
    <t>MARSOL 1 2012.</t>
  </si>
  <si>
    <t>12-291-10-018</t>
  </si>
  <si>
    <t>12-291-10-022</t>
  </si>
  <si>
    <t>12-291-10-023</t>
  </si>
  <si>
    <t>12-291-10-024</t>
  </si>
  <si>
    <t>12-291-11-001</t>
  </si>
  <si>
    <t>12-291-11-002</t>
  </si>
  <si>
    <t>PSV MONTAÑA DEL SOL 2013</t>
  </si>
  <si>
    <t>12-291-11-003</t>
  </si>
  <si>
    <t>PSV PEDREGAL 2013.</t>
  </si>
  <si>
    <t>12-291-11-005</t>
  </si>
  <si>
    <t>12-291-11-006</t>
  </si>
  <si>
    <t>MEJORAMIENTOS 2013.</t>
  </si>
  <si>
    <t>12-291-11-007</t>
  </si>
  <si>
    <t>12-291-11-008</t>
  </si>
  <si>
    <t>12-291-11-009</t>
  </si>
  <si>
    <t>12-291-11-011</t>
  </si>
  <si>
    <t>LOTES PRADERAS DEL SOL. 2013</t>
  </si>
  <si>
    <t>12-291-11-012</t>
  </si>
  <si>
    <t>12-291-11-013</t>
  </si>
  <si>
    <t>JESÚS MARÍA 2013</t>
  </si>
  <si>
    <t>12-291-11-015</t>
  </si>
  <si>
    <t>EDIFICACIÓN UBV. PROP. BENEF. 2013.</t>
  </si>
  <si>
    <t>12-291-11-016</t>
  </si>
  <si>
    <t>PSV HACIENDA IBARRILLA II</t>
  </si>
  <si>
    <t>12-291-11-017</t>
  </si>
  <si>
    <t>12-291-11-018</t>
  </si>
  <si>
    <t>VIVIENDA USADA (JESUS MA.- 2013.)</t>
  </si>
  <si>
    <t>12-291-11-019</t>
  </si>
  <si>
    <t>PSV NOPALERA</t>
  </si>
  <si>
    <t>12-291-11-021</t>
  </si>
  <si>
    <t>AMPLIACIÓN JARDINES DE MARAV. (adeudo im</t>
  </si>
  <si>
    <t>12-291-11-022</t>
  </si>
  <si>
    <t>PSV VILLAS DEL CAMPO I</t>
  </si>
  <si>
    <t>12-291-11-026</t>
  </si>
  <si>
    <t>LOTE CON SERVICIOS 2013</t>
  </si>
  <si>
    <t>12-291-11-027</t>
  </si>
  <si>
    <t>ADQUISICIÓN LOTE C/SERVICIOS (INDÍGENA)</t>
  </si>
  <si>
    <t>12-291-12-001</t>
  </si>
  <si>
    <t>PSV CERRITO DE LA JOYA I 2014.</t>
  </si>
  <si>
    <t>12-291-12-002</t>
  </si>
  <si>
    <t>PSV CUESTAS DEL ROCIO 2014.</t>
  </si>
  <si>
    <t>12-291-12-006</t>
  </si>
  <si>
    <t>PSV RIBERA DE SAN BERNARDO 2014</t>
  </si>
  <si>
    <t>12-291-12-007</t>
  </si>
  <si>
    <t>PSV PIEDRA AZUL II 2014.</t>
  </si>
  <si>
    <t>12-291-12-008</t>
  </si>
  <si>
    <t>PSV MAR SOL I 2014</t>
  </si>
  <si>
    <t>12-291-12-010</t>
  </si>
  <si>
    <t>PSV HACIENDA DE IBARRILLA I 2014</t>
  </si>
  <si>
    <t>12-291-12-011</t>
  </si>
  <si>
    <t>PSV LOMAS DE LA SELVA 2014</t>
  </si>
  <si>
    <t>12-291-12-012</t>
  </si>
  <si>
    <t>PSV JALISCO 2014</t>
  </si>
  <si>
    <t>12-291-12-016</t>
  </si>
  <si>
    <t>TITULACIÓN/ESCRITURACIÓN 2014.</t>
  </si>
  <si>
    <t>12-291-12-020</t>
  </si>
  <si>
    <t>EDIFICACIÓN UBV PROP. BENEFICIARIO 2014.</t>
  </si>
  <si>
    <t>12-291-12-022</t>
  </si>
  <si>
    <t>PSV MONTAÑA DE SOL 2014.</t>
  </si>
  <si>
    <t>12-291-12-024</t>
  </si>
  <si>
    <t>AMPLIACIÓN JARDINES DE MARAVILLAS (ADEUD</t>
  </si>
  <si>
    <t>12-291-12-025</t>
  </si>
  <si>
    <t>LEON 2 II SECC.</t>
  </si>
  <si>
    <t>12-291-12-026</t>
  </si>
  <si>
    <t>ADQ. LOTE C/SERV. PRADERAS DEL SOL 2014.</t>
  </si>
  <si>
    <t>12-291-12-028</t>
  </si>
  <si>
    <t>LOTE CON SERVICIOS 2014.</t>
  </si>
  <si>
    <t>12-291-12-029</t>
  </si>
  <si>
    <t>ADQUISICIÓN LOTE CON SERVICIOS (INDIGENA</t>
  </si>
  <si>
    <t>12-291-12-030</t>
  </si>
  <si>
    <t>OTROS VIVIENDA USADA 2014.</t>
  </si>
  <si>
    <t>12-291-12-031</t>
  </si>
  <si>
    <t>EDIFICACIÓN UBV PROPIEDAD DE GOBIERNO LO</t>
  </si>
  <si>
    <t>12-291-12-037</t>
  </si>
  <si>
    <t>MEJORA DE VIVIENDA SIN SUBSIDIO 2014</t>
  </si>
  <si>
    <t>12-291-12-039</t>
  </si>
  <si>
    <t>PSV NUEVA ERMITA</t>
  </si>
  <si>
    <t>12-291-13-001</t>
  </si>
  <si>
    <t>LOTES C/SERVICIOS 2015.</t>
  </si>
  <si>
    <t>12-291-13-002</t>
  </si>
  <si>
    <t>PSV MONTAÑA DEL SOL 2015.</t>
  </si>
  <si>
    <t>12-291-13-003</t>
  </si>
  <si>
    <t>MEJORA DE VIVIENDA SIN SUBSIDIO 2015.</t>
  </si>
  <si>
    <t>12-291-13-004</t>
  </si>
  <si>
    <t>PSV RIBERA DE SAN BERNARDO 2015.</t>
  </si>
  <si>
    <t>12-291-13-006</t>
  </si>
  <si>
    <t>PSV LOMA DE CONTRERAS 2015.</t>
  </si>
  <si>
    <t>12-291-13-008</t>
  </si>
  <si>
    <t>OTROS (VIVIENDA USADA) 2015</t>
  </si>
  <si>
    <t>12-291-13-010</t>
  </si>
  <si>
    <t>PSV HACIENDA DE IBARRILLA I 2015.</t>
  </si>
  <si>
    <t>12-291-13-012</t>
  </si>
  <si>
    <t>PSV VALLE DEL CARMEN 2015.</t>
  </si>
  <si>
    <t>12-291-13-014</t>
  </si>
  <si>
    <t>PSV PIEDRA AZUL II 2015.</t>
  </si>
  <si>
    <t>12-291-13-015</t>
  </si>
  <si>
    <t>PSV VALLE DE SAN PEDRO II 2015.</t>
  </si>
  <si>
    <t>12-291-13-016</t>
  </si>
  <si>
    <t>PSV CUESTAS DEL ROCIO 2015</t>
  </si>
  <si>
    <t>12-291-13-018</t>
  </si>
  <si>
    <t>PSV VALLE DE SAN PEDRO DE LA JOYA III</t>
  </si>
  <si>
    <t>12-291-13-020</t>
  </si>
  <si>
    <t>PSV ESTANCIA DE LA JOYA 2015.</t>
  </si>
  <si>
    <t>12-291-13-021</t>
  </si>
  <si>
    <t>TITULACIÓN/ESCRITURACIÓN.</t>
  </si>
  <si>
    <t>12-291-13-023</t>
  </si>
  <si>
    <t>EDIFICACIÓN UBV PROPIEDAD DEL BENEFICIAR</t>
  </si>
  <si>
    <t>12-291-13-024</t>
  </si>
  <si>
    <t>ADQ. LOTE CON SERVICIOS (INDÍGENA)</t>
  </si>
  <si>
    <t>12-291-13-026</t>
  </si>
  <si>
    <t>PIE DE CASA 2015</t>
  </si>
  <si>
    <t>12-291-13-028</t>
  </si>
  <si>
    <t>PSV VALLE DE LOS MILAGROS AGUA Y DRENAJE</t>
  </si>
  <si>
    <t>12-291-13-029</t>
  </si>
  <si>
    <t>ADQ. LOTE CON SERVICIOS PRADERAS DEL SOL</t>
  </si>
  <si>
    <t>12-291-13-030</t>
  </si>
  <si>
    <t>EDIF. UBV PROPIEDAD DE GOB. LOCAL 2015.</t>
  </si>
  <si>
    <t>12-291-13-031</t>
  </si>
  <si>
    <t>Otros Derechos a Recibir Bienes o Servi</t>
  </si>
  <si>
    <t>12-291-14-001</t>
  </si>
  <si>
    <t>VIVIENDA POPULAR OTROS (VIVIENDA USADA)</t>
  </si>
  <si>
    <t>12-291-14-002</t>
  </si>
  <si>
    <t>PSV MONTAÑA DEL SOL 2016</t>
  </si>
  <si>
    <t>12-291-14-003</t>
  </si>
  <si>
    <t>PSV VALLE DE SAN PEDRO II 2016</t>
  </si>
  <si>
    <t>12-291-14-005</t>
  </si>
  <si>
    <t>LOTE C/SERVICIOS 2016-(VIVIENDA POPULAR)</t>
  </si>
  <si>
    <t>12-291-14-008</t>
  </si>
  <si>
    <t>VIVIENDA VERTICAL "RIO BRAVO"</t>
  </si>
  <si>
    <t>12-291-14-009</t>
  </si>
  <si>
    <t>ESTACIONAMIENTO "RIO BRAVO"</t>
  </si>
  <si>
    <t>12-291-14-011</t>
  </si>
  <si>
    <t>PSV JACINTO LOPEZ 2016.</t>
  </si>
  <si>
    <t>12-2911-001</t>
  </si>
  <si>
    <t>CLIENTES PROMOTORES-RANGU</t>
  </si>
  <si>
    <t>12-2911-002</t>
  </si>
  <si>
    <t>CLIENTES-PROMOTORES-DIVSA</t>
  </si>
  <si>
    <t>12-2911-003</t>
  </si>
  <si>
    <t>CLIENTES PROM-MARTHA QUINONES</t>
  </si>
  <si>
    <t>12-2912-001</t>
  </si>
  <si>
    <t>12-2912-002</t>
  </si>
  <si>
    <t>FIPOVI AMPLIACION LEON I</t>
  </si>
  <si>
    <t>12-2912-003</t>
  </si>
  <si>
    <t>AMPLIACION LEON II 1RA. SECCI</t>
  </si>
  <si>
    <t>12-2912-004</t>
  </si>
  <si>
    <t>VILLAS DE SAN JUAN II SECCION</t>
  </si>
  <si>
    <t>12-2913-001</t>
  </si>
  <si>
    <t>VILLAS DE SAN JUAN</t>
  </si>
  <si>
    <t>12-2914-001</t>
  </si>
  <si>
    <t>CLIENTES-CASAS-FONAHPO</t>
  </si>
  <si>
    <t>12-2914-002</t>
  </si>
  <si>
    <t>CLIENTES-CASAS-JESUS MARIA</t>
  </si>
  <si>
    <t>12-2914-003</t>
  </si>
  <si>
    <t>CLIENTES-CASAS-CONVIVE I</t>
  </si>
  <si>
    <t>12-2914-004</t>
  </si>
  <si>
    <t>CLIENTES-CASAS-CONVIVE II</t>
  </si>
  <si>
    <t>12-2914-005</t>
  </si>
  <si>
    <t>CASAS LEON II</t>
  </si>
  <si>
    <t>12-2915-001</t>
  </si>
  <si>
    <t>12-2916-001</t>
  </si>
  <si>
    <t>PAQUETE 1</t>
  </si>
  <si>
    <t>12-2916-002</t>
  </si>
  <si>
    <t>PAQUETE 2</t>
  </si>
  <si>
    <t>12-2916-003</t>
  </si>
  <si>
    <t>PAQUETE 3</t>
  </si>
  <si>
    <t>12-2916-004</t>
  </si>
  <si>
    <t>PAQUETE 4</t>
  </si>
  <si>
    <t>12-2916-005</t>
  </si>
  <si>
    <t>PAQUETE 5</t>
  </si>
  <si>
    <t>12-2916-006</t>
  </si>
  <si>
    <t>PAQUETE 6</t>
  </si>
  <si>
    <t>12-2916-007</t>
  </si>
  <si>
    <t>PAQUETE 7</t>
  </si>
  <si>
    <t>12-2916-008</t>
  </si>
  <si>
    <t>PAQUETE 8</t>
  </si>
  <si>
    <t>12-2916-009</t>
  </si>
  <si>
    <t>PAQUETE 9</t>
  </si>
  <si>
    <t>12-2916-010</t>
  </si>
  <si>
    <t>PAQUETE 10</t>
  </si>
  <si>
    <t>12-2916-011</t>
  </si>
  <si>
    <t>PAQUETE 11</t>
  </si>
  <si>
    <t>12-2916-012</t>
  </si>
  <si>
    <t>PAQUETE 13</t>
  </si>
  <si>
    <t>12-2916-013</t>
  </si>
  <si>
    <t>PAQUETE 14</t>
  </si>
  <si>
    <t>12-2916-015</t>
  </si>
  <si>
    <t>PAQUETE 17</t>
  </si>
  <si>
    <t>12-2916-016</t>
  </si>
  <si>
    <t>PAQUETE 19</t>
  </si>
  <si>
    <t>12-2916-017</t>
  </si>
  <si>
    <t>PAQUETE 20</t>
  </si>
  <si>
    <t>12-2916-018</t>
  </si>
  <si>
    <t>PAQUETE 21</t>
  </si>
  <si>
    <t>12-2916-019</t>
  </si>
  <si>
    <t>PAQUETE 22</t>
  </si>
  <si>
    <t>12-2916-020</t>
  </si>
  <si>
    <t>PAQUETE 23</t>
  </si>
  <si>
    <t>12-2916-021</t>
  </si>
  <si>
    <t>PAQUETE 25</t>
  </si>
  <si>
    <t>12-2916-022</t>
  </si>
  <si>
    <t>PAQUETE 26</t>
  </si>
  <si>
    <t>12-2916-023</t>
  </si>
  <si>
    <t>PAQUETE 27</t>
  </si>
  <si>
    <t>12-2916-024</t>
  </si>
  <si>
    <t>PAQUETE 28</t>
  </si>
  <si>
    <t>12-2916-025</t>
  </si>
  <si>
    <t>PAQUETE 29</t>
  </si>
  <si>
    <t>12-2916-026</t>
  </si>
  <si>
    <t>PAQUETE 30</t>
  </si>
  <si>
    <t>12-2916-027</t>
  </si>
  <si>
    <t>PAQUETE 31</t>
  </si>
  <si>
    <t>12-2916-028</t>
  </si>
  <si>
    <t>PAQUETE 34</t>
  </si>
  <si>
    <t>12-2916-029</t>
  </si>
  <si>
    <t>PAQUETE 36</t>
  </si>
  <si>
    <t>12-2916-030</t>
  </si>
  <si>
    <t>PAQUETE 37</t>
  </si>
  <si>
    <t>12-2916-031</t>
  </si>
  <si>
    <t>PAQUETE 39</t>
  </si>
  <si>
    <t>12-2916-032</t>
  </si>
  <si>
    <t>12-2916-033</t>
  </si>
  <si>
    <t>PAQUETE 40</t>
  </si>
  <si>
    <t>12-2916-034</t>
  </si>
  <si>
    <t>PAQUETE 42</t>
  </si>
  <si>
    <t>12-2916-036</t>
  </si>
  <si>
    <t>PAQUETE 44</t>
  </si>
  <si>
    <t>12-2916-037</t>
  </si>
  <si>
    <t>PAQUETE 45</t>
  </si>
  <si>
    <t>12-2916-038</t>
  </si>
  <si>
    <t>PAQUETE 46</t>
  </si>
  <si>
    <t>12-2916-039</t>
  </si>
  <si>
    <t>PAQUETE 47</t>
  </si>
  <si>
    <t>12-2916-040</t>
  </si>
  <si>
    <t>PAQUETE 48</t>
  </si>
  <si>
    <t>12-2916-041</t>
  </si>
  <si>
    <t>PAQUETE 49</t>
  </si>
  <si>
    <t>12-2916-042</t>
  </si>
  <si>
    <t>PAQUETE 50</t>
  </si>
  <si>
    <t>12-2916-043</t>
  </si>
  <si>
    <t>PAQUETE 51</t>
  </si>
  <si>
    <t>12-2916-044</t>
  </si>
  <si>
    <t>PAQUETE 52</t>
  </si>
  <si>
    <t>12-2916-045</t>
  </si>
  <si>
    <t>PAQUETE 53</t>
  </si>
  <si>
    <t>12-2916-046</t>
  </si>
  <si>
    <t>PAQUETE 54</t>
  </si>
  <si>
    <t>12-2916-047</t>
  </si>
  <si>
    <t>PAQUETE 55</t>
  </si>
  <si>
    <t>12-2916-048</t>
  </si>
  <si>
    <t>PAQUETE 56</t>
  </si>
  <si>
    <t>12-2916-049</t>
  </si>
  <si>
    <t>PAQUETE 57</t>
  </si>
  <si>
    <t>12-2916-050</t>
  </si>
  <si>
    <t>PAQUETE 58</t>
  </si>
  <si>
    <t>12-2916-051</t>
  </si>
  <si>
    <t>PAQUETE 59</t>
  </si>
  <si>
    <t>12-2916-052</t>
  </si>
  <si>
    <t>PAQUETE 61</t>
  </si>
  <si>
    <t>12-2916-053</t>
  </si>
  <si>
    <t>PAQUETE 62</t>
  </si>
  <si>
    <t>12-2916-054</t>
  </si>
  <si>
    <t>PAQUETE 64</t>
  </si>
  <si>
    <t>12-2916-055</t>
  </si>
  <si>
    <t>PAQUETE 66</t>
  </si>
  <si>
    <t>12-2916-056</t>
  </si>
  <si>
    <t>PAQUETE 67</t>
  </si>
  <si>
    <t>12-2916-057</t>
  </si>
  <si>
    <t>PAQUETE 68</t>
  </si>
  <si>
    <t>12-2916-058</t>
  </si>
  <si>
    <t>PAQUETE 70</t>
  </si>
  <si>
    <t>12-2916-059</t>
  </si>
  <si>
    <t>PAQUETE 71</t>
  </si>
  <si>
    <t>12-2916-060</t>
  </si>
  <si>
    <t>PAQUETE 72</t>
  </si>
  <si>
    <t>12-2916-061</t>
  </si>
  <si>
    <t>PAQUETE 73</t>
  </si>
  <si>
    <t>12-2916-062</t>
  </si>
  <si>
    <t>PAQUETE 74</t>
  </si>
  <si>
    <t>12-2916-063</t>
  </si>
  <si>
    <t>PAQUETE 75</t>
  </si>
  <si>
    <t>12-2916-064</t>
  </si>
  <si>
    <t>PAQUETE 76</t>
  </si>
  <si>
    <t>12-2916-065</t>
  </si>
  <si>
    <t>PAQUETE 77</t>
  </si>
  <si>
    <t>12-2916-066</t>
  </si>
  <si>
    <t>PAQUETE 78</t>
  </si>
  <si>
    <t>12-2916-067</t>
  </si>
  <si>
    <t>PAQUETE 79</t>
  </si>
  <si>
    <t>12-2916-068</t>
  </si>
  <si>
    <t>PAQUETE 80</t>
  </si>
  <si>
    <t>12-2916-069</t>
  </si>
  <si>
    <t>PAQUETE 81</t>
  </si>
  <si>
    <t>12-2916-070</t>
  </si>
  <si>
    <t>PAQUETE 83</t>
  </si>
  <si>
    <t>12-2916-071</t>
  </si>
  <si>
    <t>PAQUETE 85</t>
  </si>
  <si>
    <t>12-2916-072</t>
  </si>
  <si>
    <t>PAQUETE 87</t>
  </si>
  <si>
    <t>12-2916-074</t>
  </si>
  <si>
    <t>PAQUETE 91</t>
  </si>
  <si>
    <t>12-2916-075</t>
  </si>
  <si>
    <t>PAQUETE 92</t>
  </si>
  <si>
    <t>12-2916-076</t>
  </si>
  <si>
    <t>PAQUETE 93</t>
  </si>
  <si>
    <t>12-2916-077</t>
  </si>
  <si>
    <t>PAQUETE 94</t>
  </si>
  <si>
    <t>12-2916-078</t>
  </si>
  <si>
    <t>PAQUETE 95</t>
  </si>
  <si>
    <t>12-2916-079</t>
  </si>
  <si>
    <t>PAQUETE 96</t>
  </si>
  <si>
    <t>12-2916-080</t>
  </si>
  <si>
    <t>PAQUETE 97</t>
  </si>
  <si>
    <t>12-2916-081</t>
  </si>
  <si>
    <t>PAQUETE 99</t>
  </si>
  <si>
    <t>12-2916-082</t>
  </si>
  <si>
    <t>PAQUETE 102</t>
  </si>
  <si>
    <t>12-2916-083</t>
  </si>
  <si>
    <t>PAQUETE 103</t>
  </si>
  <si>
    <t>12-2916-084</t>
  </si>
  <si>
    <t>PAQUETE 105</t>
  </si>
  <si>
    <t>12-2916-085</t>
  </si>
  <si>
    <t>PAQUETE 107</t>
  </si>
  <si>
    <t>12-2916-086</t>
  </si>
  <si>
    <t>PAQUETE 108</t>
  </si>
  <si>
    <t>12-2916-087</t>
  </si>
  <si>
    <t>PAQUETE 110</t>
  </si>
  <si>
    <t>12-2916-088</t>
  </si>
  <si>
    <t>PAQUETE 111</t>
  </si>
  <si>
    <t>12-2916-089</t>
  </si>
  <si>
    <t>PAQUETE 112</t>
  </si>
  <si>
    <t>12-2916-090</t>
  </si>
  <si>
    <t>PAQUETE 113</t>
  </si>
  <si>
    <t>12-2916-091</t>
  </si>
  <si>
    <t>PAQUETE 114</t>
  </si>
  <si>
    <t>12-2916-092</t>
  </si>
  <si>
    <t>PAQUETE 115</t>
  </si>
  <si>
    <t>12-2916-093</t>
  </si>
  <si>
    <t>PAQUETE 116</t>
  </si>
  <si>
    <t>12-2916-094</t>
  </si>
  <si>
    <t>PAQUETE 117</t>
  </si>
  <si>
    <t>12-2916-095</t>
  </si>
  <si>
    <t>PAQUETE 118</t>
  </si>
  <si>
    <t>12-2916-096</t>
  </si>
  <si>
    <t>PAQUETE 119</t>
  </si>
  <si>
    <t>12-2916-097</t>
  </si>
  <si>
    <t>PAQUETE 120</t>
  </si>
  <si>
    <t>12-2916-098</t>
  </si>
  <si>
    <t>PAQUETE 121</t>
  </si>
  <si>
    <t>12-2916-099</t>
  </si>
  <si>
    <t>PAQUETE 122</t>
  </si>
  <si>
    <t>12-2916-100</t>
  </si>
  <si>
    <t>PAQUETE 123</t>
  </si>
  <si>
    <t>12-2916-101</t>
  </si>
  <si>
    <t>PAQUETE 124</t>
  </si>
  <si>
    <t>12-2916-102</t>
  </si>
  <si>
    <t>PAQUETE 125</t>
  </si>
  <si>
    <t>12-2916-103</t>
  </si>
  <si>
    <t>PROGRAMA EMPLEADOS MUNICIPALE</t>
  </si>
  <si>
    <t>12-2916-105</t>
  </si>
  <si>
    <t>GUERRERO M. MARICRUZ (VILLAS DEL ROCIO).</t>
  </si>
  <si>
    <t>12-2916-106</t>
  </si>
  <si>
    <t>ASOCIACION BRISAS DE SAN FCO.</t>
  </si>
  <si>
    <t>12-2916-107</t>
  </si>
  <si>
    <t>DESARROLLO VALLE DE LA LUZ</t>
  </si>
  <si>
    <t>12-2916-108</t>
  </si>
  <si>
    <t>UNION POPULAR JOSE MARIA MORE</t>
  </si>
  <si>
    <t>12-2916-109</t>
  </si>
  <si>
    <t>SANTA ANA</t>
  </si>
  <si>
    <t>12-2916-111</t>
  </si>
  <si>
    <t>CLIENTES MEJORA DE VIVIENDA 2</t>
  </si>
  <si>
    <t>12-2916-113</t>
  </si>
  <si>
    <t>GIRON JUAREZ HECTOR ISRAEL</t>
  </si>
  <si>
    <t>12-2916-114</t>
  </si>
  <si>
    <t>HERRERA JUAREZ JOSE LUIS</t>
  </si>
  <si>
    <t>12-2916-118</t>
  </si>
  <si>
    <t>12-2917-001</t>
  </si>
  <si>
    <t>LOTES C/SERV. 2008-2009</t>
  </si>
  <si>
    <t>12-2917-003</t>
  </si>
  <si>
    <t>MEJORA DE VIVIENDA 2009</t>
  </si>
  <si>
    <t>12-2917-006</t>
  </si>
  <si>
    <t>MARTINA GABRIELA SOLIS</t>
  </si>
  <si>
    <t>12-2918-001</t>
  </si>
  <si>
    <t>VALLE DE SAN PEDRO LA JOYA II 2009-2010</t>
  </si>
  <si>
    <t>12-2918-002</t>
  </si>
  <si>
    <t>U.B.V. PIE DE CASA CONVIVE.2009-10</t>
  </si>
  <si>
    <t>12-2918-004</t>
  </si>
  <si>
    <t>LOTES</t>
  </si>
  <si>
    <t>12-2918-006</t>
  </si>
  <si>
    <t>PRO VIVIENDA MONSERRAT A.C.</t>
  </si>
  <si>
    <t>12-2918-007</t>
  </si>
  <si>
    <t>12-2918-008</t>
  </si>
  <si>
    <t>AMPLIACIONES</t>
  </si>
  <si>
    <t>12-2918-009</t>
  </si>
  <si>
    <t>MEJORAMIENTOS</t>
  </si>
  <si>
    <t>12-2919-001</t>
  </si>
  <si>
    <t>MONTAÑAS DEL SOL</t>
  </si>
  <si>
    <t>12-2919-002</t>
  </si>
  <si>
    <t>PSV VALLE DE SAN PEDRO DE LA JOYA</t>
  </si>
  <si>
    <t>12-2919-003</t>
  </si>
  <si>
    <t>PIE DE CASA</t>
  </si>
  <si>
    <t>12-2919-004</t>
  </si>
  <si>
    <t>TITULACION VIVIENDA POPULAR</t>
  </si>
  <si>
    <t>12-2919-005</t>
  </si>
  <si>
    <t>12-2919-007</t>
  </si>
  <si>
    <t>12-2919-008</t>
  </si>
  <si>
    <t>PSV HUERTAS DE MEDINA II</t>
  </si>
  <si>
    <t>12-2919-009</t>
  </si>
  <si>
    <t>PSV HUERTAS DE MEDINA I</t>
  </si>
  <si>
    <t>12-2919-012</t>
  </si>
  <si>
    <t>12-2919-013</t>
  </si>
  <si>
    <t>12-2919-014</t>
  </si>
  <si>
    <t>12-2919-015</t>
  </si>
  <si>
    <t>VIVIENDA USADA ( OTROS)</t>
  </si>
  <si>
    <t>11-4291-001</t>
  </si>
  <si>
    <t>VALLE DE SAN PEDRO DE LA JOYA</t>
  </si>
  <si>
    <t>Última compra</t>
  </si>
  <si>
    <t>11-4291-002</t>
  </si>
  <si>
    <t>11-4291-004</t>
  </si>
  <si>
    <t>11-4291-005</t>
  </si>
  <si>
    <t>CONVIVE</t>
  </si>
  <si>
    <t>11-4292-002</t>
  </si>
  <si>
    <t>CAS 5 NUEVA TECNO. BLOCK</t>
  </si>
  <si>
    <t>11-4292-003</t>
  </si>
  <si>
    <t>CASA 6 NUEVA TECNO. MURO BLOC</t>
  </si>
  <si>
    <t>11-4292-005</t>
  </si>
  <si>
    <t>CASA 9 TAB. DE PLASTICO</t>
  </si>
  <si>
    <t>11-4292-006</t>
  </si>
  <si>
    <t>JESUS MARIA UBV</t>
  </si>
  <si>
    <t>11-4292-007</t>
  </si>
  <si>
    <t>VALLE DE SAN PEDRO DE LA JOYA UBV</t>
  </si>
  <si>
    <t>11-4292-008</t>
  </si>
  <si>
    <t>CONVIVE UBV</t>
  </si>
  <si>
    <t>11-4292-009</t>
  </si>
  <si>
    <t>BLVD CAMPESTRES 391</t>
  </si>
  <si>
    <t>11-4292-010</t>
  </si>
  <si>
    <t>UBV MONTAÑA DEL SOL 2012</t>
  </si>
  <si>
    <t>11-4292-011</t>
  </si>
  <si>
    <t>UBV PRADERAS DEL SOL 2012</t>
  </si>
  <si>
    <t>11-4292-012</t>
  </si>
  <si>
    <t>UBV EN LOTES DEL BENEFICIARIO</t>
  </si>
  <si>
    <t>11-4292-019</t>
  </si>
  <si>
    <t>SINABRIO # 217 VILLAS DE SAN JUAN II</t>
  </si>
  <si>
    <t>11-4292-021</t>
  </si>
  <si>
    <t>MINIO #128 L14 M54 VILLAS S/JUAN</t>
  </si>
  <si>
    <t>11-4293-001</t>
  </si>
  <si>
    <t>CONJUNTO HABITACIONAL RIO BRAVO</t>
  </si>
  <si>
    <t>11-4391-001</t>
  </si>
  <si>
    <t>FRACCIONAMIENTO SIGLO XXI</t>
  </si>
  <si>
    <t>11-4391-009</t>
  </si>
  <si>
    <t>FRACCIONAMIENTO MARSOL II</t>
  </si>
  <si>
    <t>11-4394-001</t>
  </si>
  <si>
    <t>ESTUDIO DE MECANICA DE SUELOS</t>
  </si>
  <si>
    <t>11-4394-002</t>
  </si>
  <si>
    <t>PROYECTO ESTRUCTURAL</t>
  </si>
  <si>
    <t>11-4394-003</t>
  </si>
  <si>
    <t>PROYECTO INSTALACIONES HIDRAULICAS</t>
  </si>
  <si>
    <t>11-4394-004</t>
  </si>
  <si>
    <t>PROYECTO INSTALACIONES ELECTRICAS</t>
  </si>
  <si>
    <t>11-4394-005</t>
  </si>
  <si>
    <t>EDIFICACION HABITACIONAL</t>
  </si>
  <si>
    <t>11-4394-006</t>
  </si>
  <si>
    <t>SUPERVISION DE OBRA</t>
  </si>
  <si>
    <t>11-4394-007</t>
  </si>
  <si>
    <t>ESTUDIO DE IMPACTO AMBIENTAL</t>
  </si>
  <si>
    <t>11-4394-008</t>
  </si>
  <si>
    <t>ESTUDIO DE SEGURIDA DE PROYECTO</t>
  </si>
  <si>
    <t>11-4394-009</t>
  </si>
  <si>
    <t>BITACORA DE LA LICENCIA</t>
  </si>
  <si>
    <t>11-4394-010</t>
  </si>
  <si>
    <t>LETRERO P/OBRA EL DURAZNAL.</t>
  </si>
  <si>
    <t>11-4394-011</t>
  </si>
  <si>
    <t>RESPONSABLE DE OBRA</t>
  </si>
  <si>
    <t>11-4394-012</t>
  </si>
  <si>
    <t>EQUIPO DE SEGURIDAD Y DE OBRA.</t>
  </si>
  <si>
    <t>11-4395-001</t>
  </si>
  <si>
    <t>OBRAS DE ELECTRIFICACION</t>
  </si>
  <si>
    <t>11-4395-002</t>
  </si>
  <si>
    <t>11-4395-003</t>
  </si>
  <si>
    <t>PERITO ESTRUCTURAL</t>
  </si>
  <si>
    <t>11-4395-004</t>
  </si>
  <si>
    <t>D.R.O. PROY.ARQUITECTONICO</t>
  </si>
  <si>
    <t>11-4395-005</t>
  </si>
  <si>
    <t>ESTUDIO DE IMPACTO AMBIENTAL.</t>
  </si>
  <si>
    <t>11-4395-006</t>
  </si>
  <si>
    <t>LONAS Y BITACORAS OBRA VILLAS DE SN JUAN</t>
  </si>
  <si>
    <t>11-4395-007</t>
  </si>
  <si>
    <t>SUMINISTRO DE 35 MURETES CFE AÉREOS.</t>
  </si>
  <si>
    <t>11-4396-001</t>
  </si>
  <si>
    <t>SUPERVISIÓN DE OBRA</t>
  </si>
  <si>
    <t>11-4491-001</t>
  </si>
  <si>
    <t>LA SARDENETA</t>
  </si>
  <si>
    <t>11-4491-002</t>
  </si>
  <si>
    <t>EL POTRERO</t>
  </si>
  <si>
    <t>11-4491-003</t>
  </si>
  <si>
    <t>SAN JOSE DEL REFUGIO</t>
  </si>
  <si>
    <t>11-4491-006</t>
  </si>
  <si>
    <t>FRACCIONAMIENTO VISTAERO</t>
  </si>
  <si>
    <t>11-4491-008</t>
  </si>
  <si>
    <t>FRACC. ARTICULO 4° CONSTITUCIONAL</t>
  </si>
  <si>
    <t>11-4491-009</t>
  </si>
  <si>
    <t>PARCELA 9 DEL EJIDO SAN CARLOS</t>
  </si>
  <si>
    <t>11-4492-001</t>
  </si>
  <si>
    <t>IMPERIO AZTECA</t>
  </si>
  <si>
    <t>11-4492-002</t>
  </si>
  <si>
    <t>FRACCIONAMIENTO ARBOLEDAS DE</t>
  </si>
  <si>
    <t>11-4492-004</t>
  </si>
  <si>
    <t>11-4492-005</t>
  </si>
  <si>
    <t>11-4493-001</t>
  </si>
  <si>
    <t>11-4493-002</t>
  </si>
  <si>
    <t>FRACCIONAMIENTO JESUS MARIA</t>
  </si>
  <si>
    <t>11-4494-001</t>
  </si>
  <si>
    <t>ESTUDIOS Y PROYECTOS</t>
  </si>
  <si>
    <t>11-4494-002</t>
  </si>
  <si>
    <t>MANTENIMIENTO</t>
  </si>
  <si>
    <t>11-4494-003</t>
  </si>
  <si>
    <t>URBANIZACION VILLAS DE SAN JU</t>
  </si>
  <si>
    <t>11-4494-004</t>
  </si>
  <si>
    <t>ALUMBRADO PUBLICO VILLAS DE SAN JUAN</t>
  </si>
  <si>
    <t>11-4494-005</t>
  </si>
  <si>
    <t>GASTOS LEGALES LA SARDENETA</t>
  </si>
  <si>
    <t>11-4494-006</t>
  </si>
  <si>
    <t>FRACCIONAMIENTO NUEVO</t>
  </si>
  <si>
    <t>11-4495-003</t>
  </si>
  <si>
    <t>LEON II TERCERA SECCION</t>
  </si>
  <si>
    <t>11-4496-001</t>
  </si>
  <si>
    <t>ACTUALIZACION DE LA ESERVA</t>
  </si>
  <si>
    <t>11-4496-002</t>
  </si>
  <si>
    <t>ACTUALIZACION DE LA INVERS</t>
  </si>
  <si>
    <t>11-4496-003</t>
  </si>
  <si>
    <t>ACTUALIZACION DE INVENTARI</t>
  </si>
  <si>
    <t>11-4496-004</t>
  </si>
  <si>
    <t>ACTUALIZACION DE LA RESERV</t>
  </si>
  <si>
    <t>11-4496-005</t>
  </si>
  <si>
    <t>'12-3111-001</t>
  </si>
  <si>
    <t>CASCO DE LA HACIENDA</t>
  </si>
  <si>
    <t>Terrenos que no se deprecian</t>
  </si>
  <si>
    <t>'12-3111-002</t>
  </si>
  <si>
    <t>LAS AMARILLAS</t>
  </si>
  <si>
    <t>'12-3111-003</t>
  </si>
  <si>
    <t>LEON II</t>
  </si>
  <si>
    <t>'12-3111-004</t>
  </si>
  <si>
    <t>TAPAC</t>
  </si>
  <si>
    <t>'12-3111-005</t>
  </si>
  <si>
    <t>ACTUALIZACION DE TERRENOS</t>
  </si>
  <si>
    <t>'12-3311-001</t>
  </si>
  <si>
    <t>INSTALACIONES DEL IMUVI</t>
  </si>
  <si>
    <t>5% anual</t>
  </si>
  <si>
    <t>12-4111-001</t>
  </si>
  <si>
    <t>MOBILIARIO Y EQUIPO DE OFICIN</t>
  </si>
  <si>
    <t>10% anual</t>
  </si>
  <si>
    <t>12-4111-003</t>
  </si>
  <si>
    <t>EQUIPO DE ADMINISTRACION</t>
  </si>
  <si>
    <t>12-4131-001</t>
  </si>
  <si>
    <t>EQUIPO DE COMPUTO IMUVI</t>
  </si>
  <si>
    <t>30% anual</t>
  </si>
  <si>
    <t>12-4131-002</t>
  </si>
  <si>
    <t>EQUIPO DE COMPUTO FIPOVI</t>
  </si>
  <si>
    <t>12-4211-001</t>
  </si>
  <si>
    <t>Equipos y Aparatos Audiovisuales</t>
  </si>
  <si>
    <t>12-4231-001</t>
  </si>
  <si>
    <t>C?maras Fotogr?ficas y de Video</t>
  </si>
  <si>
    <t>12-4411-001</t>
  </si>
  <si>
    <t>EQUIPO DE TRANSPORTE IMUVI</t>
  </si>
  <si>
    <t>25% anual</t>
  </si>
  <si>
    <t>12-4411-002</t>
  </si>
  <si>
    <t>EPO. DE TRANSPORTE FIPOVI</t>
  </si>
  <si>
    <t>12-4641-001</t>
  </si>
  <si>
    <t>Sistemas de Aire acondicionado varios</t>
  </si>
  <si>
    <t>12-4651-001</t>
  </si>
  <si>
    <t>EQUIPO DE RADIOCOMUNICACION I</t>
  </si>
  <si>
    <t>12-4651-002</t>
  </si>
  <si>
    <t>EQUIPO DE RADIOCOMUNICAION FI</t>
  </si>
  <si>
    <t>12-4661-001</t>
  </si>
  <si>
    <t>MAQUINARIA Y EQUIPO ELECTRICO</t>
  </si>
  <si>
    <t>12-4671-001</t>
  </si>
  <si>
    <t>HERRAMIENTAS IMUVI</t>
  </si>
  <si>
    <t>12-4671-002</t>
  </si>
  <si>
    <t>HERRAMIENTAS FIPOVI</t>
  </si>
  <si>
    <t>12-4691-001</t>
  </si>
  <si>
    <t>12-6121-001</t>
  </si>
  <si>
    <t>Depreciacion Acumulada de Edificios</t>
  </si>
  <si>
    <t>Se aplica de forma mensual</t>
  </si>
  <si>
    <t>12-6331-001</t>
  </si>
  <si>
    <t>DEPRE. ACUM. MOB. Y EPO DE O</t>
  </si>
  <si>
    <t>12-6331-002</t>
  </si>
  <si>
    <t>DEPREC. ACUM. DE EQUIPO DE AD</t>
  </si>
  <si>
    <t>12-6331-003</t>
  </si>
  <si>
    <t>RVA. DEPREC. ACUM. EPO. DE CO</t>
  </si>
  <si>
    <t>12-6341-001</t>
  </si>
  <si>
    <t>RVA DEPREC. ACUM. EPO DE TRAN</t>
  </si>
  <si>
    <t>12-6361-001</t>
  </si>
  <si>
    <t>RVA DEPREC. ACUM. EPO DE INGE</t>
  </si>
  <si>
    <t>12-6361-002</t>
  </si>
  <si>
    <t>DEPREC. ACUM. DE MAQ. Y EPO.</t>
  </si>
  <si>
    <t>12-6361-003</t>
  </si>
  <si>
    <t>RVA DEPREC. ACUM. DE EPO. DE</t>
  </si>
  <si>
    <t>12-6361-004</t>
  </si>
  <si>
    <t>RVA. DEPREC. ACUM. DE HERRAMI</t>
  </si>
  <si>
    <t>'12-5111-001</t>
  </si>
  <si>
    <t>Se amortiza de forma anual</t>
  </si>
  <si>
    <t>'12-5411-001</t>
  </si>
  <si>
    <t>Licencias Inform?ticas e Intelectuales</t>
  </si>
  <si>
    <t>Se amortiza según la vigencia de la licencia</t>
  </si>
  <si>
    <t>12-6511-001</t>
  </si>
  <si>
    <t>Amort. Acumulada de Software</t>
  </si>
  <si>
    <t>12-6541-001</t>
  </si>
  <si>
    <t>AMORT. ACUMULADA DE LICENCIAS</t>
  </si>
  <si>
    <t>12-7911-002</t>
  </si>
  <si>
    <t>EDIFICACIÓN VIVIENDA VERTICAL "RIO BRAVO</t>
  </si>
  <si>
    <t>Se amortiza según las estimaciones pagadas</t>
  </si>
  <si>
    <t>12-7911-003</t>
  </si>
  <si>
    <t>EDIFICACIÓN VIVIENDA VERTICAL "EL DURAZN</t>
  </si>
  <si>
    <t>12-7911-004</t>
  </si>
  <si>
    <t>VIVIENDAS CUADRUPLEX VILLAS DE SAN JUAN</t>
  </si>
  <si>
    <t>12-7911-005</t>
  </si>
  <si>
    <t>CONSTRUCCIÓN DE 500 CUARTOS</t>
  </si>
  <si>
    <t>21-1111-003</t>
  </si>
  <si>
    <t>Es factible de pago</t>
  </si>
  <si>
    <t>21-1211-004</t>
  </si>
  <si>
    <t>RADIOMOVIL DIPSA S.A DE C.V</t>
  </si>
  <si>
    <t>21-1211-059</t>
  </si>
  <si>
    <t>SOLUCION DIGITAL EMPRESARIAL S.A. DE C.V</t>
  </si>
  <si>
    <t>21-1211-096</t>
  </si>
  <si>
    <t>PAULINO LOREA HERNANDEZ</t>
  </si>
  <si>
    <t>21-1211-107</t>
  </si>
  <si>
    <t>SEGUROS EL POTOSI, S.A.</t>
  </si>
  <si>
    <t>21-1211-117</t>
  </si>
  <si>
    <t>21-1211-377</t>
  </si>
  <si>
    <t>BAKER TILLY MEXICO, S.C.</t>
  </si>
  <si>
    <t>21-1211-388</t>
  </si>
  <si>
    <t>JAIME RAMIREZ ROBERTO</t>
  </si>
  <si>
    <t>21-1211-393</t>
  </si>
  <si>
    <t>ROJAS JUAREZ JUAN CARLOS EDGARD</t>
  </si>
  <si>
    <t>21-1211-423</t>
  </si>
  <si>
    <t>ENLACE TPE S.A. DE C.V.</t>
  </si>
  <si>
    <t>21-1211-500</t>
  </si>
  <si>
    <t>LEMUS LEPEZ JOSE DE JESUS</t>
  </si>
  <si>
    <t>21-1311-048</t>
  </si>
  <si>
    <t>CONSTRUCTORA PROHACE, S.A. DE C.V.</t>
  </si>
  <si>
    <t>21-1311-087</t>
  </si>
  <si>
    <t>CERCO CONSTRUCCIONES Y DESARROLLOS S.A.</t>
  </si>
  <si>
    <t>No es factible de pago ya que se canceló el contrato y se está en proceso para la recuperación del anticipo</t>
  </si>
  <si>
    <t>21-1311-092</t>
  </si>
  <si>
    <t>METALES LAMINADOS APARMEX, S.A. DE C.V.</t>
  </si>
  <si>
    <t>21-1311-093</t>
  </si>
  <si>
    <t>AXA PROYECTOS Y CONSTRUCCION SA DE CV</t>
  </si>
  <si>
    <t>21-1311-094</t>
  </si>
  <si>
    <t>NAVA MUGUIRO HECTOR ALEJANDRO</t>
  </si>
  <si>
    <t>21-1311-098</t>
  </si>
  <si>
    <t>COLEGIO DE ARQUITECTOS DE LEON, A.C.</t>
  </si>
  <si>
    <t>21-1311-099</t>
  </si>
  <si>
    <t>21-1711-001</t>
  </si>
  <si>
    <t>ISR RETENIDO SOBRE NOMINA</t>
  </si>
  <si>
    <t>21-1711-002</t>
  </si>
  <si>
    <t>ISR RETENIDO SOBRE HONORARIOS</t>
  </si>
  <si>
    <t>21-1711-004</t>
  </si>
  <si>
    <t>ISR RETENIDO/ HONORARIOS ASIM</t>
  </si>
  <si>
    <t>21-1712-001</t>
  </si>
  <si>
    <t>CEDULAR RETENIDO SOBRE HONORA</t>
  </si>
  <si>
    <t>21-1721-001</t>
  </si>
  <si>
    <t>IMSS CUOTA OBRERA</t>
  </si>
  <si>
    <t>21-1721-002</t>
  </si>
  <si>
    <t>PAGO CREDITO INFONAVIT</t>
  </si>
  <si>
    <t>21-1751-001</t>
  </si>
  <si>
    <t>CUOTAS I.M.S.S.</t>
  </si>
  <si>
    <t>21-1751-002</t>
  </si>
  <si>
    <t>AFORE</t>
  </si>
  <si>
    <t>21-1751-003</t>
  </si>
  <si>
    <t>21-1791-001</t>
  </si>
  <si>
    <t>21-1792-001</t>
  </si>
  <si>
    <t>CREDITO FONACOT</t>
  </si>
  <si>
    <t>21-1991-004</t>
  </si>
  <si>
    <t>CAPACITACION 0.2 %</t>
  </si>
  <si>
    <t>21-1991-005</t>
  </si>
  <si>
    <t>1% OBRA SOCIAL</t>
  </si>
  <si>
    <t>21-1991-006</t>
  </si>
  <si>
    <t>.005 AL MILLAR</t>
  </si>
  <si>
    <t>21-1991-031</t>
  </si>
  <si>
    <t>BASILISK DOS, S.A. DE C.V.</t>
  </si>
  <si>
    <t>21-1991-052</t>
  </si>
  <si>
    <t>PAGO DERECHOS APERTURA CUENTA PREDIAL</t>
  </si>
  <si>
    <t>21-1991-058</t>
  </si>
  <si>
    <t>21-1991-059</t>
  </si>
  <si>
    <t>PROVIVAH</t>
  </si>
  <si>
    <t>21-1991-060</t>
  </si>
  <si>
    <t>FONHAPO</t>
  </si>
  <si>
    <t>21-1991-061</t>
  </si>
  <si>
    <t>CHAVEZ GARCÍA MA. DE LOS ANGELES.</t>
  </si>
  <si>
    <t>21-1991-062</t>
  </si>
  <si>
    <t>SEDATU</t>
  </si>
  <si>
    <t>21-6211-001</t>
  </si>
  <si>
    <t>PSV VALLE DE SAN PEDRO II</t>
  </si>
  <si>
    <t>Particulares</t>
  </si>
  <si>
    <t>Ahorros previos de los beneficiarios para obtención de créditos en el Imuvi</t>
  </si>
  <si>
    <t>21-6211-002</t>
  </si>
  <si>
    <t>PSV MONTAÑA DEL SOL.</t>
  </si>
  <si>
    <t>21-6211-003</t>
  </si>
  <si>
    <t>PSV CERRITO DE LA JOYA I</t>
  </si>
  <si>
    <t>21-6211-004</t>
  </si>
  <si>
    <t>21-6211-005</t>
  </si>
  <si>
    <t>21-6211-006</t>
  </si>
  <si>
    <t>APORTACION RIVERA DE SAN BERNARDO</t>
  </si>
  <si>
    <t>21-6211-007</t>
  </si>
  <si>
    <t>21-6211-008</t>
  </si>
  <si>
    <t>PSV PEDREGAL</t>
  </si>
  <si>
    <t>21-6211-009</t>
  </si>
  <si>
    <t>APORTACION VALLE SAN PEDRO III</t>
  </si>
  <si>
    <t>21-6211-010</t>
  </si>
  <si>
    <t>21-6211-011</t>
  </si>
  <si>
    <t>21-6211-012</t>
  </si>
  <si>
    <t>PSV SANTA MAGDALENA</t>
  </si>
  <si>
    <t>21-6211-014</t>
  </si>
  <si>
    <t>JACINTO LOPEZ</t>
  </si>
  <si>
    <t>21-6211-015</t>
  </si>
  <si>
    <t>21-6211-016</t>
  </si>
  <si>
    <t>21-6211-017</t>
  </si>
  <si>
    <t>PSV VALLE IMPERIAL I SECCION</t>
  </si>
  <si>
    <t>21-6211-019</t>
  </si>
  <si>
    <t>PVS PIEDRA AZUL II</t>
  </si>
  <si>
    <t>21-6211-020</t>
  </si>
  <si>
    <t>21-6211-021</t>
  </si>
  <si>
    <t>PSV RIBERA DE SAN BERNARDO</t>
  </si>
  <si>
    <t>21-6211-022</t>
  </si>
  <si>
    <t>PSV MARSOL II</t>
  </si>
  <si>
    <t>21-6211-023</t>
  </si>
  <si>
    <t>PSV TAJO DE LA PRESA</t>
  </si>
  <si>
    <t>21-6211-024</t>
  </si>
  <si>
    <t>PSV MARSOL I</t>
  </si>
  <si>
    <t>21-6211-025</t>
  </si>
  <si>
    <t>PSV HACIENDA DE IBARRILLA II</t>
  </si>
  <si>
    <t>21-6211-026</t>
  </si>
  <si>
    <t>PVS PUERTA HORIZONTE</t>
  </si>
  <si>
    <t>21-6211-027</t>
  </si>
  <si>
    <t>PSV FRACC. LOMAS DE CONTRERAS</t>
  </si>
  <si>
    <t>21-6211-028</t>
  </si>
  <si>
    <t>FRACC. CONVIVE ( LOTES C/SERV.)</t>
  </si>
  <si>
    <t>21-6211-029</t>
  </si>
  <si>
    <t>LOTE C/SERVICIO (INDIGENAS)</t>
  </si>
  <si>
    <t>21-6211-030</t>
  </si>
  <si>
    <t>21-6211-031</t>
  </si>
  <si>
    <t>PSV ESTANCIA DE LA JOYA</t>
  </si>
  <si>
    <t>21-6211-032</t>
  </si>
  <si>
    <t>PSV LUCERO DE SAN NICOLAS</t>
  </si>
  <si>
    <t>21-6211-033</t>
  </si>
  <si>
    <t>PSV VALLE DE SAN PEDRO III</t>
  </si>
  <si>
    <t>21-6211-034</t>
  </si>
  <si>
    <t>LOTE C/SERVICIOS (PRADERAS DEL SOL)</t>
  </si>
  <si>
    <t>21-6211-035</t>
  </si>
  <si>
    <t>LOTES CON SERVICIOS</t>
  </si>
  <si>
    <t>21-6211-036</t>
  </si>
  <si>
    <t>APORTACION AMP. SAN FCO. ASIGNACION.</t>
  </si>
  <si>
    <t>21-6211-037</t>
  </si>
  <si>
    <t>PSV LOMAS DE LA SELVA</t>
  </si>
  <si>
    <t>21-6211-038</t>
  </si>
  <si>
    <t>PSV HACIENDA DE IBARRILLA I</t>
  </si>
  <si>
    <t>21-6211-039</t>
  </si>
  <si>
    <t>21-6211-040</t>
  </si>
  <si>
    <t>PSV ARBOLEDAS DE LA SELVA</t>
  </si>
  <si>
    <t>21-6211-041</t>
  </si>
  <si>
    <t>PSV REAL DE SAN ANTONIO</t>
  </si>
  <si>
    <t>21-6211-042</t>
  </si>
  <si>
    <t>PSV VALLE DEL CARMEN</t>
  </si>
  <si>
    <t>21-6211-043</t>
  </si>
  <si>
    <t>PSV HORIZONTE AZUL</t>
  </si>
  <si>
    <t>21-6211-044</t>
  </si>
  <si>
    <t>PSV SANTA CRUZ II</t>
  </si>
  <si>
    <t>21-6211-045</t>
  </si>
  <si>
    <t>APORTACIÓN BRISAS DEL VERGEL (ADEUDO)</t>
  </si>
  <si>
    <t>21-6211-046</t>
  </si>
  <si>
    <t>PSV SANTA CRUZ I</t>
  </si>
  <si>
    <t>21-6211-047</t>
  </si>
  <si>
    <t>PSV BRISAS DEL VERGEL</t>
  </si>
  <si>
    <t>21-6211-048</t>
  </si>
  <si>
    <t>PSV RIVERA DEL CARMEN II</t>
  </si>
  <si>
    <t>21-6211-049</t>
  </si>
  <si>
    <t>APORTACIÓN COL.PANORÁMICO (ADEUDO)</t>
  </si>
  <si>
    <t>21-6211-050</t>
  </si>
  <si>
    <t>PSV VALLES DE MEXICO</t>
  </si>
  <si>
    <t>21-6211-051</t>
  </si>
  <si>
    <t>21-6211-052</t>
  </si>
  <si>
    <t>ADEUDO LOTES FRACC. MONTAÑA DEL SOL</t>
  </si>
  <si>
    <t>21-6211-053</t>
  </si>
  <si>
    <t>ADEUDO LOTES FRACC. VALLES DE MEXICO.</t>
  </si>
  <si>
    <t>21-6211-054</t>
  </si>
  <si>
    <t>ADEUDO LOTES FRACC. ARBOLEDAS SELVA</t>
  </si>
  <si>
    <t>21-6211-055</t>
  </si>
  <si>
    <t>PSV AMPLIACIÓN JARDINES DE MARAVILLAS</t>
  </si>
  <si>
    <t>21-6211-056</t>
  </si>
  <si>
    <t>PSV SIGLO XXI</t>
  </si>
  <si>
    <t>21-6211-057</t>
  </si>
  <si>
    <t>ADEUDO DE LOTES FRACC. LOMA DE CONTERAS</t>
  </si>
  <si>
    <t>21-6211-058</t>
  </si>
  <si>
    <t>ADEUDO DE LOTES FRACC. PIEDRA AZUL II</t>
  </si>
  <si>
    <t>21-6211-059</t>
  </si>
  <si>
    <t>ADEUDO LOTE FRACC. VILLAS DEL CAMPO I</t>
  </si>
  <si>
    <t>21-6211-060</t>
  </si>
  <si>
    <t>ADEUDO LOTES FRACC. SIGLO XXI</t>
  </si>
  <si>
    <t>21-6211-061</t>
  </si>
  <si>
    <t>PSV FANEGA DE LA NOPALERA</t>
  </si>
  <si>
    <t>21-6211-062</t>
  </si>
  <si>
    <t>PSV VALLE AZUL</t>
  </si>
  <si>
    <t>21-6211-063</t>
  </si>
  <si>
    <t>PSV LOMA DE LA CAÑADA I</t>
  </si>
  <si>
    <t>21-6211-064</t>
  </si>
  <si>
    <t>PSV LOMA DE LA CAÑADA II</t>
  </si>
  <si>
    <t>21-6211-065</t>
  </si>
  <si>
    <t>ADEUDO DE LOTES FRACC. HUERTAS DE MEDINA</t>
  </si>
  <si>
    <t>21-6221-001</t>
  </si>
  <si>
    <t>21-6221-002</t>
  </si>
  <si>
    <t>OTROS (VIVIENDA USADA)</t>
  </si>
  <si>
    <t>21-6221-003</t>
  </si>
  <si>
    <t>VIVIENDA VERTICAL 2014.</t>
  </si>
  <si>
    <t>21-6221-004</t>
  </si>
  <si>
    <t>21-6221-005</t>
  </si>
  <si>
    <t>VIVIENDA VERTICAL "DURAZNAL"</t>
  </si>
  <si>
    <t>21-6221-006</t>
  </si>
  <si>
    <t>EDIFICACIÓN DE UBV CUÁDRUPLEX VILLAS DE</t>
  </si>
  <si>
    <t>21-6231-001</t>
  </si>
  <si>
    <t>MEJORA DE VIVIENDA (AMP. Y MEJOR.)</t>
  </si>
  <si>
    <t>21-6231-002</t>
  </si>
  <si>
    <t>21-6251-001</t>
  </si>
  <si>
    <t>21-6261-002</t>
  </si>
  <si>
    <t>TITULACION LADRILLERAS DEL RE</t>
  </si>
  <si>
    <t>21-6261-004</t>
  </si>
  <si>
    <t>TITULACION/ESCRITURACION</t>
  </si>
  <si>
    <t>21-6261-006</t>
  </si>
  <si>
    <t>ESCRITURACION</t>
  </si>
  <si>
    <t>21-6261-008</t>
  </si>
  <si>
    <t>AMPLIACION SAN FCO. II (TITULACION)</t>
  </si>
  <si>
    <t>21-6271-001</t>
  </si>
  <si>
    <t>PSV VALLE DE LOS MILAGROS (AGUA, DRENAJE</t>
  </si>
  <si>
    <t>21-6271-002</t>
  </si>
  <si>
    <t>APORTACION JACINTO LOPEZ (ELECTRIFICACIO</t>
  </si>
  <si>
    <t>21-6271-003</t>
  </si>
  <si>
    <t>PSV CUESTAS DEL ROCIO(AGUA, DRENAJE)</t>
  </si>
  <si>
    <t>21-6271-005</t>
  </si>
  <si>
    <t>APORTACIÓN CAMINO A SAN JUAN I SECC. (el</t>
  </si>
  <si>
    <t>21-6271-006</t>
  </si>
  <si>
    <t>PSV JALISCO (electrificación, escritura.</t>
  </si>
  <si>
    <t>21-6271-007</t>
  </si>
  <si>
    <t>PSV GRAN PARAISO( electrificación y escr</t>
  </si>
  <si>
    <t>21-6271-008</t>
  </si>
  <si>
    <t>PSV PORTONES DE SAN JACINTO (agua y dren</t>
  </si>
  <si>
    <t>21-6271-009</t>
  </si>
  <si>
    <t>PSV BRISAS DE SN FCO. II SECC. (agua,dre</t>
  </si>
  <si>
    <t>21-6271-010</t>
  </si>
  <si>
    <t>APORTACIÓN OBRA MURETES (CFE) VALLE DE</t>
  </si>
  <si>
    <t>21-6271-011</t>
  </si>
  <si>
    <t>APORTACIÓN OBRA MURETES CFE LOMAS EDEN</t>
  </si>
  <si>
    <t>21-6271-016</t>
  </si>
  <si>
    <t>APORT. OBRA MUTERES LOMAS DE LA PAZ I (C</t>
  </si>
  <si>
    <t>21-6271-018</t>
  </si>
  <si>
    <t>MISIÓN DE LA JOYA (APORTACIÓN CAJAS LUZ)</t>
  </si>
  <si>
    <t>21-6271-021</t>
  </si>
  <si>
    <t>MURETES VALLE IMPERIAL II SECC.</t>
  </si>
  <si>
    <t>21-6271-022</t>
  </si>
  <si>
    <t>PSV BRISAS DE SN. FCO. II AGUA Y DRENAJE</t>
  </si>
  <si>
    <t>21-6271-023</t>
  </si>
  <si>
    <t>PSV REAL DE SAN ANTONIO ELECTRIFICACIÓN.</t>
  </si>
  <si>
    <t>21-6271-024</t>
  </si>
  <si>
    <t>APORT. TOMA COMUNITARIA VALLE NVO. DEL C</t>
  </si>
  <si>
    <t>21-6271-025</t>
  </si>
  <si>
    <t>PSV CERRITO DE GUADALUPE</t>
  </si>
  <si>
    <t>41-7311-001</t>
  </si>
  <si>
    <t>FRACCIONAMIENTO</t>
  </si>
  <si>
    <t>Ventas terrenos y/o viviendas</t>
  </si>
  <si>
    <t>41-7312-001</t>
  </si>
  <si>
    <t>41-7321-001</t>
  </si>
  <si>
    <t>ESCRITURACION DE VIVIENDA</t>
  </si>
  <si>
    <t>Disposiciones administrativas de recaudación</t>
  </si>
  <si>
    <t>41-7321-002</t>
  </si>
  <si>
    <t>ESCRITURACION DE LOTE</t>
  </si>
  <si>
    <t>41-7321-004</t>
  </si>
  <si>
    <t>ESCRITURACION LOTES REG. Y SERVICIOS.</t>
  </si>
  <si>
    <t>41-7321-005</t>
  </si>
  <si>
    <t>REGISTRO DE CESION DE DERECHOS</t>
  </si>
  <si>
    <t>41-7321-006</t>
  </si>
  <si>
    <t>COPIA SIMPLE DE PLANO DE FRACCIOINAMIENT</t>
  </si>
  <si>
    <t>41-7321-007</t>
  </si>
  <si>
    <t>COPIA CERTIFICADA DE PLANO DE FRACCIONAM</t>
  </si>
  <si>
    <t>41-7321-010</t>
  </si>
  <si>
    <t>ELABORACION DE ESTUDIO SOCIOECONOMICO</t>
  </si>
  <si>
    <t>41-7321-011</t>
  </si>
  <si>
    <t>EXPEDICION DE ESTADOS DE CUENTA</t>
  </si>
  <si>
    <t>41-7321-012</t>
  </si>
  <si>
    <t>CORRECCION DE TITULOS O ESCRITURAS</t>
  </si>
  <si>
    <t>41-7321-013</t>
  </si>
  <si>
    <t>TRASPASO DE DERECHOS DE FRACCIONAMIENTOS</t>
  </si>
  <si>
    <t>41-7321-016</t>
  </si>
  <si>
    <t>DESLINDE Y ENTREGA DE LOTE</t>
  </si>
  <si>
    <t>41-7321-018</t>
  </si>
  <si>
    <t>INSCRIPCION AL PADRON DE PROVEEDORES</t>
  </si>
  <si>
    <t>41-7321-019</t>
  </si>
  <si>
    <t>REFRENDO AL PADRON DE PROVEEDORES</t>
  </si>
  <si>
    <t>41-7321-024</t>
  </si>
  <si>
    <t>ESCRITURACION/LOTES REG./CONTADO.</t>
  </si>
  <si>
    <t>41-7321-025</t>
  </si>
  <si>
    <t>FOJA CERTIFICADA</t>
  </si>
  <si>
    <t>41-7322-001</t>
  </si>
  <si>
    <t>INTRODUCCION DE SERVICIOS CONTADO</t>
  </si>
  <si>
    <t>42-1211-001</t>
  </si>
  <si>
    <t>APORTACION MUNICIPAL</t>
  </si>
  <si>
    <t>Aportación Municipal para programa de vivienda vertical</t>
  </si>
  <si>
    <t>42-1211-003</t>
  </si>
  <si>
    <t>APORTACION FEDERAL</t>
  </si>
  <si>
    <t>Aportación Federal para programa de vivienda vertical</t>
  </si>
  <si>
    <t>43-1111-001</t>
  </si>
  <si>
    <t>INTERESES GANADOS EN CUENTA DE CHEQUES</t>
  </si>
  <si>
    <t>43-1112-001</t>
  </si>
  <si>
    <t>INTERESES DEVENGADOS</t>
  </si>
  <si>
    <t>43-1112-002</t>
  </si>
  <si>
    <t>INTERESES MORATORIOS</t>
  </si>
  <si>
    <t>43-9911-001</t>
  </si>
  <si>
    <t>COBRO DE SEGUROS</t>
  </si>
  <si>
    <t>Seguros cobrados a acreditados</t>
  </si>
  <si>
    <t>43-9911-002</t>
  </si>
  <si>
    <t>Ingresos varios</t>
  </si>
  <si>
    <t>43-9911-003</t>
  </si>
  <si>
    <t>INCREMENTO AL S.M.G</t>
  </si>
  <si>
    <t>Ingresos por el incremento al salario mínimo aplicado en los créditos de vivienda FONHAPO</t>
  </si>
  <si>
    <t>43-9911-005</t>
  </si>
  <si>
    <t>BASES PARA LICITACIONES</t>
  </si>
  <si>
    <t>Ingresos por cobro de bases para licitaciones</t>
  </si>
  <si>
    <t>43-9911-008</t>
  </si>
  <si>
    <t>FOTO COPIA TAMAÑO CARTA</t>
  </si>
  <si>
    <t>Copias fotostácias tamaño carta</t>
  </si>
  <si>
    <t>43-9911-009</t>
  </si>
  <si>
    <t>FOTO COPIA TAMAÑO OFICIO</t>
  </si>
  <si>
    <t>Copias fotostácias tamaño oficio</t>
  </si>
  <si>
    <t>43-9911-010</t>
  </si>
  <si>
    <t>INGRESOS POR RECUPEACIÓN DE VIVIENDAS</t>
  </si>
  <si>
    <t>Ingresos por la recuperación de viviendas</t>
  </si>
  <si>
    <t>43-9911-011</t>
  </si>
  <si>
    <t>INGRESOS POR SANCION A CONTRATISTAS</t>
  </si>
  <si>
    <t>Ingresos por sanción a contratistas</t>
  </si>
  <si>
    <t>43-9911-012</t>
  </si>
  <si>
    <t>INGRESOS POR COBRO DE ENERGIA ELECTRICA</t>
  </si>
  <si>
    <t>Ingresos por el cobro de energía a la Dirección de Medio Ambiente</t>
  </si>
  <si>
    <t>43-9911-013</t>
  </si>
  <si>
    <t>INGRESOS POR COBRO DE SEGURO DE VEHÍCU</t>
  </si>
  <si>
    <t>Ingresos por cobro de seguro de vehículos</t>
  </si>
  <si>
    <t>43-9911-014</t>
  </si>
  <si>
    <t>INGRESOS POR VENTAS DE MAQUINAS EXPENDED</t>
  </si>
  <si>
    <t>Ingresos por comisiones en venta de las maquinas expendedoras</t>
  </si>
  <si>
    <t>43-9911-015</t>
  </si>
  <si>
    <t>INGRESOS POR COBRO DE DAÑOS A VIVIENDA</t>
  </si>
  <si>
    <t>Ingresos por daños a vivienda</t>
  </si>
  <si>
    <t>43-9911-016</t>
  </si>
  <si>
    <t>INGRESOS POR INCAPACIDAD</t>
  </si>
  <si>
    <t>Ingresos por recuperación de incapacidad laboral</t>
  </si>
  <si>
    <t>43-9911-017</t>
  </si>
  <si>
    <t>INGRESOS RECUPERACIÓN LOTES C/SERVICIOS</t>
  </si>
  <si>
    <t>Ingresos por ganancia en recuperación de lotes</t>
  </si>
  <si>
    <t>43-9911-018</t>
  </si>
  <si>
    <t>INGRESOS POR CANCELACION DE CONTRATOS</t>
  </si>
  <si>
    <t xml:space="preserve">Ingresos por cancelación de contratos provisionados en otros ejercicios y que no se pagaran </t>
  </si>
  <si>
    <t>51-1131-100</t>
  </si>
  <si>
    <t>51-1131-200</t>
  </si>
  <si>
    <t>DIRECCION DE ADMINISTRACION Y FINANZAS</t>
  </si>
  <si>
    <t>51-1131-300</t>
  </si>
  <si>
    <t>DIRECCION DE ASUNTOS JURIDICOS</t>
  </si>
  <si>
    <t>51-1131-400</t>
  </si>
  <si>
    <t>DIRECCION TECNICA</t>
  </si>
  <si>
    <t>51-1131-500</t>
  </si>
  <si>
    <t>DIRECCION DE PROMOCION Y GESTION DE CRED</t>
  </si>
  <si>
    <t>51-1131-600</t>
  </si>
  <si>
    <t>UNIDAD DE PLANEACION Y DESARROLLO ORGANI</t>
  </si>
  <si>
    <t>51-1131-800</t>
  </si>
  <si>
    <t>UNIDAD DE COMUNICACION Y MARKETING INST</t>
  </si>
  <si>
    <t>51-1212-600</t>
  </si>
  <si>
    <t>51-1231-600</t>
  </si>
  <si>
    <t>51-1311-200</t>
  </si>
  <si>
    <t>51-1321-100</t>
  </si>
  <si>
    <t>51-1321-200</t>
  </si>
  <si>
    <t>51-1321-300</t>
  </si>
  <si>
    <t>51-1321-400</t>
  </si>
  <si>
    <t>51-1321-500</t>
  </si>
  <si>
    <t>51-1321-600</t>
  </si>
  <si>
    <t>51-1321-800</t>
  </si>
  <si>
    <t>51-1323-100</t>
  </si>
  <si>
    <t>51-1323-200</t>
  </si>
  <si>
    <t>51-1323-300</t>
  </si>
  <si>
    <t>51-1323-400</t>
  </si>
  <si>
    <t>51-1323-500</t>
  </si>
  <si>
    <t>51-1323-600</t>
  </si>
  <si>
    <t>51-1323-800</t>
  </si>
  <si>
    <t>51-1411-100</t>
  </si>
  <si>
    <t>51-1411-200</t>
  </si>
  <si>
    <t>51-1411-300</t>
  </si>
  <si>
    <t>51-1411-400</t>
  </si>
  <si>
    <t>51-1411-500</t>
  </si>
  <si>
    <t>51-1411-600</t>
  </si>
  <si>
    <t>51-1411-800</t>
  </si>
  <si>
    <t>51-1421-100</t>
  </si>
  <si>
    <t>51-1421-200</t>
  </si>
  <si>
    <t>51-1421-300</t>
  </si>
  <si>
    <t>51-1421-400</t>
  </si>
  <si>
    <t>51-1421-500</t>
  </si>
  <si>
    <t>51-1421-600</t>
  </si>
  <si>
    <t>51-1421-800</t>
  </si>
  <si>
    <t>51-1431-100</t>
  </si>
  <si>
    <t>51-1431-200</t>
  </si>
  <si>
    <t>51-1431-300</t>
  </si>
  <si>
    <t>51-1431-400</t>
  </si>
  <si>
    <t>51-1431-500</t>
  </si>
  <si>
    <t>51-1431-600</t>
  </si>
  <si>
    <t>51-1431-800</t>
  </si>
  <si>
    <t>51-1511-100</t>
  </si>
  <si>
    <t>51-1511-200</t>
  </si>
  <si>
    <t>51-1511-300</t>
  </si>
  <si>
    <t>51-1511-400</t>
  </si>
  <si>
    <t>51-1511-500</t>
  </si>
  <si>
    <t>51-1511-600</t>
  </si>
  <si>
    <t>51-1511-800</t>
  </si>
  <si>
    <t>51-1521-200</t>
  </si>
  <si>
    <t>51-1542-200</t>
  </si>
  <si>
    <t>51-1545-100</t>
  </si>
  <si>
    <t>51-1545-200</t>
  </si>
  <si>
    <t>51-1545-300</t>
  </si>
  <si>
    <t>51-1545-400</t>
  </si>
  <si>
    <t>51-1545-500</t>
  </si>
  <si>
    <t>51-1545-600</t>
  </si>
  <si>
    <t>51-1545-800</t>
  </si>
  <si>
    <t>51-1546-100</t>
  </si>
  <si>
    <t>51-1546-200</t>
  </si>
  <si>
    <t>51-1546-300</t>
  </si>
  <si>
    <t>51-1546-400</t>
  </si>
  <si>
    <t>51-1546-500</t>
  </si>
  <si>
    <t>51-1546-600</t>
  </si>
  <si>
    <t>51-1546-800</t>
  </si>
  <si>
    <t>51-1547-100</t>
  </si>
  <si>
    <t>51-1547-200</t>
  </si>
  <si>
    <t>51-1547-300</t>
  </si>
  <si>
    <t>51-1547-400</t>
  </si>
  <si>
    <t>51-1547-500</t>
  </si>
  <si>
    <t>51-1547-600</t>
  </si>
  <si>
    <t>51-1547-800</t>
  </si>
  <si>
    <t>51-1548-100</t>
  </si>
  <si>
    <t>51-1548-200</t>
  </si>
  <si>
    <t>51-1548-300</t>
  </si>
  <si>
    <t>51-1548-400</t>
  </si>
  <si>
    <t>51-1548-500</t>
  </si>
  <si>
    <t>51-1548-600</t>
  </si>
  <si>
    <t>51-1548-800</t>
  </si>
  <si>
    <t>51-1593-100</t>
  </si>
  <si>
    <t>51-1593-200</t>
  </si>
  <si>
    <t>51-1593-300</t>
  </si>
  <si>
    <t>51-1593-400</t>
  </si>
  <si>
    <t>51-1593-500</t>
  </si>
  <si>
    <t>51-1593-600</t>
  </si>
  <si>
    <t>51-1593-800</t>
  </si>
  <si>
    <t>51-1599-100</t>
  </si>
  <si>
    <t>51-1599-200</t>
  </si>
  <si>
    <t>51-1599-300</t>
  </si>
  <si>
    <t>51-1599-400</t>
  </si>
  <si>
    <t>51-1599-500</t>
  </si>
  <si>
    <t>51-1599-600</t>
  </si>
  <si>
    <t>51-1599-800</t>
  </si>
  <si>
    <t>51-2111-200</t>
  </si>
  <si>
    <t>51-2121-200</t>
  </si>
  <si>
    <t>51-2131-200</t>
  </si>
  <si>
    <t>51-2141-200</t>
  </si>
  <si>
    <t>51-2151-200</t>
  </si>
  <si>
    <t>51-2161-200</t>
  </si>
  <si>
    <t>51-2181-200</t>
  </si>
  <si>
    <t>51-2181-500</t>
  </si>
  <si>
    <t>51-2212-200</t>
  </si>
  <si>
    <t>51-2231-200</t>
  </si>
  <si>
    <t>51-2421-400</t>
  </si>
  <si>
    <t>51-2461-400</t>
  </si>
  <si>
    <t>51-2471-400</t>
  </si>
  <si>
    <t>51-2481-200</t>
  </si>
  <si>
    <t>51-2491-200</t>
  </si>
  <si>
    <t>51-2531-600</t>
  </si>
  <si>
    <t>51-2612-200</t>
  </si>
  <si>
    <t>51-2711-600</t>
  </si>
  <si>
    <t>51-2721-600</t>
  </si>
  <si>
    <t>51-2741-600</t>
  </si>
  <si>
    <t>51-2911-200</t>
  </si>
  <si>
    <t>51-2921-200</t>
  </si>
  <si>
    <t>51-2931-200</t>
  </si>
  <si>
    <t>51-2941-200</t>
  </si>
  <si>
    <t>51-2961-200</t>
  </si>
  <si>
    <t>51-2981-200</t>
  </si>
  <si>
    <t>51-2991-200</t>
  </si>
  <si>
    <t>51-3111-200</t>
  </si>
  <si>
    <t>51-3131-200</t>
  </si>
  <si>
    <t>51-3141-200</t>
  </si>
  <si>
    <t>51-3151-200</t>
  </si>
  <si>
    <t>51-3171-200</t>
  </si>
  <si>
    <t>51-3181-200</t>
  </si>
  <si>
    <t>51-3231-200</t>
  </si>
  <si>
    <t>DIRECCION DE FINANZAS Y ADMINISTRACION</t>
  </si>
  <si>
    <t>51-3291-800</t>
  </si>
  <si>
    <t>51-3311-300</t>
  </si>
  <si>
    <t>51-3313-200</t>
  </si>
  <si>
    <t>51-3321-400</t>
  </si>
  <si>
    <t>51-3331-600</t>
  </si>
  <si>
    <t>51-3341-600</t>
  </si>
  <si>
    <t>51-3361-200</t>
  </si>
  <si>
    <t>51-3381-200</t>
  </si>
  <si>
    <t>51-3391-200</t>
  </si>
  <si>
    <t>51-3411-200</t>
  </si>
  <si>
    <t>51-3421-300</t>
  </si>
  <si>
    <t>51-3451-200</t>
  </si>
  <si>
    <t>51-3511-400</t>
  </si>
  <si>
    <t>51-3513-400</t>
  </si>
  <si>
    <t>51-3521-200</t>
  </si>
  <si>
    <t>51-3531-200</t>
  </si>
  <si>
    <t>51-3551-200</t>
  </si>
  <si>
    <t>51-3571-400</t>
  </si>
  <si>
    <t>51-3581-200</t>
  </si>
  <si>
    <t>51-3591-200</t>
  </si>
  <si>
    <t>SERVICIOS DE JARDINERIA Y FUMIGACIÓN.</t>
  </si>
  <si>
    <t>51-3611-800</t>
  </si>
  <si>
    <t>51-3612-800</t>
  </si>
  <si>
    <t>51-3711-200</t>
  </si>
  <si>
    <t>51-3712-200</t>
  </si>
  <si>
    <t>51-3721-200</t>
  </si>
  <si>
    <t>51-3751-200</t>
  </si>
  <si>
    <t>51-3761-200</t>
  </si>
  <si>
    <t>51-3822-100</t>
  </si>
  <si>
    <t>51-3831-100</t>
  </si>
  <si>
    <t>51-3851-100</t>
  </si>
  <si>
    <t>51-3852-100</t>
  </si>
  <si>
    <t>51-3852-200</t>
  </si>
  <si>
    <t>51-3852-300</t>
  </si>
  <si>
    <t>51-3852-400</t>
  </si>
  <si>
    <t>51-3852-500</t>
  </si>
  <si>
    <t>51-3852-800</t>
  </si>
  <si>
    <t>51-3921-300</t>
  </si>
  <si>
    <t>51-3981-100</t>
  </si>
  <si>
    <t>51-3981-200</t>
  </si>
  <si>
    <t>51-3981-300</t>
  </si>
  <si>
    <t>51-3981-400</t>
  </si>
  <si>
    <t>51-3981-500</t>
  </si>
  <si>
    <t>51-3981-600</t>
  </si>
  <si>
    <t>51-3981-800</t>
  </si>
  <si>
    <t>UNIDAD DE COMUNICACION Y MARKETING INSTI</t>
  </si>
  <si>
    <t>52-4411-100</t>
  </si>
  <si>
    <t>52-4441-100</t>
  </si>
  <si>
    <t>54-1211-200</t>
  </si>
  <si>
    <t>55-1321-100</t>
  </si>
  <si>
    <t>55-1511-100</t>
  </si>
  <si>
    <t>55-1514-100</t>
  </si>
  <si>
    <t>55-1516-100</t>
  </si>
  <si>
    <t>55-1741-100</t>
  </si>
  <si>
    <t>55-3211-001</t>
  </si>
  <si>
    <t>Costo de ventas</t>
  </si>
  <si>
    <t>Cuenta que representa el costo de las ventas por terrenos y viviendas</t>
  </si>
  <si>
    <t>55-3211-200</t>
  </si>
  <si>
    <t>55-9911-200</t>
  </si>
  <si>
    <t>Aplicación de subsidios en las ventas del conjunto habitacional Río Bravo</t>
  </si>
  <si>
    <t>55-9912-001</t>
  </si>
  <si>
    <t>CANCELACIÓN CRÉDITOS IMPROCEDENTES</t>
  </si>
  <si>
    <t>55-9913-001</t>
  </si>
  <si>
    <t>CANCELACIÓN CRÉDITO POR INCUMPLIMIENTO</t>
  </si>
  <si>
    <t>55-9914-001</t>
  </si>
  <si>
    <t>GASTOS POR RECUPERACIÓN DE VIVIENDA</t>
  </si>
  <si>
    <t>55-9914-002</t>
  </si>
  <si>
    <t>GASTOS POR RECUPERACIÓN DE LOTES</t>
  </si>
  <si>
    <t>31-1111-001</t>
  </si>
  <si>
    <t>APORTACION SUBSIDIO MUNICIPAL</t>
  </si>
  <si>
    <t>31-1111-002</t>
  </si>
  <si>
    <t>SUBSIDIO MUNICIPAL RAMO 33</t>
  </si>
  <si>
    <t>31-1111-003</t>
  </si>
  <si>
    <t>SUBSIDIO IVEG A F.E.F</t>
  </si>
  <si>
    <t>Estatal</t>
  </si>
  <si>
    <t>31-1111-004</t>
  </si>
  <si>
    <t>BIENES PATRIMONIALES DEL MUNI</t>
  </si>
  <si>
    <t>Donaciones</t>
  </si>
  <si>
    <t>31-1111-005</t>
  </si>
  <si>
    <t>SUBSIDIO MUNICIPAL PARTIDA 30</t>
  </si>
  <si>
    <t>31-1111-006</t>
  </si>
  <si>
    <t>SUBSIDIO FEDERAL HABITAT</t>
  </si>
  <si>
    <t>Federal</t>
  </si>
  <si>
    <t>31-1111-007</t>
  </si>
  <si>
    <t>APORTACIONES DE VIVIENDAS</t>
  </si>
  <si>
    <t>31-1111-008</t>
  </si>
  <si>
    <t>PROYECTO ESTRATEGICO 2008</t>
  </si>
  <si>
    <t>31-1111-009</t>
  </si>
  <si>
    <t>TERRENO</t>
  </si>
  <si>
    <t>31-1111-010</t>
  </si>
  <si>
    <t>APORTACIÓN MUNICIPAL EDIFICIO IMUVI.</t>
  </si>
  <si>
    <t>31-2111-001</t>
  </si>
  <si>
    <t>TRASPASO FIPOVI</t>
  </si>
  <si>
    <t>31-2111-002</t>
  </si>
  <si>
    <t>DONACION DEL IVEG</t>
  </si>
  <si>
    <t>31-2111-003</t>
  </si>
  <si>
    <t>DONACION TERRENOS FIPOVI</t>
  </si>
  <si>
    <t>31-2111-004</t>
  </si>
  <si>
    <t>TRANSFERENCIA PATRIMONIO LIQU</t>
  </si>
  <si>
    <t>31-2111-005</t>
  </si>
  <si>
    <t>DONACION DE BIENES MUEBLES</t>
  </si>
  <si>
    <t>31-2111-006</t>
  </si>
  <si>
    <t>DONACION DE BIENES INMUEBLES</t>
  </si>
  <si>
    <t>31-3111-001</t>
  </si>
  <si>
    <t>ACTUALIZACION DEL PATRIMONIO</t>
  </si>
  <si>
    <t>Actualización</t>
  </si>
  <si>
    <t>Ninguno</t>
  </si>
  <si>
    <t>31-3111-002</t>
  </si>
  <si>
    <t>ACTUALIZACION DEL RESUL. DEL</t>
  </si>
  <si>
    <t>31-3111-003</t>
  </si>
  <si>
    <t>ACTUALIZACION DEL RESUL. EJER</t>
  </si>
  <si>
    <t>31-3111-004</t>
  </si>
  <si>
    <t>31-3111-005</t>
  </si>
  <si>
    <t>31-3111-006</t>
  </si>
  <si>
    <t>31-3111-007</t>
  </si>
  <si>
    <t>31-3111-008</t>
  </si>
  <si>
    <t>ACT. RESULTADO EJERCICIO 2006</t>
  </si>
  <si>
    <t>32-2111-001</t>
  </si>
  <si>
    <t>RESULTADO DEL EJERCICIO 1998</t>
  </si>
  <si>
    <t>32-2111-002</t>
  </si>
  <si>
    <t>RESULTADO DEL EJERCICIO 1999</t>
  </si>
  <si>
    <t>32-2111-003</t>
  </si>
  <si>
    <t>RESULTADO DEL EJERCICIO 2000</t>
  </si>
  <si>
    <t>32-2111-004</t>
  </si>
  <si>
    <t>RESULTADO DEL EJERCICIO 2001</t>
  </si>
  <si>
    <t>32-2111-005</t>
  </si>
  <si>
    <t>32-2111-006</t>
  </si>
  <si>
    <t>RESULTADO DEL EJERCICIO 2003</t>
  </si>
  <si>
    <t>32-2111-007</t>
  </si>
  <si>
    <t>RESULTADO DEL EJERCICIO 2004</t>
  </si>
  <si>
    <t>32-2111-008</t>
  </si>
  <si>
    <t>RESULTADO DEL EJERCICIO 2005</t>
  </si>
  <si>
    <t>32-2111-009</t>
  </si>
  <si>
    <t>RESULTADO DEL EJERCICIO 2006</t>
  </si>
  <si>
    <t>32-2111-010</t>
  </si>
  <si>
    <t>RESULTADO DEL EJERCICIO 2007</t>
  </si>
  <si>
    <t>32-2111-011</t>
  </si>
  <si>
    <t>RESULTADO DEL EJERCICIO 2008</t>
  </si>
  <si>
    <t>32-2111-012</t>
  </si>
  <si>
    <t>RESULTADO DEL EJERCICIO 2009</t>
  </si>
  <si>
    <t>32-2111-013</t>
  </si>
  <si>
    <t>RESULTADO DEL EJERCICIO 2010</t>
  </si>
  <si>
    <t>32-2111-014</t>
  </si>
  <si>
    <t>32-2111-015</t>
  </si>
  <si>
    <t>32-2111-016</t>
  </si>
  <si>
    <t>32-2111-017</t>
  </si>
  <si>
    <t>32-2111-018</t>
  </si>
  <si>
    <t>32-5211-016</t>
  </si>
  <si>
    <t>CORRECCION DE RESULTADOS ANTERIORES</t>
  </si>
  <si>
    <t>Corrección de resultados de ejercicios anteriores</t>
  </si>
  <si>
    <t>11-1121-002</t>
  </si>
  <si>
    <t>DIR. DE ADMON. FINANZAS</t>
  </si>
  <si>
    <t>11-1121-007</t>
  </si>
  <si>
    <t>DIRECCIÓN GENERAL</t>
  </si>
  <si>
    <t>11-1213-001</t>
  </si>
  <si>
    <t>CUENTA 59549200101</t>
  </si>
  <si>
    <t>11-1213-002</t>
  </si>
  <si>
    <t>CUENTA 59552990101</t>
  </si>
  <si>
    <t>11-1213-004</t>
  </si>
  <si>
    <t>CUENTA 117619620101</t>
  </si>
  <si>
    <t>11-1213-005</t>
  </si>
  <si>
    <t>CUENTA 159320800101</t>
  </si>
  <si>
    <t>11-1213-006</t>
  </si>
  <si>
    <t>CUENTA 158017800101</t>
  </si>
  <si>
    <t>11-1213-007</t>
  </si>
  <si>
    <t>CUENTA 164384910101</t>
  </si>
  <si>
    <t>11-1213-008</t>
  </si>
  <si>
    <t>CUENTA 173038190101</t>
  </si>
  <si>
    <t>11-1214-001</t>
  </si>
  <si>
    <t>CUENTA 00000113329</t>
  </si>
  <si>
    <t>11-1611-005</t>
  </si>
  <si>
    <t>COMISION FEDERAL DE ELECTRICI</t>
  </si>
  <si>
    <t>12-3111-001</t>
  </si>
  <si>
    <t>12-3111-002</t>
  </si>
  <si>
    <t>12-3111-003</t>
  </si>
  <si>
    <t>12-3111-004</t>
  </si>
  <si>
    <t>12-3111-005</t>
  </si>
  <si>
    <t>12-3311-001</t>
  </si>
  <si>
    <t>EQUIPO DE TOPOGRAFIA</t>
  </si>
  <si>
    <t>11231-0000-0015-0000</t>
  </si>
  <si>
    <t>JUAN JOSE RAMIREZ BERNAL</t>
  </si>
  <si>
    <t>SE COBRO A PRINCIPIOS DE ENERO</t>
  </si>
  <si>
    <t>11231-0000-0053-0000</t>
  </si>
  <si>
    <t>OMAR ISRAEL SOLIS VALDERRAMA</t>
  </si>
  <si>
    <t>11231-0000-0054-0000</t>
  </si>
  <si>
    <t>JUAN MARTIN  SILVA LARA</t>
  </si>
  <si>
    <t>11231-0000-0060-0000</t>
  </si>
  <si>
    <t>CAJA DE PRESTACIONES SOCIALES DE BOMBERO</t>
  </si>
  <si>
    <t>11231-0000-0069-0000</t>
  </si>
  <si>
    <t>SERVICIOS MUL SA DE CV</t>
  </si>
  <si>
    <t>11310-0000-0001-0001</t>
  </si>
  <si>
    <t>EDENRED DE MEXICO, S.A. DE C.V.</t>
  </si>
  <si>
    <t>SE AMORTIZA CON LOS CONSUMOS DEL MES</t>
  </si>
  <si>
    <t>12310-5810-0000-0000</t>
  </si>
  <si>
    <t>VALOR DE ESCRITURACION</t>
  </si>
  <si>
    <t>12330-5831-0000-0000</t>
  </si>
  <si>
    <t>Edificios no residenciales</t>
  </si>
  <si>
    <t>12390-0000-0000-0000</t>
  </si>
  <si>
    <t>OTROS BIENES INMUEBLES</t>
  </si>
  <si>
    <t>12410-0000-0000-0000</t>
  </si>
  <si>
    <t>12410-5151-0001-0000</t>
  </si>
  <si>
    <t>EQUIPO DE COMPUTO</t>
  </si>
  <si>
    <t>12410-5191-0001-0000</t>
  </si>
  <si>
    <t>OTROS MOBILIARIO Y EQUIPOS DE ADMINISTRA</t>
  </si>
  <si>
    <t>MUEBLES DE OFICINAS Y ESTANTERIA</t>
  </si>
  <si>
    <t>12419-5121-0000-0000</t>
  </si>
  <si>
    <t>TOTAL 12410</t>
  </si>
  <si>
    <t>12420-0000-0000-0000</t>
  </si>
  <si>
    <t>MOBILIARIO Y EQUIPO EDUCACIONAL Y RECREA</t>
  </si>
  <si>
    <t>12420-5211-0000-0000</t>
  </si>
  <si>
    <t>TOTAL 12420</t>
  </si>
  <si>
    <t>12430-0000-0000-0000</t>
  </si>
  <si>
    <t>EQUIPO E INSTRUMENTAL MEDICO YDE LABORA</t>
  </si>
  <si>
    <t>12431-5321-0000-0000</t>
  </si>
  <si>
    <t>12432-5311-0000-0000</t>
  </si>
  <si>
    <t>EQUIPO MEDICO</t>
  </si>
  <si>
    <t>TOTAL 12430</t>
  </si>
  <si>
    <t>12440-0000-0000-0000</t>
  </si>
  <si>
    <t>12441-5411-0001-0000</t>
  </si>
  <si>
    <t>TOTAL 12440</t>
  </si>
  <si>
    <t>12450-0000-0000-0000</t>
  </si>
  <si>
    <t>MAQUINARIA Y EQUIPO DE DEFENSA</t>
  </si>
  <si>
    <t>ARMAMENTO DE DEFENSA PUBLICA</t>
  </si>
  <si>
    <t>TOTAL 12450</t>
  </si>
  <si>
    <t>12460-0000-0000-0000</t>
  </si>
  <si>
    <t>MAQUINARIA OTROS EQUIPOS Y HERRAMIENTAS</t>
  </si>
  <si>
    <t>EQUIPOS Y APARATOS DE COMUNICACION Y TEL</t>
  </si>
  <si>
    <t>HERRAMIENTAS Y MAQUINAS-HERRAMIENTA</t>
  </si>
  <si>
    <t>TOTAL 12460</t>
  </si>
  <si>
    <t>'12610-0000-0000-0000</t>
  </si>
  <si>
    <t>DEPRECIACION ACUMULADA DE BIENES INMUEBL</t>
  </si>
  <si>
    <t>12630-0000-0001-0000</t>
  </si>
  <si>
    <t>12630-0000-0002-0000</t>
  </si>
  <si>
    <t>DEPRECIACION DE MUEBLES EXCEPTO DE OFICINA Y ESTANTERIA</t>
  </si>
  <si>
    <t>12630-0000-0003-0000</t>
  </si>
  <si>
    <t>DEPRECIACION DE EQUIPO DE COMPUTO</t>
  </si>
  <si>
    <t>12630-0000-0004-0000</t>
  </si>
  <si>
    <t>DEPRECIACION  DE OTRO MOBILIARIO Y EQUIPO DE ADMINISTRACION</t>
  </si>
  <si>
    <t>12630-0000-0005-0000</t>
  </si>
  <si>
    <t>DEPRECIACION DE EQUIPO Y APARATOS AUDIOVISUALES</t>
  </si>
  <si>
    <t>12630-0000-0006-0000</t>
  </si>
  <si>
    <t>DEPRECIACION DE CÁMARAS FOTOGRÁFICAS Y DE VIDEO</t>
  </si>
  <si>
    <t>12630-0000-0007-0000</t>
  </si>
  <si>
    <t>DEPRECIACION DE EQUIPO MÉDICO</t>
  </si>
  <si>
    <t>12630-0000-0008-0000</t>
  </si>
  <si>
    <t>DEPRECIACION DE EQUIPO MEDICO Y DE LABORATORIO</t>
  </si>
  <si>
    <t>12630-0000-0009-0000</t>
  </si>
  <si>
    <t>DEPRECIACIÓN DE VEHICULOS Y EQUIPO TERRESTRE</t>
  </si>
  <si>
    <t>12630-0000-0010-0000</t>
  </si>
  <si>
    <t>DEPRECIACION DE ARMAMENTO Y EQUIPO DE DEFENSA PÚBLICA</t>
  </si>
  <si>
    <t>12630-0000-0011-0000</t>
  </si>
  <si>
    <t>DEPRECIACION EQUIPO Y APARATOS DE COMUNICACIÓN Y TELECOMUNICACION</t>
  </si>
  <si>
    <t>12630-0000-0012-0000</t>
  </si>
  <si>
    <t>DEPRECIACION DE HERRAMIENTAS Y MAQUINARIA-HERRAMIENTAS</t>
  </si>
  <si>
    <t>12630-0000-0013-0000</t>
  </si>
  <si>
    <t>DEPRECIACION OTROS EQUIPOS</t>
  </si>
  <si>
    <t>12510-0000-0000-0000</t>
  </si>
  <si>
    <t>SOBRE VALOR DE ADQUISICION</t>
  </si>
  <si>
    <t>TOTAL 1251</t>
  </si>
  <si>
    <t>12520-0000-0000-0000</t>
  </si>
  <si>
    <t>PATENTES MARCAS Y DERECHOS</t>
  </si>
  <si>
    <t>12522-5931-0001-0000</t>
  </si>
  <si>
    <t>Marcas.- Asignaciones destinadas a cubrir los gastos generados por el uso de nombres comerciales.</t>
  </si>
  <si>
    <t>TOTAL 1252</t>
  </si>
  <si>
    <t>12540-0000-0000-0000</t>
  </si>
  <si>
    <t>LICENCIAS</t>
  </si>
  <si>
    <t>12540-5971-0000-0000</t>
  </si>
  <si>
    <t>TOTAL 1254</t>
  </si>
  <si>
    <t>AMORTIZACION ACUMULADAS DE SOFTWARE</t>
  </si>
  <si>
    <t>12654-0000-0000-0000</t>
  </si>
  <si>
    <t>AMORTIZACION ACUMULADAS DE LICENCIAS</t>
  </si>
  <si>
    <t>21121-0000-0071-0000</t>
  </si>
  <si>
    <t>SE AMORTIZA EN EL SIGUEINTE MES</t>
  </si>
  <si>
    <t>I      S   R    HONORARIOS</t>
  </si>
  <si>
    <t>I   S   R    ASIMILADOS</t>
  </si>
  <si>
    <t>IMPUESTO CEDULAR HONORARIOS</t>
  </si>
  <si>
    <t>21171-0000-0007-0000</t>
  </si>
  <si>
    <t>21171-0000-0008-0000</t>
  </si>
  <si>
    <t>2 % NOMINAS</t>
  </si>
  <si>
    <t>21171-0000-0011-0000</t>
  </si>
  <si>
    <t>21172-0000-0004-0000</t>
  </si>
  <si>
    <t>ADEUDO INFONAVIT</t>
  </si>
  <si>
    <t>21172-0000-0005-0000</t>
  </si>
  <si>
    <t>21290-0000-0003-0038</t>
  </si>
  <si>
    <t>GLORIA DEL CARMEN BERNAL GARCIA</t>
  </si>
  <si>
    <t>21290-0000-0003-0047</t>
  </si>
  <si>
    <t>COMPUTACION EN ACCION SA DE CV</t>
  </si>
  <si>
    <t>41730-7100-0001-0000</t>
  </si>
  <si>
    <t>CAPACITACION</t>
  </si>
  <si>
    <t>41730-7100-0002-0000</t>
  </si>
  <si>
    <t>PREVENCION</t>
  </si>
  <si>
    <t>41730-7100-0003-0000</t>
  </si>
  <si>
    <t>SERVICIOS DE UNIDADES</t>
  </si>
  <si>
    <t>41730-7100-0004-0000</t>
  </si>
  <si>
    <t>41730-7100-0006-0000</t>
  </si>
  <si>
    <t>DONATIVOS</t>
  </si>
  <si>
    <t>41730-7100-0007-0000</t>
  </si>
  <si>
    <t>OTROS INGRESOS INCAPACIDADES</t>
  </si>
  <si>
    <t>42230-9300-0000-0000</t>
  </si>
  <si>
    <t>INGRSOS POR SUBSIDIOS</t>
  </si>
  <si>
    <t>43990-0000-0001-0000</t>
  </si>
  <si>
    <t>OPERATIVO Y ADMINISTRATIVO</t>
  </si>
  <si>
    <t>SUBSIDIOS BASE AL PERSONAL EVENTUAL</t>
  </si>
  <si>
    <t>PRIMA DE VACACIONES DOMINICAL</t>
  </si>
  <si>
    <t>51140-1413-0000-0000</t>
  </si>
  <si>
    <t>APORTACIONES SEGURIDAD SOCIAL IMSS</t>
  </si>
  <si>
    <t>LIQUIDACIONES POR INDEMNIZACIONES</t>
  </si>
  <si>
    <t>PREMIOS POR PUNTUALIDAD</t>
  </si>
  <si>
    <t>PREMIOS POR ASISTENCIA</t>
  </si>
  <si>
    <t>51160-1710-0000-0000</t>
  </si>
  <si>
    <t>ESTÍMULOS</t>
  </si>
  <si>
    <t>ADMINISTRATIVO</t>
  </si>
  <si>
    <t>MATERIALES Y UTILES DE TECNOLOGIAS DE LA</t>
  </si>
  <si>
    <t>51210-2142-0000-0000</t>
  </si>
  <si>
    <t>EQUIPOS MENORES DE TECNOLOGIA DE LA INFO</t>
  </si>
  <si>
    <t>UTENCILIOS PARA EL SERVICIO DE ALIMENTAC</t>
  </si>
  <si>
    <t>51250-2511-0000-0000</t>
  </si>
  <si>
    <t>PRODUCTOS QUIMICOS BASICOS</t>
  </si>
  <si>
    <t xml:space="preserve">OPERATIVO </t>
  </si>
  <si>
    <t>51250-2591-0000-0000</t>
  </si>
  <si>
    <t>VESTUARIO Y UNIFORMES DESTINADOS A ACTIVIDADES OPERATIVAS</t>
  </si>
  <si>
    <t>PRENDAS DE SEGURIDAD Y PROCTECCIÓN PERSONAL</t>
  </si>
  <si>
    <t>REFACCIONES Y ACCESORIOS MENORES DE EQU</t>
  </si>
  <si>
    <t>SERVICIO DE TELEFONIA TRADICIONAL</t>
  </si>
  <si>
    <t>SERVICIO DE TELEFONIA CELULAR</t>
  </si>
  <si>
    <t>51310-3161-0000-0000</t>
  </si>
  <si>
    <t>SERVICIO DE TRELECOMUNICACIONES SATELITA</t>
  </si>
  <si>
    <t>SERVICIO DE ACCESO A INTERNET Y REDES</t>
  </si>
  <si>
    <t>51340-3441-0000-0000</t>
  </si>
  <si>
    <t>CONSERVACIÓN Y MANTENIMIENTO MENOR DE IN</t>
  </si>
  <si>
    <t>INSTALACION REPARACION Y MANTENIMIENTO</t>
  </si>
  <si>
    <t>INSTALACION REPARACION Y MANTENIMIENTO D</t>
  </si>
  <si>
    <t>MANTENIMIENTO Y CONSERVACION DE VEHICULO</t>
  </si>
  <si>
    <t>SERVICIOS DE JARDINERIA Y FUMIGACION</t>
  </si>
  <si>
    <t>GASTOS DE CEREMONIAL DE LOS TITULARES DE</t>
  </si>
  <si>
    <t>GASTOS DE LAS OFICINAS DE SERVIDORES PUB</t>
  </si>
  <si>
    <t>51380-3854-0000-0000</t>
  </si>
  <si>
    <t>GASTOS DE SEGURIDAD PUBLICA</t>
  </si>
  <si>
    <t>55132-0000-0000-0000</t>
  </si>
  <si>
    <t>DEPRECIACIÓN DE EDIFICIOS NO RESIDENCIAL</t>
  </si>
  <si>
    <t>55150-0000-0001-0000</t>
  </si>
  <si>
    <t>DEPRECIACION DE MUEBLES DE OFICINA Y ESTANTERIA</t>
  </si>
  <si>
    <t>55150-0000-0002-0000</t>
  </si>
  <si>
    <t>55150-0000-0003-0000</t>
  </si>
  <si>
    <t>DEPRECIACION EQUIPO DE COMPUTO</t>
  </si>
  <si>
    <t>55150-0000-0004-0000</t>
  </si>
  <si>
    <t>DEPRECIACION OTRO MOBILIARIO Y EQUIPO DE ADMINISTRACION</t>
  </si>
  <si>
    <t>55150-0000-0005-0000</t>
  </si>
  <si>
    <t>DEPRECIACION EQUIPO Y APARATOS AUDIOVISUALES</t>
  </si>
  <si>
    <t>55150-0000-0006-0000</t>
  </si>
  <si>
    <t>DEPRECIACION CAMARAS FOTOGRAFICAS Y DE VIDEO</t>
  </si>
  <si>
    <t>55150-0000-0007-0000</t>
  </si>
  <si>
    <t>DEPRECIACION EQUIPO MEDICO</t>
  </si>
  <si>
    <t>55150-0000-0008-0000</t>
  </si>
  <si>
    <t>DEPRECIACION EQUIPO MEDICO Y DE LABORATORIO</t>
  </si>
  <si>
    <t>55150-0000-0009-0000</t>
  </si>
  <si>
    <t>DEPRECIACION VEHICULOS Y EQUIPO TERRESTRE</t>
  </si>
  <si>
    <t>55150-0000-0010-0000</t>
  </si>
  <si>
    <t>DEPRECIACION ARMAMENTO Y EQUIPO DE DEFENSA PUBLICA</t>
  </si>
  <si>
    <t>55150-0000-0011-0000</t>
  </si>
  <si>
    <t>DEPRECIACION EQUIPO Y APARATOS DE COMUNICACION Y TELECOMUNICACION</t>
  </si>
  <si>
    <t>55150-0000-0012-0000</t>
  </si>
  <si>
    <t>DEPRECIACION HERRAMIENTAS Y MAQUINAS-HERRAMIENTAS</t>
  </si>
  <si>
    <t>55150-0000-0013-0000</t>
  </si>
  <si>
    <t>55171-0000-0000-0000</t>
  </si>
  <si>
    <t>AMORTIZACIÓN DE SOFTWARE</t>
  </si>
  <si>
    <t>55174-0000-0000-0000</t>
  </si>
  <si>
    <t>AMORTIZACIÓN DE LICENCIAS</t>
  </si>
  <si>
    <t>PATRIMONIAL</t>
  </si>
  <si>
    <t>RECURSO MUNICIPAL</t>
  </si>
  <si>
    <t>RESULTADO FINANCIERO   AHORRO   DESHAORR</t>
  </si>
  <si>
    <t>32200-0000-0000-0000</t>
  </si>
  <si>
    <t>RESULTADO DE EJERCICIOS ANTERIORES</t>
  </si>
  <si>
    <t>CAJA CHICA C.C.B.</t>
  </si>
  <si>
    <t>CAJA CHICA CENTRAL</t>
  </si>
  <si>
    <t>CAJA CHICA PREVENCION</t>
  </si>
  <si>
    <t>BAJIO CHEQUES</t>
  </si>
  <si>
    <t>BAJIO EJE</t>
  </si>
  <si>
    <t>BANCO DEL BAJIO CTA. 137133910201</t>
  </si>
  <si>
    <t>11121-0000-0002-0001</t>
  </si>
  <si>
    <t>BANCOMER CTA 10770715</t>
  </si>
  <si>
    <t>11141-0000-0001-0002</t>
  </si>
  <si>
    <t>INVERSIONES BAJIO CHEQUE CTA.34489820201</t>
  </si>
  <si>
    <t>11141-0000-0001-0003</t>
  </si>
  <si>
    <t>INVERSIONES BAJIO EJE CTA. 34495010201</t>
  </si>
  <si>
    <t>112200036</t>
  </si>
  <si>
    <t>HECTOR TORRES CHAPMAN</t>
  </si>
  <si>
    <t>112200042</t>
  </si>
  <si>
    <t>CREA CAJA Y SERVICIOS DIGITALES SA DE CV</t>
  </si>
  <si>
    <t>112200046</t>
  </si>
  <si>
    <t>MARTIN SOLACHE SERRANO</t>
  </si>
  <si>
    <t>112200047</t>
  </si>
  <si>
    <t>PABLO GALVAN ESTRADA</t>
  </si>
  <si>
    <t>112200048</t>
  </si>
  <si>
    <t>LUIS BUSTOS TRUJILLO</t>
  </si>
  <si>
    <t>112200049</t>
  </si>
  <si>
    <t>HEAVY GOLD SA DE CV</t>
  </si>
  <si>
    <t>112200050</t>
  </si>
  <si>
    <t>ENRIQUE RAFAEL GONZALEZ VAZQUEZ</t>
  </si>
  <si>
    <t>112200051</t>
  </si>
  <si>
    <t>JUAN MARTIN SANDOVAL BRAVO</t>
  </si>
  <si>
    <t>112200052</t>
  </si>
  <si>
    <t>J. GUADALUPE CARDENAS ROBLEDO</t>
  </si>
  <si>
    <t>112200053</t>
  </si>
  <si>
    <t>JESUS URIEL Y RICARDO SANCHEZ</t>
  </si>
  <si>
    <t>112200056</t>
  </si>
  <si>
    <t>CARLOS ALBERTO LOPEZ ROMO</t>
  </si>
  <si>
    <t>112200057</t>
  </si>
  <si>
    <t>JOSE DAVID RUIZ PAZ Y HUMBERTO</t>
  </si>
  <si>
    <t>112200058</t>
  </si>
  <si>
    <t>SALVADOR CENTENO CAMACHO</t>
  </si>
  <si>
    <t>112200059</t>
  </si>
  <si>
    <t>HECTOR RAUL VAZQUEZ BECERRA</t>
  </si>
  <si>
    <t>112200061</t>
  </si>
  <si>
    <t>FABIAN ALEJANDRO COLLAZO ROSALES</t>
  </si>
  <si>
    <t>112200062</t>
  </si>
  <si>
    <t>112300001</t>
  </si>
  <si>
    <t>112340001</t>
  </si>
  <si>
    <t>DAVID SANCHEZ ALCANTAR</t>
  </si>
  <si>
    <t>122900001</t>
  </si>
  <si>
    <t>JULIA ORTIZ HERNANDEZ</t>
  </si>
  <si>
    <t>122900002</t>
  </si>
  <si>
    <t>MA. LUISA FLORES ARAIZA</t>
  </si>
  <si>
    <t>122900003</t>
  </si>
  <si>
    <t>JUAN SERVIN</t>
  </si>
  <si>
    <t>12310581101</t>
  </si>
  <si>
    <t>TERRENO OFICINA 600 M2 X 33</t>
  </si>
  <si>
    <t>12310581102</t>
  </si>
  <si>
    <t>ACTUALIZACION DE TERRENO OFICINA</t>
  </si>
  <si>
    <t>12310581103</t>
  </si>
  <si>
    <t>PARQUE PIEL LOTE 1 MANZANA 1</t>
  </si>
  <si>
    <t>12310581104</t>
  </si>
  <si>
    <t>PARQUE PIEL LOTE 10 MANZANA 9</t>
  </si>
  <si>
    <t>12310581105</t>
  </si>
  <si>
    <t>3A ETAPA TERERENO EN BREñA EL MOñO</t>
  </si>
  <si>
    <t>12330583101</t>
  </si>
  <si>
    <t>ACTUALIZACION OFICINA</t>
  </si>
  <si>
    <t>12330583102</t>
  </si>
  <si>
    <t>EDIFICIO OFICINAS</t>
  </si>
  <si>
    <t>124115111000001</t>
  </si>
  <si>
    <t>CAJA FUERTE</t>
  </si>
  <si>
    <t>124115111000010</t>
  </si>
  <si>
    <t>ARCHIVEROS METALICOS</t>
  </si>
  <si>
    <t>124115111000011</t>
  </si>
  <si>
    <t>CHAROLAS METALICAS</t>
  </si>
  <si>
    <t>124115111000014</t>
  </si>
  <si>
    <t>MESA P/DIBUJO SIPRA</t>
  </si>
  <si>
    <t>124115111000015</t>
  </si>
  <si>
    <t>MESA P/JUNTAS</t>
  </si>
  <si>
    <t>124115111000019</t>
  </si>
  <si>
    <t>ENGARGOLADORA IBICO</t>
  </si>
  <si>
    <t>124115111000020</t>
  </si>
  <si>
    <t>SILLONES VISITA GIRATORIO</t>
  </si>
  <si>
    <t>124115111000021</t>
  </si>
  <si>
    <t>VENTILADOR PEDESTAL</t>
  </si>
  <si>
    <t>124115111000027</t>
  </si>
  <si>
    <t>PLANOTECA M/SUPRA</t>
  </si>
  <si>
    <t>124115111000034</t>
  </si>
  <si>
    <t>CAJA GUARDA LLAVES</t>
  </si>
  <si>
    <t>124115111000039</t>
  </si>
  <si>
    <t>SUJETA PLANOS</t>
  </si>
  <si>
    <t>124115111000040</t>
  </si>
  <si>
    <t>SILLON EJECUTIVO GIRATORIO</t>
  </si>
  <si>
    <t>124115111000045</t>
  </si>
  <si>
    <t>MESITA ECONOMICA</t>
  </si>
  <si>
    <t>124115111000046</t>
  </si>
  <si>
    <t>BOTIUIN BLANCO</t>
  </si>
  <si>
    <t>124115111000053</t>
  </si>
  <si>
    <t>MESA JUNTAS DIPLAN</t>
  </si>
  <si>
    <t>124115111000059</t>
  </si>
  <si>
    <t>SERVIBAR WHIRPOOL</t>
  </si>
  <si>
    <t>124115111000061</t>
  </si>
  <si>
    <t>TELEVISION RCA MOD 27501</t>
  </si>
  <si>
    <t>124115111000066</t>
  </si>
  <si>
    <t>4 SILLAS SECRETARIALES PARIS P</t>
  </si>
  <si>
    <t>124115111000070</t>
  </si>
  <si>
    <t>ARCHIVERO 4 GAVETAS METALICO</t>
  </si>
  <si>
    <t>124115111000071</t>
  </si>
  <si>
    <t>ARCHIVERO DE 4 GAVETAS</t>
  </si>
  <si>
    <t>124115111000074</t>
  </si>
  <si>
    <t>CONJUNTO PENINSULAR</t>
  </si>
  <si>
    <t>124115111000079</t>
  </si>
  <si>
    <t>MAQ DE ESCRIBIR PROF. ET1250</t>
  </si>
  <si>
    <t>124115111000080</t>
  </si>
  <si>
    <t>SUMADORA EL 180IC SHARP</t>
  </si>
  <si>
    <t>124115111000081</t>
  </si>
  <si>
    <t>124115111000082</t>
  </si>
  <si>
    <t>CJUNTO EJECUTIVO PENINSULAR 1</t>
  </si>
  <si>
    <t>124115111000083</t>
  </si>
  <si>
    <t>CONJUNTO EJECUTIVO PENINSULAR 2</t>
  </si>
  <si>
    <t>124115111000084</t>
  </si>
  <si>
    <t>ESCRITORIO RADIAL C/LATERAL 1</t>
  </si>
  <si>
    <t>124115111000085</t>
  </si>
  <si>
    <t>ESCRITORIO RADIAL C/LATERAL 2</t>
  </si>
  <si>
    <t>124115111000086</t>
  </si>
  <si>
    <t>ESCRITORIO RADIAL C/LATERAL 3</t>
  </si>
  <si>
    <t>124115111000087</t>
  </si>
  <si>
    <t>RECEPCION CON MOSTRADOR</t>
  </si>
  <si>
    <t>124115111000088</t>
  </si>
  <si>
    <t>FLIPER DE PARED C/PUERTA 1</t>
  </si>
  <si>
    <t>124115111000089</t>
  </si>
  <si>
    <t>FLIPER DE PARED C/PUERTA 2</t>
  </si>
  <si>
    <t>124115111000090</t>
  </si>
  <si>
    <t>FLIPER DE PARED C/PUERTA 3</t>
  </si>
  <si>
    <t>124115111000091</t>
  </si>
  <si>
    <t>FLIPER DE PARED C/PUERTA 4</t>
  </si>
  <si>
    <t>124115111000100</t>
  </si>
  <si>
    <t>CAMARA FC1 750148763306 DIGITAL</t>
  </si>
  <si>
    <t>124115111000104</t>
  </si>
  <si>
    <t>COPIADORA CANNON IMAGEN RUNNER</t>
  </si>
  <si>
    <t>124115111000105</t>
  </si>
  <si>
    <t>SILLA EJECUTIVA IM</t>
  </si>
  <si>
    <t>124115111000106</t>
  </si>
  <si>
    <t>2 CALENTADORES DE ACEITE</t>
  </si>
  <si>
    <t>124115111000107</t>
  </si>
  <si>
    <t>HORNO MICROONDAS 1.1 O GRILL</t>
  </si>
  <si>
    <t>124115111000108</t>
  </si>
  <si>
    <t>SILLON PIEL II</t>
  </si>
  <si>
    <t>124115111000113</t>
  </si>
  <si>
    <t>CARRO MULTIMEDIA ROBLE</t>
  </si>
  <si>
    <t>124115111000114</t>
  </si>
  <si>
    <t>124115111000115</t>
  </si>
  <si>
    <t>ARCHIVERO METALICO 2 GAVETAS</t>
  </si>
  <si>
    <t>124115111000116</t>
  </si>
  <si>
    <t>ARCHIVERO METALICO DE 3 GAVETAS</t>
  </si>
  <si>
    <t>124115111000117</t>
  </si>
  <si>
    <t>CAMARA DIGITAL SAMSUNG 14.2 MP</t>
  </si>
  <si>
    <t>124115111000122</t>
  </si>
  <si>
    <t>4 PERCHEROS METALICOS EJECUTIVOS</t>
  </si>
  <si>
    <t>124115111000123</t>
  </si>
  <si>
    <t>2 MESAS PLEGABLES 2.44 MTS F-2</t>
  </si>
  <si>
    <t>124115111000124</t>
  </si>
  <si>
    <t>6 SILLAS PLEGABLES BLANCAS</t>
  </si>
  <si>
    <t>124115111000125</t>
  </si>
  <si>
    <t>ESTANTERIA AARCHIVO MUERTO</t>
  </si>
  <si>
    <t>124115111000126</t>
  </si>
  <si>
    <t>LOCKER ARENA HERRAMIENTA</t>
  </si>
  <si>
    <t>124115111000127</t>
  </si>
  <si>
    <t>6 ESTANTERIA ARCHIVO MUERTO</t>
  </si>
  <si>
    <t>124115111000128</t>
  </si>
  <si>
    <t>LOCKER HERRAMIENTA</t>
  </si>
  <si>
    <t>124115111000129</t>
  </si>
  <si>
    <t>12 SILLAS DE PIEL MOD 24505 P</t>
  </si>
  <si>
    <t>124115111000130</t>
  </si>
  <si>
    <t>CONMUTADOR</t>
  </si>
  <si>
    <t>124115111000131</t>
  </si>
  <si>
    <t>GABINETE MULTIUSOS COLOR GRIZ</t>
  </si>
  <si>
    <t>124115111000132</t>
  </si>
  <si>
    <t>NEXTEL CFL</t>
  </si>
  <si>
    <t>124115111000133</t>
  </si>
  <si>
    <t>ACTUALIZICION DE EQUIPO DE OFICINA</t>
  </si>
  <si>
    <t>124115111000134</t>
  </si>
  <si>
    <t>LAMPARA DE ELICE</t>
  </si>
  <si>
    <t>124115111000135</t>
  </si>
  <si>
    <t>ACTUALIZACION DE COMPUTADORA AREA TECNICA</t>
  </si>
  <si>
    <t>124115111000136</t>
  </si>
  <si>
    <t>VIDEOPROYECTOR BENQ MS527</t>
  </si>
  <si>
    <t>124135151000036</t>
  </si>
  <si>
    <t>MONITOR LCD 19- ACER</t>
  </si>
  <si>
    <t>124135151000037</t>
  </si>
  <si>
    <t>SERVIDOR</t>
  </si>
  <si>
    <t>124135151000039</t>
  </si>
  <si>
    <t>IMPRESORA SAMSUNG NEGRO PROC. COR</t>
  </si>
  <si>
    <t>124135151000040</t>
  </si>
  <si>
    <t>GABINETE COLOR NEGRO PROC.COR</t>
  </si>
  <si>
    <t>124135151000041</t>
  </si>
  <si>
    <t>MONITOR ACER 17-</t>
  </si>
  <si>
    <t>124135151000044</t>
  </si>
  <si>
    <t>MONITOR DE 21.5 - FULL HD</t>
  </si>
  <si>
    <t>124135151000045</t>
  </si>
  <si>
    <t>2 MONITORES SAMSUNG DE 18.5-</t>
  </si>
  <si>
    <t>124135151000046</t>
  </si>
  <si>
    <t>IMPRESORA SAMSUNG CLP 310</t>
  </si>
  <si>
    <t>124135151000047</t>
  </si>
  <si>
    <t>VIDEO PROYECTOR POWORLITE S10</t>
  </si>
  <si>
    <t>124135151000048</t>
  </si>
  <si>
    <t>LAPTOP TOSHIBA L5</t>
  </si>
  <si>
    <t>124135151000049</t>
  </si>
  <si>
    <t>4 NOBREAKS MARCA CIBER POWER D</t>
  </si>
  <si>
    <t>124135151000050</t>
  </si>
  <si>
    <t>TARJETA DE RED INALAMBRICA ARE</t>
  </si>
  <si>
    <t>124135151000051</t>
  </si>
  <si>
    <t>1 NOBREAK DE 8 CONTACTOS MARCA</t>
  </si>
  <si>
    <t>124135151000052</t>
  </si>
  <si>
    <t>PROGRAMA CONTPAQ1</t>
  </si>
  <si>
    <t>124135151000054</t>
  </si>
  <si>
    <t>MULTIFUNCIONAL HP OFFICEJET 85</t>
  </si>
  <si>
    <t>124135151000055</t>
  </si>
  <si>
    <t>CPU CON TARJETA MADRE ASROCK</t>
  </si>
  <si>
    <t>124135151000056</t>
  </si>
  <si>
    <t>124135151000058</t>
  </si>
  <si>
    <t>MEMORIA RAM DDR 1GB</t>
  </si>
  <si>
    <t>124135151000060</t>
  </si>
  <si>
    <t>IMPRESORA HP PRO 1102 INALAMBRICA</t>
  </si>
  <si>
    <t>124135151000061</t>
  </si>
  <si>
    <t>CPU CON TARJETA MADRE BIOSTAR</t>
  </si>
  <si>
    <t>124135151000062</t>
  </si>
  <si>
    <t>DISCO DURO EXTERNO SAAMSUNG DE</t>
  </si>
  <si>
    <t>124135151000063</t>
  </si>
  <si>
    <t>CPU CON TARJETA MADRE GIGAB</t>
  </si>
  <si>
    <t>124135151000064</t>
  </si>
  <si>
    <t>TECLADO Y MOUSE COMBO ACTEK</t>
  </si>
  <si>
    <t>124135151000065</t>
  </si>
  <si>
    <t>ACT DE TARJ MADRE PROCESADOR</t>
  </si>
  <si>
    <t>124135151000066</t>
  </si>
  <si>
    <t>MOUSE</t>
  </si>
  <si>
    <t>124135151000067</t>
  </si>
  <si>
    <t>MONITOR LCD DE 18.5 PULGADAS</t>
  </si>
  <si>
    <t>124135151000068</t>
  </si>
  <si>
    <t>NOBREAK MARCA POWER</t>
  </si>
  <si>
    <t>124135151000069</t>
  </si>
  <si>
    <t>TARJETA TP LINK 8200</t>
  </si>
  <si>
    <t>124135151000070</t>
  </si>
  <si>
    <t>NOBREAK APC BACK</t>
  </si>
  <si>
    <t>124135151000071</t>
  </si>
  <si>
    <t>124135151000072</t>
  </si>
  <si>
    <t>124135151000073</t>
  </si>
  <si>
    <t>124135151000074</t>
  </si>
  <si>
    <t>MEMORIA RAM DE 2 MEGAS</t>
  </si>
  <si>
    <t>124135151000075</t>
  </si>
  <si>
    <t>ACTUALIZACION DE EQUIPO DE COMPUTO</t>
  </si>
  <si>
    <t>124135151000076</t>
  </si>
  <si>
    <t>SERVIDOR CONTACAD</t>
  </si>
  <si>
    <t>124135151000077</t>
  </si>
  <si>
    <t>LAPTOP HP MOD 240 4GB</t>
  </si>
  <si>
    <t>124135151000078</t>
  </si>
  <si>
    <t>IMPRESORA HP MOD M452DW LASER</t>
  </si>
  <si>
    <t>124135151000079</t>
  </si>
  <si>
    <t>NOBREAK 350VA S4B1517P33826</t>
  </si>
  <si>
    <t>124135151000080</t>
  </si>
  <si>
    <t>TARJETA MADRE Y MEMORIA RAM  AREA TECNICA</t>
  </si>
  <si>
    <t>124135151000081</t>
  </si>
  <si>
    <t>LAPTOP  MSI NB GP626QE INTEL COREL</t>
  </si>
  <si>
    <t>124195191000001</t>
  </si>
  <si>
    <t>PANTALLA KLIP XTREME 86- 2.19M</t>
  </si>
  <si>
    <t>124195191000002</t>
  </si>
  <si>
    <t>PANTALLA SMART 60 LEDS SAMSUNG</t>
  </si>
  <si>
    <t>124415411000008</t>
  </si>
  <si>
    <t>TORNADO 2011.5 PLATA POLARIS</t>
  </si>
  <si>
    <t>124415411000009</t>
  </si>
  <si>
    <t>NISSAN TIIDA 2013 BLANCO</t>
  </si>
  <si>
    <t>124415411000010</t>
  </si>
  <si>
    <t>AVEO 2014</t>
  </si>
  <si>
    <t>124415411000011</t>
  </si>
  <si>
    <t>ACTUALIZICION DE EQUIPO DE TRANSPORTE</t>
  </si>
  <si>
    <t>124415411000012</t>
  </si>
  <si>
    <t>VERSA 2017</t>
  </si>
  <si>
    <t>124675671000007</t>
  </si>
  <si>
    <t>MANGUERA SPIROFLEX BLUE Y ABRAZ</t>
  </si>
  <si>
    <t>124675671000008</t>
  </si>
  <si>
    <t>MANGUERA VERDE OLIVA 102 SPIRA</t>
  </si>
  <si>
    <t>124675671000011</t>
  </si>
  <si>
    <t>ESCALERA DE ALUMINIIO 24 PEL</t>
  </si>
  <si>
    <t>124675671000012</t>
  </si>
  <si>
    <t>ASPENSOR MOTORIZADO</t>
  </si>
  <si>
    <t>124675671000014</t>
  </si>
  <si>
    <t>DESBROSADORA HONDA GCAMT23912</t>
  </si>
  <si>
    <t>124675671000015</t>
  </si>
  <si>
    <t>DESBROZADORA HONDA GCAMT25744</t>
  </si>
  <si>
    <t>124675671000016</t>
  </si>
  <si>
    <t>ACTUALIZACION DE EQUIPO DE INGENIERIA</t>
  </si>
  <si>
    <t>124675671000017</t>
  </si>
  <si>
    <t>DESBROSADORA HONDA UMK435T</t>
  </si>
  <si>
    <t>124675671000018</t>
  </si>
  <si>
    <t>126105831</t>
  </si>
  <si>
    <t>EDIFICIOS E INSTALACIONES</t>
  </si>
  <si>
    <t>126305111</t>
  </si>
  <si>
    <t>126305151</t>
  </si>
  <si>
    <t>126305411</t>
  </si>
  <si>
    <t>126305671</t>
  </si>
  <si>
    <t>HERRAMIENTAS Y MAQUINAS -HERRAMIENTA</t>
  </si>
  <si>
    <t>125105911000100</t>
  </si>
  <si>
    <t>L-00180454127460</t>
  </si>
  <si>
    <t>125105911000200</t>
  </si>
  <si>
    <t>L-00180454127452</t>
  </si>
  <si>
    <t>125105911000300</t>
  </si>
  <si>
    <t>L-00180454127453</t>
  </si>
  <si>
    <t>125105911000400</t>
  </si>
  <si>
    <t>L-00180454127454</t>
  </si>
  <si>
    <t>125105911000500</t>
  </si>
  <si>
    <t>L-00180454127455</t>
  </si>
  <si>
    <t>125105911000600</t>
  </si>
  <si>
    <t>L-00180454127450</t>
  </si>
  <si>
    <t>125105911000700</t>
  </si>
  <si>
    <t>L-00180454127451</t>
  </si>
  <si>
    <t>125105911000800</t>
  </si>
  <si>
    <t>L-00180454127459</t>
  </si>
  <si>
    <t>125105911000900</t>
  </si>
  <si>
    <t>LOF-728-064-410X16-73756</t>
  </si>
  <si>
    <t>125105911000901</t>
  </si>
  <si>
    <t>LOF-728-065-462X16-73756</t>
  </si>
  <si>
    <t>125105911000902</t>
  </si>
  <si>
    <t>LOF-742-209-867X16-73756</t>
  </si>
  <si>
    <t>125105911000903</t>
  </si>
  <si>
    <t>LOF-743-902-777X16-73756</t>
  </si>
  <si>
    <t>125105911000904</t>
  </si>
  <si>
    <t>LOF-743-902-780X16-73756</t>
  </si>
  <si>
    <t>125105911000905</t>
  </si>
  <si>
    <t>LOF-743-902-781X16-73756</t>
  </si>
  <si>
    <t>125105911000906</t>
  </si>
  <si>
    <t>LOF-742-209-826X16-73756</t>
  </si>
  <si>
    <t>125105911000907</t>
  </si>
  <si>
    <t>LOF-742-169-833X16-73756</t>
  </si>
  <si>
    <t>125105911000908</t>
  </si>
  <si>
    <t>LOF-742-209-855X16-73756</t>
  </si>
  <si>
    <t>125105911000909</t>
  </si>
  <si>
    <t>125105911000910</t>
  </si>
  <si>
    <t>LIC 023R33499FGXY66YP7W</t>
  </si>
  <si>
    <t>125105911000911</t>
  </si>
  <si>
    <t>LICENCIA AUTOCAD</t>
  </si>
  <si>
    <t>125105911000912</t>
  </si>
  <si>
    <t>LICENCIA NOMINACAD</t>
  </si>
  <si>
    <t>125105911000913</t>
  </si>
  <si>
    <t>LICENCIA OFISCAD</t>
  </si>
  <si>
    <t>126505911</t>
  </si>
  <si>
    <t>127300013</t>
  </si>
  <si>
    <t>TORNADO 2011 5 PLATA POLARIS</t>
  </si>
  <si>
    <t>127300015</t>
  </si>
  <si>
    <t>127300140</t>
  </si>
  <si>
    <t>TIIDA 2013</t>
  </si>
  <si>
    <t>127900001</t>
  </si>
  <si>
    <t>DEPOSITOS EN GARANTIA (NEXTEL)</t>
  </si>
  <si>
    <t>ISR SUELDOS Y SALARIOS</t>
  </si>
  <si>
    <t>AMORTIZACION INFONAVIT</t>
  </si>
  <si>
    <t>211700003</t>
  </si>
  <si>
    <t>CUOTA TRABAJADOR IMSS</t>
  </si>
  <si>
    <t>IMSS OBRERO PATRONALES</t>
  </si>
  <si>
    <t>211700005</t>
  </si>
  <si>
    <t>I% IMPUESTO CEDULAR</t>
  </si>
  <si>
    <t>2% IMPTO S/NOMINA</t>
  </si>
  <si>
    <t>211700012</t>
  </si>
  <si>
    <t>CUOTA IMSS RCV</t>
  </si>
  <si>
    <t>211700014</t>
  </si>
  <si>
    <t>INFONAVIT 5% PATRONAL</t>
  </si>
  <si>
    <t>211700015</t>
  </si>
  <si>
    <t>AMORTIZACION INFONAVIT LAURA</t>
  </si>
  <si>
    <t>211700016</t>
  </si>
  <si>
    <t>AMORTIZACION INFONAVIT MIREYA</t>
  </si>
  <si>
    <t>2-1-9-9-0-0001</t>
  </si>
  <si>
    <t>4-3-1-9-0-0001</t>
  </si>
  <si>
    <t>OTROS INGRESOS FINANCIEROS</t>
  </si>
  <si>
    <t>GRATIFICACION DE FIN DE A¤O</t>
  </si>
  <si>
    <t>511401411</t>
  </si>
  <si>
    <t>APORTACIONES AL IMSS</t>
  </si>
  <si>
    <t>511401431</t>
  </si>
  <si>
    <t>AHORRO PARA EL RETIRO</t>
  </si>
  <si>
    <t>511501521</t>
  </si>
  <si>
    <t>511501551</t>
  </si>
  <si>
    <t>CAPACITACION DE LOS SERVIDORES PUBLICOS</t>
  </si>
  <si>
    <t>511501591</t>
  </si>
  <si>
    <t>512102141</t>
  </si>
  <si>
    <t>MATERIALES Y UTILES DE TECNOLOGIAS DE LA INFORMACION Y</t>
  </si>
  <si>
    <t>512602613</t>
  </si>
  <si>
    <t>COMBUSTIBLES, LUBRICANTES Y ADITIVOS PARA MAQUINARIA,</t>
  </si>
  <si>
    <t>513103131</t>
  </si>
  <si>
    <t>513103151</t>
  </si>
  <si>
    <t>513303311</t>
  </si>
  <si>
    <t>513303381</t>
  </si>
  <si>
    <t>513503591</t>
  </si>
  <si>
    <t>513703721</t>
  </si>
  <si>
    <t>PASAJES TERRESTRES NACIONALES PARA SERVIDORES PUBLICOS</t>
  </si>
  <si>
    <t>513703751</t>
  </si>
  <si>
    <t>VIATICOS NACIONALES PARA SERVIDORES PUBLICOS EN EL DES</t>
  </si>
  <si>
    <t>513903981</t>
  </si>
  <si>
    <t>513903991</t>
  </si>
  <si>
    <t>OTROS SERVICIOS GENERALES</t>
  </si>
  <si>
    <t>551305831</t>
  </si>
  <si>
    <t>551505111</t>
  </si>
  <si>
    <t>551505151</t>
  </si>
  <si>
    <t>551505411</t>
  </si>
  <si>
    <t>551505671</t>
  </si>
  <si>
    <t>551705911</t>
  </si>
  <si>
    <t>559900010</t>
  </si>
  <si>
    <t>OBRAS DE URBANIZACIóN EN PARQUE PIEL</t>
  </si>
  <si>
    <t>311000001</t>
  </si>
  <si>
    <t>H.AYUNTAMIENTO MUNICIPIO DE LEON</t>
  </si>
  <si>
    <t>311000002</t>
  </si>
  <si>
    <t>312000012</t>
  </si>
  <si>
    <t>312000013</t>
  </si>
  <si>
    <t>DONACION DE TERRENO</t>
  </si>
  <si>
    <t>313000002</t>
  </si>
  <si>
    <t>313000003</t>
  </si>
  <si>
    <t>ACTUALIZACION DE ACTIVO FIJO</t>
  </si>
  <si>
    <t>313000004</t>
  </si>
  <si>
    <t>EFECTO MONETARIO ACUMULADO</t>
  </si>
  <si>
    <t>313000006</t>
  </si>
  <si>
    <t>EXCESO O INSUFICIENCIA DE CAPITAL</t>
  </si>
  <si>
    <t>313000007</t>
  </si>
  <si>
    <t>APOTACION PARA FUTURO AUMENTO DE CAPITAL</t>
  </si>
  <si>
    <t>313000008</t>
  </si>
  <si>
    <t>GOBIERNO DEL EDO DE GTO</t>
  </si>
  <si>
    <t>313000009</t>
  </si>
  <si>
    <t>ACT. DEPRE. REEXPRESION A 2009</t>
  </si>
  <si>
    <t>32000000101</t>
  </si>
  <si>
    <t>H . AYUNTAMIENTO MUNICIPIO DE LEON</t>
  </si>
  <si>
    <t>32000000102</t>
  </si>
  <si>
    <t>32000000104</t>
  </si>
  <si>
    <t>H AYUNTMIENTO MPIO DE LEON</t>
  </si>
  <si>
    <t>320000002</t>
  </si>
  <si>
    <t>ACTUALIZACION DEL PATROMONIO</t>
  </si>
  <si>
    <t>320000003</t>
  </si>
  <si>
    <t>320000004</t>
  </si>
  <si>
    <t>320000006</t>
  </si>
  <si>
    <t>320000007</t>
  </si>
  <si>
    <t>APORTACION PARA FUTURO AUMENTO DE CAPITAL</t>
  </si>
  <si>
    <t>320000008</t>
  </si>
  <si>
    <t>320000009</t>
  </si>
  <si>
    <t>ACT DREC. REEXPRESION A 20</t>
  </si>
  <si>
    <t>320000010</t>
  </si>
  <si>
    <t>RECLASIFICACION DE GASTOS VARIOS</t>
  </si>
  <si>
    <t>320000011</t>
  </si>
  <si>
    <t>RECLASIFICACION DE RESULTADOS ANTERIORES</t>
  </si>
  <si>
    <t>320000012</t>
  </si>
  <si>
    <t>320000013</t>
  </si>
  <si>
    <t>322000001</t>
  </si>
  <si>
    <t>322000002</t>
  </si>
  <si>
    <t>REMANENTE DEL EJERCICIO</t>
  </si>
  <si>
    <t>322000003</t>
  </si>
  <si>
    <t>RESULTADO EJERCICIO 1995</t>
  </si>
  <si>
    <t>322000004</t>
  </si>
  <si>
    <t>RESULTADO EJERCICIO 1996</t>
  </si>
  <si>
    <t>RESULTADO EJERCICIO 1997</t>
  </si>
  <si>
    <t>RESULTADO EJERCICIO 1998</t>
  </si>
  <si>
    <t>RESULTADO EJERCICIO 1999</t>
  </si>
  <si>
    <t>RESULTADO EJERCICIO 2000</t>
  </si>
  <si>
    <t>RESULTADO EJERCICIO 2001</t>
  </si>
  <si>
    <t>RESULTADO EJERCICIO 2002</t>
  </si>
  <si>
    <t>RESULTADO EJERCICIO 2003</t>
  </si>
  <si>
    <t>RESULTADO EJERCICIO 2004</t>
  </si>
  <si>
    <t>RESULTADO EJERCICIO 2005</t>
  </si>
  <si>
    <t>RESULTADO EJERCICIO 2006</t>
  </si>
  <si>
    <t>RESULTADO EJERCICIO 2007</t>
  </si>
  <si>
    <t>RESULTADO EJERCICIO 2008</t>
  </si>
  <si>
    <t>322000017</t>
  </si>
  <si>
    <t>RESULTADO EJERCICIO 2009</t>
  </si>
  <si>
    <t>322000018</t>
  </si>
  <si>
    <t>RESULTADO EJERCICIO 2010</t>
  </si>
  <si>
    <t>322000019</t>
  </si>
  <si>
    <t>RESUILTADO EJERCICIO 2011</t>
  </si>
  <si>
    <t>322000020</t>
  </si>
  <si>
    <t>RESULTADO EJERCICIO 2012</t>
  </si>
  <si>
    <t>322000021</t>
  </si>
  <si>
    <t>RESULTADO EJERCICIO 2013</t>
  </si>
  <si>
    <t>322000022</t>
  </si>
  <si>
    <t>RESULTADO EJERCICIO 2014</t>
  </si>
  <si>
    <t>322000023</t>
  </si>
  <si>
    <t>RESULTADO EJERCICIO 2015</t>
  </si>
  <si>
    <t>322000101</t>
  </si>
  <si>
    <t>RECLASIFICACION DE GASTOS DE OTROS EJERCICIOS</t>
  </si>
  <si>
    <t>BBVABANCOMER CTA MAESTRA SUBCTA 1</t>
  </si>
  <si>
    <t>BBVBANCOMER CTA CHEQUES 0102477475</t>
  </si>
  <si>
    <t>11141-0000-0001-0001-0000</t>
  </si>
  <si>
    <t>CTA. 4014141857 HSBC MEXICO</t>
  </si>
  <si>
    <t>11231-0000-0001-0007-0012</t>
  </si>
  <si>
    <t>Presidencia Municipal mes de diciembre</t>
  </si>
  <si>
    <t>APORTACIONES REALIZADAS POR LOS VECINOS EN CAJAS DE LA TESORERÍA MUNICIPAL</t>
  </si>
  <si>
    <t>11233-0000-0006-0000-0000</t>
  </si>
  <si>
    <t>HSBC de Mexico</t>
  </si>
  <si>
    <t>CARGO PENDIENTE DE ACLARAR FIDUCIARIA</t>
  </si>
  <si>
    <t>11341-0000-0004-0004-0000</t>
  </si>
  <si>
    <t>Olmace SA DE CV</t>
  </si>
  <si>
    <t>Recurso por amortizar de contratos vigentes</t>
  </si>
  <si>
    <t>vigente</t>
  </si>
  <si>
    <t>11341-0000-0004-0014-0000</t>
  </si>
  <si>
    <t>Ingenieria y Arquitectura Integradas SA</t>
  </si>
  <si>
    <t>11341-0000-0004-0019-0000</t>
  </si>
  <si>
    <t>Urbanizadora Carr SA de CV</t>
  </si>
  <si>
    <t>11341-0000-0004-0021-0000</t>
  </si>
  <si>
    <t>Combasa</t>
  </si>
  <si>
    <t>11341-0000-0004-0028-0000</t>
  </si>
  <si>
    <t>Era Architect SA de CV</t>
  </si>
  <si>
    <t>11341-0000-0004-0059-0000</t>
  </si>
  <si>
    <t>Ing.Jaime Edgar Gonzalez Medina</t>
  </si>
  <si>
    <t>11341-0000-0004-0075-0000</t>
  </si>
  <si>
    <t>Siaco Constructora SA de CV</t>
  </si>
  <si>
    <t>11341-0000-0004-0092-0000</t>
  </si>
  <si>
    <t>JV Soluciones Integrales para la Constru</t>
  </si>
  <si>
    <t>11341-0000-0004-0113-0000</t>
  </si>
  <si>
    <t>Jose Guadalupe Aguilera Bueno</t>
  </si>
  <si>
    <t>11341-0000-0004-0116-0000</t>
  </si>
  <si>
    <t>AXA Proyectos y Construccion SA de CV</t>
  </si>
  <si>
    <t>11341-0000-0004-0119-0000</t>
  </si>
  <si>
    <t>Grupo Constructor Crea 3 SA de CV</t>
  </si>
  <si>
    <t>11341-0000-0004-0123-0000</t>
  </si>
  <si>
    <t>Construcciones e Instalaciones Cardenas</t>
  </si>
  <si>
    <t>11341-0000-0004-0124-0000</t>
  </si>
  <si>
    <t>Traza Entorno S de RL de CV</t>
  </si>
  <si>
    <t>11341-0000-0004-0125-0000</t>
  </si>
  <si>
    <t>A.M.L. Ingenieria y Arquitectura SA de C</t>
  </si>
  <si>
    <t>11341-0000-0004-0126-0000</t>
  </si>
  <si>
    <t>Karamawi Constructora SA de CV</t>
  </si>
  <si>
    <t>11341-0000-0004-0127-0000</t>
  </si>
  <si>
    <t>Desarrollo Inmobiliario Leonesesm SA de</t>
  </si>
  <si>
    <t>11341-0000-0004-0128-0000</t>
  </si>
  <si>
    <t>Movimientos Industriales de la Construcc</t>
  </si>
  <si>
    <t>11341-0000-0004-0129-0000</t>
  </si>
  <si>
    <t>Construcciones e Ingenieria CGO SA de CV</t>
  </si>
  <si>
    <t>11341-0000-0001-0013-2337</t>
  </si>
  <si>
    <t>6231172337 Blvd . Tellez</t>
  </si>
  <si>
    <t>11341-0000-0001-0028-0439</t>
  </si>
  <si>
    <t>4303024439 Niquel</t>
  </si>
  <si>
    <t>11341-0000-0001-0035-0814</t>
  </si>
  <si>
    <t>4330292814 San Lucas</t>
  </si>
  <si>
    <t>11341-0000-0001-0036-0955</t>
  </si>
  <si>
    <t>4731172955 Berilio</t>
  </si>
  <si>
    <t>11341-0000-0001-0043-0841</t>
  </si>
  <si>
    <t>4631182841 2a. Transversa</t>
  </si>
  <si>
    <t>11341-0000-0001-0043-1418</t>
  </si>
  <si>
    <t>4832621418 Perfecto Portillo</t>
  </si>
  <si>
    <t>11341-0000-0001-0052-1415</t>
  </si>
  <si>
    <t>4830011415 Vicente De La Fuente</t>
  </si>
  <si>
    <t>11341-0000-0001-0053-0895</t>
  </si>
  <si>
    <t>4732792895 Islas</t>
  </si>
  <si>
    <t>11341-0000-0001-0080-1271</t>
  </si>
  <si>
    <t>4831951271 Mercurio</t>
  </si>
  <si>
    <t>11341-0000-0001-0094-2271</t>
  </si>
  <si>
    <t>6432252271 Loma De Las Bugambilias</t>
  </si>
  <si>
    <t>11341-0000-0001-0094-2336</t>
  </si>
  <si>
    <t>6731532336 Cadereyta</t>
  </si>
  <si>
    <t>11341-0000-0001-0346-3521</t>
  </si>
  <si>
    <t>8432413521 Conejo</t>
  </si>
  <si>
    <t>11341-0000-0003-0007-0397</t>
  </si>
  <si>
    <t>De Paseo De Los Verdines</t>
  </si>
  <si>
    <t>11341-0000-0003-0007-0487</t>
  </si>
  <si>
    <t>De Area De Donacion A Huamanca</t>
  </si>
  <si>
    <t>11341-0000-0003-0007-0491</t>
  </si>
  <si>
    <t>De Blvd. Delta A Topar</t>
  </si>
  <si>
    <t>11341-0000-0003-0007-0676</t>
  </si>
  <si>
    <t>De Cartero A Malecon Del Rio</t>
  </si>
  <si>
    <t>11341-0000-0003-0007-1237</t>
  </si>
  <si>
    <t>De Arroyo Del Bufalo A Amazona</t>
  </si>
  <si>
    <t>11341-0000-0003-0007-1238</t>
  </si>
  <si>
    <t>De Arroyo Blanco A Amazon</t>
  </si>
  <si>
    <t>11341-0000-0003-0007-1239</t>
  </si>
  <si>
    <t>De Salmon A Sevilla</t>
  </si>
  <si>
    <t>11341-0000-0003-0007-1241</t>
  </si>
  <si>
    <t>De Polo Norte A Amazonas</t>
  </si>
  <si>
    <t>11341-0000-0003-0007-1242</t>
  </si>
  <si>
    <t>De Sardeneta A Selva Amazonas</t>
  </si>
  <si>
    <t>11341-0000-0003-0007-1299</t>
  </si>
  <si>
    <t>De Selva Amazonica A Selva</t>
  </si>
  <si>
    <t>11341-0000-0003-0017-2981</t>
  </si>
  <si>
    <t>7735122981 Jerez De La Luz</t>
  </si>
  <si>
    <t>11341-0000-0003-0017-3248</t>
  </si>
  <si>
    <t>7933963248 Benito Guzman</t>
  </si>
  <si>
    <t>12411-5111-0000-0000-0000</t>
  </si>
  <si>
    <t>valor historico</t>
  </si>
  <si>
    <t>12413-5151-0000-0000-0000</t>
  </si>
  <si>
    <t>Equipo de Computo y Tecnologias de la in</t>
  </si>
  <si>
    <t>12419-5191-0000-0000-0000</t>
  </si>
  <si>
    <t>Otros mobiliarios y equipos de administr</t>
  </si>
  <si>
    <t>12441-5411-0000-0000-0000</t>
  </si>
  <si>
    <t>Vehiculos y equipo terrestre</t>
  </si>
  <si>
    <t>12464-5641-0000-0000-0000</t>
  </si>
  <si>
    <t>Sistemas de aire acondicionado, calefacción y de refrigeración industrial y comercial</t>
  </si>
  <si>
    <t>12465-5651-0000-0000-0000</t>
  </si>
  <si>
    <t>12631-0000-0001-0000-0000</t>
  </si>
  <si>
    <t>(DEPRECIACION MOBILIARIO Y EQUIPO DE OFI</t>
  </si>
  <si>
    <t>TASA CONAC</t>
  </si>
  <si>
    <t>Linea recta</t>
  </si>
  <si>
    <t>12631-0000-0002-0000-0000</t>
  </si>
  <si>
    <t>12634-0000-0001-0000-0000</t>
  </si>
  <si>
    <t>Depreciación Acum. de Equipo Transporte</t>
  </si>
  <si>
    <t>12636-0000-0001-0000-0000</t>
  </si>
  <si>
    <t>12636-0000-0002-0000-0000</t>
  </si>
  <si>
    <t>Sistemas de aire acondicionado, calefacc</t>
  </si>
  <si>
    <t>12636-0000-0003-0000-0000</t>
  </si>
  <si>
    <t>Equipo de comunicación y telecomunicacio</t>
  </si>
  <si>
    <t>12510-5911-0000-0000-0000</t>
  </si>
  <si>
    <t>Amortización mensual</t>
  </si>
  <si>
    <t>12540-5971-0000-0000-0000</t>
  </si>
  <si>
    <t>12651-0000-0001-0001-0000</t>
  </si>
  <si>
    <t>Amortización 100%</t>
  </si>
  <si>
    <t>12652-0000-0001-0000-0000</t>
  </si>
  <si>
    <t>12790-0000-1000-0000-0000</t>
  </si>
  <si>
    <t>ETAPAS EN PROCESO</t>
  </si>
  <si>
    <t>Obras pagadas</t>
  </si>
  <si>
    <t>12831-0001-0000-0000-0000</t>
  </si>
  <si>
    <t>Estimaciones de Ingresos x acces.96-2013</t>
  </si>
  <si>
    <t>Tomando como base el 90% de los accesorios no pagados</t>
  </si>
  <si>
    <t>12831-0002-0000-0000-0000</t>
  </si>
  <si>
    <t>Estimación de Ingresos x accesorios 2014</t>
  </si>
  <si>
    <t>Tomando de base el 80% de lo que se aplicó a coop. 2014</t>
  </si>
  <si>
    <t>12831-0003-0000-0000-0000</t>
  </si>
  <si>
    <t>Estimación de Ingresos x accesorios 2015</t>
  </si>
  <si>
    <t>Tomando de base el 80% de lo que se aplicó a coop. 2015</t>
  </si>
  <si>
    <t>TOTAL_1280</t>
  </si>
  <si>
    <t>21120-0000-0001-0002-0000</t>
  </si>
  <si>
    <t>Axtel, S.A. de C.V.</t>
  </si>
  <si>
    <t>Pago a 15 días</t>
  </si>
  <si>
    <t>21120-0000-0001-0004-0000</t>
  </si>
  <si>
    <t>Manriquez Muñoz Martha Angelica</t>
  </si>
  <si>
    <t>21120-0000-0001-0059-0000</t>
  </si>
  <si>
    <t>Eos Soluciones S. de R.L. de C.V.</t>
  </si>
  <si>
    <t>21120-0000-0001-0074-0000</t>
  </si>
  <si>
    <t>Reconstructora Rues SA de CV</t>
  </si>
  <si>
    <t>21120-0000-0001-0089-0000</t>
  </si>
  <si>
    <t>Corporativo Ubicalo, S. de R.L. de C.V.</t>
  </si>
  <si>
    <t>21120-0000-0001-0106-0000</t>
  </si>
  <si>
    <t>Pedro Mendez Davalos</t>
  </si>
  <si>
    <t>21120-0000-0001-0110-0000</t>
  </si>
  <si>
    <t>Cesar Valente Serrano Hernandez</t>
  </si>
  <si>
    <t>21120-0000-0001-0112-0000</t>
  </si>
  <si>
    <t>OFIX SA de CV</t>
  </si>
  <si>
    <t>21120-0000-0001-0113-0000</t>
  </si>
  <si>
    <t>Impresos del Bajio SA de CV</t>
  </si>
  <si>
    <t>21120-0000-0001-0125-0000</t>
  </si>
  <si>
    <t>Mar Altamirano Rolando</t>
  </si>
  <si>
    <t>21120-0000-0001-0126-0000</t>
  </si>
  <si>
    <t>De la Torre Macias Rosaura</t>
  </si>
  <si>
    <t>21120-0000-0001-0127-0000</t>
  </si>
  <si>
    <t>Foto Regis Compañía Importadora Fotográf</t>
  </si>
  <si>
    <t>21120-0000-0001-0128-0000</t>
  </si>
  <si>
    <t>Torres Serrano Sergio</t>
  </si>
  <si>
    <t>21120-0000-0001-0129-0000</t>
  </si>
  <si>
    <t>Fabrica de Ropa León Industrial, S.A. de</t>
  </si>
  <si>
    <t>21120-0000-0001-0130-0000</t>
  </si>
  <si>
    <t>Carlos Argot Reyes</t>
  </si>
  <si>
    <t>21131-0000-0001-0004-0000</t>
  </si>
  <si>
    <t>Pago según avance de obra y fondeado con aport. de cooperadores</t>
  </si>
  <si>
    <t>21131-0000-0001-0007-0000</t>
  </si>
  <si>
    <t>Acal Sanchez Eric Iban</t>
  </si>
  <si>
    <t>21131-0000-0001-0014-0000</t>
  </si>
  <si>
    <t>21131-0000-0001-0019-0000</t>
  </si>
  <si>
    <t>21131-0000-0001-0021-0000</t>
  </si>
  <si>
    <t>Combasa SA de CV</t>
  </si>
  <si>
    <t>21131-0000-0001-0024-0000</t>
  </si>
  <si>
    <t>I.C.Miguel Angel Mata Segoviano</t>
  </si>
  <si>
    <t>21131-0000-0001-0028-0000</t>
  </si>
  <si>
    <t>21131-0000-0001-0035-0000</t>
  </si>
  <si>
    <t>Consultores inmobiliarios del Bajio SC</t>
  </si>
  <si>
    <t>21131-0000-0001-0044-0000</t>
  </si>
  <si>
    <t>Zalda Construciones SA de CV</t>
  </si>
  <si>
    <t>21131-0000-0001-0056-0000</t>
  </si>
  <si>
    <t>Ing.Javier Ignacio Obregonn Ascencio</t>
  </si>
  <si>
    <t>21131-0000-0001-0059-0000</t>
  </si>
  <si>
    <t>21131-0000-0001-0067-0000</t>
  </si>
  <si>
    <t>Ing.Jose Luis Vazquez Aranda</t>
  </si>
  <si>
    <t>21131-0000-0001-0068-0000</t>
  </si>
  <si>
    <t>Ing.Felipe Serrano Garcia</t>
  </si>
  <si>
    <t>21131-0000-0001-0074-0000</t>
  </si>
  <si>
    <t>Desarrollo Urbanistico JAO SA de CV</t>
  </si>
  <si>
    <t>21131-0000-0001-0075-0000</t>
  </si>
  <si>
    <t>21131-0000-0001-0091-0000</t>
  </si>
  <si>
    <t>I.C.Miguel Angel Sanchez Chavez</t>
  </si>
  <si>
    <t>21131-0000-0001-0092-0000</t>
  </si>
  <si>
    <t>21131-0000-0001-0097-0000</t>
  </si>
  <si>
    <t>Construcciones y Proyecto Vizajo SA de C</t>
  </si>
  <si>
    <t>21131-0000-0001-0103-0000</t>
  </si>
  <si>
    <t>Arq.Federico Castillo Hernandez</t>
  </si>
  <si>
    <t>21131-0000-0001-0106-0000</t>
  </si>
  <si>
    <t>Constructora Sistos &amp; Asociados SA</t>
  </si>
  <si>
    <t>21131-0000-0001-0108-0000</t>
  </si>
  <si>
    <t>Arq.Pablo Gomez Guerra</t>
  </si>
  <si>
    <t>21131-0000-0001-0109-0000</t>
  </si>
  <si>
    <t>Ing.Francisco Rivera Contreras</t>
  </si>
  <si>
    <t>21131-0000-0001-0112-0000</t>
  </si>
  <si>
    <t>CEPI SA de CV</t>
  </si>
  <si>
    <t>21131-0000-0001-0113-0000</t>
  </si>
  <si>
    <t>21131-0000-0001-0114-0000</t>
  </si>
  <si>
    <t>Ing.Esteban Eduardo Garcia Espinoza</t>
  </si>
  <si>
    <t>21131-0000-0001-0115-0000</t>
  </si>
  <si>
    <t>Desarrolladora Zante SA de CV</t>
  </si>
  <si>
    <t>21131-0000-0001-0116-0000</t>
  </si>
  <si>
    <t>21131-0000-0001-0117-0000</t>
  </si>
  <si>
    <t>Consultoria de Excelencia en Organizacio</t>
  </si>
  <si>
    <t>21131-0000-0001-0118-0000</t>
  </si>
  <si>
    <t>Grupo Constructor Luvier SA de CV</t>
  </si>
  <si>
    <t>21131-0000-0001-0119-0000</t>
  </si>
  <si>
    <t>21131-0000-0001-0120-0000</t>
  </si>
  <si>
    <t>Construtora Gascap SA de CV</t>
  </si>
  <si>
    <t>21131-0000-0001-0121-0000</t>
  </si>
  <si>
    <t>L &amp; T Idea Urbana S.A. DE C.V.</t>
  </si>
  <si>
    <t>21131-0000-0001-0122-0000</t>
  </si>
  <si>
    <t>Arq.Rogelio Martinez Archundia</t>
  </si>
  <si>
    <t>21131-0000-0001-0123-0000</t>
  </si>
  <si>
    <t>21131-0000-0001-0124-0000</t>
  </si>
  <si>
    <t>21131-0000-0001-0125-0000</t>
  </si>
  <si>
    <t>21131-0000-0001-0126-0000</t>
  </si>
  <si>
    <t>21131-0000-0001-0127-0000</t>
  </si>
  <si>
    <t>21131-0000-0001-0128-0000</t>
  </si>
  <si>
    <t>21131-0000-0001-0129-0000</t>
  </si>
  <si>
    <t>21171-0000-0001-0003-0000</t>
  </si>
  <si>
    <t>1% Impto. Cedular Retenido</t>
  </si>
  <si>
    <t>Se paga de forma mensual</t>
  </si>
  <si>
    <t>21179-0000-0002-0001-0001</t>
  </si>
  <si>
    <t>Cat 0.02%  C.M.I.C OBRAS</t>
  </si>
  <si>
    <t>Se paga  de forma semestral</t>
  </si>
  <si>
    <t>21179-0000-0002-0001-0002</t>
  </si>
  <si>
    <t>Obra Social 0.5% C.M.I.C OBRAS</t>
  </si>
  <si>
    <t>21179-0000-0002-0001-0003</t>
  </si>
  <si>
    <t>Divo 0.5%C.M.I.C OBRAS</t>
  </si>
  <si>
    <t>21179-0000-0002-0002-0001</t>
  </si>
  <si>
    <t>0.5% C.M.I.C OBRAS</t>
  </si>
  <si>
    <t>21179-0000-0002-0003-0001</t>
  </si>
  <si>
    <t>Divo 0.5% C.N.E.C. ESTUDIOS Y PROYECTOS</t>
  </si>
  <si>
    <t>21179-0000-0002-0004-0001</t>
  </si>
  <si>
    <t>C.E.N.E.C. SUPERVISION Y PROYECTOS</t>
  </si>
  <si>
    <t>21190-0000-0201-0021-0012</t>
  </si>
  <si>
    <t>Diciembre DIF. EN SUBSIDIO GTO. CORRIENTE</t>
  </si>
  <si>
    <t>Recurso a pagar x dif. Pago de nóminas</t>
  </si>
  <si>
    <t>21190-0000-0600-0011-0000</t>
  </si>
  <si>
    <t>Axxa Proyectos y Construcciones, S.A. de</t>
  </si>
  <si>
    <t>Depósito por  devolución de recurso</t>
  </si>
  <si>
    <t>21190-0000-0600-0012-0000</t>
  </si>
  <si>
    <t>J.Jesus Gaytan Fraga</t>
  </si>
  <si>
    <t>Recurso a pagar x amort. de más en anticipo</t>
  </si>
  <si>
    <t>21190-0000-0600-0013-0000</t>
  </si>
  <si>
    <t>M EN A &amp; ARQ. José Alberto de Jesús Quir</t>
  </si>
  <si>
    <t>Reposición de fondo fijo</t>
  </si>
  <si>
    <t>21190-0000-0600-0014-0000</t>
  </si>
  <si>
    <t>Guerrero Torres Sergio Rodrigo</t>
  </si>
  <si>
    <t>21190-0000-0600-0018-0000</t>
  </si>
  <si>
    <t>21620-0000-0000-0000-0000</t>
  </si>
  <si>
    <t>FONDOS EN ADMINISTRACIÓN A CORTO PLAZO</t>
  </si>
  <si>
    <t>Aportaciones de Cooperadores</t>
  </si>
  <si>
    <t>Recurso para pago de proyectos (obra Institucional)</t>
  </si>
  <si>
    <t>22520-0000-0001-0000-0000</t>
  </si>
  <si>
    <t>OBRA DIVERSA COMUNITARIA</t>
  </si>
  <si>
    <t>Aportaciones para obras devesas</t>
  </si>
  <si>
    <t>22520-0000-0002-0000-0000</t>
  </si>
  <si>
    <t>OBRA DIVERSA RURAL</t>
  </si>
  <si>
    <t>22530-0000-0001-0000-0000</t>
  </si>
  <si>
    <t>OBRAS EN RECAUDACION</t>
  </si>
  <si>
    <t>Aportaciones de Obras No Iniciadas</t>
  </si>
  <si>
    <t>22550-0000-0001-0000-0000</t>
  </si>
  <si>
    <t>OBRAS CANCELADAS</t>
  </si>
  <si>
    <t>Recurso a devolver  a los cooperadores por obras canceladas</t>
  </si>
  <si>
    <t>22550-0000-0002-0000-0000</t>
  </si>
  <si>
    <t>SALDOS A FAVOR COOPERADORES DE CARTERA</t>
  </si>
  <si>
    <t>Recurso a devolver  a los cooperadores por saldos a favor</t>
  </si>
  <si>
    <t>22550-0000-0003-0000-0000</t>
  </si>
  <si>
    <t>Pagos No Correspondientes</t>
  </si>
  <si>
    <t>Recurso no iaplicado a los cooperadores por no estar identificado</t>
  </si>
  <si>
    <t>22490-0000-0002-9997-0021</t>
  </si>
  <si>
    <t>APORTACIONES P/CONTRATOS FROI</t>
  </si>
  <si>
    <t>Recurso P/Proyectos 2016</t>
  </si>
  <si>
    <t>22490-0000-0002-9998-0019</t>
  </si>
  <si>
    <t>APORTACONES P/GASTOS GENERALES Año 2014</t>
  </si>
  <si>
    <t>Recurso para el pago de obra de pavimentación calles</t>
  </si>
  <si>
    <t>22490-0000-0002-9998-0020</t>
  </si>
  <si>
    <t>APORTACONES P/GASTOS GENERALES Año 2015</t>
  </si>
  <si>
    <t>22490-0000-0002-9998-0021</t>
  </si>
  <si>
    <t>APORTACONES P/GASTOS GENERALES Año 2016</t>
  </si>
  <si>
    <t>22490-0000-0002-9999-0019</t>
  </si>
  <si>
    <t>Recurso p/obra 2016</t>
  </si>
  <si>
    <t>22490-0000-0003-0004-0000</t>
  </si>
  <si>
    <t>INGRESOS POR RECAUDAR ACCESORIOS</t>
  </si>
  <si>
    <t>Recurso aplicación  PAE  a ctas. cartera vencida</t>
  </si>
  <si>
    <r>
      <t xml:space="preserve">NOTAS A LOS ESTADOS FINANCIEROS DE 4o.  </t>
    </r>
    <r>
      <rPr>
        <b/>
        <sz val="8"/>
        <color indexed="10"/>
        <rFont val="Arial"/>
        <family val="2"/>
      </rPr>
      <t>TRIMESTRE</t>
    </r>
    <r>
      <rPr>
        <b/>
        <sz val="8"/>
        <rFont val="Arial"/>
        <family val="2"/>
      </rPr>
      <t xml:space="preserve"> DE </t>
    </r>
    <r>
      <rPr>
        <b/>
        <sz val="8"/>
        <color indexed="10"/>
        <rFont val="Arial"/>
        <family val="2"/>
      </rPr>
      <t>2016</t>
    </r>
  </si>
  <si>
    <t>41310-3100-0001-0000-0000</t>
  </si>
  <si>
    <t>APORTACIONES  COOPERADORES PARA GASTOS GENERALES</t>
  </si>
  <si>
    <t>Recurso obtenido de las aportaciones de los vecinos de obras en proceso</t>
  </si>
  <si>
    <t>41310-3100-0002-0000-0000</t>
  </si>
  <si>
    <t>ACCESORIOS (RECARGOS,GASTOS DE EJEC. Y GTOS REQ.)</t>
  </si>
  <si>
    <t>Recurso pagado de la aplicación del PAE a coop. Cartera vencida</t>
  </si>
  <si>
    <t>41310-3100-0003-0000-0000</t>
  </si>
  <si>
    <t>DEDUCTIVAS A CONTRATISTAS</t>
  </si>
  <si>
    <t>Recurso de retenciones a los contratistas de pago de estimaciones  de obra para apoyos social</t>
  </si>
  <si>
    <t>42230-0930-0001-0001-0000</t>
  </si>
  <si>
    <t>SUBSIDIO PARA GASTO CORRIENTE</t>
  </si>
  <si>
    <t>Recurso obtenido del Fideicomitente (Presidencia Municipal)</t>
  </si>
  <si>
    <t>43190-0520-0001-0000-0000</t>
  </si>
  <si>
    <t>RENDIMIENTOS BANCARIOS</t>
  </si>
  <si>
    <t>Productos financieros generados por cta. Inversión</t>
  </si>
  <si>
    <t xml:space="preserve">Recurso obtenidos por intereses </t>
  </si>
  <si>
    <t>51210-2111-0000-0000-0000</t>
  </si>
  <si>
    <t>51210-2121-0000-0000-0000</t>
  </si>
  <si>
    <t>Materiales y útiles de impresión y repro</t>
  </si>
  <si>
    <t>51210-2141-0000-0000-0000</t>
  </si>
  <si>
    <t>Materiales y útiles de tecnologías de la</t>
  </si>
  <si>
    <t>51210-2151-0000-0000-0000</t>
  </si>
  <si>
    <t>51210-2161-0000-0000-0000</t>
  </si>
  <si>
    <t>51220-2211-0000-0000-0000</t>
  </si>
  <si>
    <t>51240-2461-0000-0000-0000</t>
  </si>
  <si>
    <t>51260-2612-0000-0000-0000</t>
  </si>
  <si>
    <t>Combustibles, lubricantes operativas</t>
  </si>
  <si>
    <t>51260-2613-0000-0000-0000</t>
  </si>
  <si>
    <t>Combustibles, lubricantes administrativa</t>
  </si>
  <si>
    <t>51270-2712-0000-0000-0000</t>
  </si>
  <si>
    <t>Vestuario y uniformes  opertativas</t>
  </si>
  <si>
    <t>51290-2911-0000-0000-0000</t>
  </si>
  <si>
    <t>51290-2931-0000-0000-0000</t>
  </si>
  <si>
    <t>Refacciones y accesorios menores de mobiliario y equipo de administración, educacional y recreativo.</t>
  </si>
  <si>
    <t>51290-2941-0000-0000-0000</t>
  </si>
  <si>
    <t>Refacciones y accesorios menores de equi</t>
  </si>
  <si>
    <t>51290-2961-0000-0000-0000</t>
  </si>
  <si>
    <t>Refacciones y accesorios menores de  tra</t>
  </si>
  <si>
    <t>51310-3141-0000-0000-0000</t>
  </si>
  <si>
    <t>51310-3151-0000-0000-0000</t>
  </si>
  <si>
    <t>51310-3171-0000-0000-0000</t>
  </si>
  <si>
    <t>Servicios de acceso de Internet, redes y</t>
  </si>
  <si>
    <t>51320-3291-0000-0000-0000</t>
  </si>
  <si>
    <t>51330-3311-0000-0000-0000</t>
  </si>
  <si>
    <t>51330-3361-0000-0000-0000</t>
  </si>
  <si>
    <t>51330-3363-0000-0000-0000</t>
  </si>
  <si>
    <t>Servicio de Fotocopiado  e Impresión</t>
  </si>
  <si>
    <t>51340-3411-0000-0000-0000</t>
  </si>
  <si>
    <t>51340-3451-0000-0000-0000</t>
  </si>
  <si>
    <t>51350-3512-0000-0000-0000</t>
  </si>
  <si>
    <t>51350-3521-0000-0000-0000</t>
  </si>
  <si>
    <t>Instalación, reparación y mtto. de admin</t>
  </si>
  <si>
    <t>51350-3531-0000-0000-0000</t>
  </si>
  <si>
    <t>Instalación, reparación y mtto de cómput</t>
  </si>
  <si>
    <t>51350-3551-0000-0000-0000</t>
  </si>
  <si>
    <t>Reparación y mantenimiento de equipo de</t>
  </si>
  <si>
    <t>51350-3581-0000-0000-0000</t>
  </si>
  <si>
    <t>Servicios de limpieza y manejo de desech</t>
  </si>
  <si>
    <t>51360-3611-0000-0000-0000</t>
  </si>
  <si>
    <t>Difusión por radio, televisión y otros medios de mensajes sobre programas y actividades gubernamentales.</t>
  </si>
  <si>
    <t>51360-3612-0000-0000-0000</t>
  </si>
  <si>
    <t>Impresion y elaboracion de publicaciones oficiales y de informacion en general para difusión</t>
  </si>
  <si>
    <t>51360-3641-0000-0000-0000</t>
  </si>
  <si>
    <t>Servicios de revelado de fotografías</t>
  </si>
  <si>
    <t>51360-3651-0000-0000-0000</t>
  </si>
  <si>
    <t>Servicios de la industria fílmica, del sonido y del video</t>
  </si>
  <si>
    <t>51370-3721-0000-0000-0000</t>
  </si>
  <si>
    <t>51370-3751-0000-0000-0000</t>
  </si>
  <si>
    <t>Viáticos en el país.</t>
  </si>
  <si>
    <t>51370-3791-0000-0000-0000</t>
  </si>
  <si>
    <t>51380-3812-0000-0000-0000</t>
  </si>
  <si>
    <t>51380-3851-0000-0000-0000</t>
  </si>
  <si>
    <t>51380-3852-0000-0000-0000</t>
  </si>
  <si>
    <t>51390-3921-0000-0000-0000</t>
  </si>
  <si>
    <t>52220-4241-0000-0000-0000</t>
  </si>
  <si>
    <t>Transferencias  entidades municipales</t>
  </si>
  <si>
    <t>Recurso pagado a la Presidencia Municipal x dif. En pago del Capítulo 1000  *Servicios Personales* y partida 3981</t>
  </si>
  <si>
    <t>52410-4411-0000-0000-0000</t>
  </si>
  <si>
    <t>55151-0000-0000-0000-0000</t>
  </si>
  <si>
    <t>DEPRECIACIÓN DE MOBILIARIO Y EQUIPO DE A</t>
  </si>
  <si>
    <t>55156-0000-0000-0000-0000</t>
  </si>
  <si>
    <t>55174-0000-0000-0000-0000</t>
  </si>
  <si>
    <t>32200-0000-0001-0000-0000</t>
  </si>
  <si>
    <t>EJERCICIO 1996</t>
  </si>
  <si>
    <t>SUPERAVIT EN OBRA</t>
  </si>
  <si>
    <t>32200-0000-0002-0000-0000</t>
  </si>
  <si>
    <t>EJERCICIO 1997</t>
  </si>
  <si>
    <t>32200-0000-0003-0000-0000</t>
  </si>
  <si>
    <t>EJERCICIO 1998</t>
  </si>
  <si>
    <t>32200-0000-0004-0000-0000</t>
  </si>
  <si>
    <t>EJERCICIO 1999</t>
  </si>
  <si>
    <t>32200-0000-0005-0000-0000</t>
  </si>
  <si>
    <t>EJERCICIO 2000</t>
  </si>
  <si>
    <t>32200-0000-0006-0000-0000</t>
  </si>
  <si>
    <t>EJERCICIO 2001</t>
  </si>
  <si>
    <t>DEFICIT EN OBRA</t>
  </si>
  <si>
    <t>32200-0000-0007-0000-0000</t>
  </si>
  <si>
    <t>EJERCICIO 2002</t>
  </si>
  <si>
    <t>32200-0000-0008-0000-0000</t>
  </si>
  <si>
    <t>EJERCICIO 2003</t>
  </si>
  <si>
    <t>32200-0000-0009-0000-0000</t>
  </si>
  <si>
    <t>EJERCICIO 2004</t>
  </si>
  <si>
    <t>32200-0000-0010-0000-0000</t>
  </si>
  <si>
    <t>32200-0000-0011-0000-0000</t>
  </si>
  <si>
    <t>32200-0000-0012-0000-0000</t>
  </si>
  <si>
    <t>32200-0000-0013-0000-0000</t>
  </si>
  <si>
    <t>32200-0000-0014-0000-0000</t>
  </si>
  <si>
    <t>32200-0000-0015-0000-0000</t>
  </si>
  <si>
    <t>32200-0000-0016-0000-0000</t>
  </si>
  <si>
    <t>32200-0000-0017-0000-0000</t>
  </si>
  <si>
    <t>32200-0000-0018-0000-0000</t>
  </si>
  <si>
    <t>32200-0000-0019-0000-0000</t>
  </si>
  <si>
    <t>32200-0000-0020-0000-0000</t>
  </si>
  <si>
    <t>Resultado del Ejercicio</t>
  </si>
  <si>
    <t>Estado de Actividades</t>
  </si>
  <si>
    <t>11112-0000-0001-0001-0000</t>
  </si>
  <si>
    <t>Fondo Fijo</t>
  </si>
  <si>
    <t>11140-0000-0000-0001</t>
  </si>
  <si>
    <t>BAJIO 206</t>
  </si>
  <si>
    <t>PAGARE CON RENDIMIENTO LIQUIDABLE  AL VENCIMIENTO</t>
  </si>
  <si>
    <t>11140-0000-0000-0109</t>
  </si>
  <si>
    <t>BAJIO 501 ESCOMBRERA</t>
  </si>
  <si>
    <t>11140-0000-0000-0110</t>
  </si>
  <si>
    <t xml:space="preserve">BAJIO 214 </t>
  </si>
  <si>
    <t>11140-0000-0000-0111</t>
  </si>
  <si>
    <t>BAJIO 8898</t>
  </si>
  <si>
    <t>11140-0000-0000-0112</t>
  </si>
  <si>
    <t>BAJIO 8799</t>
  </si>
  <si>
    <t>11220-0000-0000-0001</t>
  </si>
  <si>
    <t>AGUSTIN SANCHEZ MARES</t>
  </si>
  <si>
    <t>11220-0000-0000-0002</t>
  </si>
  <si>
    <t>SERVICIO JARAMILLO SA DE CV</t>
  </si>
  <si>
    <t>11220-0000-0000-0003</t>
  </si>
  <si>
    <t>SERVICIO BLVD. AEROPUERTO SA DE CV</t>
  </si>
  <si>
    <t>11220-0000-0000-0004</t>
  </si>
  <si>
    <t>ESTACION DE SERVICIO LAS HUERTAS SA DE CV</t>
  </si>
  <si>
    <t>11220-0000-0000-0005</t>
  </si>
  <si>
    <t>SUPER SERVICIO BLVD. AEROPUERTO SA DE CV</t>
  </si>
  <si>
    <t>11220-0000-0000-0006</t>
  </si>
  <si>
    <t>COMBUSTIBLE BONANZA SA DE CV</t>
  </si>
  <si>
    <t>11220-0000-0000-0007</t>
  </si>
  <si>
    <t>JUDAS ENRIQUE MORENO</t>
  </si>
  <si>
    <t>11220-0000-0000-0019</t>
  </si>
  <si>
    <t>MA VIVIAN PADILLA GARCIA</t>
  </si>
  <si>
    <t>11240-0000-0000-0002</t>
  </si>
  <si>
    <t>IVA ACREDITABLE X PAGAR</t>
  </si>
  <si>
    <t>11240-0000-0000-0003</t>
  </si>
  <si>
    <t>IVA ACREDITABLE PAGADO EJERCICIOS ANTERIORES</t>
  </si>
  <si>
    <t>11240-0000-0000-0004</t>
  </si>
  <si>
    <t>IVA TRASLADADO RETENIDO POR LYRBA</t>
  </si>
  <si>
    <t>11240-0000-0000-0005</t>
  </si>
  <si>
    <t>IVA X RETENER LYRBA</t>
  </si>
  <si>
    <t>11240-0000-0000-0006</t>
  </si>
  <si>
    <t>IVA ACREDITABLE PAGADO ACUMULADO</t>
  </si>
  <si>
    <t>11240-0000-0000-0007</t>
  </si>
  <si>
    <t>IVA X RETENER RUTAS LYRBA</t>
  </si>
  <si>
    <t>11240-0000-0000-0008</t>
  </si>
  <si>
    <t>IVA A FAVOR DEL EJERCICIO 2012</t>
  </si>
  <si>
    <t>11240-0000-0000-0009</t>
  </si>
  <si>
    <t>IVA A FAVOR DEL EJERCICIO 2013</t>
  </si>
  <si>
    <t>11240-0000-0000-0010</t>
  </si>
  <si>
    <t>IVA A FAVOR DEL EJERCICIO 2014</t>
  </si>
  <si>
    <t>11240-0000-0000-0011</t>
  </si>
  <si>
    <t>IVA DE RECOLECCION</t>
  </si>
  <si>
    <t>11240-0000-0000-0012</t>
  </si>
  <si>
    <t>IVA SUBSIDIO GASTO CORRIENTE</t>
  </si>
  <si>
    <t>11240-0000-0000-0013</t>
  </si>
  <si>
    <t>IVA SALDO A FAVOR EJERCICIO 2015</t>
  </si>
  <si>
    <t>11230-0000-0001-0001</t>
  </si>
  <si>
    <t>BANAMEX CTA 1095528 IDE</t>
  </si>
  <si>
    <t>se inicia proceso de devolucion ante SAT</t>
  </si>
  <si>
    <t>ya sobrepaso el plazo de 365 dias</t>
  </si>
  <si>
    <t>11230-0000-0001-0005</t>
  </si>
  <si>
    <t>INGRESOS POR COBRAR</t>
  </si>
  <si>
    <t>se inicia oficio de cancelacion de cuentas incobrables</t>
  </si>
  <si>
    <t>12340-6121-0000-0000</t>
  </si>
  <si>
    <t>EDIFICACION NO HABITACIONAL</t>
  </si>
  <si>
    <t>ANUAL</t>
  </si>
  <si>
    <t>MOBILIARIO Y EQUIPO EDUCACIONAL Y RECRATIVO</t>
  </si>
  <si>
    <t>MAQUINARIA, OTROS EQUIPOS Y HERRAMIENTA</t>
  </si>
  <si>
    <t>12610-0000-0000-0000</t>
  </si>
  <si>
    <t>DEPRECIACION DE BIENES INMUEBLES</t>
  </si>
  <si>
    <t>Linea Recta</t>
  </si>
  <si>
    <t>12630-5111-0000-0000</t>
  </si>
  <si>
    <t>12630-5112-0000-0000</t>
  </si>
  <si>
    <t>DEPREC. EQUIPO COMPUTO</t>
  </si>
  <si>
    <t>12630-5113-0000-0000</t>
  </si>
  <si>
    <t>12630-5114-0000-0000</t>
  </si>
  <si>
    <t>EQUIPO RADIOCOMUNICACION</t>
  </si>
  <si>
    <t>12630-5115-0000-0000</t>
  </si>
  <si>
    <t>MAQUINARIA</t>
  </si>
  <si>
    <t>12630-5116-0000-0000</t>
  </si>
  <si>
    <t>12630-5117-0000-0000</t>
  </si>
  <si>
    <t>12630-5118-0000-0000</t>
  </si>
  <si>
    <t>DEPRECIACION ACUMULADA DE CAMARA Y VIDEOS</t>
  </si>
  <si>
    <t>12630-5119-0000-0000</t>
  </si>
  <si>
    <t>DEPRECIACION ACUMULADA DE CAJA DE ESCOMBRERA</t>
  </si>
  <si>
    <t>12630-5120-0000-0000</t>
  </si>
  <si>
    <t>DEPRECIACION ACUMULADA DE SOFTWARE</t>
  </si>
  <si>
    <t>12630-5121-0000-0000</t>
  </si>
  <si>
    <t>DEPRECIACION ACUMULADA DE EQUIPO DE DEFENSA</t>
  </si>
  <si>
    <t>12630-5122-0000-0000</t>
  </si>
  <si>
    <t>DEPRECIACION ACUMULADA EQPO. MEDICO Y DE LABORATOR</t>
  </si>
  <si>
    <t>12630-5691-0000-0000</t>
  </si>
  <si>
    <t>12650-5911-0000-0001</t>
  </si>
  <si>
    <t>AMORTIZACION ACUMULADA DE SOFTWARE</t>
  </si>
  <si>
    <t>11910-0000-0000-0000</t>
  </si>
  <si>
    <t>VALORES EN GARANTIA</t>
  </si>
  <si>
    <t>GARANTIA PARA CONTRATO DE COMBUSTIBLE</t>
  </si>
  <si>
    <t>21120-0000-0000-0216</t>
  </si>
  <si>
    <t>EDENRED MEXICO SA DE CV</t>
  </si>
  <si>
    <t>CREACION DE PASIVOS Y COMPROMISOS</t>
  </si>
  <si>
    <t>21120-0000-0000-0431</t>
  </si>
  <si>
    <t>PRODUCTOS Y SERVICIOS INTEGRALES TECNICO ECOLOGICO</t>
  </si>
  <si>
    <t>21120-0000-0000-0265</t>
  </si>
  <si>
    <t>21120-0000-0000-0146</t>
  </si>
  <si>
    <t>FERRETERIA LA PASIEGA SA DE CV</t>
  </si>
  <si>
    <t>21120-0000-0000-0178</t>
  </si>
  <si>
    <t>MUELLES Y MOFLES M Y M SA DE CV</t>
  </si>
  <si>
    <t>21120-0000-0000-0331</t>
  </si>
  <si>
    <t>RUTAS LYBA SIN FACTURAS</t>
  </si>
  <si>
    <t>21120-0000-0000-0305</t>
  </si>
  <si>
    <t>CIA FERREMAS SA DE CV</t>
  </si>
  <si>
    <t>21120-0000-0000-0356</t>
  </si>
  <si>
    <t>ARTE Y COLOR DIGITAL SA DE CV</t>
  </si>
  <si>
    <t>21120-0000-0000-0319</t>
  </si>
  <si>
    <t>COMERCIAL VIFERI SA DE CV</t>
  </si>
  <si>
    <t>21120-0000-0000-0222</t>
  </si>
  <si>
    <t>GRUPO ENERMAX S DE RL DE CV</t>
  </si>
  <si>
    <t>21120-0000-0187-0001</t>
  </si>
  <si>
    <t>RUTAS LYRBA</t>
  </si>
  <si>
    <t>21120-0000-0000-0250</t>
  </si>
  <si>
    <t>21120-0000-0000-0063</t>
  </si>
  <si>
    <t>AUTOPARTES Y MAS SA DE CV</t>
  </si>
  <si>
    <t>21170-0000-0000-0002</t>
  </si>
  <si>
    <t>ISR RETENIDO POR HONORARIOS</t>
  </si>
  <si>
    <t>21170-0000-0000-0003</t>
  </si>
  <si>
    <t>CEDULAR RETENIDO</t>
  </si>
  <si>
    <t>21170-0000-0000-0007</t>
  </si>
  <si>
    <t>IVA POR COBRAR</t>
  </si>
  <si>
    <t>21170-0000-0000-0020</t>
  </si>
  <si>
    <t>21190-0000-0000-0106</t>
  </si>
  <si>
    <t>MA TERESA CADENA HERNANDEZ</t>
  </si>
  <si>
    <t>21190-0000-0000-0418</t>
  </si>
  <si>
    <t>ASESORIA EN SISTEMAS DE COMPUTO EMPRESARIALES, SA DE CV.</t>
  </si>
  <si>
    <t>21190-0000-0000-0414</t>
  </si>
  <si>
    <t>TERESO TOBAR AGUADO</t>
  </si>
  <si>
    <t>21190-0000-0000-0348</t>
  </si>
  <si>
    <t>E5 SOFTWARE SA DE CV</t>
  </si>
  <si>
    <t>21190-0000-0000-0139</t>
  </si>
  <si>
    <t>MAQUINAS REFACCIONES Y SERVICIO SA DE CV</t>
  </si>
  <si>
    <t>21190-0000-0000-0184</t>
  </si>
  <si>
    <t>MAPEQ MAYORISTAS EN PAPELERIA SA DE CV</t>
  </si>
  <si>
    <t>21190-0000-0000-0343</t>
  </si>
  <si>
    <t>COMERCIALIZACION OFITODO SA DE CV</t>
  </si>
  <si>
    <t>21190-0000-0000-0192</t>
  </si>
  <si>
    <t>DISTRIBUIDORA ANDY DE LEON SA DE CV</t>
  </si>
  <si>
    <t>21190-0000-0000-0054</t>
  </si>
  <si>
    <t>BAREFA SA DE CV</t>
  </si>
  <si>
    <t>NOTAS A LOS ESTADOS FINANCIEROS DEL 01 DE ENERO AL 31 DE DICIEMBRE DE 2016</t>
  </si>
  <si>
    <t>41430-4301-0000-1002</t>
  </si>
  <si>
    <t>CONTRATOS NUEVOS Y RENOVACIONES</t>
  </si>
  <si>
    <t>INGRESOS PROPIOS POR CONTRATOS NUEVOS DE RECOLECCION A NEGOCIOS</t>
  </si>
  <si>
    <t>41430-4301-0000-1006</t>
  </si>
  <si>
    <t>DISPOSICION FINAL DE ESCOMBRO</t>
  </si>
  <si>
    <t>INGRESOS PROPIOS POR LA RECEPCION DE DISPOSICION FINAL DE ESCOMBRO</t>
  </si>
  <si>
    <t>41590-5103-0000-1003</t>
  </si>
  <si>
    <t>INGRESOS POR BASURA QUE NO ES BASURA</t>
  </si>
  <si>
    <t>INGRESOS PROPIOS POR  LA VENTA DE RECICLADOS BASURA QUE NO ES BASURA</t>
  </si>
  <si>
    <t>41690-6109-0000-1004</t>
  </si>
  <si>
    <t>MULTAS</t>
  </si>
  <si>
    <t>INGRESOS PROPIOS POR SANCIONES IMPUESTAS A CONTRATISTAS</t>
  </si>
  <si>
    <t>42230-9000-0000-0018</t>
  </si>
  <si>
    <t>SUBSIDIOS 2016</t>
  </si>
  <si>
    <t>INGRESOS PROPIOS POR SUBSIDIO DE GASTO CORRIENTE (MUNICIPAL) Y PROYECTO DE RECOLECCION DE BASURA (FEDERAL), PROYECTO DE PLANTA DE LEXIVIADOS, PAPELERAS INTELIGENTES</t>
  </si>
  <si>
    <t>43100-0000-0000-0000</t>
  </si>
  <si>
    <t>INGRESOS FINANCIEROS</t>
  </si>
  <si>
    <t>PRODUCTOS FINANCIEROS Y OTROS INGRESOS</t>
  </si>
  <si>
    <t>INTERESES GENERADOS POR LAS INVERSIONES EN BANCOS</t>
  </si>
  <si>
    <t>43990-0000-0000-0000</t>
  </si>
  <si>
    <t>OTROS INGRESOS Y BENEFICIOS VARIOS</t>
  </si>
  <si>
    <t>DIFERENCIAS POR REDONDEOS, POR EMISION DE CONSTANCIAS Y VENTA DE BASES DE LAS LICITACIONES PÚBLICAS</t>
  </si>
  <si>
    <t>DIFERENCIAS EN COBROS Y REEMBOLSOS POR DAÑOS CAUSADOS A BIENES DEL SIAP, EMISION DE CONSTANCIAS POR LA VALIDACION DE TIRO DE ESCOMBRO Y VENTA DE BASES DE LICITACIONES PÚBLICAS.</t>
  </si>
  <si>
    <t>51110-0000-0000-0000</t>
  </si>
  <si>
    <t>REMUNERACIONES AL PERSONAL PERMANENTE</t>
  </si>
  <si>
    <t>SIN EROGACION</t>
  </si>
  <si>
    <t>51120-0000-0000-0000</t>
  </si>
  <si>
    <t>REMUNERACIONES AL PERSONAL DE CARACTER TRANSITORIO</t>
  </si>
  <si>
    <t>HONORARIOS PROFESIONALES DEL PERSONAL DEL SIAP CONTRATADO EN ESTE ESQUEMA. DEPTO. DE COMERCIALIZACION</t>
  </si>
  <si>
    <t>51130-0000-0000-0000</t>
  </si>
  <si>
    <t>REMUNERACIONES ADICIONALES Y ESPECIALES</t>
  </si>
  <si>
    <t>51140-0000-0000-0000</t>
  </si>
  <si>
    <t>SEGURIDAD SOCIAL</t>
  </si>
  <si>
    <t>51150-0000-0000-0000</t>
  </si>
  <si>
    <t>LIQUIDACIONES POR INDEMNIZACIONES Y POR SUELDOS</t>
  </si>
  <si>
    <t>FINIQUITO PERSONAL DE BARRIDO Y COMERCIALIZACION</t>
  </si>
  <si>
    <t>51210-0000-0000-0000</t>
  </si>
  <si>
    <t>MATERIALES DE ADMON, EMISION DE DOCTOS, Y ARTICULO</t>
  </si>
  <si>
    <t>PAPELERIA  Y ARTICULOS DE OFICINA PARA AREAS ADMVAS. DEL SIAP</t>
  </si>
  <si>
    <t>51220-0000-0000-0000</t>
  </si>
  <si>
    <t xml:space="preserve">ALIMENTOS Y UTENSILIOS </t>
  </si>
  <si>
    <t>COMIDAS DE PERSONAL ADMINISTRATIVO Y DE CONSEJO</t>
  </si>
  <si>
    <t>51230-0000-0000-0000</t>
  </si>
  <si>
    <t xml:space="preserve">MATERIAS PRIMAS Y MATERIALES </t>
  </si>
  <si>
    <t>51240-0000-0000-0000</t>
  </si>
  <si>
    <t>MATERIALES Y ARTICULOS DE CONSTRUCCION Y REPARACION</t>
  </si>
  <si>
    <t>SUMINISTRO DE MATERIALES PARA MANTENIMIENTO  DE LAS AREAS ADVAS. DEL SIAP</t>
  </si>
  <si>
    <t>51250-0000-0000-0000</t>
  </si>
  <si>
    <t>PRODUCTOS QUIMICOS, FARMACEUTICOS Y DE LABORATORIO</t>
  </si>
  <si>
    <t>PRODUCTOS QUIMICOS PARA LA PLANTA DE LEXIVIADOS</t>
  </si>
  <si>
    <t>51260-0000-0000-0000</t>
  </si>
  <si>
    <t>SUMINISTRO DE COMBUSTIBLE, ACEITES Y LUBRICANTES PARA UNIDADES OPERATIVAS Y ADVAS DEL SIAP</t>
  </si>
  <si>
    <t>51270-0000-0000-0000</t>
  </si>
  <si>
    <t>VESTUARIOS, BLANCOS, PRENDAS DE PROTECCION Y DEPOR</t>
  </si>
  <si>
    <t>CHALECOS PARA PROTECCION DE PERSONAL OPERATIVO</t>
  </si>
  <si>
    <t>51290-0000-0000-0000</t>
  </si>
  <si>
    <t>HERRAMIENTAS, REFACCIONES Y ACCESORIOS MENORES</t>
  </si>
  <si>
    <t>REFACCIONES PARA MATTO DE UNIDADES Y MOBILIARIO DEL SIAP</t>
  </si>
  <si>
    <t>51310-0000-0000-0000</t>
  </si>
  <si>
    <t>SERVICIOS BASICOS</t>
  </si>
  <si>
    <t xml:space="preserve">SERVICIO DE TELEFONIA TRADICIONAL Y MOBIL </t>
  </si>
  <si>
    <t>51320-0000-0000-0000</t>
  </si>
  <si>
    <t>SERVICIOS DE ARRENDAMIENTO</t>
  </si>
  <si>
    <t>RENTA DE EQUPOS GPS, SMARPHONE Y CARPAS PARA EVENTO DEL RALLY</t>
  </si>
  <si>
    <t>51330-0000-0000-0000</t>
  </si>
  <si>
    <t>SERVICIOS PROFESIONALES, CIENTIFICOS Y TECNICOS</t>
  </si>
  <si>
    <t>IMPRESIONES OFICIALES Y EL SERVICIO DE VIGILANCIA EN LAS INSTALACIONES DEL SIAP</t>
  </si>
  <si>
    <t>51340-0000-0000-0000</t>
  </si>
  <si>
    <t>SERVICIOS FINANCIEROS, BANCARIOS Y COMERCIALES</t>
  </si>
  <si>
    <t>COMISIONES BANCARIAS, POR VENTAS Y ACARREOS DE UNIDADES A LA PENSION DEL SIAP Y  COMISIONES PROFESIONALES DEL PERSONAL DEL SIAP CONTRATADO EN ESTE ESQUEMA</t>
  </si>
  <si>
    <t>51350-0000-0000-0000</t>
  </si>
  <si>
    <t>SERVICIOS DE INSTALACION, REPARACION, MANTENIMIENT</t>
  </si>
  <si>
    <t>PAGO DE SERVICIO DE RECOLECCION   Y MANTTO. PARA DE LOS CAMIONES PROPIEDAD DEL SIAP EN TALLERES EXTERNOS ASI COMO EL SERVICIO DE RECOLECCION DE RUTAS RURALES, CUADRILLAS Y RUTAS COMERCIALES</t>
  </si>
  <si>
    <t>51360-0000-0000-0000</t>
  </si>
  <si>
    <t xml:space="preserve">SERVICIOS DE COMUNICACIÓN SOCIAL Y PUBLICIDAD </t>
  </si>
  <si>
    <t>PUBLICACIONES DE VENTA DE BASES PARA LICITACIONES</t>
  </si>
  <si>
    <t>51370-0000-0000-0000</t>
  </si>
  <si>
    <t>PAGO DE ESTACIONAMIENTOS DE LAS UNIDADES OFICIALES AL ACUDIR A OTRAS DEPENDENCIAS DEL MUNICIPIO</t>
  </si>
  <si>
    <t>51380-0000-0000-0000</t>
  </si>
  <si>
    <t>SERVICIOS OFICIALES</t>
  </si>
  <si>
    <t>SERVICIO DE COFFE BREAK JUNTAS DEL CONSEJO DIRECTIV O Y COMPRA DE AGUA DE GARRAFON PARA EL PERSONAL DEL SIAP, EVENTO DEL DIA DEL EMPLEADO DE ASEO PÚBLICO  Y EVENTO DE FIN DE AÑO DE LOS EMPLEADOS DEL SIAP</t>
  </si>
  <si>
    <t>51390-0000-0000-0000</t>
  </si>
  <si>
    <t>IEPS SOBRE CONSUMO DE COMBUSTIBLES Y LUBRICANTES Y COMISION POR EL MISMO SERVICIO</t>
  </si>
  <si>
    <t>51500-0000-0000-0000</t>
  </si>
  <si>
    <t>BIENES MUEBLES, INMUEBLES  E INTANGIBLES</t>
  </si>
  <si>
    <t>NO BREAK, DISCO DURO DURO, SACAPUNTAS ELECTRICO, GUILLOTINA</t>
  </si>
  <si>
    <t>51600-0000-0000-0000</t>
  </si>
  <si>
    <t>COMPRA DE UN TELEFONO UNILINEA BASICO SIN MEMORIA</t>
  </si>
  <si>
    <t>51900-0000-0000-0000</t>
  </si>
  <si>
    <t>RENOVACION DE LICENCIAS PARA EQUIPOS DE COMPUTO</t>
  </si>
  <si>
    <t>55000-0000-0000-0000</t>
  </si>
  <si>
    <t>OTROS GASTOS Y PERDIDAS</t>
  </si>
  <si>
    <t>DIFERENCIAS AL MOMENTO DEL COBRO VS LO FACTURADO Y REGISTRO DE ROBO EN LA ESCOMBRERA DEL FONDO PARA CAMBIOS, REGISTRO DE LAS DEPRECIACIONES DEL EJERCICIO 2016</t>
  </si>
  <si>
    <t>31000-0000-0000-0000</t>
  </si>
  <si>
    <t>ACTIVOS FIJOS DONADOS</t>
  </si>
  <si>
    <t>DONACIONES DE CAPITAL</t>
  </si>
  <si>
    <t>32200-0000-0000-0001</t>
  </si>
  <si>
    <t>REMANENTE EJERCICIO 2011</t>
  </si>
  <si>
    <t>32200-0000-0000-0002</t>
  </si>
  <si>
    <t>REMANENTE EJERCICIO 2012</t>
  </si>
  <si>
    <t>32200-0000-0000-0003</t>
  </si>
  <si>
    <t>REMANENTE EJERCICIO 2013</t>
  </si>
  <si>
    <t>32200-0000-0000-0004</t>
  </si>
  <si>
    <t>REMANENTE EJERCICIO 2014</t>
  </si>
  <si>
    <t>32200-0000-0000-0005</t>
  </si>
  <si>
    <t>REMANENTE EJERCICIO 2015</t>
  </si>
  <si>
    <t>11110-0000-0000-0001</t>
  </si>
  <si>
    <t xml:space="preserve">SILVIA ELENA TORRES RODRIGUEZ </t>
  </si>
  <si>
    <t>11110-0000-0000-0009</t>
  </si>
  <si>
    <t>JUAN GERARDO ESQUIVEL HERNANDEZ</t>
  </si>
  <si>
    <t>11110-0000-0000-0010</t>
  </si>
  <si>
    <t>CAROLINZA IRAZU ZAVALA RODRIGUEZ</t>
  </si>
  <si>
    <t>11110-0000-0000-0011</t>
  </si>
  <si>
    <t>JOSE PADILLA BRAVO</t>
  </si>
  <si>
    <t>11120-0000-0000-0102</t>
  </si>
  <si>
    <t>BANAMEX CTA1095528</t>
  </si>
  <si>
    <t>11120-0000-0000-0103</t>
  </si>
  <si>
    <t>BAJIO CTA 61162140101 SUBSIDIOS</t>
  </si>
  <si>
    <t>11120-0000-0000-0104</t>
  </si>
  <si>
    <t>BAJIO CTA 61162060101</t>
  </si>
  <si>
    <t>11120-0000-0000-0105</t>
  </si>
  <si>
    <t>BAJIO CTA 401 SUBSIDIO 2012</t>
  </si>
  <si>
    <t>11120-0000-0000-0106</t>
  </si>
  <si>
    <t>BAJIO CTA 501 ESCOMBRERA</t>
  </si>
  <si>
    <t>11120-0000-0000-0107</t>
  </si>
  <si>
    <t>BAJIO CTA 5695</t>
  </si>
  <si>
    <t>11120-0000-0000-0108</t>
  </si>
  <si>
    <t>BAJIO 8616351 FONDO CONTINGENCIAS</t>
  </si>
  <si>
    <t>11120-0000-0000-0109</t>
  </si>
  <si>
    <t>BAJIO 742 SERV RECOLECCION</t>
  </si>
  <si>
    <t>11120-0000-0000-0112</t>
  </si>
  <si>
    <t>BAJIO CTA. 8799</t>
  </si>
  <si>
    <t>11120-0000-0000-0113</t>
  </si>
  <si>
    <t>BAJIO CTA 8898</t>
  </si>
  <si>
    <t>11120-0000-0000-0114</t>
  </si>
  <si>
    <t>BAJIO No. CTA. 5657</t>
  </si>
  <si>
    <t>111511001</t>
  </si>
  <si>
    <t>DEL BAJIO 8392425 Estatal Mpal</t>
  </si>
  <si>
    <t>MULTICUENTA</t>
  </si>
  <si>
    <t>111511002</t>
  </si>
  <si>
    <t>DEL BAJIO 8508830 Mpal S Rural</t>
  </si>
  <si>
    <t>111511003</t>
  </si>
  <si>
    <t>DEL BAJIO 9711789 Estatal S Rural</t>
  </si>
  <si>
    <t>111511004</t>
  </si>
  <si>
    <t>DEL BAJIO 11133113 Prossapys</t>
  </si>
  <si>
    <t>112214002</t>
  </si>
  <si>
    <t>CXC DOCUMENTACION</t>
  </si>
  <si>
    <t>112215001</t>
  </si>
  <si>
    <t>CXC CONVENIOS</t>
  </si>
  <si>
    <t>CARGO X ABONO INDEBIDO</t>
  </si>
  <si>
    <t>PÓLIZA DE INGRESOS</t>
  </si>
  <si>
    <t>SALDA CON CIERRE DE EJERCICIO</t>
  </si>
  <si>
    <t>REGISTRO DE CONVENIO PARA OBRAS</t>
  </si>
  <si>
    <t>EN PLAZO DE EJECUCIÓN</t>
  </si>
  <si>
    <t>112313003</t>
  </si>
  <si>
    <t>112315001</t>
  </si>
  <si>
    <t>RECAUDACIÓN POR SERVICIOS</t>
  </si>
  <si>
    <t>112911002</t>
  </si>
  <si>
    <t>SOLICITUD DE DEVOLUCIÓN ANTE AUTORIDAD</t>
  </si>
  <si>
    <t>AUTORIDAD NO REINTEGRA SALDOS A FAVOR</t>
  </si>
  <si>
    <t>ANT. A CONTRATISTAS</t>
  </si>
  <si>
    <t>ANTICIPO SE AMORTIZA CONFORME AVANCE DE ESTIMACIONES</t>
  </si>
  <si>
    <t>NO SOBREPASA LOS PERIODOS ESTIPULADOS EN CONTRATO PARA EJECUCIÓN DE OBRA</t>
  </si>
  <si>
    <t>EL SAPAL RURAL NO CUENTA CON INVENTARIOS</t>
  </si>
  <si>
    <t>EL SAPAL RURAL NO CUENTA CON ALMACENES</t>
  </si>
  <si>
    <t>EL SAPAL RURAL NO CUENTA CON ACTIVOS DE ESTA ÍNDOLE</t>
  </si>
  <si>
    <t>INGRESOS POR RECAUDACIÓN</t>
  </si>
  <si>
    <t>CONVENIOS, APORTACIONES</t>
  </si>
  <si>
    <t>211712002</t>
  </si>
  <si>
    <t>IVA TRASLADABLE</t>
  </si>
  <si>
    <t>0.2 POR CIENTO ICIC</t>
  </si>
  <si>
    <t>0.5 POR CIENTO SFP</t>
  </si>
  <si>
    <r>
      <t xml:space="preserve">NOTAS A LOS ESTADOS FINANCIEROS DE </t>
    </r>
    <r>
      <rPr>
        <b/>
        <sz val="8"/>
        <color rgb="FFFF0000"/>
        <rFont val="Arial"/>
        <family val="2"/>
      </rPr>
      <t>SEGUNDO</t>
    </r>
    <r>
      <rPr>
        <b/>
        <sz val="8"/>
        <rFont val="Arial"/>
        <family val="2"/>
      </rPr>
      <t xml:space="preserve"> </t>
    </r>
    <r>
      <rPr>
        <b/>
        <sz val="8"/>
        <color indexed="10"/>
        <rFont val="Arial"/>
        <family val="2"/>
      </rPr>
      <t>TRIMESTRE</t>
    </r>
    <r>
      <rPr>
        <b/>
        <sz val="8"/>
        <rFont val="Arial"/>
        <family val="2"/>
      </rPr>
      <t xml:space="preserve"> DE </t>
    </r>
    <r>
      <rPr>
        <b/>
        <sz val="8"/>
        <color indexed="10"/>
        <rFont val="Arial"/>
        <family val="2"/>
      </rPr>
      <t>2016</t>
    </r>
  </si>
  <si>
    <t>ING X SERV AGUA POTABLE (P)</t>
  </si>
  <si>
    <t>ING X SERV ALCANTARILLADO (P)</t>
  </si>
  <si>
    <t>ING X SERV SANEAMIENTO (P)</t>
  </si>
  <si>
    <t>ING X INCORP FRACCIONAMIENTOS (P)</t>
  </si>
  <si>
    <t>RECAUDACIÓN POR CONTRATACIÓN</t>
  </si>
  <si>
    <t>ING X INCORP DOMÉSTICOS (P)</t>
  </si>
  <si>
    <t>ING X SERV TOMAS Y DESCARGAS (P)</t>
  </si>
  <si>
    <t>ING X SERV ANALISIS QUIMICOS (P)</t>
  </si>
  <si>
    <t>ING X SANCIONES (P)</t>
  </si>
  <si>
    <t>INGRESOS ACCESORIOS</t>
  </si>
  <si>
    <t>ING X GASTOS COBRANZA (P)</t>
  </si>
  <si>
    <t>ING X INT DE FINANCIAMIENTO</t>
  </si>
  <si>
    <t>ING X INT MORATORIOS</t>
  </si>
  <si>
    <t>421212001</t>
  </si>
  <si>
    <t>APORT ESTATALES</t>
  </si>
  <si>
    <t>CUMPLIMIENTO DE CONVENIO</t>
  </si>
  <si>
    <t>421213001</t>
  </si>
  <si>
    <t>APORT MUNICIPALES</t>
  </si>
  <si>
    <t>421213002</t>
  </si>
  <si>
    <t>APORT MUNICIPALES EJER</t>
  </si>
  <si>
    <t>421311002</t>
  </si>
  <si>
    <t>CONV APORT SAPAL</t>
  </si>
  <si>
    <t>421311003</t>
  </si>
  <si>
    <t>CONVENIOS MUNICIPIO</t>
  </si>
  <si>
    <t>431111002</t>
  </si>
  <si>
    <t>INT X FINANCIAMIENTO (P)</t>
  </si>
  <si>
    <t>INTERESES ACCESORIOS</t>
  </si>
  <si>
    <t>431111003</t>
  </si>
  <si>
    <t>INT MORATORIOS (P)</t>
  </si>
  <si>
    <t>COMISIÓN X CHEQUE DEVUELTO</t>
  </si>
  <si>
    <t>ING DIVERSOS (P)</t>
  </si>
  <si>
    <t>SERV DE AGUA SANEAMIENTO (P)</t>
  </si>
  <si>
    <t>SERV INTEGRALES Y OTROS SERV (P)</t>
  </si>
  <si>
    <t>SERVICIOS PROPORCIONADOS POR SAPAL</t>
  </si>
  <si>
    <t>OTROS ARRENDAMIENTOS (P)</t>
  </si>
  <si>
    <t>ARRENDAMIENTO PROPORCIONADO POR SAPAL</t>
  </si>
  <si>
    <t>COMISIONES Y SITUACIONES BANCARIAS</t>
  </si>
  <si>
    <t>AFECTACIONES</t>
  </si>
  <si>
    <t>559111001</t>
  </si>
  <si>
    <t xml:space="preserve">GASTOS DE EJERCICIOS ANTERIORES </t>
  </si>
  <si>
    <t>OBRAS TRANSFERIBLES EJERCICIOS ANTERIORES</t>
  </si>
  <si>
    <t>311111001</t>
  </si>
  <si>
    <t>PATRIMONIO INSTITUCIONAL</t>
  </si>
  <si>
    <t>ACTUALIZACION DE HACIENDA PUBLICA/PATRIMONIO</t>
  </si>
  <si>
    <t>PROPIOS</t>
  </si>
  <si>
    <t>311114001</t>
  </si>
  <si>
    <t>APORT MUNICIPALES (P)</t>
  </si>
  <si>
    <t>321111001</t>
  </si>
  <si>
    <t>322111003</t>
  </si>
  <si>
    <t>RESULTADO 2011</t>
  </si>
  <si>
    <t>322111004</t>
  </si>
  <si>
    <t>RESULTADO 2012</t>
  </si>
  <si>
    <t>322111005</t>
  </si>
  <si>
    <t>RESULTADO 2013</t>
  </si>
  <si>
    <t>322111006</t>
  </si>
  <si>
    <t>RESULTADO 2014</t>
  </si>
  <si>
    <t>322111007</t>
  </si>
  <si>
    <t>RESULTADO 2015</t>
  </si>
  <si>
    <t>DEL BAJIO 6685531</t>
  </si>
  <si>
    <t>DEL BAJIO 6690309</t>
  </si>
  <si>
    <t>DEL BAJIO 8660540</t>
  </si>
  <si>
    <t>CONSTRUCCIONES EN PROCESO EN BIENES DE DOMINIO PÚBLICO</t>
  </si>
  <si>
    <t>25% MUNICIPAL</t>
  </si>
  <si>
    <t>FPJ</t>
  </si>
  <si>
    <t>PPM</t>
  </si>
  <si>
    <t>SAPAL-RURAL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</si>
</sst>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Red]\-&quot;$&quot;#,##0.00"/>
    <numFmt numFmtId="41" formatCode="_-* #,##0_-;\-* #,##0_-;_-* &quot;-&quot;_-;_-@_-"/>
    <numFmt numFmtId="44" formatCode="_-&quot;$&quot;* #,##0.00_-;\-&quot;$&quot;* #,##0.00_-;_-&quot;$&quot;* &quot;-&quot;??_-;_-@_-"/>
    <numFmt numFmtId="43" formatCode="_-* #,##0.00_-;\-* #,##0.00_-;_-* &quot;-&quot;??_-;_-@_-"/>
    <numFmt numFmtId="164" formatCode="0;[Red]0"/>
    <numFmt numFmtId="165" formatCode="0.0000%"/>
    <numFmt numFmtId="166" formatCode="_-* #,##0_-;\-* #,##0_-;_-* &quot;-&quot;??_-;_-@_-"/>
    <numFmt numFmtId="167" formatCode="#,##0.00_ ;\-#,##0.00\ "/>
  </numFmts>
  <fonts count="42">
    <font>
      <sz val="11"/>
      <color theme="1"/>
      <name val="Calibri"/>
      <family val="2"/>
      <scheme val="minor"/>
    </font>
    <font>
      <b/>
      <sz val="8"/>
      <name val="Arial"/>
      <family val="2"/>
    </font>
    <font>
      <sz val="8"/>
      <name val="Arial"/>
      <family val="2"/>
    </font>
    <font>
      <sz val="10"/>
      <name val="Arial"/>
      <family val="2"/>
    </font>
    <font>
      <b/>
      <sz val="8"/>
      <color indexed="10"/>
      <name val="Arial"/>
      <family val="2"/>
    </font>
    <font>
      <sz val="8"/>
      <color indexed="8"/>
      <name val="Arial"/>
      <family val="2"/>
    </font>
    <font>
      <b/>
      <sz val="10"/>
      <name val="Arial"/>
      <family val="2"/>
    </font>
    <font>
      <b/>
      <sz val="9"/>
      <name val="Arial"/>
      <family val="2"/>
    </font>
    <font>
      <sz val="11"/>
      <color theme="1"/>
      <name val="Calibri"/>
      <family val="2"/>
      <scheme val="minor"/>
    </font>
    <font>
      <sz val="8"/>
      <color theme="1"/>
      <name val="Arial"/>
      <family val="2"/>
    </font>
    <font>
      <sz val="8"/>
      <color theme="0"/>
      <name val="Arial"/>
      <family val="2"/>
    </font>
    <font>
      <b/>
      <sz val="8"/>
      <color theme="0"/>
      <name val="Arial"/>
      <family val="2"/>
    </font>
    <font>
      <sz val="11"/>
      <color theme="1"/>
      <name val="Garamond"/>
      <family val="2"/>
    </font>
    <font>
      <sz val="8"/>
      <color rgb="FFFF0000"/>
      <name val="Arial"/>
      <family val="2"/>
    </font>
    <font>
      <b/>
      <sz val="8"/>
      <color theme="1"/>
      <name val="Arial"/>
      <family val="2"/>
    </font>
    <font>
      <sz val="8"/>
      <color theme="0" tint="-0.34998626667073579"/>
      <name val="Arial"/>
      <family val="2"/>
    </font>
    <font>
      <b/>
      <sz val="8"/>
      <color theme="9" tint="0.59999389629810485"/>
      <name val="Arial"/>
      <family val="2"/>
    </font>
    <font>
      <sz val="8"/>
      <color theme="1"/>
      <name val="Calibri"/>
      <family val="2"/>
      <scheme val="minor"/>
    </font>
    <font>
      <sz val="8"/>
      <color rgb="FF000000"/>
      <name val="Arial"/>
      <family val="2"/>
    </font>
    <font>
      <b/>
      <sz val="8"/>
      <color rgb="FF000000"/>
      <name val="Arial"/>
      <family val="2"/>
    </font>
    <font>
      <b/>
      <sz val="8"/>
      <color rgb="FF92D050"/>
      <name val="Arial"/>
      <family val="2"/>
    </font>
    <font>
      <sz val="8"/>
      <color rgb="FF92D050"/>
      <name val="Arial"/>
      <family val="2"/>
    </font>
    <font>
      <b/>
      <sz val="10"/>
      <color theme="1"/>
      <name val="Arial"/>
      <family val="2"/>
    </font>
    <font>
      <b/>
      <sz val="8"/>
      <color indexed="9"/>
      <name val="Arial"/>
      <family val="2"/>
    </font>
    <font>
      <b/>
      <sz val="8"/>
      <color indexed="8"/>
      <name val="Arial"/>
      <family val="2"/>
    </font>
    <font>
      <sz val="10"/>
      <color theme="1"/>
      <name val="Calibri"/>
      <family val="2"/>
      <scheme val="minor"/>
    </font>
    <font>
      <b/>
      <sz val="9"/>
      <color indexed="8"/>
      <name val="Arial"/>
      <family val="2"/>
    </font>
    <font>
      <sz val="9"/>
      <color indexed="8"/>
      <name val="Arial"/>
      <family val="2"/>
    </font>
    <font>
      <sz val="10"/>
      <color indexed="8"/>
      <name val="Arial"/>
      <family val="2"/>
    </font>
    <font>
      <sz val="11"/>
      <color indexed="8"/>
      <name val="Calibri"/>
      <family val="2"/>
    </font>
    <font>
      <b/>
      <sz val="10"/>
      <name val="Century Gothic"/>
      <family val="2"/>
    </font>
    <font>
      <sz val="10"/>
      <name val="Century Gothic"/>
      <family val="2"/>
    </font>
    <font>
      <sz val="8"/>
      <color indexed="9"/>
      <name val="Arial"/>
      <family val="2"/>
    </font>
    <font>
      <sz val="8"/>
      <color indexed="8"/>
      <name val="Calibri"/>
      <family val="2"/>
    </font>
    <font>
      <b/>
      <sz val="8"/>
      <color indexed="51"/>
      <name val="Arial"/>
      <family val="2"/>
    </font>
    <font>
      <b/>
      <sz val="8"/>
      <color indexed="50"/>
      <name val="Arial"/>
      <family val="2"/>
    </font>
    <font>
      <sz val="8"/>
      <color indexed="10"/>
      <name val="Arial"/>
      <family val="2"/>
    </font>
    <font>
      <sz val="8"/>
      <color indexed="50"/>
      <name val="Arial"/>
      <family val="2"/>
    </font>
    <font>
      <b/>
      <sz val="10"/>
      <color indexed="8"/>
      <name val="Arial"/>
      <family val="2"/>
    </font>
    <font>
      <b/>
      <sz val="12"/>
      <color theme="1"/>
      <name val="Arial"/>
      <family val="2"/>
    </font>
    <font>
      <sz val="10"/>
      <color theme="1"/>
      <name val="Arial Unicode MS"/>
      <family val="2"/>
    </font>
    <font>
      <b/>
      <sz val="8"/>
      <color rgb="FFFF0000"/>
      <name val="Arial"/>
      <family val="2"/>
    </font>
  </fonts>
  <fills count="14">
    <fill>
      <patternFill patternType="none"/>
    </fill>
    <fill>
      <patternFill patternType="gray125"/>
    </fill>
    <fill>
      <patternFill patternType="solid">
        <fgColor rgb="FFFFCC99"/>
        <bgColor indexed="64"/>
      </patternFill>
    </fill>
    <fill>
      <patternFill patternType="solid">
        <fgColor rgb="FF92D05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9"/>
      </patternFill>
    </fill>
    <fill>
      <patternFill patternType="solid">
        <fgColor theme="0"/>
        <bgColor indexed="64"/>
      </patternFill>
    </fill>
    <fill>
      <patternFill patternType="solid">
        <fgColor indexed="47"/>
        <bgColor indexed="64"/>
      </patternFill>
    </fill>
    <fill>
      <patternFill patternType="solid">
        <fgColor indexed="50"/>
        <bgColor indexed="64"/>
      </patternFill>
    </fill>
    <fill>
      <patternFill patternType="solid">
        <fgColor indexed="5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diagonal/>
    </border>
    <border>
      <left/>
      <right style="thin">
        <color rgb="FF000000"/>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hair">
        <color theme="0" tint="-0.24994659260841701"/>
      </left>
      <right/>
      <top/>
      <bottom style="hair">
        <color theme="0" tint="-0.24994659260841701"/>
      </bottom>
      <diagonal/>
    </border>
    <border>
      <left style="thin">
        <color indexed="8"/>
      </left>
      <right/>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8"/>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style="thin">
        <color indexed="8"/>
      </right>
      <top style="thin">
        <color indexed="8"/>
      </top>
      <bottom/>
      <diagonal/>
    </border>
    <border>
      <left/>
      <right style="thin">
        <color indexed="64"/>
      </right>
      <top style="thin">
        <color indexed="64"/>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medium">
        <color indexed="64"/>
      </right>
      <top style="thin">
        <color indexed="64"/>
      </top>
      <bottom style="thin">
        <color rgb="FF000000"/>
      </bottom>
      <diagonal/>
    </border>
    <border>
      <left/>
      <right style="thin">
        <color indexed="64"/>
      </right>
      <top/>
      <bottom style="thin">
        <color rgb="FF000000"/>
      </bottom>
      <diagonal/>
    </border>
  </borders>
  <cellStyleXfs count="15">
    <xf numFmtId="0" fontId="0" fillId="0" borderId="0"/>
    <xf numFmtId="43" fontId="8" fillId="0" borderId="0" applyFont="0" applyFill="0" applyBorder="0" applyAlignment="0" applyProtection="0"/>
    <xf numFmtId="0" fontId="8" fillId="0" borderId="0"/>
    <xf numFmtId="0" fontId="3" fillId="0" borderId="0"/>
    <xf numFmtId="0" fontId="12"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0" fontId="8" fillId="0" borderId="0"/>
    <xf numFmtId="43" fontId="8" fillId="0" borderId="0" applyFont="0" applyFill="0" applyBorder="0" applyAlignment="0" applyProtection="0"/>
    <xf numFmtId="9" fontId="29" fillId="0" borderId="0" applyFont="0" applyFill="0" applyBorder="0" applyAlignment="0" applyProtection="0"/>
  </cellStyleXfs>
  <cellXfs count="1053">
    <xf numFmtId="0" fontId="0" fillId="0" borderId="0" xfId="0"/>
    <xf numFmtId="0" fontId="15" fillId="0" borderId="0" xfId="0" applyFont="1"/>
    <xf numFmtId="0" fontId="2" fillId="0" borderId="0" xfId="0" applyFont="1"/>
    <xf numFmtId="0" fontId="14" fillId="0" borderId="0" xfId="0" applyFont="1"/>
    <xf numFmtId="4" fontId="14" fillId="0" borderId="0" xfId="0" applyNumberFormat="1" applyFont="1"/>
    <xf numFmtId="43" fontId="9" fillId="0" borderId="0" xfId="1" applyFont="1"/>
    <xf numFmtId="4" fontId="9" fillId="0" borderId="0" xfId="1" applyNumberFormat="1" applyFont="1"/>
    <xf numFmtId="0" fontId="10" fillId="0" borderId="0" xfId="0" applyFont="1"/>
    <xf numFmtId="0" fontId="9" fillId="0" borderId="0" xfId="0" applyFont="1"/>
    <xf numFmtId="4" fontId="9" fillId="0" borderId="0" xfId="0" applyNumberFormat="1" applyFont="1"/>
    <xf numFmtId="0" fontId="1" fillId="2" borderId="1" xfId="2" applyFont="1" applyFill="1" applyBorder="1" applyAlignment="1">
      <alignment horizontal="left" vertical="top"/>
    </xf>
    <xf numFmtId="0" fontId="1" fillId="2" borderId="1" xfId="2" applyFont="1" applyFill="1" applyBorder="1" applyAlignment="1">
      <alignment horizontal="left" vertical="top" wrapText="1"/>
    </xf>
    <xf numFmtId="0" fontId="1" fillId="2" borderId="1" xfId="2" applyFont="1" applyFill="1" applyBorder="1" applyAlignment="1">
      <alignment horizontal="center" vertical="top" wrapText="1"/>
    </xf>
    <xf numFmtId="0" fontId="14" fillId="0" borderId="0" xfId="0" applyFont="1" applyAlignment="1">
      <alignment horizontal="center"/>
    </xf>
    <xf numFmtId="4" fontId="14" fillId="0" borderId="0" xfId="0" applyNumberFormat="1" applyFont="1" applyAlignment="1">
      <alignment horizontal="center"/>
    </xf>
    <xf numFmtId="0" fontId="14" fillId="2" borderId="1" xfId="3" applyFont="1" applyFill="1" applyBorder="1" applyAlignment="1">
      <alignment horizontal="center" vertical="center" wrapText="1"/>
    </xf>
    <xf numFmtId="0" fontId="14" fillId="2" borderId="1" xfId="0" applyFont="1" applyFill="1" applyBorder="1" applyAlignment="1">
      <alignment horizontal="center" vertical="center"/>
    </xf>
    <xf numFmtId="4" fontId="14" fillId="2" borderId="1" xfId="1"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9" fillId="0" borderId="0" xfId="0" applyFont="1" applyFill="1"/>
    <xf numFmtId="4" fontId="14" fillId="3" borderId="1" xfId="0" applyNumberFormat="1" applyFont="1" applyFill="1" applyBorder="1" applyAlignment="1">
      <alignment horizontal="right" wrapText="1"/>
    </xf>
    <xf numFmtId="4" fontId="9" fillId="0" borderId="0" xfId="0" applyNumberFormat="1" applyFont="1" applyFill="1"/>
    <xf numFmtId="4" fontId="1" fillId="0" borderId="0" xfId="2" applyNumberFormat="1" applyFont="1" applyFill="1" applyBorder="1" applyAlignment="1">
      <alignment horizontal="left" vertical="top" wrapText="1"/>
    </xf>
    <xf numFmtId="0" fontId="14" fillId="2" borderId="24" xfId="0"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4" fontId="9" fillId="0" borderId="0" xfId="0" applyNumberFormat="1" applyFont="1" applyFill="1" applyBorder="1" applyAlignment="1">
      <alignment horizontal="right" wrapText="1"/>
    </xf>
    <xf numFmtId="4" fontId="14" fillId="3" borderId="25" xfId="0" applyNumberFormat="1" applyFont="1" applyFill="1" applyBorder="1" applyAlignment="1">
      <alignment horizontal="right" wrapText="1"/>
    </xf>
    <xf numFmtId="4" fontId="14" fillId="0" borderId="0" xfId="0" applyNumberFormat="1" applyFont="1" applyFill="1" applyBorder="1" applyAlignment="1">
      <alignment horizontal="right" wrapText="1"/>
    </xf>
    <xf numFmtId="0" fontId="14" fillId="0" borderId="0" xfId="0" applyFont="1" applyFill="1" applyBorder="1" applyAlignment="1">
      <alignment horizontal="center" vertical="center" wrapText="1"/>
    </xf>
    <xf numFmtId="0" fontId="14" fillId="3" borderId="26" xfId="0" applyFont="1" applyFill="1" applyBorder="1" applyAlignment="1">
      <alignment horizontal="left" vertical="center" wrapText="1"/>
    </xf>
    <xf numFmtId="4" fontId="14" fillId="3" borderId="27" xfId="0" applyNumberFormat="1" applyFont="1" applyFill="1" applyBorder="1" applyAlignment="1">
      <alignment horizontal="right" wrapText="1"/>
    </xf>
    <xf numFmtId="4" fontId="14" fillId="3" borderId="2" xfId="0" applyNumberFormat="1" applyFont="1" applyFill="1" applyBorder="1" applyAlignment="1">
      <alignment horizontal="right" wrapText="1"/>
    </xf>
    <xf numFmtId="4" fontId="10" fillId="0" borderId="0" xfId="0" applyNumberFormat="1" applyFont="1"/>
    <xf numFmtId="0" fontId="1" fillId="2" borderId="1" xfId="2" applyFont="1" applyFill="1" applyBorder="1" applyAlignment="1">
      <alignment horizontal="left" vertical="center"/>
    </xf>
    <xf numFmtId="4" fontId="14" fillId="0" borderId="0" xfId="1" applyNumberFormat="1" applyFont="1" applyAlignment="1">
      <alignment vertical="center"/>
    </xf>
    <xf numFmtId="0" fontId="9" fillId="0" borderId="0" xfId="0" applyFont="1" applyAlignment="1">
      <alignment vertical="center"/>
    </xf>
    <xf numFmtId="49" fontId="14" fillId="2" borderId="28" xfId="1" applyNumberFormat="1" applyFont="1" applyFill="1" applyBorder="1" applyAlignment="1">
      <alignment horizontal="center" vertical="center" wrapText="1"/>
    </xf>
    <xf numFmtId="4" fontId="9" fillId="0" borderId="0" xfId="0" applyNumberFormat="1" applyFont="1" applyAlignment="1">
      <alignment horizontal="left" wrapText="1"/>
    </xf>
    <xf numFmtId="0" fontId="9" fillId="0" borderId="0" xfId="0" applyFont="1" applyAlignment="1">
      <alignment horizontal="left" wrapText="1"/>
    </xf>
    <xf numFmtId="4" fontId="14" fillId="2" borderId="1" xfId="0" applyNumberFormat="1" applyFont="1" applyFill="1" applyBorder="1" applyAlignment="1">
      <alignment horizontal="center" vertical="center"/>
    </xf>
    <xf numFmtId="4" fontId="14" fillId="2" borderId="1" xfId="0" quotePrefix="1" applyNumberFormat="1" applyFont="1" applyFill="1" applyBorder="1" applyAlignment="1">
      <alignment horizontal="center" vertical="center"/>
    </xf>
    <xf numFmtId="0" fontId="9" fillId="0" borderId="0" xfId="0" applyFont="1" applyBorder="1"/>
    <xf numFmtId="4" fontId="9" fillId="0" borderId="0" xfId="0" applyNumberFormat="1" applyFont="1" applyBorder="1"/>
    <xf numFmtId="4" fontId="9" fillId="0" borderId="0" xfId="0" applyNumberFormat="1" applyFont="1" applyAlignment="1">
      <alignment horizontal="left" vertical="center" wrapText="1"/>
    </xf>
    <xf numFmtId="0" fontId="1" fillId="0" borderId="0" xfId="2" applyFont="1" applyFill="1" applyBorder="1" applyAlignment="1">
      <alignment horizontal="left" vertical="top" wrapText="1"/>
    </xf>
    <xf numFmtId="4" fontId="9" fillId="0" borderId="0" xfId="0" applyNumberFormat="1" applyFont="1" applyFill="1" applyAlignment="1">
      <alignment horizontal="left" wrapText="1"/>
    </xf>
    <xf numFmtId="43" fontId="1" fillId="0" borderId="0" xfId="1" applyFont="1" applyFill="1" applyBorder="1" applyAlignment="1">
      <alignment horizontal="center" vertical="top" wrapText="1"/>
    </xf>
    <xf numFmtId="0" fontId="14" fillId="2" borderId="24" xfId="3" applyFont="1" applyFill="1" applyBorder="1" applyAlignment="1">
      <alignment horizontal="center" vertical="center" wrapText="1"/>
    </xf>
    <xf numFmtId="0" fontId="9" fillId="0" borderId="1" xfId="0" applyFont="1" applyBorder="1"/>
    <xf numFmtId="0" fontId="14" fillId="0" borderId="0" xfId="0" applyFont="1" applyAlignment="1">
      <alignment vertical="center"/>
    </xf>
    <xf numFmtId="0" fontId="10" fillId="0" borderId="0" xfId="0" applyFont="1" applyAlignment="1">
      <alignment vertical="center"/>
    </xf>
    <xf numFmtId="0" fontId="14" fillId="2" borderId="28" xfId="0" applyFont="1" applyFill="1" applyBorder="1" applyAlignment="1">
      <alignment horizontal="center" vertical="center" wrapText="1"/>
    </xf>
    <xf numFmtId="4" fontId="1" fillId="0" borderId="0" xfId="2" applyNumberFormat="1" applyFont="1" applyFill="1" applyBorder="1" applyAlignment="1">
      <alignment horizontal="left" vertical="top"/>
    </xf>
    <xf numFmtId="43" fontId="1" fillId="2" borderId="1" xfId="1" applyFont="1" applyFill="1" applyBorder="1" applyAlignment="1">
      <alignment horizontal="center" vertical="top" wrapText="1"/>
    </xf>
    <xf numFmtId="0" fontId="1" fillId="0" borderId="0" xfId="2" applyFont="1" applyFill="1" applyBorder="1" applyAlignment="1">
      <alignment horizontal="left" vertical="top"/>
    </xf>
    <xf numFmtId="4" fontId="1" fillId="0" borderId="3" xfId="2" applyNumberFormat="1" applyFont="1" applyFill="1" applyBorder="1" applyAlignment="1">
      <alignment horizontal="center" vertical="top" wrapText="1"/>
    </xf>
    <xf numFmtId="0" fontId="1" fillId="0" borderId="4" xfId="2" applyFont="1" applyFill="1" applyBorder="1" applyAlignment="1">
      <alignment horizontal="center" vertical="top" wrapText="1"/>
    </xf>
    <xf numFmtId="4" fontId="14" fillId="2" borderId="28" xfId="3" applyNumberFormat="1" applyFont="1" applyFill="1" applyBorder="1" applyAlignment="1">
      <alignment horizontal="center" vertical="center" wrapText="1"/>
    </xf>
    <xf numFmtId="4" fontId="14" fillId="2" borderId="5" xfId="1"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4" fontId="14" fillId="0" borderId="0" xfId="0" applyNumberFormat="1" applyFont="1" applyFill="1" applyBorder="1" applyAlignment="1">
      <alignment horizontal="right" vertical="center" wrapText="1"/>
    </xf>
    <xf numFmtId="0" fontId="14" fillId="2" borderId="28" xfId="0" applyFont="1" applyFill="1" applyBorder="1" applyAlignment="1">
      <alignment horizontal="left" vertical="center"/>
    </xf>
    <xf numFmtId="4" fontId="14" fillId="0" borderId="0" xfId="0" applyNumberFormat="1" applyFont="1" applyFill="1" applyBorder="1" applyAlignment="1">
      <alignment horizontal="left" vertical="center"/>
    </xf>
    <xf numFmtId="0" fontId="14" fillId="0" borderId="0" xfId="0" applyFont="1" applyFill="1" applyBorder="1" applyAlignment="1">
      <alignment horizontal="left" vertical="center"/>
    </xf>
    <xf numFmtId="0" fontId="1" fillId="4" borderId="1" xfId="2" applyFont="1" applyFill="1" applyBorder="1" applyAlignment="1">
      <alignment horizontal="left" vertical="top"/>
    </xf>
    <xf numFmtId="0" fontId="14" fillId="2" borderId="1" xfId="0" applyFont="1" applyFill="1" applyBorder="1" applyAlignment="1">
      <alignment horizontal="left" vertical="center"/>
    </xf>
    <xf numFmtId="4" fontId="9" fillId="0" borderId="0" xfId="0" applyNumberFormat="1" applyFont="1" applyAlignment="1">
      <alignment horizontal="center"/>
    </xf>
    <xf numFmtId="4" fontId="16" fillId="0" borderId="0" xfId="2" applyNumberFormat="1" applyFont="1" applyFill="1" applyBorder="1" applyAlignment="1">
      <alignment horizontal="left" vertical="top"/>
    </xf>
    <xf numFmtId="0" fontId="17" fillId="0" borderId="0" xfId="0" applyFont="1"/>
    <xf numFmtId="0" fontId="14" fillId="2" borderId="29" xfId="0" applyFont="1" applyFill="1" applyBorder="1" applyAlignment="1">
      <alignment horizontal="left" vertical="center"/>
    </xf>
    <xf numFmtId="0" fontId="14" fillId="2" borderId="30" xfId="0" applyFont="1" applyFill="1" applyBorder="1" applyAlignment="1">
      <alignment horizontal="left" vertical="center"/>
    </xf>
    <xf numFmtId="0" fontId="14" fillId="0" borderId="0" xfId="0" applyFont="1" applyBorder="1"/>
    <xf numFmtId="4" fontId="9" fillId="0" borderId="0" xfId="1" applyNumberFormat="1" applyFont="1" applyBorder="1"/>
    <xf numFmtId="4" fontId="9" fillId="0" borderId="0" xfId="1" applyNumberFormat="1" applyFont="1" applyBorder="1" applyAlignment="1">
      <alignment vertical="center"/>
    </xf>
    <xf numFmtId="0" fontId="1" fillId="2" borderId="1" xfId="2" applyFont="1" applyFill="1" applyBorder="1" applyAlignment="1">
      <alignment horizontal="center" vertical="center" wrapText="1"/>
    </xf>
    <xf numFmtId="0" fontId="14" fillId="0" borderId="31" xfId="0" applyFont="1" applyBorder="1" applyAlignment="1"/>
    <xf numFmtId="4" fontId="14" fillId="0" borderId="31" xfId="0" applyNumberFormat="1" applyFont="1" applyBorder="1" applyAlignment="1"/>
    <xf numFmtId="10" fontId="14" fillId="3" borderId="1" xfId="0" applyNumberFormat="1" applyFont="1" applyFill="1" applyBorder="1" applyAlignment="1">
      <alignment horizontal="right" wrapText="1"/>
    </xf>
    <xf numFmtId="4" fontId="1" fillId="0" borderId="0" xfId="2" applyNumberFormat="1" applyFont="1" applyFill="1" applyBorder="1" applyAlignment="1">
      <alignment horizontal="center" vertical="top" wrapText="1"/>
    </xf>
    <xf numFmtId="4" fontId="1" fillId="2" borderId="1" xfId="2" applyNumberFormat="1" applyFont="1" applyFill="1" applyBorder="1" applyAlignment="1">
      <alignment horizontal="center" vertical="top" wrapText="1"/>
    </xf>
    <xf numFmtId="4" fontId="9" fillId="0" borderId="0" xfId="0" applyNumberFormat="1" applyFont="1" applyFill="1" applyBorder="1"/>
    <xf numFmtId="0" fontId="9" fillId="0" borderId="0" xfId="0" applyFont="1" applyFill="1" applyBorder="1"/>
    <xf numFmtId="0" fontId="1" fillId="0" borderId="0" xfId="2" applyFont="1" applyFill="1" applyBorder="1" applyAlignment="1">
      <alignment horizontal="center" vertical="top" wrapText="1"/>
    </xf>
    <xf numFmtId="0" fontId="1" fillId="0" borderId="0" xfId="0" applyFont="1" applyAlignment="1">
      <alignment horizontal="center"/>
    </xf>
    <xf numFmtId="15" fontId="9" fillId="0" borderId="0" xfId="0" applyNumberFormat="1" applyFont="1"/>
    <xf numFmtId="4" fontId="2" fillId="0" borderId="0" xfId="0" applyNumberFormat="1" applyFont="1"/>
    <xf numFmtId="15" fontId="9" fillId="0" borderId="0" xfId="0" applyNumberFormat="1" applyFont="1" applyFill="1"/>
    <xf numFmtId="0" fontId="1" fillId="0" borderId="0" xfId="0" applyFont="1" applyBorder="1"/>
    <xf numFmtId="4" fontId="1" fillId="0" borderId="0" xfId="0" applyNumberFormat="1" applyFont="1" applyBorder="1"/>
    <xf numFmtId="43" fontId="1" fillId="0" borderId="0" xfId="0" applyNumberFormat="1" applyFont="1" applyBorder="1"/>
    <xf numFmtId="15" fontId="1" fillId="0" borderId="0" xfId="0" applyNumberFormat="1" applyFont="1" applyBorder="1"/>
    <xf numFmtId="15" fontId="2" fillId="0" borderId="0" xfId="0" applyNumberFormat="1" applyFont="1"/>
    <xf numFmtId="0" fontId="14" fillId="0" borderId="0" xfId="0" applyFont="1" applyBorder="1" applyAlignment="1"/>
    <xf numFmtId="49" fontId="9" fillId="0" borderId="1" xfId="0" applyNumberFormat="1" applyFont="1" applyBorder="1"/>
    <xf numFmtId="4" fontId="9" fillId="0" borderId="6" xfId="1" applyNumberFormat="1" applyFont="1" applyBorder="1"/>
    <xf numFmtId="10" fontId="9" fillId="0" borderId="0" xfId="1" applyNumberFormat="1" applyFont="1" applyBorder="1"/>
    <xf numFmtId="2" fontId="9" fillId="0" borderId="0" xfId="1" applyNumberFormat="1" applyFont="1" applyBorder="1"/>
    <xf numFmtId="10" fontId="9" fillId="0" borderId="0" xfId="0" applyNumberFormat="1" applyFont="1" applyBorder="1"/>
    <xf numFmtId="2" fontId="1" fillId="2" borderId="1" xfId="1" applyNumberFormat="1" applyFont="1" applyFill="1" applyBorder="1" applyAlignment="1">
      <alignment horizontal="center" vertical="top" wrapText="1"/>
    </xf>
    <xf numFmtId="10" fontId="14" fillId="0" borderId="0" xfId="0" applyNumberFormat="1" applyFont="1"/>
    <xf numFmtId="2" fontId="14" fillId="2" borderId="24" xfId="1" applyNumberFormat="1" applyFont="1" applyFill="1" applyBorder="1" applyAlignment="1">
      <alignment horizontal="center" vertical="center" wrapText="1"/>
    </xf>
    <xf numFmtId="0" fontId="13" fillId="0" borderId="0" xfId="0" applyFont="1" applyBorder="1"/>
    <xf numFmtId="4" fontId="14" fillId="2" borderId="28" xfId="0" applyNumberFormat="1" applyFont="1" applyFill="1" applyBorder="1" applyAlignment="1">
      <alignment horizontal="center" vertical="center" wrapText="1"/>
    </xf>
    <xf numFmtId="4" fontId="9" fillId="0" borderId="0" xfId="1" applyNumberFormat="1" applyFont="1" applyFill="1" applyBorder="1"/>
    <xf numFmtId="4" fontId="1" fillId="0" borderId="31" xfId="1" applyNumberFormat="1" applyFont="1" applyFill="1" applyBorder="1" applyAlignment="1">
      <alignment horizontal="center" vertical="top" wrapText="1"/>
    </xf>
    <xf numFmtId="4" fontId="9" fillId="0" borderId="0" xfId="1" applyNumberFormat="1" applyFont="1" applyBorder="1" applyAlignment="1"/>
    <xf numFmtId="10" fontId="10" fillId="0" borderId="0" xfId="0" applyNumberFormat="1" applyFont="1" applyAlignment="1"/>
    <xf numFmtId="10" fontId="9" fillId="0" borderId="0" xfId="0" applyNumberFormat="1" applyFont="1" applyBorder="1" applyAlignment="1">
      <alignment horizontal="center"/>
    </xf>
    <xf numFmtId="10" fontId="1" fillId="2" borderId="1" xfId="2" applyNumberFormat="1" applyFont="1" applyFill="1" applyBorder="1" applyAlignment="1">
      <alignment horizontal="center" vertical="top"/>
    </xf>
    <xf numFmtId="0" fontId="14" fillId="0" borderId="0" xfId="0" applyFont="1" applyAlignment="1"/>
    <xf numFmtId="4" fontId="14" fillId="0" borderId="0" xfId="0" applyNumberFormat="1" applyFont="1" applyAlignment="1"/>
    <xf numFmtId="10" fontId="14" fillId="0" borderId="0" xfId="0" applyNumberFormat="1" applyFont="1" applyAlignment="1"/>
    <xf numFmtId="0" fontId="18" fillId="0" borderId="28" xfId="0" applyFont="1" applyBorder="1" applyAlignment="1">
      <alignment wrapText="1"/>
    </xf>
    <xf numFmtId="0" fontId="18" fillId="0" borderId="32" xfId="0" applyFont="1" applyBorder="1" applyAlignment="1">
      <alignment wrapText="1"/>
    </xf>
    <xf numFmtId="4" fontId="9" fillId="0" borderId="32" xfId="0" applyNumberFormat="1" applyFont="1" applyFill="1" applyBorder="1" applyAlignment="1">
      <alignment horizontal="right"/>
    </xf>
    <xf numFmtId="10" fontId="9" fillId="0" borderId="28" xfId="0" applyNumberFormat="1" applyFont="1" applyFill="1" applyBorder="1" applyAlignment="1">
      <alignment horizontal="right"/>
    </xf>
    <xf numFmtId="0" fontId="19" fillId="3" borderId="28" xfId="0" applyFont="1" applyFill="1" applyBorder="1" applyAlignment="1">
      <alignment wrapText="1"/>
    </xf>
    <xf numFmtId="4" fontId="14" fillId="3" borderId="32" xfId="0" applyNumberFormat="1" applyFont="1" applyFill="1" applyBorder="1" applyAlignment="1">
      <alignment horizontal="right"/>
    </xf>
    <xf numFmtId="4" fontId="9" fillId="0" borderId="0" xfId="1" applyNumberFormat="1" applyFont="1" applyAlignment="1"/>
    <xf numFmtId="10" fontId="9" fillId="0" borderId="0" xfId="0" applyNumberFormat="1" applyFont="1" applyAlignment="1"/>
    <xf numFmtId="0" fontId="2" fillId="0" borderId="0" xfId="3" applyFont="1" applyFill="1" applyBorder="1"/>
    <xf numFmtId="0" fontId="2" fillId="0" borderId="0" xfId="3" applyFont="1" applyFill="1" applyBorder="1" applyAlignment="1">
      <alignment horizontal="left" wrapText="1"/>
    </xf>
    <xf numFmtId="0" fontId="2" fillId="0" borderId="0" xfId="3" applyFont="1" applyFill="1" applyBorder="1" applyAlignment="1">
      <alignment horizontal="left"/>
    </xf>
    <xf numFmtId="0" fontId="2" fillId="0" borderId="0" xfId="3" applyFont="1" applyFill="1"/>
    <xf numFmtId="0" fontId="14" fillId="0" borderId="24" xfId="3" applyFont="1" applyFill="1" applyBorder="1" applyAlignment="1">
      <alignment horizontal="center" vertical="center" wrapText="1"/>
    </xf>
    <xf numFmtId="0" fontId="14" fillId="0" borderId="28" xfId="3" applyFont="1" applyFill="1" applyBorder="1" applyAlignment="1">
      <alignment horizontal="center" vertical="center" wrapText="1"/>
    </xf>
    <xf numFmtId="0" fontId="9" fillId="0" borderId="1" xfId="4" applyFont="1" applyFill="1" applyBorder="1"/>
    <xf numFmtId="0" fontId="9" fillId="0" borderId="5" xfId="4" applyFont="1" applyFill="1" applyBorder="1"/>
    <xf numFmtId="0" fontId="9" fillId="0" borderId="28" xfId="4" applyFont="1" applyFill="1" applyBorder="1"/>
    <xf numFmtId="0" fontId="1" fillId="2" borderId="1" xfId="2" applyFont="1" applyFill="1" applyBorder="1" applyAlignment="1">
      <alignment horizontal="center" vertical="top" wrapText="1"/>
    </xf>
    <xf numFmtId="0" fontId="9" fillId="0" borderId="0" xfId="0" applyFont="1"/>
    <xf numFmtId="0" fontId="2" fillId="0" borderId="0" xfId="3" applyFont="1" applyFill="1" applyBorder="1" applyAlignment="1">
      <alignment wrapText="1"/>
    </xf>
    <xf numFmtId="4" fontId="9" fillId="0" borderId="1" xfId="0" applyNumberFormat="1" applyFont="1" applyFill="1" applyBorder="1" applyAlignment="1">
      <alignment wrapText="1"/>
    </xf>
    <xf numFmtId="4" fontId="9" fillId="0" borderId="1" xfId="1" applyNumberFormat="1" applyFont="1" applyBorder="1" applyAlignment="1">
      <alignment wrapText="1"/>
    </xf>
    <xf numFmtId="4" fontId="9" fillId="0" borderId="6" xfId="1" applyNumberFormat="1" applyFont="1" applyBorder="1" applyAlignment="1">
      <alignment wrapText="1"/>
    </xf>
    <xf numFmtId="4" fontId="9" fillId="0" borderId="1" xfId="6" applyNumberFormat="1" applyFont="1" applyFill="1" applyBorder="1" applyAlignment="1">
      <alignment wrapText="1"/>
    </xf>
    <xf numFmtId="4" fontId="9" fillId="0" borderId="1" xfId="0" applyNumberFormat="1" applyFont="1" applyBorder="1" applyAlignment="1">
      <alignment wrapText="1"/>
    </xf>
    <xf numFmtId="0" fontId="9" fillId="0" borderId="1" xfId="0" applyFont="1" applyBorder="1" applyAlignment="1"/>
    <xf numFmtId="0" fontId="9" fillId="0" borderId="1" xfId="0" applyFont="1" applyBorder="1" applyAlignment="1">
      <alignment wrapText="1"/>
    </xf>
    <xf numFmtId="43" fontId="9" fillId="0" borderId="1" xfId="1" applyFont="1" applyBorder="1" applyAlignment="1">
      <alignment wrapText="1"/>
    </xf>
    <xf numFmtId="4" fontId="14" fillId="3" borderId="1" xfId="0" applyNumberFormat="1" applyFont="1" applyFill="1" applyBorder="1" applyAlignment="1">
      <alignment wrapText="1"/>
    </xf>
    <xf numFmtId="0" fontId="9" fillId="0" borderId="1" xfId="0" applyFont="1" applyFill="1" applyBorder="1" applyAlignment="1"/>
    <xf numFmtId="4" fontId="14" fillId="3" borderId="26" xfId="0" applyNumberFormat="1" applyFont="1" applyFill="1" applyBorder="1" applyAlignment="1">
      <alignment wrapText="1"/>
    </xf>
    <xf numFmtId="4" fontId="9" fillId="0" borderId="25" xfId="0" applyNumberFormat="1" applyFont="1" applyFill="1" applyBorder="1" applyAlignment="1">
      <alignment wrapText="1"/>
    </xf>
    <xf numFmtId="4" fontId="14" fillId="3" borderId="25" xfId="0" applyNumberFormat="1" applyFont="1" applyFill="1" applyBorder="1" applyAlignment="1">
      <alignment wrapText="1"/>
    </xf>
    <xf numFmtId="4" fontId="14" fillId="3" borderId="27" xfId="0" applyNumberFormat="1" applyFont="1" applyFill="1" applyBorder="1" applyAlignment="1">
      <alignment wrapText="1"/>
    </xf>
    <xf numFmtId="4" fontId="14" fillId="0" borderId="1" xfId="0" applyNumberFormat="1" applyFont="1" applyFill="1" applyBorder="1" applyAlignment="1">
      <alignment wrapText="1"/>
    </xf>
    <xf numFmtId="0" fontId="1" fillId="0" borderId="7" xfId="3" applyFont="1" applyBorder="1" applyAlignment="1">
      <alignment vertical="top"/>
    </xf>
    <xf numFmtId="0" fontId="9" fillId="0" borderId="7" xfId="0" applyFont="1" applyBorder="1"/>
    <xf numFmtId="4" fontId="9" fillId="0" borderId="7" xfId="0" applyNumberFormat="1" applyFont="1" applyBorder="1"/>
    <xf numFmtId="49" fontId="9" fillId="0" borderId="28" xfId="0" applyNumberFormat="1" applyFont="1" applyFill="1" applyBorder="1" applyAlignment="1">
      <alignment wrapText="1"/>
    </xf>
    <xf numFmtId="0" fontId="14" fillId="0" borderId="28" xfId="0" applyFont="1" applyFill="1" applyBorder="1" applyAlignment="1">
      <alignment wrapText="1"/>
    </xf>
    <xf numFmtId="0" fontId="14" fillId="3" borderId="28" xfId="0" applyFont="1" applyFill="1" applyBorder="1" applyAlignment="1">
      <alignment wrapText="1"/>
    </xf>
    <xf numFmtId="0" fontId="14" fillId="0" borderId="0" xfId="0" applyFont="1" applyFill="1" applyBorder="1" applyAlignment="1">
      <alignment horizontal="left" wrapText="1"/>
    </xf>
    <xf numFmtId="0" fontId="9" fillId="0" borderId="0" xfId="0" applyFont="1" applyAlignment="1"/>
    <xf numFmtId="49" fontId="9" fillId="0" borderId="1" xfId="0" applyNumberFormat="1" applyFont="1" applyFill="1" applyBorder="1" applyAlignment="1">
      <alignment wrapText="1"/>
    </xf>
    <xf numFmtId="0" fontId="14" fillId="0" borderId="1" xfId="0" applyFont="1" applyFill="1" applyBorder="1" applyAlignment="1">
      <alignment wrapText="1"/>
    </xf>
    <xf numFmtId="0" fontId="14" fillId="3" borderId="1" xfId="0" applyFont="1" applyFill="1" applyBorder="1" applyAlignment="1">
      <alignment horizontal="left" wrapText="1"/>
    </xf>
    <xf numFmtId="0" fontId="9" fillId="0" borderId="0" xfId="0" applyFont="1" applyFill="1" applyAlignment="1"/>
    <xf numFmtId="4" fontId="9" fillId="0" borderId="0" xfId="0" applyNumberFormat="1" applyFont="1" applyFill="1" applyAlignment="1"/>
    <xf numFmtId="49" fontId="9" fillId="0" borderId="25" xfId="0" applyNumberFormat="1" applyFont="1" applyFill="1" applyBorder="1" applyAlignment="1">
      <alignment wrapText="1"/>
    </xf>
    <xf numFmtId="0" fontId="14" fillId="3" borderId="28" xfId="0" applyFont="1" applyFill="1" applyBorder="1" applyAlignment="1">
      <alignment horizontal="left" wrapText="1"/>
    </xf>
    <xf numFmtId="4" fontId="9" fillId="0" borderId="0" xfId="0" applyNumberFormat="1" applyFont="1" applyAlignment="1"/>
    <xf numFmtId="0" fontId="14" fillId="3" borderId="26" xfId="0" applyFont="1" applyFill="1" applyBorder="1" applyAlignment="1">
      <alignment horizontal="left" wrapText="1"/>
    </xf>
    <xf numFmtId="0" fontId="9" fillId="0" borderId="0" xfId="1" applyNumberFormat="1" applyFont="1" applyFill="1"/>
    <xf numFmtId="4" fontId="9" fillId="0" borderId="28" xfId="0" applyNumberFormat="1" applyFont="1" applyFill="1" applyBorder="1" applyAlignment="1">
      <alignment wrapText="1"/>
    </xf>
    <xf numFmtId="4" fontId="14" fillId="3" borderId="28" xfId="0" applyNumberFormat="1" applyFont="1" applyFill="1" applyBorder="1" applyAlignment="1">
      <alignment wrapText="1"/>
    </xf>
    <xf numFmtId="49" fontId="9" fillId="0" borderId="34" xfId="0" applyNumberFormat="1" applyFont="1" applyFill="1" applyBorder="1" applyAlignment="1">
      <alignment wrapText="1"/>
    </xf>
    <xf numFmtId="0" fontId="14" fillId="3" borderId="1" xfId="0" applyFont="1" applyFill="1" applyBorder="1" applyAlignment="1">
      <alignment wrapText="1"/>
    </xf>
    <xf numFmtId="0" fontId="14" fillId="3" borderId="26" xfId="0" applyFont="1" applyFill="1" applyBorder="1" applyAlignment="1">
      <alignment wrapText="1"/>
    </xf>
    <xf numFmtId="0" fontId="9" fillId="3" borderId="1" xfId="0" applyFont="1" applyFill="1" applyBorder="1" applyAlignment="1">
      <alignment wrapText="1"/>
    </xf>
    <xf numFmtId="0" fontId="9" fillId="0" borderId="1" xfId="0" applyFont="1" applyFill="1" applyBorder="1" applyAlignment="1">
      <alignment wrapText="1"/>
    </xf>
    <xf numFmtId="0" fontId="9" fillId="0" borderId="28" xfId="0" applyFont="1" applyFill="1" applyBorder="1" applyAlignment="1">
      <alignment wrapText="1"/>
    </xf>
    <xf numFmtId="0" fontId="9" fillId="0" borderId="1" xfId="0" quotePrefix="1" applyFont="1" applyFill="1" applyBorder="1" applyAlignment="1">
      <alignment wrapText="1"/>
    </xf>
    <xf numFmtId="4" fontId="9" fillId="0" borderId="1" xfId="0" applyNumberFormat="1" applyFont="1" applyBorder="1" applyAlignment="1"/>
    <xf numFmtId="0" fontId="14" fillId="3" borderId="5" xfId="0" applyFont="1" applyFill="1" applyBorder="1" applyAlignment="1">
      <alignment wrapText="1"/>
    </xf>
    <xf numFmtId="4" fontId="14" fillId="3" borderId="5" xfId="0" applyNumberFormat="1" applyFont="1" applyFill="1" applyBorder="1" applyAlignment="1">
      <alignment wrapText="1"/>
    </xf>
    <xf numFmtId="0" fontId="9" fillId="0" borderId="28" xfId="0" applyFont="1" applyBorder="1" applyAlignment="1"/>
    <xf numFmtId="4" fontId="9" fillId="0" borderId="28" xfId="1" applyNumberFormat="1" applyFont="1" applyBorder="1" applyAlignment="1"/>
    <xf numFmtId="0" fontId="9" fillId="0" borderId="24" xfId="0" applyFont="1" applyBorder="1" applyAlignment="1"/>
    <xf numFmtId="10" fontId="14" fillId="3" borderId="1" xfId="0" applyNumberFormat="1" applyFont="1" applyFill="1" applyBorder="1" applyAlignment="1">
      <alignment wrapText="1"/>
    </xf>
    <xf numFmtId="4" fontId="9" fillId="0" borderId="1" xfId="1" applyNumberFormat="1" applyFont="1" applyFill="1" applyBorder="1" applyAlignment="1">
      <alignment wrapText="1"/>
    </xf>
    <xf numFmtId="0" fontId="14" fillId="3" borderId="6" xfId="0" applyFont="1" applyFill="1" applyBorder="1" applyAlignment="1">
      <alignment wrapText="1"/>
    </xf>
    <xf numFmtId="4" fontId="14" fillId="3" borderId="28" xfId="1" applyNumberFormat="1" applyFont="1" applyFill="1" applyBorder="1" applyAlignment="1">
      <alignment wrapText="1"/>
    </xf>
    <xf numFmtId="49" fontId="9" fillId="0" borderId="2" xfId="0" applyNumberFormat="1" applyFont="1" applyFill="1" applyBorder="1" applyAlignment="1">
      <alignment wrapText="1"/>
    </xf>
    <xf numFmtId="49" fontId="9" fillId="0" borderId="8" xfId="0" applyNumberFormat="1" applyFont="1" applyFill="1" applyBorder="1" applyAlignment="1">
      <alignment wrapText="1"/>
    </xf>
    <xf numFmtId="4" fontId="9" fillId="0" borderId="2" xfId="1" applyNumberFormat="1" applyFont="1" applyFill="1" applyBorder="1" applyAlignment="1">
      <alignment wrapText="1"/>
    </xf>
    <xf numFmtId="49" fontId="9" fillId="0" borderId="6" xfId="0" applyNumberFormat="1" applyFont="1" applyFill="1" applyBorder="1" applyAlignment="1">
      <alignment wrapText="1"/>
    </xf>
    <xf numFmtId="4" fontId="14" fillId="3" borderId="1" xfId="1" applyNumberFormat="1" applyFont="1" applyFill="1" applyBorder="1" applyAlignment="1">
      <alignment wrapText="1"/>
    </xf>
    <xf numFmtId="4" fontId="14" fillId="3" borderId="2" xfId="1" applyNumberFormat="1" applyFont="1" applyFill="1" applyBorder="1" applyAlignment="1">
      <alignment wrapText="1"/>
    </xf>
    <xf numFmtId="0" fontId="14" fillId="3" borderId="8" xfId="0" applyFont="1" applyFill="1" applyBorder="1" applyAlignment="1">
      <alignment wrapText="1"/>
    </xf>
    <xf numFmtId="4" fontId="14" fillId="3" borderId="27" xfId="1" applyNumberFormat="1" applyFont="1" applyFill="1" applyBorder="1" applyAlignment="1">
      <alignment wrapText="1"/>
    </xf>
    <xf numFmtId="0" fontId="14" fillId="3" borderId="25" xfId="0" applyFont="1" applyFill="1" applyBorder="1" applyAlignment="1">
      <alignment wrapText="1"/>
    </xf>
    <xf numFmtId="4" fontId="14" fillId="3" borderId="35" xfId="0" applyNumberFormat="1" applyFont="1" applyFill="1" applyBorder="1" applyAlignment="1">
      <alignment wrapText="1"/>
    </xf>
    <xf numFmtId="10" fontId="9" fillId="0" borderId="0" xfId="1" applyNumberFormat="1" applyFont="1" applyAlignment="1"/>
    <xf numFmtId="2" fontId="9" fillId="0" borderId="0" xfId="1" applyNumberFormat="1" applyFont="1" applyAlignment="1"/>
    <xf numFmtId="10" fontId="9" fillId="0" borderId="25" xfId="7" applyNumberFormat="1" applyFont="1" applyFill="1" applyBorder="1" applyAlignment="1">
      <alignment wrapText="1"/>
    </xf>
    <xf numFmtId="10" fontId="9" fillId="0" borderId="1" xfId="7" applyNumberFormat="1" applyFont="1" applyFill="1" applyBorder="1" applyAlignment="1">
      <alignment wrapText="1"/>
    </xf>
    <xf numFmtId="0" fontId="14" fillId="0" borderId="0" xfId="0" applyFont="1" applyFill="1" applyBorder="1" applyAlignment="1">
      <alignment wrapText="1"/>
    </xf>
    <xf numFmtId="4" fontId="14" fillId="0" borderId="0" xfId="1" applyNumberFormat="1" applyFont="1" applyFill="1" applyBorder="1" applyAlignment="1">
      <alignment wrapText="1"/>
    </xf>
    <xf numFmtId="10" fontId="14" fillId="0" borderId="0" xfId="0" applyNumberFormat="1" applyFont="1" applyFill="1" applyBorder="1" applyAlignment="1">
      <alignment wrapText="1"/>
    </xf>
    <xf numFmtId="2" fontId="14" fillId="0" borderId="0" xfId="0" applyNumberFormat="1" applyFont="1" applyFill="1" applyBorder="1" applyAlignment="1">
      <alignment wrapText="1"/>
    </xf>
    <xf numFmtId="4" fontId="14" fillId="3" borderId="2" xfId="0" applyNumberFormat="1" applyFont="1" applyFill="1" applyBorder="1" applyAlignment="1">
      <alignment wrapText="1"/>
    </xf>
    <xf numFmtId="4" fontId="14" fillId="0" borderId="28" xfId="0" applyNumberFormat="1" applyFont="1" applyFill="1" applyBorder="1" applyAlignment="1">
      <alignment wrapText="1"/>
    </xf>
    <xf numFmtId="4" fontId="14" fillId="0" borderId="0" xfId="0" applyNumberFormat="1" applyFont="1" applyFill="1" applyBorder="1" applyAlignment="1">
      <alignment wrapText="1"/>
    </xf>
    <xf numFmtId="10" fontId="14" fillId="3" borderId="28" xfId="0" applyNumberFormat="1" applyFont="1" applyFill="1" applyBorder="1" applyAlignment="1">
      <alignment horizontal="center"/>
    </xf>
    <xf numFmtId="2" fontId="14" fillId="2" borderId="28" xfId="1" applyNumberFormat="1" applyFont="1" applyFill="1" applyBorder="1" applyAlignment="1">
      <alignment horizontal="center" vertical="center" wrapText="1"/>
    </xf>
    <xf numFmtId="0" fontId="9" fillId="0" borderId="28" xfId="0" applyNumberFormat="1" applyFont="1" applyFill="1" applyBorder="1" applyAlignment="1">
      <alignment wrapText="1"/>
    </xf>
    <xf numFmtId="0" fontId="9" fillId="0" borderId="0" xfId="0" applyFo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0" borderId="11" xfId="0" applyFont="1" applyFill="1" applyBorder="1" applyAlignment="1">
      <alignment horizontal="center"/>
    </xf>
    <xf numFmtId="0" fontId="2" fillId="0" borderId="12" xfId="0" applyFont="1" applyBorder="1"/>
    <xf numFmtId="0" fontId="2" fillId="0" borderId="13" xfId="0" applyFont="1" applyFill="1" applyBorder="1"/>
    <xf numFmtId="0" fontId="1" fillId="0" borderId="14" xfId="0" applyFont="1" applyFill="1" applyBorder="1" applyAlignment="1">
      <alignment horizontal="center"/>
    </xf>
    <xf numFmtId="0" fontId="2" fillId="0" borderId="14" xfId="0" applyFont="1" applyFill="1" applyBorder="1"/>
    <xf numFmtId="0" fontId="14" fillId="2" borderId="5" xfId="0" applyFont="1" applyFill="1" applyBorder="1" applyAlignment="1">
      <alignment horizontal="center" vertical="center"/>
    </xf>
    <xf numFmtId="0" fontId="19" fillId="0" borderId="1" xfId="0" applyFont="1" applyFill="1" applyBorder="1" applyAlignment="1">
      <alignment vertical="center"/>
    </xf>
    <xf numFmtId="0" fontId="19" fillId="0" borderId="1" xfId="0" applyFont="1" applyFill="1" applyBorder="1" applyAlignment="1">
      <alignment vertical="center" wrapText="1"/>
    </xf>
    <xf numFmtId="0" fontId="18" fillId="0" borderId="1" xfId="0" applyFont="1" applyFill="1" applyBorder="1" applyAlignment="1">
      <alignment horizontal="left" vertical="center" wrapText="1" indent="1"/>
    </xf>
    <xf numFmtId="0" fontId="18" fillId="0" borderId="1" xfId="0" applyFont="1" applyFill="1" applyBorder="1" applyAlignment="1">
      <alignment horizontal="left" vertical="center" indent="1"/>
    </xf>
    <xf numFmtId="4" fontId="14" fillId="0" borderId="1" xfId="0" applyNumberFormat="1" applyFont="1" applyFill="1" applyBorder="1" applyAlignment="1">
      <alignment horizontal="right"/>
    </xf>
    <xf numFmtId="4" fontId="18" fillId="0" borderId="1" xfId="0" applyNumberFormat="1" applyFont="1" applyFill="1" applyBorder="1" applyAlignment="1">
      <alignment horizontal="right" vertical="center"/>
    </xf>
    <xf numFmtId="0" fontId="19" fillId="3" borderId="1" xfId="0" applyFont="1" applyFill="1" applyBorder="1" applyAlignment="1">
      <alignment vertical="center"/>
    </xf>
    <xf numFmtId="4" fontId="14" fillId="3" borderId="1" xfId="0" applyNumberFormat="1" applyFont="1" applyFill="1" applyBorder="1" applyAlignment="1">
      <alignment horizontal="right"/>
    </xf>
    <xf numFmtId="4" fontId="9" fillId="0" borderId="1" xfId="0" applyNumberFormat="1" applyFont="1" applyBorder="1"/>
    <xf numFmtId="0" fontId="19" fillId="0" borderId="6" xfId="0" applyFont="1" applyFill="1" applyBorder="1" applyAlignment="1">
      <alignment vertical="center"/>
    </xf>
    <xf numFmtId="0" fontId="18" fillId="0" borderId="4" xfId="0" applyFont="1" applyFill="1" applyBorder="1" applyAlignment="1">
      <alignment horizontal="left" vertical="center" wrapText="1" indent="1"/>
    </xf>
    <xf numFmtId="0" fontId="18" fillId="0" borderId="6" xfId="0" applyFont="1" applyFill="1" applyBorder="1" applyAlignment="1">
      <alignment horizontal="left" vertical="center" indent="1"/>
    </xf>
    <xf numFmtId="4" fontId="14" fillId="0" borderId="1" xfId="0" applyNumberFormat="1" applyFont="1" applyBorder="1"/>
    <xf numFmtId="0" fontId="19" fillId="3" borderId="6" xfId="0" applyFont="1" applyFill="1" applyBorder="1" applyAlignment="1">
      <alignment vertical="center"/>
    </xf>
    <xf numFmtId="4" fontId="14" fillId="3" borderId="1" xfId="0" applyNumberFormat="1" applyFont="1" applyFill="1" applyBorder="1"/>
    <xf numFmtId="0" fontId="9" fillId="0" borderId="1" xfId="0" applyFont="1" applyBorder="1" applyAlignment="1">
      <alignment horizontal="center"/>
    </xf>
    <xf numFmtId="0" fontId="11" fillId="0" borderId="15" xfId="3" applyFont="1" applyBorder="1" applyAlignment="1" applyProtection="1">
      <alignment horizontal="center" vertical="top"/>
      <protection hidden="1"/>
    </xf>
    <xf numFmtId="0" fontId="11" fillId="0" borderId="1" xfId="3" applyFont="1" applyBorder="1" applyAlignment="1" applyProtection="1">
      <alignment horizontal="center" vertical="top"/>
      <protection hidden="1"/>
    </xf>
    <xf numFmtId="0" fontId="20" fillId="3" borderId="1" xfId="3" applyFont="1" applyFill="1" applyBorder="1" applyAlignment="1" applyProtection="1">
      <alignment horizontal="center" vertical="top"/>
      <protection hidden="1"/>
    </xf>
    <xf numFmtId="0" fontId="1" fillId="0" borderId="14" xfId="0" applyFont="1" applyFill="1" applyBorder="1" applyAlignment="1">
      <alignment horizontal="left" indent="1"/>
    </xf>
    <xf numFmtId="0" fontId="9" fillId="0" borderId="1" xfId="0" applyFont="1" applyFill="1" applyBorder="1" applyAlignment="1">
      <alignment horizontal="center"/>
    </xf>
    <xf numFmtId="0" fontId="9" fillId="0" borderId="0" xfId="0" applyFont="1"/>
    <xf numFmtId="0" fontId="10" fillId="0" borderId="1" xfId="3" applyFont="1" applyBorder="1" applyAlignment="1" applyProtection="1">
      <alignment horizontal="center" vertical="top"/>
      <protection hidden="1"/>
    </xf>
    <xf numFmtId="0" fontId="21" fillId="3" borderId="1" xfId="3" applyFont="1" applyFill="1" applyBorder="1" applyAlignment="1" applyProtection="1">
      <alignment horizontal="center" vertical="top"/>
      <protection hidden="1"/>
    </xf>
    <xf numFmtId="0" fontId="9" fillId="0" borderId="1" xfId="0" quotePrefix="1" applyFont="1" applyFill="1" applyBorder="1" applyAlignment="1">
      <alignment horizontal="center"/>
    </xf>
    <xf numFmtId="0" fontId="1" fillId="0" borderId="9" xfId="2" applyFont="1" applyFill="1" applyBorder="1" applyAlignment="1">
      <alignment horizontal="center" vertical="top" wrapText="1"/>
    </xf>
    <xf numFmtId="0" fontId="1" fillId="0" borderId="7" xfId="2" applyFont="1" applyFill="1" applyBorder="1" applyAlignment="1">
      <alignment horizontal="left" vertical="top" wrapText="1"/>
    </xf>
    <xf numFmtId="0" fontId="9" fillId="0" borderId="0" xfId="0" applyFont="1" applyFill="1" applyBorder="1" applyAlignment="1">
      <alignment wrapText="1"/>
    </xf>
    <xf numFmtId="0" fontId="1" fillId="2" borderId="6" xfId="0" applyFont="1" applyFill="1" applyBorder="1" applyAlignment="1">
      <alignment horizontal="center"/>
    </xf>
    <xf numFmtId="0" fontId="1" fillId="3" borderId="1" xfId="0" applyFont="1" applyFill="1" applyBorder="1" applyAlignment="1"/>
    <xf numFmtId="4" fontId="1" fillId="3" borderId="1" xfId="0" applyNumberFormat="1" applyFont="1" applyFill="1" applyBorder="1" applyAlignment="1"/>
    <xf numFmtId="0" fontId="1" fillId="3" borderId="1" xfId="0" applyNumberFormat="1" applyFont="1" applyFill="1" applyBorder="1" applyAlignment="1"/>
    <xf numFmtId="43" fontId="1" fillId="3" borderId="1" xfId="0" applyNumberFormat="1" applyFont="1" applyFill="1" applyBorder="1" applyAlignment="1"/>
    <xf numFmtId="15" fontId="1" fillId="3" borderId="1" xfId="0" applyNumberFormat="1" applyFont="1" applyFill="1" applyBorder="1" applyAlignment="1"/>
    <xf numFmtId="0" fontId="2" fillId="0" borderId="15" xfId="3" applyNumberFormat="1" applyFont="1" applyFill="1" applyBorder="1" applyAlignment="1">
      <alignment horizontal="center" vertical="top"/>
    </xf>
    <xf numFmtId="0" fontId="2" fillId="0" borderId="0" xfId="3" applyFont="1" applyBorder="1" applyAlignment="1">
      <alignment vertical="top" wrapText="1"/>
    </xf>
    <xf numFmtId="4" fontId="1" fillId="2" borderId="1" xfId="1" applyNumberFormat="1" applyFont="1" applyFill="1" applyBorder="1" applyAlignment="1">
      <alignment horizontal="center" vertical="center" wrapText="1"/>
    </xf>
    <xf numFmtId="0" fontId="1" fillId="2" borderId="1" xfId="2" applyFont="1" applyFill="1" applyBorder="1" applyAlignment="1">
      <alignment horizontal="center" vertical="top" wrapText="1"/>
    </xf>
    <xf numFmtId="0" fontId="9" fillId="0" borderId="0" xfId="0" applyFont="1"/>
    <xf numFmtId="0" fontId="1" fillId="2" borderId="16" xfId="2" applyFont="1" applyFill="1" applyBorder="1" applyAlignment="1">
      <alignment horizontal="center" vertical="top"/>
    </xf>
    <xf numFmtId="43" fontId="1" fillId="2" borderId="1" xfId="1" applyFont="1" applyFill="1" applyBorder="1" applyAlignment="1">
      <alignment horizontal="center" vertical="center" wrapText="1"/>
    </xf>
    <xf numFmtId="0" fontId="1" fillId="2" borderId="1" xfId="2" applyFont="1" applyFill="1" applyBorder="1" applyAlignment="1">
      <alignment vertical="top"/>
    </xf>
    <xf numFmtId="0" fontId="1" fillId="2" borderId="17" xfId="2" applyFont="1" applyFill="1" applyBorder="1" applyAlignment="1">
      <alignment horizontal="left" vertical="top"/>
    </xf>
    <xf numFmtId="0" fontId="1" fillId="2" borderId="18" xfId="2" applyFont="1" applyFill="1" applyBorder="1" applyAlignment="1">
      <alignment horizontal="left" vertical="top"/>
    </xf>
    <xf numFmtId="0" fontId="14" fillId="2" borderId="19" xfId="0" applyFont="1" applyFill="1" applyBorder="1" applyAlignment="1">
      <alignment horizontal="center" vertical="center"/>
    </xf>
    <xf numFmtId="4" fontId="1" fillId="2" borderId="1" xfId="1" applyNumberFormat="1" applyFont="1" applyFill="1" applyBorder="1" applyAlignment="1">
      <alignment horizontal="center" vertical="top" wrapText="1"/>
    </xf>
    <xf numFmtId="0" fontId="1" fillId="2" borderId="18" xfId="2" applyFont="1" applyFill="1" applyBorder="1" applyAlignment="1">
      <alignment horizontal="center" vertical="top"/>
    </xf>
    <xf numFmtId="0" fontId="14" fillId="0" borderId="4" xfId="0" applyFont="1" applyBorder="1"/>
    <xf numFmtId="0" fontId="9" fillId="0" borderId="4" xfId="0" applyFont="1" applyBorder="1"/>
    <xf numFmtId="4" fontId="9" fillId="0" borderId="4" xfId="0" applyNumberFormat="1" applyFont="1" applyBorder="1"/>
    <xf numFmtId="0" fontId="9" fillId="0" borderId="0" xfId="0" applyFont="1"/>
    <xf numFmtId="0" fontId="9" fillId="0" borderId="0" xfId="0" applyFont="1"/>
    <xf numFmtId="0" fontId="1" fillId="2" borderId="1" xfId="2" applyFont="1" applyFill="1" applyBorder="1" applyAlignment="1">
      <alignment horizontal="center" vertical="top"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xf>
    <xf numFmtId="0" fontId="9" fillId="0" borderId="0" xfId="0" applyFont="1" applyAlignment="1">
      <alignment horizontal="center"/>
    </xf>
    <xf numFmtId="0" fontId="1" fillId="2" borderId="16" xfId="2" applyFont="1" applyFill="1" applyBorder="1" applyAlignment="1">
      <alignment horizontal="left" vertical="center" wrapText="1"/>
    </xf>
    <xf numFmtId="0" fontId="9" fillId="0" borderId="0" xfId="0" applyFont="1"/>
    <xf numFmtId="4" fontId="14" fillId="2" borderId="28" xfId="1" applyNumberFormat="1" applyFont="1" applyFill="1" applyBorder="1" applyAlignment="1">
      <alignment horizontal="center" vertical="center" wrapText="1"/>
    </xf>
    <xf numFmtId="4" fontId="1" fillId="2" borderId="1" xfId="2" applyNumberFormat="1" applyFont="1" applyFill="1" applyBorder="1" applyAlignment="1">
      <alignment horizontal="left" vertical="top" wrapText="1"/>
    </xf>
    <xf numFmtId="4" fontId="14" fillId="0" borderId="0" xfId="0" applyNumberFormat="1" applyFont="1" applyAlignment="1">
      <alignment vertical="center"/>
    </xf>
    <xf numFmtId="4" fontId="14" fillId="2" borderId="28" xfId="0" applyNumberFormat="1" applyFont="1" applyFill="1" applyBorder="1" applyAlignment="1">
      <alignment horizontal="left" vertical="center"/>
    </xf>
    <xf numFmtId="4" fontId="1" fillId="2" borderId="1" xfId="2" applyNumberFormat="1" applyFont="1" applyFill="1" applyBorder="1" applyAlignment="1">
      <alignment horizontal="center" vertical="top"/>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9" fillId="0" borderId="0" xfId="0" applyFont="1" applyBorder="1" applyProtection="1">
      <protection locked="0"/>
    </xf>
    <xf numFmtId="0" fontId="9" fillId="0" borderId="0" xfId="0" applyFont="1" applyFill="1" applyBorder="1" applyProtection="1">
      <protection locked="0"/>
    </xf>
    <xf numFmtId="0" fontId="9" fillId="0" borderId="0" xfId="0" applyFont="1" applyBorder="1" applyAlignment="1" applyProtection="1">
      <alignment vertical="center"/>
      <protection locked="0"/>
    </xf>
    <xf numFmtId="0" fontId="9" fillId="0" borderId="0" xfId="0" applyFont="1" applyFill="1" applyBorder="1" applyAlignment="1" applyProtection="1">
      <alignment vertical="center"/>
      <protection locked="0"/>
    </xf>
    <xf numFmtId="43" fontId="9" fillId="0" borderId="0" xfId="1" applyFont="1" applyBorder="1" applyProtection="1">
      <protection locked="0"/>
    </xf>
    <xf numFmtId="43" fontId="9" fillId="0" borderId="0" xfId="1" applyFont="1" applyFill="1" applyBorder="1" applyProtection="1">
      <protection locked="0"/>
    </xf>
    <xf numFmtId="0" fontId="14" fillId="0" borderId="0" xfId="0" applyFont="1" applyBorder="1" applyProtection="1">
      <protection locked="0"/>
    </xf>
    <xf numFmtId="0" fontId="20" fillId="3" borderId="1" xfId="0" applyFont="1" applyFill="1" applyBorder="1" applyAlignment="1" applyProtection="1">
      <alignment wrapText="1"/>
      <protection hidden="1"/>
    </xf>
    <xf numFmtId="4" fontId="1" fillId="2" borderId="6" xfId="0" applyNumberFormat="1" applyFont="1" applyFill="1" applyBorder="1" applyAlignment="1">
      <alignment horizontal="left" vertical="center" indent="1"/>
    </xf>
    <xf numFmtId="4" fontId="1" fillId="2" borderId="16" xfId="0" applyNumberFormat="1" applyFont="1" applyFill="1" applyBorder="1" applyAlignment="1">
      <alignment horizontal="center" vertical="center" wrapText="1"/>
    </xf>
    <xf numFmtId="4" fontId="1" fillId="2" borderId="5"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xf>
    <xf numFmtId="4" fontId="1" fillId="2" borderId="2"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2"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2" fillId="0" borderId="1" xfId="0" applyFont="1" applyBorder="1" applyAlignment="1" applyProtection="1">
      <protection locked="0"/>
    </xf>
    <xf numFmtId="4" fontId="2" fillId="0" borderId="1" xfId="0" applyNumberFormat="1" applyFont="1" applyBorder="1" applyAlignment="1" applyProtection="1">
      <protection locked="0"/>
    </xf>
    <xf numFmtId="4" fontId="2" fillId="0" borderId="1" xfId="0" applyNumberFormat="1" applyFont="1" applyFill="1" applyBorder="1" applyAlignment="1" applyProtection="1">
      <protection locked="0"/>
    </xf>
    <xf numFmtId="4" fontId="2" fillId="0" borderId="1" xfId="0" applyNumberFormat="1" applyFont="1" applyBorder="1" applyAlignment="1" applyProtection="1">
      <alignment wrapText="1"/>
      <protection locked="0"/>
    </xf>
    <xf numFmtId="0" fontId="2" fillId="0" borderId="1" xfId="0" applyFont="1" applyFill="1" applyBorder="1" applyAlignment="1" applyProtection="1">
      <protection locked="0"/>
    </xf>
    <xf numFmtId="15" fontId="2" fillId="0" borderId="1" xfId="0" applyNumberFormat="1" applyFont="1" applyBorder="1" applyAlignment="1" applyProtection="1">
      <protection locked="0"/>
    </xf>
    <xf numFmtId="0" fontId="1" fillId="2" borderId="1" xfId="2" applyFont="1" applyFill="1" applyBorder="1" applyAlignment="1">
      <alignment horizontal="center" vertical="top" wrapText="1"/>
    </xf>
    <xf numFmtId="0" fontId="14" fillId="2" borderId="28" xfId="1" applyNumberFormat="1" applyFont="1" applyFill="1" applyBorder="1" applyAlignment="1">
      <alignment horizontal="center" vertical="center" wrapText="1"/>
    </xf>
    <xf numFmtId="0" fontId="1" fillId="0" borderId="1" xfId="3" applyNumberFormat="1" applyFont="1" applyFill="1" applyBorder="1" applyAlignment="1">
      <alignment horizontal="center" vertical="top"/>
    </xf>
    <xf numFmtId="0" fontId="1" fillId="0" borderId="1" xfId="3" applyFont="1" applyFill="1" applyBorder="1" applyAlignment="1">
      <alignment vertical="top" wrapText="1"/>
    </xf>
    <xf numFmtId="4" fontId="9" fillId="0" borderId="1" xfId="0" applyNumberFormat="1" applyFont="1" applyFill="1" applyBorder="1" applyAlignment="1">
      <alignment horizontal="right"/>
    </xf>
    <xf numFmtId="4" fontId="9" fillId="0" borderId="29" xfId="0" applyNumberFormat="1" applyFont="1" applyFill="1" applyBorder="1" applyAlignment="1">
      <alignment horizontal="right"/>
    </xf>
    <xf numFmtId="0" fontId="2" fillId="0" borderId="1" xfId="3" applyNumberFormat="1" applyFont="1" applyFill="1" applyBorder="1" applyAlignment="1">
      <alignment horizontal="center" vertical="top"/>
    </xf>
    <xf numFmtId="0" fontId="2" fillId="0" borderId="1" xfId="3" applyFont="1" applyFill="1" applyBorder="1" applyAlignment="1">
      <alignment vertical="top" wrapText="1"/>
    </xf>
    <xf numFmtId="0" fontId="2" fillId="0" borderId="1" xfId="3" applyFont="1" applyBorder="1" applyAlignment="1">
      <alignment vertical="top" wrapText="1"/>
    </xf>
    <xf numFmtId="0" fontId="1" fillId="0" borderId="1" xfId="3" applyFont="1" applyBorder="1" applyAlignment="1">
      <alignment vertical="top" wrapText="1"/>
    </xf>
    <xf numFmtId="0" fontId="2" fillId="0" borderId="36" xfId="3" applyNumberFormat="1" applyFont="1" applyFill="1" applyBorder="1" applyAlignment="1">
      <alignment horizontal="center" vertical="top"/>
    </xf>
    <xf numFmtId="0" fontId="2" fillId="0" borderId="36" xfId="3" applyFont="1" applyBorder="1" applyAlignment="1">
      <alignment vertical="top" wrapText="1"/>
    </xf>
    <xf numFmtId="4" fontId="9" fillId="0" borderId="36" xfId="0" applyNumberFormat="1" applyFont="1" applyFill="1" applyBorder="1" applyAlignment="1">
      <alignment horizontal="right"/>
    </xf>
    <xf numFmtId="4" fontId="9" fillId="0" borderId="37" xfId="0" applyNumberFormat="1" applyFont="1" applyFill="1" applyBorder="1" applyAlignment="1">
      <alignment horizontal="right"/>
    </xf>
    <xf numFmtId="0" fontId="1" fillId="2" borderId="4" xfId="2" applyFont="1" applyFill="1" applyBorder="1" applyAlignment="1">
      <alignment horizontal="left" vertical="top" wrapText="1"/>
    </xf>
    <xf numFmtId="0" fontId="1" fillId="2" borderId="16" xfId="2" applyFont="1" applyFill="1" applyBorder="1" applyAlignment="1">
      <alignment horizontal="left" vertical="top" wrapText="1"/>
    </xf>
    <xf numFmtId="0" fontId="2" fillId="0" borderId="0" xfId="3" applyFont="1" applyFill="1" applyBorder="1" applyAlignment="1">
      <alignment horizontal="left" indent="1"/>
    </xf>
    <xf numFmtId="0" fontId="6" fillId="0" borderId="0" xfId="3" applyFont="1" applyFill="1" applyBorder="1" applyAlignment="1">
      <alignment horizontal="left"/>
    </xf>
    <xf numFmtId="0" fontId="9" fillId="0" borderId="1" xfId="4" quotePrefix="1" applyFont="1" applyFill="1" applyBorder="1" applyAlignment="1">
      <alignment horizontal="center"/>
    </xf>
    <xf numFmtId="0" fontId="9" fillId="0" borderId="1" xfId="4" applyFont="1" applyFill="1" applyBorder="1" applyAlignment="1">
      <alignment horizontal="center"/>
    </xf>
    <xf numFmtId="0" fontId="9" fillId="0" borderId="5" xfId="4" applyFont="1" applyFill="1" applyBorder="1" applyAlignment="1">
      <alignment horizontal="center"/>
    </xf>
    <xf numFmtId="0" fontId="9" fillId="0" borderId="28" xfId="4" applyFont="1" applyFill="1" applyBorder="1" applyAlignment="1">
      <alignment horizontal="center"/>
    </xf>
    <xf numFmtId="0" fontId="14" fillId="0" borderId="1" xfId="4" quotePrefix="1" applyFont="1" applyFill="1" applyBorder="1" applyAlignment="1">
      <alignment horizontal="center"/>
    </xf>
    <xf numFmtId="0" fontId="14" fillId="0" borderId="1" xfId="4" applyFont="1" applyFill="1" applyBorder="1"/>
    <xf numFmtId="0" fontId="14" fillId="0" borderId="1" xfId="4" applyFont="1" applyFill="1" applyBorder="1" applyAlignment="1">
      <alignment horizontal="center"/>
    </xf>
    <xf numFmtId="0" fontId="2" fillId="0" borderId="28" xfId="3" applyFont="1" applyFill="1" applyBorder="1" applyAlignment="1">
      <alignment horizontal="center"/>
    </xf>
    <xf numFmtId="0" fontId="9" fillId="0" borderId="28" xfId="3" applyFont="1" applyFill="1" applyBorder="1" applyAlignment="1">
      <alignment horizontal="left" vertical="center" wrapText="1"/>
    </xf>
    <xf numFmtId="0" fontId="6" fillId="0" borderId="0" xfId="3" applyFont="1" applyFill="1" applyBorder="1" applyAlignment="1">
      <alignment horizontal="left" wrapText="1"/>
    </xf>
    <xf numFmtId="0" fontId="22" fillId="0" borderId="0" xfId="0" applyFont="1" applyAlignment="1">
      <alignment horizontal="justify" vertical="center"/>
    </xf>
    <xf numFmtId="0" fontId="22" fillId="0" borderId="0" xfId="0" applyFont="1" applyAlignment="1">
      <alignment horizontal="center" vertical="center"/>
    </xf>
    <xf numFmtId="0" fontId="1" fillId="0" borderId="28" xfId="3" applyFont="1" applyFill="1" applyBorder="1" applyAlignment="1">
      <alignment horizontal="center"/>
    </xf>
    <xf numFmtId="0" fontId="1" fillId="0" borderId="28" xfId="3" applyFont="1" applyFill="1" applyBorder="1" applyAlignment="1">
      <alignment horizontal="left" wrapText="1"/>
    </xf>
    <xf numFmtId="0" fontId="2" fillId="0" borderId="28" xfId="3" applyFont="1" applyFill="1" applyBorder="1" applyAlignment="1">
      <alignment horizontal="left"/>
    </xf>
    <xf numFmtId="0" fontId="2" fillId="0" borderId="28" xfId="3" applyFont="1" applyFill="1" applyBorder="1"/>
    <xf numFmtId="0" fontId="2" fillId="0" borderId="28" xfId="3" applyFont="1" applyFill="1" applyBorder="1" applyAlignment="1">
      <alignment horizontal="left" wrapText="1"/>
    </xf>
    <xf numFmtId="0" fontId="2" fillId="0" borderId="28" xfId="3" applyFont="1" applyFill="1" applyBorder="1" applyAlignment="1">
      <alignment wrapText="1"/>
    </xf>
    <xf numFmtId="0" fontId="1" fillId="0" borderId="28" xfId="3" applyFont="1" applyFill="1" applyBorder="1" applyAlignment="1">
      <alignment wrapText="1"/>
    </xf>
    <xf numFmtId="0" fontId="14" fillId="0" borderId="28" xfId="0" applyFont="1" applyBorder="1" applyAlignment="1">
      <alignment horizontal="justify" vertical="center" wrapText="1"/>
    </xf>
    <xf numFmtId="0" fontId="9" fillId="0" borderId="28" xfId="0" applyFont="1" applyBorder="1" applyAlignment="1">
      <alignment horizontal="justify" vertical="center" wrapText="1"/>
    </xf>
    <xf numFmtId="0" fontId="22" fillId="0" borderId="0" xfId="0" applyFont="1" applyAlignment="1">
      <alignment vertical="center"/>
    </xf>
    <xf numFmtId="0" fontId="6" fillId="0" borderId="0" xfId="3" applyFont="1" applyFill="1" applyBorder="1"/>
    <xf numFmtId="0" fontId="9" fillId="0" borderId="1" xfId="0" applyFont="1" applyBorder="1" applyAlignment="1">
      <alignment horizontal="center" wrapText="1"/>
    </xf>
    <xf numFmtId="9" fontId="9" fillId="0" borderId="1" xfId="0" applyNumberFormat="1" applyFont="1" applyBorder="1" applyAlignment="1">
      <alignment wrapText="1"/>
    </xf>
    <xf numFmtId="9" fontId="14" fillId="3" borderId="28" xfId="8" applyFont="1" applyFill="1" applyBorder="1" applyAlignment="1">
      <alignment wrapText="1"/>
    </xf>
    <xf numFmtId="0" fontId="18" fillId="0" borderId="28" xfId="0" applyFont="1" applyFill="1" applyBorder="1" applyAlignment="1">
      <alignment wrapText="1"/>
    </xf>
    <xf numFmtId="0" fontId="18" fillId="0" borderId="32" xfId="0" applyFont="1" applyFill="1" applyBorder="1" applyAlignment="1">
      <alignment wrapText="1"/>
    </xf>
    <xf numFmtId="10" fontId="9" fillId="0" borderId="28" xfId="8" applyNumberFormat="1" applyFont="1" applyFill="1" applyBorder="1" applyAlignment="1">
      <alignment horizontal="center"/>
    </xf>
    <xf numFmtId="9" fontId="14" fillId="3" borderId="32" xfId="8" applyFont="1" applyFill="1" applyBorder="1" applyAlignment="1">
      <alignment horizontal="center"/>
    </xf>
    <xf numFmtId="0" fontId="13" fillId="0" borderId="0" xfId="3" applyFont="1" applyFill="1" applyBorder="1"/>
    <xf numFmtId="0" fontId="13" fillId="0" borderId="0" xfId="3" applyFont="1" applyFill="1"/>
    <xf numFmtId="4" fontId="14" fillId="0" borderId="32" xfId="3" applyNumberFormat="1" applyFont="1" applyFill="1" applyBorder="1" applyAlignment="1">
      <alignment horizontal="center" vertical="center" wrapText="1"/>
    </xf>
    <xf numFmtId="4" fontId="14" fillId="0" borderId="28" xfId="3" applyNumberFormat="1" applyFont="1" applyFill="1" applyBorder="1" applyAlignment="1">
      <alignment horizontal="center" vertical="center" wrapText="1"/>
    </xf>
    <xf numFmtId="4" fontId="14" fillId="0" borderId="33" xfId="3" applyNumberFormat="1" applyFont="1" applyFill="1" applyBorder="1" applyAlignment="1">
      <alignment horizontal="center" vertical="center" wrapText="1"/>
    </xf>
    <xf numFmtId="4" fontId="14" fillId="0" borderId="24" xfId="3" applyNumberFormat="1" applyFont="1" applyFill="1" applyBorder="1" applyAlignment="1">
      <alignment horizontal="center" vertical="center" wrapText="1"/>
    </xf>
    <xf numFmtId="43" fontId="9" fillId="0" borderId="0" xfId="9" applyFont="1"/>
    <xf numFmtId="4" fontId="13" fillId="0" borderId="0" xfId="3" applyNumberFormat="1" applyFont="1" applyFill="1"/>
    <xf numFmtId="4" fontId="1" fillId="0" borderId="28" xfId="3" applyNumberFormat="1" applyFont="1" applyFill="1" applyBorder="1" applyAlignment="1">
      <alignment horizontal="center" vertical="center" wrapText="1"/>
    </xf>
    <xf numFmtId="4" fontId="1" fillId="0" borderId="32" xfId="3" applyNumberFormat="1" applyFont="1" applyFill="1" applyBorder="1" applyAlignment="1">
      <alignment horizontal="center" vertical="center" wrapText="1"/>
    </xf>
    <xf numFmtId="4" fontId="14" fillId="0" borderId="28" xfId="3" applyNumberFormat="1" applyFont="1" applyFill="1" applyBorder="1" applyAlignment="1">
      <alignment horizontal="center" wrapText="1"/>
    </xf>
    <xf numFmtId="0" fontId="1" fillId="2" borderId="1" xfId="2" applyFont="1" applyFill="1" applyBorder="1" applyAlignment="1">
      <alignment horizontal="center" vertical="top" wrapText="1"/>
    </xf>
    <xf numFmtId="0" fontId="9" fillId="0" borderId="0" xfId="0" applyFont="1" applyAlignment="1">
      <alignment horizontal="justify"/>
    </xf>
    <xf numFmtId="0" fontId="1" fillId="0" borderId="0" xfId="0" applyFont="1" applyAlignment="1">
      <alignment horizontal="center"/>
    </xf>
    <xf numFmtId="0" fontId="1" fillId="2" borderId="1" xfId="2" applyFont="1" applyFill="1" applyBorder="1" applyAlignment="1">
      <alignment horizontal="center" vertical="top" wrapText="1"/>
    </xf>
    <xf numFmtId="0" fontId="1" fillId="2" borderId="6" xfId="2" applyFont="1" applyFill="1" applyBorder="1" applyAlignment="1">
      <alignment horizontal="left" vertical="top"/>
    </xf>
    <xf numFmtId="0" fontId="1" fillId="2" borderId="16" xfId="2" applyFont="1" applyFill="1" applyBorder="1" applyAlignment="1">
      <alignment horizontal="left" vertical="top"/>
    </xf>
    <xf numFmtId="0" fontId="2" fillId="0" borderId="0" xfId="3" applyFont="1" applyFill="1" applyBorder="1" applyAlignment="1">
      <alignment horizontal="left" wrapText="1"/>
    </xf>
    <xf numFmtId="0" fontId="18" fillId="0" borderId="24" xfId="0" applyFont="1" applyFill="1" applyBorder="1" applyAlignment="1">
      <alignment wrapText="1"/>
    </xf>
    <xf numFmtId="0" fontId="18" fillId="0" borderId="33" xfId="0" applyFont="1" applyFill="1" applyBorder="1" applyAlignment="1">
      <alignment wrapText="1"/>
    </xf>
    <xf numFmtId="4" fontId="9" fillId="0" borderId="33" xfId="0" applyNumberFormat="1" applyFont="1" applyFill="1" applyBorder="1" applyAlignment="1">
      <alignment horizontal="right"/>
    </xf>
    <xf numFmtId="10" fontId="9" fillId="0" borderId="24" xfId="8" applyNumberFormat="1" applyFont="1" applyFill="1" applyBorder="1" applyAlignment="1">
      <alignment horizontal="center"/>
    </xf>
    <xf numFmtId="0" fontId="18" fillId="0" borderId="26" xfId="0" applyFont="1" applyBorder="1" applyAlignment="1">
      <alignment wrapText="1"/>
    </xf>
    <xf numFmtId="0" fontId="18" fillId="0" borderId="38" xfId="0" applyFont="1" applyBorder="1" applyAlignment="1">
      <alignment wrapText="1"/>
    </xf>
    <xf numFmtId="4" fontId="9" fillId="0" borderId="38" xfId="0" applyNumberFormat="1" applyFont="1" applyFill="1" applyBorder="1" applyAlignment="1">
      <alignment horizontal="right"/>
    </xf>
    <xf numFmtId="10" fontId="9" fillId="0" borderId="26" xfId="8" applyNumberFormat="1" applyFont="1" applyFill="1" applyBorder="1" applyAlignment="1">
      <alignment horizontal="center"/>
    </xf>
    <xf numFmtId="4" fontId="9" fillId="6" borderId="28" xfId="0" applyNumberFormat="1" applyFont="1" applyFill="1" applyBorder="1" applyAlignment="1">
      <alignment wrapText="1"/>
    </xf>
    <xf numFmtId="44" fontId="9" fillId="0" borderId="1" xfId="0" applyNumberFormat="1" applyFont="1" applyFill="1" applyBorder="1" applyAlignment="1">
      <alignment vertical="justify"/>
    </xf>
    <xf numFmtId="0" fontId="9" fillId="0" borderId="1" xfId="0" applyFont="1" applyBorder="1" applyAlignment="1">
      <alignment vertical="top" wrapText="1"/>
    </xf>
    <xf numFmtId="43" fontId="5" fillId="0" borderId="1" xfId="1" applyFont="1" applyFill="1" applyBorder="1" applyAlignment="1">
      <alignment vertical="top" wrapText="1"/>
    </xf>
    <xf numFmtId="0" fontId="9" fillId="6" borderId="28" xfId="0" applyFont="1" applyFill="1" applyBorder="1" applyAlignment="1">
      <alignment wrapText="1"/>
    </xf>
    <xf numFmtId="0" fontId="5" fillId="0" borderId="1" xfId="0" applyFont="1" applyFill="1" applyBorder="1" applyAlignment="1">
      <alignment vertical="top" wrapText="1"/>
    </xf>
    <xf numFmtId="4" fontId="5" fillId="0" borderId="1" xfId="1" applyNumberFormat="1" applyFont="1" applyFill="1" applyBorder="1" applyAlignment="1">
      <alignment wrapText="1"/>
    </xf>
    <xf numFmtId="4" fontId="9" fillId="6" borderId="0" xfId="0" applyNumberFormat="1" applyFont="1" applyFill="1" applyBorder="1" applyAlignment="1">
      <alignment wrapText="1"/>
    </xf>
    <xf numFmtId="4" fontId="5" fillId="0" borderId="1" xfId="0" applyNumberFormat="1" applyFont="1" applyFill="1" applyBorder="1" applyAlignment="1">
      <alignment wrapText="1"/>
    </xf>
    <xf numFmtId="4" fontId="5" fillId="0" borderId="1" xfId="0" applyNumberFormat="1" applyFont="1" applyFill="1" applyBorder="1" applyAlignment="1">
      <alignment vertical="justify" wrapText="1"/>
    </xf>
    <xf numFmtId="4" fontId="9" fillId="6" borderId="25" xfId="0" applyNumberFormat="1" applyFont="1" applyFill="1" applyBorder="1" applyAlignment="1">
      <alignment wrapText="1"/>
    </xf>
    <xf numFmtId="4" fontId="9" fillId="0" borderId="6" xfId="1" applyNumberFormat="1" applyFont="1" applyFill="1" applyBorder="1"/>
    <xf numFmtId="0" fontId="5" fillId="0" borderId="1" xfId="0" applyFont="1" applyBorder="1"/>
    <xf numFmtId="10" fontId="5" fillId="0" borderId="1" xfId="7" applyNumberFormat="1" applyFont="1" applyFill="1" applyBorder="1" applyAlignment="1">
      <alignment wrapText="1"/>
    </xf>
    <xf numFmtId="0" fontId="5" fillId="0" borderId="39" xfId="0" applyFont="1" applyBorder="1" applyAlignment="1"/>
    <xf numFmtId="0" fontId="5" fillId="0" borderId="39" xfId="0" applyFont="1" applyFill="1" applyBorder="1" applyAlignment="1">
      <alignment wrapText="1"/>
    </xf>
    <xf numFmtId="0" fontId="5" fillId="0" borderId="1" xfId="0" applyFont="1" applyFill="1" applyBorder="1"/>
    <xf numFmtId="0" fontId="5" fillId="0" borderId="0" xfId="0" applyFont="1" applyFill="1"/>
    <xf numFmtId="4" fontId="5" fillId="0" borderId="39" xfId="0" applyNumberFormat="1" applyFont="1" applyFill="1" applyBorder="1" applyAlignment="1">
      <alignment wrapText="1"/>
    </xf>
    <xf numFmtId="0" fontId="5" fillId="0" borderId="39" xfId="0" applyNumberFormat="1" applyFont="1" applyFill="1" applyBorder="1" applyAlignment="1">
      <alignment wrapText="1"/>
    </xf>
    <xf numFmtId="49" fontId="5" fillId="0" borderId="40" xfId="0" applyNumberFormat="1" applyFont="1" applyFill="1" applyBorder="1" applyAlignment="1">
      <alignment wrapText="1"/>
    </xf>
    <xf numFmtId="49" fontId="5" fillId="0" borderId="39" xfId="0" applyNumberFormat="1" applyFont="1" applyFill="1" applyBorder="1" applyAlignment="1">
      <alignment wrapText="1"/>
    </xf>
    <xf numFmtId="49" fontId="5" fillId="0" borderId="39" xfId="0" quotePrefix="1" applyNumberFormat="1" applyFont="1" applyFill="1" applyBorder="1" applyAlignment="1">
      <alignment wrapText="1"/>
    </xf>
    <xf numFmtId="0" fontId="0" fillId="0" borderId="28" xfId="0" applyNumberFormat="1" applyFont="1" applyFill="1" applyBorder="1" applyAlignment="1">
      <alignment wrapText="1"/>
    </xf>
    <xf numFmtId="0" fontId="24" fillId="0" borderId="39" xfId="0" applyFont="1" applyFill="1" applyBorder="1" applyAlignment="1">
      <alignment wrapText="1"/>
    </xf>
    <xf numFmtId="9" fontId="14" fillId="3" borderId="32" xfId="8" applyFont="1" applyFill="1" applyBorder="1" applyAlignment="1">
      <alignment horizontal="right"/>
    </xf>
    <xf numFmtId="0" fontId="19" fillId="0" borderId="4" xfId="0" applyFont="1" applyFill="1" applyBorder="1" applyAlignment="1">
      <alignment vertical="center"/>
    </xf>
    <xf numFmtId="43" fontId="14" fillId="0" borderId="32" xfId="9" applyFont="1" applyFill="1" applyBorder="1" applyAlignment="1">
      <alignment horizontal="center" vertical="center" wrapText="1"/>
    </xf>
    <xf numFmtId="43" fontId="14" fillId="0" borderId="28" xfId="9" applyFont="1" applyFill="1" applyBorder="1" applyAlignment="1">
      <alignment horizontal="center" vertical="center" wrapText="1"/>
    </xf>
    <xf numFmtId="43" fontId="14" fillId="0" borderId="41" xfId="9" applyFont="1" applyFill="1" applyBorder="1" applyAlignment="1">
      <alignment horizontal="center" vertical="center" wrapText="1"/>
    </xf>
    <xf numFmtId="43" fontId="14" fillId="0" borderId="42" xfId="9" applyFont="1" applyFill="1" applyBorder="1" applyAlignment="1">
      <alignment horizontal="center" vertical="center" wrapText="1"/>
    </xf>
    <xf numFmtId="41" fontId="1" fillId="7" borderId="19" xfId="1" applyNumberFormat="1" applyFont="1" applyFill="1" applyBorder="1" applyAlignment="1" applyProtection="1">
      <alignment vertical="center" wrapText="1"/>
      <protection locked="0"/>
    </xf>
    <xf numFmtId="41" fontId="1" fillId="7" borderId="2" xfId="1" applyNumberFormat="1" applyFont="1" applyFill="1" applyBorder="1" applyAlignment="1" applyProtection="1">
      <alignment vertical="center" wrapText="1"/>
      <protection locked="0"/>
    </xf>
    <xf numFmtId="4" fontId="9" fillId="0" borderId="0" xfId="1" applyNumberFormat="1" applyFont="1" applyFill="1"/>
    <xf numFmtId="0" fontId="10" fillId="0" borderId="0" xfId="0" applyFont="1" applyFill="1"/>
    <xf numFmtId="43" fontId="9" fillId="0" borderId="0" xfId="1" applyFont="1" applyFill="1"/>
    <xf numFmtId="4" fontId="14" fillId="0" borderId="0" xfId="0" applyNumberFormat="1" applyFont="1" applyFill="1"/>
    <xf numFmtId="0" fontId="14" fillId="0" borderId="0" xfId="0" applyFont="1" applyFill="1"/>
    <xf numFmtId="43" fontId="14" fillId="0" borderId="0" xfId="1" applyFont="1"/>
    <xf numFmtId="4" fontId="14" fillId="0" borderId="0" xfId="1" applyNumberFormat="1" applyFont="1" applyFill="1"/>
    <xf numFmtId="4" fontId="1" fillId="2" borderId="0" xfId="1" applyNumberFormat="1" applyFont="1" applyFill="1" applyBorder="1" applyAlignment="1">
      <alignment vertical="center" wrapText="1"/>
    </xf>
    <xf numFmtId="43" fontId="14" fillId="2" borderId="28" xfId="1" applyFont="1" applyFill="1" applyBorder="1" applyAlignment="1">
      <alignment horizontal="center" vertical="center" wrapText="1"/>
    </xf>
    <xf numFmtId="164" fontId="14" fillId="2" borderId="28" xfId="1" applyNumberFormat="1" applyFont="1" applyFill="1" applyBorder="1" applyAlignment="1">
      <alignment horizontal="center" vertical="center" wrapText="1"/>
    </xf>
    <xf numFmtId="43" fontId="9" fillId="0" borderId="1" xfId="1" applyFont="1" applyFill="1" applyBorder="1" applyAlignment="1">
      <alignment wrapText="1"/>
    </xf>
    <xf numFmtId="43" fontId="1" fillId="2" borderId="1" xfId="1" applyFont="1" applyFill="1" applyBorder="1" applyAlignment="1">
      <alignment vertical="center" wrapText="1"/>
    </xf>
    <xf numFmtId="0" fontId="25" fillId="6" borderId="28" xfId="0" applyFont="1" applyFill="1" applyBorder="1" applyAlignment="1">
      <alignment wrapText="1"/>
    </xf>
    <xf numFmtId="0" fontId="14" fillId="0" borderId="0" xfId="0" applyFont="1" applyFill="1" applyAlignment="1">
      <alignment vertical="center"/>
    </xf>
    <xf numFmtId="0" fontId="10" fillId="0" borderId="0" xfId="0" applyFont="1" applyFill="1" applyAlignment="1">
      <alignment vertical="center"/>
    </xf>
    <xf numFmtId="0" fontId="1" fillId="2" borderId="4" xfId="2" applyFont="1" applyFill="1" applyBorder="1" applyAlignment="1">
      <alignment horizontal="left" vertical="top"/>
    </xf>
    <xf numFmtId="0" fontId="1" fillId="2" borderId="1" xfId="2" applyFont="1" applyFill="1" applyBorder="1" applyAlignment="1">
      <alignment horizontal="center" vertical="top"/>
    </xf>
    <xf numFmtId="4" fontId="9" fillId="0" borderId="1" xfId="0" applyNumberFormat="1" applyFont="1" applyFill="1" applyBorder="1" applyAlignment="1"/>
    <xf numFmtId="0" fontId="9" fillId="0" borderId="0" xfId="0" applyFont="1" applyFill="1" applyAlignment="1">
      <alignment horizontal="center"/>
    </xf>
    <xf numFmtId="4" fontId="9" fillId="0" borderId="0" xfId="0" applyNumberFormat="1" applyFont="1" applyFill="1" applyAlignment="1">
      <alignment horizontal="center"/>
    </xf>
    <xf numFmtId="0" fontId="16" fillId="4" borderId="1" xfId="2" applyFont="1" applyFill="1" applyBorder="1" applyAlignment="1">
      <alignment horizontal="left" vertical="top"/>
    </xf>
    <xf numFmtId="4" fontId="9" fillId="0" borderId="7" xfId="0" applyNumberFormat="1" applyFont="1" applyFill="1" applyBorder="1"/>
    <xf numFmtId="0" fontId="9" fillId="0" borderId="7" xfId="0" applyFont="1" applyFill="1" applyBorder="1"/>
    <xf numFmtId="0" fontId="1" fillId="2" borderId="6" xfId="2" applyFont="1" applyFill="1" applyBorder="1" applyAlignment="1">
      <alignment vertical="top"/>
    </xf>
    <xf numFmtId="0" fontId="1" fillId="2" borderId="4" xfId="2" applyFont="1" applyFill="1" applyBorder="1" applyAlignment="1">
      <alignment vertical="top"/>
    </xf>
    <xf numFmtId="4" fontId="1" fillId="2" borderId="16" xfId="2" applyNumberFormat="1" applyFont="1" applyFill="1" applyBorder="1" applyAlignment="1">
      <alignment vertical="top"/>
    </xf>
    <xf numFmtId="4" fontId="2" fillId="0" borderId="0" xfId="0" applyNumberFormat="1" applyFont="1" applyFill="1"/>
    <xf numFmtId="0" fontId="1" fillId="0" borderId="45" xfId="2" applyFont="1" applyFill="1" applyBorder="1" applyAlignment="1">
      <alignment horizontal="center" vertical="top" wrapText="1"/>
    </xf>
    <xf numFmtId="0" fontId="1" fillId="0" borderId="46" xfId="2" applyFont="1" applyFill="1" applyBorder="1" applyAlignment="1">
      <alignment horizontal="left" vertical="top" wrapText="1"/>
    </xf>
    <xf numFmtId="0" fontId="9" fillId="0" borderId="47" xfId="0" applyFont="1" applyFill="1" applyBorder="1" applyAlignment="1">
      <alignment wrapText="1"/>
    </xf>
    <xf numFmtId="0" fontId="1" fillId="0" borderId="47" xfId="2" applyFont="1" applyFill="1" applyBorder="1" applyAlignment="1">
      <alignment horizontal="center" vertical="top" wrapText="1"/>
    </xf>
    <xf numFmtId="4" fontId="1" fillId="0" borderId="47" xfId="2" applyNumberFormat="1" applyFont="1" applyFill="1" applyBorder="1" applyAlignment="1">
      <alignment horizontal="center" vertical="top" wrapText="1"/>
    </xf>
    <xf numFmtId="0" fontId="1" fillId="2" borderId="43" xfId="0" applyFont="1" applyFill="1" applyBorder="1" applyAlignment="1">
      <alignment horizontal="center"/>
    </xf>
    <xf numFmtId="0" fontId="1" fillId="2" borderId="5" xfId="0" applyFont="1" applyFill="1" applyBorder="1" applyAlignment="1">
      <alignment horizontal="center" vertical="center"/>
    </xf>
    <xf numFmtId="0" fontId="9" fillId="0" borderId="0" xfId="0" applyFont="1" applyBorder="1" applyAlignment="1">
      <alignment vertical="center"/>
    </xf>
    <xf numFmtId="0" fontId="9" fillId="0" borderId="0" xfId="0" applyFont="1" applyFill="1" applyBorder="1" applyAlignment="1">
      <alignment vertical="center"/>
    </xf>
    <xf numFmtId="0" fontId="1" fillId="2" borderId="20" xfId="0" applyFont="1" applyFill="1" applyBorder="1" applyAlignment="1">
      <alignment wrapText="1"/>
    </xf>
    <xf numFmtId="0" fontId="2" fillId="0" borderId="1" xfId="0" applyFont="1" applyBorder="1" applyAlignment="1">
      <alignment wrapText="1"/>
    </xf>
    <xf numFmtId="0" fontId="2" fillId="0" borderId="1" xfId="0" applyFont="1" applyBorder="1" applyAlignment="1"/>
    <xf numFmtId="4" fontId="2" fillId="0" borderId="1" xfId="0" applyNumberFormat="1" applyFont="1" applyBorder="1" applyAlignment="1"/>
    <xf numFmtId="4" fontId="2" fillId="0" borderId="1" xfId="0" applyNumberFormat="1" applyFont="1" applyFill="1" applyBorder="1" applyAlignment="1"/>
    <xf numFmtId="4" fontId="2" fillId="0" borderId="1" xfId="0" applyNumberFormat="1" applyFont="1" applyBorder="1" applyAlignment="1">
      <alignment wrapText="1"/>
    </xf>
    <xf numFmtId="0" fontId="2" fillId="0" borderId="1" xfId="0" applyFont="1" applyFill="1" applyBorder="1" applyAlignment="1"/>
    <xf numFmtId="15" fontId="2" fillId="0" borderId="1" xfId="0" applyNumberFormat="1" applyFont="1" applyBorder="1" applyAlignment="1"/>
    <xf numFmtId="0" fontId="2" fillId="0" borderId="21" xfId="0" applyFont="1" applyBorder="1" applyAlignment="1"/>
    <xf numFmtId="43" fontId="9" fillId="0" borderId="0" xfId="1" applyFont="1" applyBorder="1"/>
    <xf numFmtId="43" fontId="9" fillId="0" borderId="0" xfId="1" applyFont="1" applyFill="1" applyBorder="1"/>
    <xf numFmtId="0" fontId="1" fillId="2" borderId="57" xfId="0" applyFont="1" applyFill="1" applyBorder="1" applyAlignment="1">
      <alignment wrapText="1"/>
    </xf>
    <xf numFmtId="0" fontId="14" fillId="3" borderId="58" xfId="0" applyFont="1" applyFill="1" applyBorder="1" applyAlignment="1">
      <alignment wrapText="1"/>
    </xf>
    <xf numFmtId="0" fontId="1" fillId="3" borderId="59" xfId="0" applyFont="1" applyFill="1" applyBorder="1" applyAlignment="1"/>
    <xf numFmtId="0" fontId="1" fillId="3" borderId="60" xfId="0" applyFont="1" applyFill="1" applyBorder="1" applyAlignment="1"/>
    <xf numFmtId="4" fontId="1" fillId="3" borderId="60" xfId="0" applyNumberFormat="1" applyFont="1" applyFill="1" applyBorder="1" applyAlignment="1"/>
    <xf numFmtId="0" fontId="1" fillId="3" borderId="60" xfId="0" applyNumberFormat="1" applyFont="1" applyFill="1" applyBorder="1" applyAlignment="1"/>
    <xf numFmtId="15" fontId="1" fillId="3" borderId="60" xfId="0" applyNumberFormat="1" applyFont="1" applyFill="1" applyBorder="1" applyAlignment="1"/>
    <xf numFmtId="0" fontId="1" fillId="3" borderId="61" xfId="0" applyFont="1" applyFill="1" applyBorder="1" applyAlignment="1"/>
    <xf numFmtId="4" fontId="1" fillId="0" borderId="0" xfId="0" applyNumberFormat="1" applyFont="1" applyFill="1" applyBorder="1"/>
    <xf numFmtId="43" fontId="1" fillId="0" borderId="0" xfId="0" applyNumberFormat="1" applyFont="1" applyFill="1" applyBorder="1"/>
    <xf numFmtId="0" fontId="1" fillId="0" borderId="0" xfId="0" applyFont="1" applyFill="1" applyBorder="1"/>
    <xf numFmtId="0" fontId="2" fillId="0" borderId="0" xfId="0" applyFont="1" applyFill="1"/>
    <xf numFmtId="4" fontId="2" fillId="8" borderId="0" xfId="0" applyNumberFormat="1" applyFont="1" applyFill="1"/>
    <xf numFmtId="0" fontId="10" fillId="0" borderId="0" xfId="0" applyFont="1" applyFill="1" applyAlignment="1">
      <alignment wrapText="1"/>
    </xf>
    <xf numFmtId="4" fontId="9" fillId="0" borderId="0" xfId="1" applyNumberFormat="1" applyFont="1" applyFill="1" applyAlignment="1">
      <alignment wrapText="1"/>
    </xf>
    <xf numFmtId="4" fontId="9" fillId="0" borderId="0" xfId="1" applyNumberFormat="1" applyFont="1" applyFill="1" applyBorder="1" applyAlignment="1">
      <alignment wrapText="1"/>
    </xf>
    <xf numFmtId="0" fontId="9" fillId="0" borderId="24" xfId="0" applyFont="1" applyFill="1" applyBorder="1" applyAlignment="1">
      <alignment wrapText="1"/>
    </xf>
    <xf numFmtId="4" fontId="9" fillId="0" borderId="62" xfId="0" applyNumberFormat="1" applyFont="1" applyFill="1" applyBorder="1" applyAlignment="1">
      <alignment wrapText="1"/>
    </xf>
    <xf numFmtId="4" fontId="9" fillId="0" borderId="5" xfId="0" applyNumberFormat="1" applyFont="1" applyFill="1" applyBorder="1" applyAlignment="1">
      <alignment wrapText="1"/>
    </xf>
    <xf numFmtId="9" fontId="9" fillId="0" borderId="0" xfId="8" applyFont="1" applyFill="1"/>
    <xf numFmtId="9" fontId="9" fillId="0" borderId="0" xfId="0" applyNumberFormat="1" applyFont="1" applyFill="1"/>
    <xf numFmtId="0" fontId="9" fillId="0" borderId="1" xfId="0" applyFont="1" applyFill="1" applyBorder="1" applyAlignment="1">
      <alignment horizontal="left" wrapText="1"/>
    </xf>
    <xf numFmtId="4" fontId="9" fillId="0" borderId="1" xfId="0" applyNumberFormat="1" applyFont="1" applyFill="1" applyBorder="1" applyAlignment="1">
      <alignment horizontal="right" wrapText="1"/>
    </xf>
    <xf numFmtId="4" fontId="9" fillId="0" borderId="1" xfId="1" applyNumberFormat="1" applyFont="1" applyBorder="1" applyAlignment="1"/>
    <xf numFmtId="0" fontId="14" fillId="0" borderId="0" xfId="0" applyFont="1" applyFill="1" applyBorder="1" applyAlignment="1"/>
    <xf numFmtId="49" fontId="9" fillId="0" borderId="1" xfId="0" applyNumberFormat="1" applyFont="1" applyBorder="1" applyAlignment="1">
      <alignment wrapText="1"/>
    </xf>
    <xf numFmtId="9" fontId="9" fillId="0" borderId="0" xfId="8" applyFont="1" applyBorder="1"/>
    <xf numFmtId="2" fontId="9" fillId="0" borderId="0" xfId="1" applyNumberFormat="1" applyFont="1" applyFill="1" applyBorder="1"/>
    <xf numFmtId="9" fontId="9" fillId="0" borderId="0" xfId="8" applyFont="1" applyFill="1" applyBorder="1"/>
    <xf numFmtId="9" fontId="14" fillId="0" borderId="0" xfId="8" applyFont="1"/>
    <xf numFmtId="9" fontId="14" fillId="2" borderId="28" xfId="8" applyFont="1" applyFill="1" applyBorder="1" applyAlignment="1">
      <alignment horizontal="center" vertical="center" wrapText="1"/>
    </xf>
    <xf numFmtId="165" fontId="9" fillId="0" borderId="25" xfId="8" applyNumberFormat="1" applyFont="1" applyFill="1" applyBorder="1" applyAlignment="1">
      <alignment wrapText="1"/>
    </xf>
    <xf numFmtId="9" fontId="14" fillId="0" borderId="0" xfId="8" applyFont="1" applyFill="1" applyBorder="1" applyAlignment="1">
      <alignment wrapText="1"/>
    </xf>
    <xf numFmtId="9" fontId="9" fillId="0" borderId="0" xfId="8" applyFont="1" applyAlignment="1"/>
    <xf numFmtId="2" fontId="9" fillId="0" borderId="0" xfId="1" applyNumberFormat="1" applyFont="1" applyFill="1" applyAlignment="1"/>
    <xf numFmtId="4" fontId="9" fillId="0" borderId="24" xfId="0" applyNumberFormat="1" applyFont="1" applyFill="1" applyBorder="1" applyAlignment="1">
      <alignment wrapText="1"/>
    </xf>
    <xf numFmtId="4" fontId="9" fillId="0" borderId="0" xfId="1" applyNumberFormat="1" applyFont="1" applyFill="1" applyBorder="1" applyAlignment="1"/>
    <xf numFmtId="10" fontId="9" fillId="0" borderId="0" xfId="0" applyNumberFormat="1" applyFont="1" applyFill="1" applyBorder="1" applyAlignment="1">
      <alignment horizontal="center"/>
    </xf>
    <xf numFmtId="4" fontId="2" fillId="0" borderId="19" xfId="3" applyNumberFormat="1" applyFont="1" applyFill="1" applyBorder="1" applyProtection="1">
      <protection locked="0"/>
    </xf>
    <xf numFmtId="4" fontId="2" fillId="0" borderId="0" xfId="3" applyNumberFormat="1" applyFont="1" applyFill="1" applyBorder="1" applyProtection="1">
      <protection locked="0"/>
    </xf>
    <xf numFmtId="4" fontId="9" fillId="0" borderId="63" xfId="0" applyNumberFormat="1" applyFont="1" applyFill="1" applyBorder="1" applyAlignment="1">
      <alignment horizontal="right"/>
    </xf>
    <xf numFmtId="0" fontId="9" fillId="0" borderId="1" xfId="0" applyNumberFormat="1" applyFont="1" applyFill="1" applyBorder="1" applyAlignment="1">
      <alignment horizontal="right"/>
    </xf>
    <xf numFmtId="4" fontId="9" fillId="0" borderId="16" xfId="0" applyNumberFormat="1" applyFont="1" applyFill="1" applyBorder="1" applyAlignment="1">
      <alignment horizontal="right"/>
    </xf>
    <xf numFmtId="0" fontId="1" fillId="0" borderId="0" xfId="3" applyFont="1" applyFill="1" applyBorder="1"/>
    <xf numFmtId="0" fontId="1" fillId="0" borderId="0" xfId="3" applyFont="1" applyFill="1" applyBorder="1" applyAlignment="1">
      <alignment horizontal="left" wrapText="1"/>
    </xf>
    <xf numFmtId="0" fontId="9" fillId="0" borderId="1" xfId="4" applyFont="1" applyFill="1" applyBorder="1" applyAlignment="1">
      <alignment horizontal="left"/>
    </xf>
    <xf numFmtId="0" fontId="14" fillId="0" borderId="26" xfId="3" applyFont="1" applyFill="1" applyBorder="1" applyAlignment="1">
      <alignment horizontal="left" vertical="center" wrapText="1"/>
    </xf>
    <xf numFmtId="0" fontId="9" fillId="0" borderId="5" xfId="4" applyFont="1" applyFill="1" applyBorder="1" applyAlignment="1">
      <alignment horizontal="left"/>
    </xf>
    <xf numFmtId="0" fontId="14" fillId="0" borderId="0" xfId="3" applyFont="1" applyFill="1" applyBorder="1" applyAlignment="1">
      <alignment horizontal="left" vertical="center" wrapText="1"/>
    </xf>
    <xf numFmtId="4" fontId="14" fillId="0" borderId="0" xfId="3" applyNumberFormat="1" applyFont="1" applyFill="1" applyBorder="1" applyAlignment="1">
      <alignment horizontal="right" wrapText="1"/>
    </xf>
    <xf numFmtId="166" fontId="9" fillId="0" borderId="28" xfId="9" applyNumberFormat="1" applyFont="1" applyFill="1" applyBorder="1" applyAlignment="1">
      <alignment wrapText="1"/>
    </xf>
    <xf numFmtId="0" fontId="9" fillId="0" borderId="0" xfId="3" applyFont="1" applyFill="1" applyAlignment="1">
      <alignment vertical="top"/>
    </xf>
    <xf numFmtId="4" fontId="9" fillId="0" borderId="0" xfId="0" applyNumberFormat="1" applyFont="1" applyBorder="1" applyAlignment="1">
      <alignment wrapText="1"/>
    </xf>
    <xf numFmtId="166" fontId="14" fillId="0" borderId="0" xfId="9" applyNumberFormat="1" applyFont="1"/>
    <xf numFmtId="166" fontId="9" fillId="0" borderId="0" xfId="9" applyNumberFormat="1" applyFont="1"/>
    <xf numFmtId="166" fontId="1" fillId="0" borderId="0" xfId="9" applyNumberFormat="1" applyFont="1" applyFill="1" applyBorder="1" applyAlignment="1">
      <alignment horizontal="left" vertical="top"/>
    </xf>
    <xf numFmtId="166" fontId="1" fillId="0" borderId="3" xfId="9" applyNumberFormat="1" applyFont="1" applyFill="1" applyBorder="1" applyAlignment="1">
      <alignment horizontal="center" vertical="top" wrapText="1"/>
    </xf>
    <xf numFmtId="166" fontId="14" fillId="2" borderId="28" xfId="9" applyNumberFormat="1" applyFont="1" applyFill="1" applyBorder="1" applyAlignment="1">
      <alignment horizontal="center" vertical="center" wrapText="1"/>
    </xf>
    <xf numFmtId="166" fontId="9" fillId="0" borderId="1" xfId="9" applyNumberFormat="1" applyFont="1" applyFill="1" applyBorder="1" applyAlignment="1">
      <alignment wrapText="1"/>
    </xf>
    <xf numFmtId="166" fontId="14" fillId="3" borderId="1" xfId="9" applyNumberFormat="1" applyFont="1" applyFill="1" applyBorder="1" applyAlignment="1">
      <alignment wrapText="1"/>
    </xf>
    <xf numFmtId="166" fontId="9" fillId="0" borderId="0" xfId="9" applyNumberFormat="1" applyFont="1" applyAlignment="1"/>
    <xf numFmtId="166" fontId="1" fillId="0" borderId="0" xfId="9" applyNumberFormat="1" applyFont="1" applyFill="1" applyBorder="1" applyAlignment="1">
      <alignment horizontal="left" vertical="top" wrapText="1"/>
    </xf>
    <xf numFmtId="166" fontId="9" fillId="0" borderId="1" xfId="9" applyNumberFormat="1" applyFont="1" applyBorder="1" applyAlignment="1">
      <alignment wrapText="1"/>
    </xf>
    <xf numFmtId="166" fontId="14" fillId="0" borderId="0" xfId="9" applyNumberFormat="1" applyFont="1" applyFill="1" applyBorder="1" applyAlignment="1">
      <alignment horizontal="right" wrapText="1"/>
    </xf>
    <xf numFmtId="166" fontId="14" fillId="0" borderId="0" xfId="9" applyNumberFormat="1" applyFont="1" applyFill="1" applyBorder="1" applyAlignment="1">
      <alignment horizontal="right" vertical="center" wrapText="1"/>
    </xf>
    <xf numFmtId="43" fontId="9" fillId="0" borderId="28" xfId="9" applyFont="1" applyBorder="1" applyAlignment="1"/>
    <xf numFmtId="49" fontId="9" fillId="0" borderId="0" xfId="0" applyNumberFormat="1" applyFont="1" applyBorder="1"/>
    <xf numFmtId="43" fontId="9" fillId="0" borderId="32" xfId="9" applyFont="1" applyFill="1" applyBorder="1" applyAlignment="1">
      <alignment horizontal="center" vertical="center" wrapText="1"/>
    </xf>
    <xf numFmtId="43" fontId="9" fillId="0" borderId="28" xfId="9" applyFont="1" applyFill="1" applyBorder="1" applyAlignment="1">
      <alignment horizontal="center" vertical="center" wrapText="1"/>
    </xf>
    <xf numFmtId="43" fontId="9" fillId="0" borderId="33" xfId="9" applyFont="1" applyFill="1" applyBorder="1" applyAlignment="1">
      <alignment horizontal="center" vertical="center" wrapText="1"/>
    </xf>
    <xf numFmtId="43" fontId="9" fillId="0" borderId="24" xfId="9" applyFont="1" applyFill="1" applyBorder="1" applyAlignment="1">
      <alignment horizontal="center" vertical="center" wrapText="1"/>
    </xf>
    <xf numFmtId="43" fontId="9" fillId="0" borderId="28" xfId="9" applyFont="1" applyFill="1" applyBorder="1" applyAlignment="1">
      <alignment horizontal="right" wrapText="1"/>
    </xf>
    <xf numFmtId="3" fontId="9" fillId="0" borderId="0" xfId="0" applyNumberFormat="1" applyFont="1"/>
    <xf numFmtId="4" fontId="9" fillId="3" borderId="1" xfId="0" applyNumberFormat="1" applyFont="1" applyFill="1" applyBorder="1" applyAlignment="1">
      <alignment wrapText="1"/>
    </xf>
    <xf numFmtId="49" fontId="26" fillId="9" borderId="64" xfId="0" applyNumberFormat="1" applyFont="1" applyFill="1" applyBorder="1" applyAlignment="1">
      <alignment horizontal="left" vertical="top"/>
    </xf>
    <xf numFmtId="4" fontId="27" fillId="9" borderId="64" xfId="0" applyNumberFormat="1" applyFont="1" applyFill="1" applyBorder="1" applyAlignment="1">
      <alignment horizontal="right" vertical="top"/>
    </xf>
    <xf numFmtId="43" fontId="9" fillId="0" borderId="28" xfId="9" applyFont="1" applyFill="1" applyBorder="1" applyAlignment="1">
      <alignment wrapText="1"/>
    </xf>
    <xf numFmtId="43" fontId="9" fillId="0" borderId="25" xfId="9" applyFont="1" applyFill="1" applyBorder="1" applyAlignment="1">
      <alignment wrapText="1"/>
    </xf>
    <xf numFmtId="49" fontId="24" fillId="9" borderId="64" xfId="0" applyNumberFormat="1" applyFont="1" applyFill="1" applyBorder="1" applyAlignment="1">
      <alignment horizontal="left" vertical="top"/>
    </xf>
    <xf numFmtId="4" fontId="24" fillId="9" borderId="64" xfId="0" applyNumberFormat="1" applyFont="1" applyFill="1" applyBorder="1" applyAlignment="1">
      <alignment horizontal="right" vertical="top"/>
    </xf>
    <xf numFmtId="9" fontId="9" fillId="0" borderId="62" xfId="7" applyNumberFormat="1" applyFont="1" applyFill="1" applyBorder="1" applyAlignment="1">
      <alignment wrapText="1"/>
    </xf>
    <xf numFmtId="10" fontId="9" fillId="0" borderId="5" xfId="7" applyNumberFormat="1" applyFont="1" applyFill="1" applyBorder="1" applyAlignment="1">
      <alignment wrapText="1"/>
    </xf>
    <xf numFmtId="4" fontId="24" fillId="9" borderId="65" xfId="0" applyNumberFormat="1" applyFont="1" applyFill="1" applyBorder="1" applyAlignment="1">
      <alignment horizontal="right" vertical="top"/>
    </xf>
    <xf numFmtId="9" fontId="9" fillId="0" borderId="0" xfId="7" applyNumberFormat="1" applyFont="1" applyFill="1" applyBorder="1" applyAlignment="1">
      <alignment wrapText="1"/>
    </xf>
    <xf numFmtId="10" fontId="9" fillId="0" borderId="0" xfId="7" applyNumberFormat="1" applyFont="1" applyFill="1" applyBorder="1" applyAlignment="1">
      <alignment wrapText="1"/>
    </xf>
    <xf numFmtId="49" fontId="24" fillId="9" borderId="0" xfId="0" applyNumberFormat="1" applyFont="1" applyFill="1" applyBorder="1" applyAlignment="1">
      <alignment horizontal="left" vertical="top"/>
    </xf>
    <xf numFmtId="4" fontId="24" fillId="9" borderId="0" xfId="0" applyNumberFormat="1" applyFont="1" applyFill="1" applyBorder="1" applyAlignment="1">
      <alignment horizontal="right" vertical="top"/>
    </xf>
    <xf numFmtId="49" fontId="28" fillId="9" borderId="0" xfId="0" applyNumberFormat="1" applyFont="1" applyFill="1" applyBorder="1" applyAlignment="1">
      <alignment horizontal="left" vertical="top"/>
    </xf>
    <xf numFmtId="0" fontId="14" fillId="0" borderId="32" xfId="3" applyFont="1" applyFill="1" applyBorder="1" applyAlignment="1">
      <alignment horizontal="center" vertical="center" wrapText="1"/>
    </xf>
    <xf numFmtId="4" fontId="14" fillId="0" borderId="28" xfId="3" applyNumberFormat="1" applyFont="1" applyFill="1" applyBorder="1" applyAlignment="1">
      <alignment horizontal="right" wrapText="1"/>
    </xf>
    <xf numFmtId="9" fontId="9" fillId="0" borderId="1" xfId="8" applyFont="1" applyBorder="1" applyAlignment="1">
      <alignment wrapText="1"/>
    </xf>
    <xf numFmtId="49" fontId="9" fillId="0" borderId="24" xfId="0" applyNumberFormat="1" applyFont="1" applyFill="1" applyBorder="1" applyAlignment="1">
      <alignment wrapText="1"/>
    </xf>
    <xf numFmtId="49" fontId="9" fillId="0" borderId="26" xfId="0" applyNumberFormat="1" applyFont="1" applyFill="1" applyBorder="1" applyAlignment="1">
      <alignment wrapText="1"/>
    </xf>
    <xf numFmtId="4" fontId="9" fillId="0" borderId="27" xfId="0" applyNumberFormat="1" applyFont="1" applyFill="1" applyBorder="1" applyAlignment="1">
      <alignment wrapText="1"/>
    </xf>
    <xf numFmtId="0" fontId="18" fillId="0" borderId="28" xfId="0" applyFont="1" applyBorder="1" applyAlignment="1">
      <alignment horizontal="left" wrapText="1"/>
    </xf>
    <xf numFmtId="0" fontId="14" fillId="0" borderId="32" xfId="3" applyFont="1" applyFill="1" applyBorder="1" applyAlignment="1">
      <alignment horizontal="right" vertical="center" wrapText="1"/>
    </xf>
    <xf numFmtId="0" fontId="14" fillId="0" borderId="28" xfId="3" applyFont="1" applyFill="1" applyBorder="1" applyAlignment="1">
      <alignment horizontal="right" vertical="center" wrapText="1"/>
    </xf>
    <xf numFmtId="4" fontId="9" fillId="0" borderId="28" xfId="3" applyNumberFormat="1" applyFont="1" applyFill="1" applyBorder="1" applyAlignment="1">
      <alignment horizontal="right" wrapText="1"/>
    </xf>
    <xf numFmtId="4" fontId="9" fillId="0" borderId="32" xfId="3" applyNumberFormat="1" applyFont="1" applyFill="1" applyBorder="1" applyAlignment="1">
      <alignment horizontal="right" vertical="center" wrapText="1"/>
    </xf>
    <xf numFmtId="4" fontId="9" fillId="0" borderId="28" xfId="3" applyNumberFormat="1" applyFont="1" applyFill="1" applyBorder="1" applyAlignment="1">
      <alignment horizontal="right" vertical="center" wrapText="1"/>
    </xf>
    <xf numFmtId="167" fontId="2" fillId="0" borderId="0" xfId="1" applyNumberFormat="1" applyFont="1" applyBorder="1" applyAlignment="1" applyProtection="1">
      <alignment vertical="top" wrapText="1"/>
      <protection locked="0"/>
    </xf>
    <xf numFmtId="49" fontId="5" fillId="0" borderId="1" xfId="0" applyNumberFormat="1" applyFont="1" applyFill="1" applyBorder="1" applyAlignment="1">
      <alignment wrapText="1"/>
    </xf>
    <xf numFmtId="43" fontId="2" fillId="0" borderId="1" xfId="1" applyNumberFormat="1" applyFont="1" applyFill="1" applyBorder="1" applyAlignment="1" applyProtection="1">
      <alignment vertical="top" wrapText="1"/>
      <protection locked="0"/>
    </xf>
    <xf numFmtId="43" fontId="5" fillId="0" borderId="1" xfId="0" applyNumberFormat="1" applyFont="1" applyBorder="1" applyAlignment="1">
      <alignment wrapText="1"/>
    </xf>
    <xf numFmtId="0" fontId="5" fillId="0" borderId="1" xfId="0" applyFont="1" applyBorder="1" applyAlignment="1">
      <alignment wrapText="1"/>
    </xf>
    <xf numFmtId="49" fontId="5" fillId="0" borderId="1" xfId="0" quotePrefix="1" applyNumberFormat="1" applyFont="1" applyFill="1" applyBorder="1" applyAlignment="1">
      <alignment wrapText="1"/>
    </xf>
    <xf numFmtId="167" fontId="2" fillId="0" borderId="0" xfId="11" applyNumberFormat="1" applyFont="1" applyBorder="1" applyAlignment="1" applyProtection="1">
      <alignment vertical="top" wrapText="1"/>
      <protection locked="0"/>
    </xf>
    <xf numFmtId="0" fontId="2" fillId="0" borderId="0" xfId="3" applyFont="1" applyFill="1" applyBorder="1" applyAlignment="1">
      <alignment vertical="top" wrapText="1"/>
    </xf>
    <xf numFmtId="4" fontId="5" fillId="0" borderId="1" xfId="11" applyNumberFormat="1" applyFont="1" applyBorder="1"/>
    <xf numFmtId="10" fontId="9" fillId="0" borderId="66" xfId="7" applyNumberFormat="1" applyFont="1" applyFill="1" applyBorder="1" applyAlignment="1">
      <alignment wrapText="1"/>
    </xf>
    <xf numFmtId="4" fontId="2" fillId="0" borderId="1" xfId="3" applyNumberFormat="1" applyFont="1" applyFill="1" applyBorder="1" applyProtection="1">
      <protection locked="0"/>
    </xf>
    <xf numFmtId="10" fontId="14" fillId="3" borderId="25" xfId="0" applyNumberFormat="1" applyFont="1" applyFill="1" applyBorder="1" applyAlignment="1">
      <alignment wrapText="1"/>
    </xf>
    <xf numFmtId="167" fontId="2" fillId="0" borderId="1" xfId="1" applyNumberFormat="1" applyFont="1" applyBorder="1" applyAlignment="1" applyProtection="1">
      <alignment wrapText="1"/>
      <protection locked="0"/>
    </xf>
    <xf numFmtId="0" fontId="5" fillId="0" borderId="1" xfId="0" applyFont="1" applyFill="1" applyBorder="1" applyAlignment="1">
      <alignment wrapText="1"/>
    </xf>
    <xf numFmtId="49" fontId="5" fillId="9" borderId="1" xfId="0" applyNumberFormat="1" applyFont="1" applyFill="1" applyBorder="1" applyAlignment="1">
      <alignment horizontal="left" vertical="top"/>
    </xf>
    <xf numFmtId="4" fontId="1" fillId="0" borderId="0" xfId="3" applyNumberFormat="1" applyFont="1" applyFill="1" applyBorder="1" applyProtection="1">
      <protection locked="0"/>
    </xf>
    <xf numFmtId="43" fontId="2" fillId="0" borderId="0" xfId="9" applyFont="1" applyFill="1" applyBorder="1" applyProtection="1">
      <protection locked="0"/>
    </xf>
    <xf numFmtId="43" fontId="9" fillId="0" borderId="0" xfId="9" applyFont="1" applyFill="1" applyBorder="1" applyAlignment="1" applyProtection="1">
      <alignment vertical="top"/>
      <protection locked="0"/>
    </xf>
    <xf numFmtId="43" fontId="2" fillId="0" borderId="0" xfId="3" applyNumberFormat="1" applyFont="1" applyFill="1" applyBorder="1"/>
    <xf numFmtId="0" fontId="9" fillId="0" borderId="32" xfId="3" applyFont="1" applyFill="1" applyBorder="1" applyAlignment="1">
      <alignment horizontal="center" vertical="center" wrapText="1"/>
    </xf>
    <xf numFmtId="0" fontId="9" fillId="0" borderId="28" xfId="3" applyFont="1" applyFill="1" applyBorder="1" applyAlignment="1">
      <alignment horizontal="center" vertical="center" wrapText="1"/>
    </xf>
    <xf numFmtId="43" fontId="2" fillId="0" borderId="0" xfId="3" applyNumberFormat="1" applyFont="1" applyFill="1"/>
    <xf numFmtId="49" fontId="9" fillId="0" borderId="28" xfId="0" quotePrefix="1" applyNumberFormat="1" applyFont="1" applyFill="1" applyBorder="1" applyAlignment="1">
      <alignment wrapText="1"/>
    </xf>
    <xf numFmtId="4" fontId="28" fillId="9" borderId="64" xfId="0" applyNumberFormat="1" applyFont="1" applyFill="1" applyBorder="1" applyAlignment="1">
      <alignment horizontal="right" vertical="top"/>
    </xf>
    <xf numFmtId="0" fontId="18" fillId="0" borderId="28" xfId="0" quotePrefix="1" applyFont="1" applyBorder="1" applyAlignment="1">
      <alignment wrapText="1"/>
    </xf>
    <xf numFmtId="4" fontId="28" fillId="9" borderId="0" xfId="0" applyNumberFormat="1" applyFont="1" applyFill="1" applyBorder="1" applyAlignment="1">
      <alignment horizontal="right" vertical="top"/>
    </xf>
    <xf numFmtId="43" fontId="28" fillId="9" borderId="64" xfId="9" applyFont="1" applyFill="1" applyBorder="1" applyAlignment="1">
      <alignment horizontal="right" vertical="top"/>
    </xf>
    <xf numFmtId="0" fontId="14" fillId="0" borderId="33" xfId="3" applyFont="1" applyFill="1" applyBorder="1" applyAlignment="1">
      <alignment horizontal="center" vertical="center" wrapText="1"/>
    </xf>
    <xf numFmtId="4" fontId="9" fillId="0" borderId="28" xfId="0" applyNumberFormat="1" applyFont="1" applyFill="1" applyBorder="1" applyAlignment="1">
      <alignment horizontal="center" wrapText="1"/>
    </xf>
    <xf numFmtId="4" fontId="9" fillId="0" borderId="24" xfId="10" applyNumberFormat="1" applyFont="1" applyFill="1" applyBorder="1" applyAlignment="1">
      <alignment horizontal="right" wrapText="1"/>
    </xf>
    <xf numFmtId="4" fontId="9" fillId="0" borderId="1" xfId="10" applyNumberFormat="1" applyFont="1" applyFill="1" applyBorder="1" applyAlignment="1">
      <alignment horizontal="right" wrapText="1"/>
    </xf>
    <xf numFmtId="43" fontId="9" fillId="0" borderId="1" xfId="1" applyFont="1" applyBorder="1" applyAlignment="1">
      <alignment horizontal="center" wrapText="1"/>
    </xf>
    <xf numFmtId="0" fontId="9" fillId="0" borderId="1" xfId="0" applyFont="1" applyFill="1" applyBorder="1" applyAlignment="1">
      <alignment horizontal="center" wrapText="1"/>
    </xf>
    <xf numFmtId="4" fontId="9" fillId="0" borderId="1" xfId="0" applyNumberFormat="1" applyFont="1" applyBorder="1" applyAlignment="1">
      <alignment horizontal="center"/>
    </xf>
    <xf numFmtId="0" fontId="9" fillId="0" borderId="38" xfId="0" applyFont="1" applyFill="1" applyBorder="1" applyAlignment="1">
      <alignment horizontal="center" wrapText="1"/>
    </xf>
    <xf numFmtId="0" fontId="9" fillId="0" borderId="32" xfId="0" applyFont="1" applyFill="1" applyBorder="1" applyAlignment="1">
      <alignment horizontal="center" wrapText="1"/>
    </xf>
    <xf numFmtId="0" fontId="9" fillId="0" borderId="28" xfId="0" applyNumberFormat="1" applyFont="1" applyFill="1" applyBorder="1" applyAlignment="1">
      <alignment horizont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4" fontId="9" fillId="6" borderId="1" xfId="0" applyNumberFormat="1" applyFont="1" applyFill="1" applyBorder="1" applyAlignment="1">
      <alignment wrapText="1"/>
    </xf>
    <xf numFmtId="0" fontId="9" fillId="0" borderId="2" xfId="0" applyFont="1" applyFill="1" applyBorder="1" applyAlignment="1">
      <alignment horizontal="left" vertical="center" wrapText="1"/>
    </xf>
    <xf numFmtId="4" fontId="9" fillId="6" borderId="26" xfId="0" applyNumberFormat="1" applyFont="1" applyFill="1" applyBorder="1" applyAlignment="1">
      <alignment wrapText="1"/>
    </xf>
    <xf numFmtId="4" fontId="9" fillId="0" borderId="26" xfId="0" applyNumberFormat="1" applyFont="1" applyFill="1" applyBorder="1" applyAlignment="1">
      <alignment wrapText="1"/>
    </xf>
    <xf numFmtId="0" fontId="9" fillId="6" borderId="24" xfId="0" applyFont="1" applyFill="1" applyBorder="1" applyAlignment="1">
      <alignment wrapText="1"/>
    </xf>
    <xf numFmtId="0" fontId="9" fillId="0" borderId="25" xfId="0" applyFont="1" applyFill="1" applyBorder="1" applyAlignment="1">
      <alignment wrapText="1"/>
    </xf>
    <xf numFmtId="0" fontId="9" fillId="6" borderId="1" xfId="0" applyFont="1" applyFill="1" applyBorder="1" applyAlignment="1">
      <alignment wrapText="1"/>
    </xf>
    <xf numFmtId="4" fontId="9" fillId="6" borderId="32" xfId="0" applyNumberFormat="1" applyFont="1" applyFill="1" applyBorder="1" applyAlignment="1">
      <alignment wrapText="1"/>
    </xf>
    <xf numFmtId="0" fontId="9" fillId="0" borderId="6" xfId="0" applyFont="1" applyFill="1" applyBorder="1" applyAlignment="1">
      <alignment horizontal="left" vertical="center" wrapText="1"/>
    </xf>
    <xf numFmtId="4" fontId="9" fillId="0" borderId="32" xfId="0" applyNumberFormat="1" applyFont="1" applyFill="1" applyBorder="1" applyAlignment="1">
      <alignment wrapText="1"/>
    </xf>
    <xf numFmtId="0" fontId="9" fillId="0" borderId="26" xfId="0" applyFont="1" applyFill="1" applyBorder="1" applyAlignment="1">
      <alignment wrapText="1"/>
    </xf>
    <xf numFmtId="4" fontId="9" fillId="0" borderId="67" xfId="1" applyNumberFormat="1" applyFont="1" applyBorder="1" applyAlignment="1"/>
    <xf numFmtId="10" fontId="14" fillId="3" borderId="28" xfId="0" applyNumberFormat="1" applyFont="1" applyFill="1" applyBorder="1" applyAlignment="1">
      <alignment horizontal="right"/>
    </xf>
    <xf numFmtId="4" fontId="14" fillId="0" borderId="1" xfId="0" applyNumberFormat="1" applyFont="1" applyBorder="1" applyAlignment="1">
      <alignment horizontal="right"/>
    </xf>
    <xf numFmtId="4" fontId="14" fillId="0" borderId="32" xfId="3" applyNumberFormat="1" applyFont="1" applyFill="1" applyBorder="1" applyAlignment="1">
      <alignment horizontal="right" vertical="center" wrapText="1"/>
    </xf>
    <xf numFmtId="4" fontId="9" fillId="6" borderId="28" xfId="0" applyNumberFormat="1" applyFont="1" applyFill="1" applyBorder="1" applyAlignment="1">
      <alignment horizontal="right" wrapText="1"/>
    </xf>
    <xf numFmtId="4" fontId="2" fillId="0" borderId="0" xfId="3" applyNumberFormat="1" applyFont="1" applyFill="1"/>
    <xf numFmtId="10" fontId="5" fillId="0" borderId="68" xfId="7" applyNumberFormat="1" applyFont="1" applyFill="1" applyBorder="1" applyAlignment="1">
      <alignment wrapText="1"/>
    </xf>
    <xf numFmtId="0" fontId="9" fillId="0" borderId="28" xfId="0" applyFont="1" applyFill="1" applyBorder="1" applyAlignment="1">
      <alignment horizontal="left" wrapText="1"/>
    </xf>
    <xf numFmtId="0" fontId="6" fillId="2" borderId="1" xfId="2" applyFont="1" applyFill="1" applyBorder="1" applyAlignment="1">
      <alignment horizontal="left" vertical="top"/>
    </xf>
    <xf numFmtId="43" fontId="30" fillId="10" borderId="0" xfId="9" applyFont="1" applyFill="1" applyBorder="1"/>
    <xf numFmtId="0" fontId="30" fillId="4" borderId="1" xfId="0" applyFont="1" applyFill="1" applyBorder="1" applyAlignment="1">
      <alignment horizontal="right"/>
    </xf>
    <xf numFmtId="0" fontId="31" fillId="10" borderId="15" xfId="0" applyFont="1" applyFill="1" applyBorder="1" applyAlignment="1">
      <alignment wrapText="1"/>
    </xf>
    <xf numFmtId="0" fontId="30" fillId="10" borderId="0" xfId="0" applyFont="1" applyFill="1" applyBorder="1"/>
    <xf numFmtId="0" fontId="31" fillId="10" borderId="3" xfId="0" applyFont="1" applyFill="1" applyBorder="1"/>
    <xf numFmtId="0" fontId="31" fillId="10" borderId="0" xfId="3" applyFont="1" applyFill="1" applyAlignment="1">
      <alignment vertical="top"/>
    </xf>
    <xf numFmtId="0" fontId="22" fillId="2" borderId="1" xfId="3" applyFont="1" applyFill="1" applyBorder="1" applyAlignment="1">
      <alignment horizontal="center" vertical="center" wrapText="1"/>
    </xf>
    <xf numFmtId="0" fontId="22" fillId="2" borderId="1" xfId="12" applyFont="1" applyFill="1" applyBorder="1" applyAlignment="1">
      <alignment horizontal="center" vertical="center"/>
    </xf>
    <xf numFmtId="4" fontId="22" fillId="2" borderId="28" xfId="3" applyNumberFormat="1" applyFont="1" applyFill="1" applyBorder="1" applyAlignment="1">
      <alignment horizontal="center" vertical="center" wrapText="1"/>
    </xf>
    <xf numFmtId="4" fontId="22" fillId="2" borderId="25" xfId="3" applyNumberFormat="1" applyFont="1" applyFill="1" applyBorder="1" applyAlignment="1">
      <alignment horizontal="center" vertical="center" wrapText="1"/>
    </xf>
    <xf numFmtId="4" fontId="22" fillId="2" borderId="1" xfId="13" applyNumberFormat="1" applyFont="1" applyFill="1" applyBorder="1" applyAlignment="1">
      <alignment horizontal="center" vertical="center" wrapText="1"/>
    </xf>
    <xf numFmtId="0" fontId="22" fillId="3" borderId="1" xfId="12" applyFont="1" applyFill="1" applyBorder="1" applyAlignment="1">
      <alignment wrapText="1"/>
    </xf>
    <xf numFmtId="4" fontId="22" fillId="3" borderId="1" xfId="12" applyNumberFormat="1" applyFont="1" applyFill="1" applyBorder="1" applyAlignment="1">
      <alignment wrapText="1"/>
    </xf>
    <xf numFmtId="49" fontId="9" fillId="0" borderId="1" xfId="9" applyNumberFormat="1" applyFont="1" applyFill="1" applyBorder="1" applyAlignment="1">
      <alignment wrapText="1"/>
    </xf>
    <xf numFmtId="49" fontId="14" fillId="0" borderId="1" xfId="0" applyNumberFormat="1" applyFont="1" applyFill="1" applyBorder="1" applyAlignment="1">
      <alignment wrapText="1"/>
    </xf>
    <xf numFmtId="4" fontId="9" fillId="0" borderId="0" xfId="0" applyNumberFormat="1" applyFont="1" applyFill="1" applyBorder="1" applyAlignment="1">
      <alignment wrapText="1"/>
    </xf>
    <xf numFmtId="43" fontId="31" fillId="10" borderId="69" xfId="9" applyFont="1" applyFill="1" applyBorder="1" applyAlignment="1">
      <alignment vertical="top" wrapText="1"/>
    </xf>
    <xf numFmtId="49" fontId="14" fillId="0" borderId="28" xfId="0" applyNumberFormat="1" applyFont="1" applyFill="1" applyBorder="1" applyAlignment="1">
      <alignment wrapText="1"/>
    </xf>
    <xf numFmtId="10" fontId="14" fillId="0" borderId="25" xfId="7" applyNumberFormat="1" applyFont="1" applyFill="1" applyBorder="1" applyAlignment="1">
      <alignment wrapText="1"/>
    </xf>
    <xf numFmtId="4" fontId="14" fillId="0" borderId="32" xfId="0" applyNumberFormat="1" applyFont="1" applyFill="1" applyBorder="1" applyAlignment="1">
      <alignment horizontal="right"/>
    </xf>
    <xf numFmtId="49" fontId="18" fillId="0" borderId="28" xfId="0" applyNumberFormat="1" applyFont="1" applyBorder="1" applyAlignment="1">
      <alignment wrapText="1"/>
    </xf>
    <xf numFmtId="2" fontId="18" fillId="0" borderId="28" xfId="0" applyNumberFormat="1" applyFont="1" applyBorder="1" applyAlignment="1">
      <alignment wrapText="1"/>
    </xf>
    <xf numFmtId="0" fontId="19" fillId="0" borderId="28" xfId="0" applyFont="1" applyBorder="1" applyAlignment="1">
      <alignment wrapText="1"/>
    </xf>
    <xf numFmtId="0" fontId="19" fillId="0" borderId="32" xfId="0" applyFont="1" applyBorder="1" applyAlignment="1">
      <alignment wrapText="1"/>
    </xf>
    <xf numFmtId="4" fontId="14" fillId="0" borderId="1" xfId="0" applyNumberFormat="1" applyFont="1" applyFill="1" applyBorder="1"/>
    <xf numFmtId="4" fontId="9" fillId="0" borderId="1" xfId="0" applyNumberFormat="1" applyFont="1" applyFill="1" applyBorder="1"/>
    <xf numFmtId="43" fontId="2" fillId="0" borderId="28" xfId="9" applyFont="1" applyFill="1" applyBorder="1"/>
    <xf numFmtId="0" fontId="2" fillId="0" borderId="0" xfId="3" applyFont="1" applyFill="1" applyBorder="1" applyAlignment="1">
      <alignment horizontal="center"/>
    </xf>
    <xf numFmtId="0" fontId="9" fillId="0" borderId="0" xfId="0" applyFont="1" applyBorder="1" applyAlignment="1">
      <alignment horizontal="justify" vertical="center" wrapText="1"/>
    </xf>
    <xf numFmtId="43" fontId="14" fillId="0" borderId="28" xfId="3" applyNumberFormat="1" applyFont="1" applyFill="1" applyBorder="1" applyAlignment="1">
      <alignment horizontal="center" vertical="center" wrapText="1"/>
    </xf>
    <xf numFmtId="43" fontId="9" fillId="0" borderId="28" xfId="3" applyNumberFormat="1" applyFont="1" applyFill="1" applyBorder="1" applyAlignment="1">
      <alignment horizontal="center" vertical="center" wrapText="1"/>
    </xf>
    <xf numFmtId="4" fontId="2" fillId="0" borderId="0" xfId="3" applyNumberFormat="1" applyFont="1" applyFill="1" applyBorder="1"/>
    <xf numFmtId="49" fontId="9" fillId="0" borderId="25" xfId="0" applyNumberFormat="1" applyFont="1" applyFill="1" applyBorder="1" applyAlignment="1">
      <alignment horizontal="center" wrapText="1"/>
    </xf>
    <xf numFmtId="49" fontId="9" fillId="0" borderId="28" xfId="0" applyNumberFormat="1" applyFont="1" applyFill="1" applyBorder="1" applyAlignment="1">
      <alignment horizontal="center" wrapText="1"/>
    </xf>
    <xf numFmtId="0" fontId="1" fillId="0" borderId="0" xfId="3" applyFont="1" applyFill="1" applyBorder="1" applyAlignment="1">
      <alignment horizontal="left"/>
    </xf>
    <xf numFmtId="8" fontId="14" fillId="0" borderId="28" xfId="3" applyNumberFormat="1" applyFont="1" applyFill="1" applyBorder="1" applyAlignment="1">
      <alignment horizontal="center" vertical="center" wrapText="1"/>
    </xf>
    <xf numFmtId="44" fontId="14" fillId="0" borderId="32" xfId="10" applyFont="1" applyFill="1" applyBorder="1" applyAlignment="1">
      <alignment horizontal="center" vertical="center" wrapText="1"/>
    </xf>
    <xf numFmtId="44" fontId="14" fillId="0" borderId="28" xfId="10" applyFont="1" applyFill="1" applyBorder="1" applyAlignment="1">
      <alignment horizontal="center" vertical="center" wrapText="1"/>
    </xf>
    <xf numFmtId="44" fontId="14" fillId="0" borderId="24" xfId="10" applyFont="1" applyFill="1" applyBorder="1" applyAlignment="1">
      <alignment horizontal="center" vertical="center" wrapText="1"/>
    </xf>
    <xf numFmtId="44" fontId="14" fillId="0" borderId="33" xfId="10" applyFont="1" applyFill="1" applyBorder="1" applyAlignment="1">
      <alignment horizontal="center" vertical="center" wrapText="1"/>
    </xf>
    <xf numFmtId="49" fontId="9" fillId="0" borderId="1" xfId="0" quotePrefix="1" applyNumberFormat="1" applyFont="1" applyFill="1" applyBorder="1" applyAlignment="1">
      <alignment wrapText="1"/>
    </xf>
    <xf numFmtId="49" fontId="9" fillId="0" borderId="6" xfId="0" quotePrefix="1" applyNumberFormat="1" applyFont="1" applyFill="1" applyBorder="1" applyAlignment="1">
      <alignment wrapText="1"/>
    </xf>
    <xf numFmtId="0" fontId="9" fillId="0" borderId="28" xfId="0" quotePrefix="1" applyFont="1" applyFill="1" applyBorder="1" applyAlignment="1">
      <alignment wrapText="1"/>
    </xf>
    <xf numFmtId="0" fontId="14" fillId="0" borderId="0" xfId="0" quotePrefix="1" applyFont="1" applyAlignment="1"/>
    <xf numFmtId="0" fontId="14" fillId="2" borderId="1" xfId="3" quotePrefix="1" applyFont="1" applyFill="1" applyBorder="1" applyAlignment="1">
      <alignment horizontal="center" vertical="center" wrapText="1"/>
    </xf>
    <xf numFmtId="0" fontId="24" fillId="0" borderId="0" xfId="0" applyFont="1"/>
    <xf numFmtId="4" fontId="24" fillId="0" borderId="0" xfId="0" applyNumberFormat="1" applyFont="1"/>
    <xf numFmtId="43" fontId="5" fillId="0" borderId="0" xfId="11" applyFont="1"/>
    <xf numFmtId="4" fontId="5" fillId="0" borderId="0" xfId="11" applyNumberFormat="1" applyFont="1"/>
    <xf numFmtId="0" fontId="32" fillId="0" borderId="0" xfId="0" applyFont="1"/>
    <xf numFmtId="0" fontId="5" fillId="0" borderId="0" xfId="0" applyFont="1"/>
    <xf numFmtId="4" fontId="5" fillId="0" borderId="0" xfId="0" applyNumberFormat="1" applyFont="1"/>
    <xf numFmtId="0" fontId="1" fillId="11" borderId="1" xfId="2" applyFont="1" applyFill="1" applyBorder="1" applyAlignment="1">
      <alignment horizontal="left" vertical="top"/>
    </xf>
    <xf numFmtId="0" fontId="1" fillId="11" borderId="1" xfId="2" applyFont="1" applyFill="1" applyBorder="1" applyAlignment="1">
      <alignment horizontal="left" vertical="top" wrapText="1"/>
    </xf>
    <xf numFmtId="0" fontId="1" fillId="11" borderId="1" xfId="2" applyFont="1" applyFill="1" applyBorder="1" applyAlignment="1">
      <alignment horizontal="center" vertical="top" wrapText="1"/>
    </xf>
    <xf numFmtId="0" fontId="24" fillId="0" borderId="0" xfId="0" applyFont="1" applyAlignment="1">
      <alignment horizontal="center"/>
    </xf>
    <xf numFmtId="4" fontId="24" fillId="0" borderId="0" xfId="0" applyNumberFormat="1" applyFont="1" applyAlignment="1">
      <alignment horizontal="center"/>
    </xf>
    <xf numFmtId="0" fontId="24" fillId="11" borderId="1" xfId="3" applyFont="1" applyFill="1" applyBorder="1" applyAlignment="1">
      <alignment horizontal="center" vertical="center" wrapText="1"/>
    </xf>
    <xf numFmtId="0" fontId="24" fillId="11" borderId="1" xfId="0" applyFont="1" applyFill="1" applyBorder="1" applyAlignment="1">
      <alignment horizontal="center" vertical="center"/>
    </xf>
    <xf numFmtId="4" fontId="24" fillId="11" borderId="1" xfId="11" applyNumberFormat="1" applyFont="1" applyFill="1" applyBorder="1" applyAlignment="1">
      <alignment horizontal="center" vertical="center" wrapText="1"/>
    </xf>
    <xf numFmtId="0" fontId="24" fillId="11" borderId="1" xfId="0" applyFont="1" applyFill="1" applyBorder="1" applyAlignment="1">
      <alignment horizontal="center" vertical="center" wrapText="1"/>
    </xf>
    <xf numFmtId="0" fontId="5" fillId="0" borderId="1" xfId="0" applyFont="1" applyFill="1" applyBorder="1" applyAlignment="1"/>
    <xf numFmtId="0" fontId="24" fillId="0" borderId="1" xfId="0" applyFont="1" applyFill="1" applyBorder="1" applyAlignment="1">
      <alignment wrapText="1"/>
    </xf>
    <xf numFmtId="4" fontId="24" fillId="0" borderId="1" xfId="0" applyNumberFormat="1" applyFont="1" applyFill="1" applyBorder="1" applyAlignment="1">
      <alignment wrapText="1"/>
    </xf>
    <xf numFmtId="0" fontId="24" fillId="12" borderId="1" xfId="0" applyFont="1" applyFill="1" applyBorder="1" applyAlignment="1">
      <alignment horizontal="left" wrapText="1"/>
    </xf>
    <xf numFmtId="4" fontId="24" fillId="12" borderId="1" xfId="0" applyNumberFormat="1" applyFont="1" applyFill="1" applyBorder="1" applyAlignment="1">
      <alignment horizontal="right" wrapText="1"/>
    </xf>
    <xf numFmtId="4" fontId="24" fillId="12" borderId="1" xfId="0" applyNumberFormat="1" applyFont="1" applyFill="1" applyBorder="1" applyAlignment="1">
      <alignment wrapText="1"/>
    </xf>
    <xf numFmtId="0" fontId="5" fillId="0" borderId="0" xfId="0" applyFont="1" applyFill="1" applyAlignment="1"/>
    <xf numFmtId="4" fontId="5" fillId="0" borderId="0" xfId="0" applyNumberFormat="1" applyFont="1" applyFill="1" applyAlignment="1"/>
    <xf numFmtId="0" fontId="5" fillId="0" borderId="0" xfId="11" applyNumberFormat="1" applyFont="1" applyFill="1"/>
    <xf numFmtId="4" fontId="24" fillId="0" borderId="0" xfId="0" applyNumberFormat="1" applyFont="1" applyFill="1" applyBorder="1" applyAlignment="1">
      <alignment horizontal="center" vertical="center" wrapText="1"/>
    </xf>
    <xf numFmtId="49" fontId="5" fillId="0" borderId="68" xfId="0" applyNumberFormat="1" applyFont="1" applyFill="1" applyBorder="1" applyAlignment="1">
      <alignment wrapText="1"/>
    </xf>
    <xf numFmtId="4" fontId="5" fillId="0" borderId="68" xfId="0" applyNumberFormat="1" applyFont="1" applyFill="1" applyBorder="1" applyAlignment="1">
      <alignment wrapText="1"/>
    </xf>
    <xf numFmtId="4" fontId="5" fillId="0" borderId="0" xfId="0" applyNumberFormat="1" applyFont="1" applyFill="1" applyBorder="1" applyAlignment="1">
      <alignment horizontal="right" wrapText="1"/>
    </xf>
    <xf numFmtId="0" fontId="24" fillId="12" borderId="39" xfId="0" applyFont="1" applyFill="1" applyBorder="1" applyAlignment="1">
      <alignment horizontal="left" wrapText="1"/>
    </xf>
    <xf numFmtId="4" fontId="24" fillId="12" borderId="68" xfId="0" applyNumberFormat="1" applyFont="1" applyFill="1" applyBorder="1" applyAlignment="1">
      <alignment horizontal="right" wrapText="1"/>
    </xf>
    <xf numFmtId="4" fontId="24" fillId="12" borderId="40" xfId="0" applyNumberFormat="1" applyFont="1" applyFill="1" applyBorder="1" applyAlignment="1">
      <alignment wrapText="1"/>
    </xf>
    <xf numFmtId="4" fontId="24" fillId="0" borderId="0" xfId="0" applyNumberFormat="1" applyFont="1" applyFill="1" applyBorder="1" applyAlignment="1">
      <alignment horizontal="right" wrapText="1"/>
    </xf>
    <xf numFmtId="0" fontId="5" fillId="0" borderId="0" xfId="0" applyFont="1" applyAlignment="1"/>
    <xf numFmtId="4" fontId="5" fillId="0" borderId="0" xfId="0" applyNumberFormat="1" applyFont="1" applyAlignment="1"/>
    <xf numFmtId="0" fontId="24" fillId="0" borderId="0" xfId="0" applyFont="1" applyFill="1" applyBorder="1" applyAlignment="1">
      <alignment horizontal="center" vertical="center" wrapText="1"/>
    </xf>
    <xf numFmtId="4" fontId="24" fillId="12" borderId="68" xfId="0" applyNumberFormat="1" applyFont="1" applyFill="1" applyBorder="1" applyAlignment="1">
      <alignment wrapText="1"/>
    </xf>
    <xf numFmtId="0" fontId="24" fillId="12" borderId="40" xfId="0" applyFont="1" applyFill="1" applyBorder="1" applyAlignment="1">
      <alignment horizontal="left" wrapText="1"/>
    </xf>
    <xf numFmtId="4" fontId="24" fillId="12" borderId="70" xfId="0" applyNumberFormat="1" applyFont="1" applyFill="1" applyBorder="1" applyAlignment="1">
      <alignment horizontal="right" wrapText="1"/>
    </xf>
    <xf numFmtId="4" fontId="24" fillId="12" borderId="70" xfId="0" applyNumberFormat="1" applyFont="1" applyFill="1" applyBorder="1" applyAlignment="1">
      <alignment wrapText="1"/>
    </xf>
    <xf numFmtId="4" fontId="24" fillId="12" borderId="2" xfId="0" applyNumberFormat="1" applyFont="1" applyFill="1" applyBorder="1" applyAlignment="1">
      <alignment horizontal="right" wrapText="1"/>
    </xf>
    <xf numFmtId="4" fontId="5" fillId="0" borderId="0" xfId="0" applyNumberFormat="1" applyFont="1" applyFill="1"/>
    <xf numFmtId="4" fontId="32" fillId="0" borderId="0" xfId="0" applyNumberFormat="1" applyFont="1"/>
    <xf numFmtId="0" fontId="1" fillId="11" borderId="1" xfId="2" applyFont="1" applyFill="1" applyBorder="1" applyAlignment="1">
      <alignment horizontal="left" vertical="center"/>
    </xf>
    <xf numFmtId="4" fontId="24" fillId="0" borderId="0" xfId="11" applyNumberFormat="1" applyFont="1" applyAlignment="1">
      <alignment vertical="center"/>
    </xf>
    <xf numFmtId="4" fontId="1" fillId="11" borderId="1" xfId="11" applyNumberFormat="1" applyFont="1" applyFill="1" applyBorder="1" applyAlignment="1">
      <alignment horizontal="center" vertical="center" wrapText="1"/>
    </xf>
    <xf numFmtId="0" fontId="5" fillId="0" borderId="0" xfId="0" applyFont="1" applyAlignment="1">
      <alignment vertical="center"/>
    </xf>
    <xf numFmtId="0" fontId="24" fillId="11" borderId="39" xfId="11" applyNumberFormat="1" applyFont="1" applyFill="1" applyBorder="1" applyAlignment="1">
      <alignment horizontal="center" vertical="center" wrapText="1"/>
    </xf>
    <xf numFmtId="4" fontId="24" fillId="11" borderId="39" xfId="11" applyNumberFormat="1" applyFont="1" applyFill="1" applyBorder="1" applyAlignment="1">
      <alignment horizontal="center" vertical="center" wrapText="1"/>
    </xf>
    <xf numFmtId="49" fontId="24" fillId="11" borderId="39" xfId="11" applyNumberFormat="1" applyFont="1" applyFill="1" applyBorder="1" applyAlignment="1">
      <alignment horizontal="center" vertical="center" wrapText="1"/>
    </xf>
    <xf numFmtId="0" fontId="5" fillId="0" borderId="0" xfId="3" applyFont="1" applyFill="1" applyAlignment="1">
      <alignment vertical="top"/>
    </xf>
    <xf numFmtId="0" fontId="24" fillId="12" borderId="39" xfId="0" applyFont="1" applyFill="1" applyBorder="1" applyAlignment="1">
      <alignment wrapText="1"/>
    </xf>
    <xf numFmtId="4" fontId="24" fillId="12" borderId="39" xfId="0" applyNumberFormat="1" applyFont="1" applyFill="1" applyBorder="1" applyAlignment="1">
      <alignment wrapText="1"/>
    </xf>
    <xf numFmtId="4" fontId="5" fillId="0" borderId="0" xfId="0" applyNumberFormat="1" applyFont="1" applyAlignment="1">
      <alignment horizontal="left" wrapText="1"/>
    </xf>
    <xf numFmtId="43" fontId="1" fillId="11" borderId="1" xfId="11" applyFont="1" applyFill="1" applyBorder="1" applyAlignment="1">
      <alignment horizontal="center" vertical="top" wrapText="1"/>
    </xf>
    <xf numFmtId="0" fontId="5" fillId="0" borderId="0" xfId="0" applyFont="1" applyAlignment="1">
      <alignment horizontal="left" wrapText="1"/>
    </xf>
    <xf numFmtId="4" fontId="24" fillId="11" borderId="1" xfId="0" applyNumberFormat="1" applyFont="1" applyFill="1" applyBorder="1" applyAlignment="1">
      <alignment horizontal="center" vertical="center"/>
    </xf>
    <xf numFmtId="4" fontId="24" fillId="11" borderId="1" xfId="0" quotePrefix="1" applyNumberFormat="1" applyFont="1" applyFill="1" applyBorder="1" applyAlignment="1">
      <alignment horizontal="center" vertical="center"/>
    </xf>
    <xf numFmtId="49" fontId="5" fillId="0" borderId="71" xfId="0" applyNumberFormat="1" applyFont="1" applyFill="1" applyBorder="1" applyAlignment="1">
      <alignment wrapText="1"/>
    </xf>
    <xf numFmtId="4" fontId="5" fillId="0" borderId="1" xfId="11" applyNumberFormat="1" applyFont="1" applyBorder="1" applyAlignment="1">
      <alignment wrapText="1"/>
    </xf>
    <xf numFmtId="4" fontId="5" fillId="0" borderId="6" xfId="11" applyNumberFormat="1" applyFont="1" applyBorder="1" applyAlignment="1">
      <alignment wrapText="1"/>
    </xf>
    <xf numFmtId="43" fontId="5" fillId="0" borderId="1" xfId="11" applyFont="1" applyBorder="1" applyAlignment="1">
      <alignment wrapText="1"/>
    </xf>
    <xf numFmtId="4" fontId="5" fillId="0" borderId="1" xfId="6" applyNumberFormat="1" applyFont="1" applyFill="1" applyBorder="1" applyAlignment="1">
      <alignment wrapText="1"/>
    </xf>
    <xf numFmtId="4" fontId="5" fillId="0" borderId="1" xfId="0" applyNumberFormat="1" applyFont="1" applyBorder="1" applyAlignment="1">
      <alignment wrapText="1"/>
    </xf>
    <xf numFmtId="0" fontId="24" fillId="12" borderId="1" xfId="0" applyFont="1" applyFill="1" applyBorder="1" applyAlignment="1">
      <alignment wrapText="1"/>
    </xf>
    <xf numFmtId="4" fontId="1" fillId="11" borderId="1" xfId="2" applyNumberFormat="1" applyFont="1" applyFill="1" applyBorder="1" applyAlignment="1">
      <alignment horizontal="left" vertical="top" wrapText="1"/>
    </xf>
    <xf numFmtId="0" fontId="5" fillId="0" borderId="0" xfId="0" applyFont="1" applyBorder="1"/>
    <xf numFmtId="4" fontId="5" fillId="0" borderId="0" xfId="0" applyNumberFormat="1" applyFont="1" applyBorder="1"/>
    <xf numFmtId="0" fontId="33" fillId="0" borderId="0" xfId="0" applyFont="1"/>
    <xf numFmtId="0" fontId="24" fillId="11" borderId="72" xfId="0" applyFont="1" applyFill="1" applyBorder="1" applyAlignment="1">
      <alignment horizontal="left" vertical="center"/>
    </xf>
    <xf numFmtId="0" fontId="24" fillId="11" borderId="73" xfId="0" applyFont="1" applyFill="1" applyBorder="1" applyAlignment="1">
      <alignment horizontal="left" vertical="center"/>
    </xf>
    <xf numFmtId="0" fontId="24" fillId="0" borderId="0" xfId="0" applyFont="1" applyFill="1" applyBorder="1" applyAlignment="1">
      <alignment horizontal="left" vertical="center"/>
    </xf>
    <xf numFmtId="4" fontId="5" fillId="0" borderId="0" xfId="0" applyNumberFormat="1" applyFont="1" applyAlignment="1">
      <alignment horizontal="left" vertical="center" wrapText="1"/>
    </xf>
    <xf numFmtId="43" fontId="1" fillId="11" borderId="1" xfId="11" applyFont="1" applyFill="1" applyBorder="1" applyAlignment="1">
      <alignment horizontal="center" vertical="center" wrapText="1"/>
    </xf>
    <xf numFmtId="4" fontId="5" fillId="0" borderId="0" xfId="0" applyNumberFormat="1" applyFont="1" applyFill="1" applyAlignment="1">
      <alignment horizontal="left" wrapText="1"/>
    </xf>
    <xf numFmtId="43" fontId="1" fillId="0" borderId="0" xfId="11" applyFont="1" applyFill="1" applyBorder="1" applyAlignment="1">
      <alignment horizontal="center" vertical="top" wrapText="1"/>
    </xf>
    <xf numFmtId="0" fontId="24" fillId="11" borderId="74" xfId="3" applyFont="1" applyFill="1" applyBorder="1" applyAlignment="1">
      <alignment horizontal="center" vertical="center" wrapText="1"/>
    </xf>
    <xf numFmtId="0" fontId="24" fillId="12" borderId="40" xfId="0" applyFont="1" applyFill="1" applyBorder="1" applyAlignment="1">
      <alignment wrapText="1"/>
    </xf>
    <xf numFmtId="0" fontId="5" fillId="12" borderId="1" xfId="0" applyFont="1" applyFill="1" applyBorder="1" applyAlignment="1">
      <alignment wrapText="1"/>
    </xf>
    <xf numFmtId="0" fontId="24" fillId="0" borderId="0" xfId="0" applyFont="1" applyAlignment="1">
      <alignment vertical="center"/>
    </xf>
    <xf numFmtId="4" fontId="24" fillId="0" borderId="0" xfId="0" applyNumberFormat="1" applyFont="1" applyAlignment="1">
      <alignment vertical="center"/>
    </xf>
    <xf numFmtId="0" fontId="32" fillId="0" borderId="0" xfId="0" applyFont="1" applyAlignment="1">
      <alignment vertical="center"/>
    </xf>
    <xf numFmtId="0" fontId="5" fillId="0" borderId="0" xfId="0" applyFont="1" applyAlignment="1">
      <alignment horizontal="center"/>
    </xf>
    <xf numFmtId="4" fontId="5" fillId="0" borderId="0" xfId="0" applyNumberFormat="1" applyFont="1" applyAlignment="1">
      <alignment horizontal="center"/>
    </xf>
    <xf numFmtId="0" fontId="5" fillId="0" borderId="1" xfId="0" quotePrefix="1" applyFont="1" applyFill="1" applyBorder="1" applyAlignment="1">
      <alignment wrapText="1"/>
    </xf>
    <xf numFmtId="4" fontId="24" fillId="11" borderId="39" xfId="3" applyNumberFormat="1" applyFont="1" applyFill="1" applyBorder="1" applyAlignment="1">
      <alignment horizontal="center" vertical="center" wrapText="1"/>
    </xf>
    <xf numFmtId="4" fontId="24" fillId="11" borderId="5" xfId="11" applyNumberFormat="1" applyFont="1" applyFill="1" applyBorder="1" applyAlignment="1">
      <alignment horizontal="center" vertical="center" wrapText="1"/>
    </xf>
    <xf numFmtId="0" fontId="24" fillId="0" borderId="0" xfId="0" applyFont="1" applyFill="1" applyBorder="1" applyAlignment="1">
      <alignment horizontal="left" wrapText="1"/>
    </xf>
    <xf numFmtId="9" fontId="5" fillId="0" borderId="1" xfId="0" applyNumberFormat="1" applyFont="1" applyBorder="1" applyAlignment="1">
      <alignment wrapText="1"/>
    </xf>
    <xf numFmtId="0" fontId="24" fillId="0" borderId="0" xfId="0" applyFont="1" applyFill="1" applyBorder="1" applyAlignment="1">
      <alignment horizontal="left" vertical="center" wrapText="1"/>
    </xf>
    <xf numFmtId="4" fontId="24" fillId="0" borderId="0" xfId="0" applyNumberFormat="1" applyFont="1" applyFill="1" applyBorder="1" applyAlignment="1">
      <alignment horizontal="right" vertical="center" wrapText="1"/>
    </xf>
    <xf numFmtId="0" fontId="24" fillId="11" borderId="39" xfId="0" applyFont="1" applyFill="1" applyBorder="1" applyAlignment="1">
      <alignment horizontal="left" vertical="center"/>
    </xf>
    <xf numFmtId="4" fontId="24" fillId="0" borderId="0" xfId="0" applyNumberFormat="1" applyFont="1" applyFill="1" applyBorder="1" applyAlignment="1">
      <alignment horizontal="left" vertical="center"/>
    </xf>
    <xf numFmtId="4" fontId="5" fillId="0" borderId="1" xfId="0" applyNumberFormat="1" applyFont="1" applyBorder="1" applyAlignment="1"/>
    <xf numFmtId="0" fontId="5" fillId="0" borderId="1" xfId="0" applyFont="1" applyBorder="1" applyAlignment="1"/>
    <xf numFmtId="0" fontId="1" fillId="13" borderId="1" xfId="2" applyFont="1" applyFill="1" applyBorder="1" applyAlignment="1">
      <alignment horizontal="left" vertical="top"/>
    </xf>
    <xf numFmtId="0" fontId="24" fillId="11" borderId="1" xfId="0" applyFont="1" applyFill="1" applyBorder="1" applyAlignment="1">
      <alignment horizontal="left" vertical="center"/>
    </xf>
    <xf numFmtId="4" fontId="34" fillId="0" borderId="0" xfId="2" applyNumberFormat="1" applyFont="1" applyFill="1" applyBorder="1" applyAlignment="1">
      <alignment horizontal="left" vertical="top"/>
    </xf>
    <xf numFmtId="0" fontId="24" fillId="12" borderId="5" xfId="0" applyFont="1" applyFill="1" applyBorder="1" applyAlignment="1">
      <alignment wrapText="1"/>
    </xf>
    <xf numFmtId="4" fontId="24" fillId="12" borderId="5" xfId="0" applyNumberFormat="1" applyFont="1" applyFill="1" applyBorder="1" applyAlignment="1">
      <alignment wrapText="1"/>
    </xf>
    <xf numFmtId="0" fontId="5" fillId="0" borderId="7" xfId="0" applyFont="1" applyBorder="1"/>
    <xf numFmtId="4" fontId="5" fillId="0" borderId="7" xfId="0" applyNumberFormat="1" applyFont="1" applyBorder="1"/>
    <xf numFmtId="0" fontId="24" fillId="0" borderId="0" xfId="0" applyFont="1" applyBorder="1"/>
    <xf numFmtId="4" fontId="5" fillId="0" borderId="0" xfId="11" applyNumberFormat="1" applyFont="1" applyBorder="1"/>
    <xf numFmtId="0" fontId="1" fillId="11" borderId="16" xfId="2" applyFont="1" applyFill="1" applyBorder="1" applyAlignment="1">
      <alignment horizontal="left" vertical="center" wrapText="1"/>
    </xf>
    <xf numFmtId="4" fontId="5" fillId="0" borderId="0" xfId="11" applyNumberFormat="1" applyFont="1" applyBorder="1" applyAlignment="1">
      <alignment vertical="center"/>
    </xf>
    <xf numFmtId="0" fontId="1" fillId="11" borderId="1" xfId="2" applyFont="1" applyFill="1" applyBorder="1" applyAlignment="1">
      <alignment horizontal="center" vertical="center" wrapText="1"/>
    </xf>
    <xf numFmtId="0" fontId="24" fillId="0" borderId="75" xfId="0" applyFont="1" applyBorder="1" applyAlignment="1"/>
    <xf numFmtId="4" fontId="24" fillId="0" borderId="75" xfId="0" applyNumberFormat="1" applyFont="1" applyBorder="1" applyAlignment="1"/>
    <xf numFmtId="0" fontId="24" fillId="11" borderId="39" xfId="0" applyFont="1" applyFill="1" applyBorder="1" applyAlignment="1">
      <alignment horizontal="center" vertical="center" wrapText="1"/>
    </xf>
    <xf numFmtId="4" fontId="5" fillId="0" borderId="39" xfId="11" applyNumberFormat="1" applyFont="1" applyBorder="1" applyAlignment="1"/>
    <xf numFmtId="0" fontId="5" fillId="0" borderId="74" xfId="0" applyFont="1" applyBorder="1" applyAlignment="1"/>
    <xf numFmtId="10" fontId="24" fillId="12" borderId="1" xfId="0" applyNumberFormat="1" applyFont="1" applyFill="1" applyBorder="1" applyAlignment="1">
      <alignment wrapText="1"/>
    </xf>
    <xf numFmtId="4" fontId="1" fillId="11" borderId="1" xfId="2" applyNumberFormat="1" applyFont="1" applyFill="1" applyBorder="1" applyAlignment="1">
      <alignment horizontal="center" vertical="top" wrapText="1"/>
    </xf>
    <xf numFmtId="4" fontId="5" fillId="0" borderId="1" xfId="11" applyNumberFormat="1" applyFont="1" applyFill="1" applyBorder="1" applyAlignment="1">
      <alignment wrapText="1"/>
    </xf>
    <xf numFmtId="0" fontId="24" fillId="12" borderId="6" xfId="0" applyFont="1" applyFill="1" applyBorder="1" applyAlignment="1">
      <alignment wrapText="1"/>
    </xf>
    <xf numFmtId="4" fontId="24" fillId="12" borderId="39" xfId="11" applyNumberFormat="1" applyFont="1" applyFill="1" applyBorder="1" applyAlignment="1">
      <alignment wrapText="1"/>
    </xf>
    <xf numFmtId="0" fontId="1" fillId="11" borderId="1" xfId="2" applyFont="1" applyFill="1" applyBorder="1" applyAlignment="1">
      <alignment vertical="top"/>
    </xf>
    <xf numFmtId="0" fontId="24" fillId="12" borderId="8" xfId="0" applyFont="1" applyFill="1" applyBorder="1" applyAlignment="1">
      <alignment wrapText="1"/>
    </xf>
    <xf numFmtId="4" fontId="24" fillId="12" borderId="70" xfId="11" applyNumberFormat="1" applyFont="1" applyFill="1" applyBorder="1" applyAlignment="1">
      <alignment wrapText="1"/>
    </xf>
    <xf numFmtId="4" fontId="24" fillId="12" borderId="2" xfId="11" applyNumberFormat="1" applyFont="1" applyFill="1" applyBorder="1" applyAlignment="1">
      <alignment wrapText="1"/>
    </xf>
    <xf numFmtId="49" fontId="5" fillId="0" borderId="2" xfId="0" applyNumberFormat="1" applyFont="1" applyFill="1" applyBorder="1" applyAlignment="1">
      <alignment wrapText="1"/>
    </xf>
    <xf numFmtId="49" fontId="5" fillId="0" borderId="8" xfId="0" applyNumberFormat="1" applyFont="1" applyFill="1" applyBorder="1" applyAlignment="1">
      <alignment wrapText="1"/>
    </xf>
    <xf numFmtId="4" fontId="5" fillId="0" borderId="2" xfId="11" applyNumberFormat="1" applyFont="1" applyFill="1" applyBorder="1" applyAlignment="1">
      <alignment wrapText="1"/>
    </xf>
    <xf numFmtId="49" fontId="5" fillId="0" borderId="6" xfId="0" applyNumberFormat="1" applyFont="1" applyFill="1" applyBorder="1" applyAlignment="1">
      <alignment wrapText="1"/>
    </xf>
    <xf numFmtId="4" fontId="24" fillId="12" borderId="1" xfId="11" applyNumberFormat="1" applyFont="1" applyFill="1" applyBorder="1" applyAlignment="1">
      <alignment wrapText="1"/>
    </xf>
    <xf numFmtId="4" fontId="5" fillId="0" borderId="0" xfId="0" applyNumberFormat="1" applyFont="1" applyFill="1" applyBorder="1"/>
    <xf numFmtId="0" fontId="5" fillId="0" borderId="0" xfId="0" applyFont="1" applyFill="1" applyBorder="1"/>
    <xf numFmtId="0" fontId="24" fillId="12" borderId="68" xfId="0" applyFont="1" applyFill="1" applyBorder="1" applyAlignment="1">
      <alignment wrapText="1"/>
    </xf>
    <xf numFmtId="4" fontId="24" fillId="12" borderId="76" xfId="0" applyNumberFormat="1" applyFont="1" applyFill="1" applyBorder="1" applyAlignment="1">
      <alignment wrapText="1"/>
    </xf>
    <xf numFmtId="15" fontId="5" fillId="0" borderId="0" xfId="0" applyNumberFormat="1" applyFont="1"/>
    <xf numFmtId="0" fontId="1" fillId="11" borderId="4" xfId="2" applyFont="1" applyFill="1" applyBorder="1" applyAlignment="1">
      <alignment horizontal="left" vertical="top" wrapText="1"/>
    </xf>
    <xf numFmtId="0" fontId="1" fillId="11" borderId="16" xfId="2" applyFont="1" applyFill="1" applyBorder="1" applyAlignment="1">
      <alignment horizontal="left" vertical="top" wrapText="1"/>
    </xf>
    <xf numFmtId="0" fontId="5" fillId="0" borderId="0" xfId="0" applyFont="1" applyFill="1" applyBorder="1" applyAlignment="1">
      <alignment wrapText="1"/>
    </xf>
    <xf numFmtId="15" fontId="5" fillId="0" borderId="0" xfId="0" applyNumberFormat="1" applyFont="1" applyFill="1"/>
    <xf numFmtId="0" fontId="1" fillId="11" borderId="6" xfId="0" applyFont="1" applyFill="1" applyBorder="1" applyAlignment="1">
      <alignment horizontal="center"/>
    </xf>
    <xf numFmtId="0" fontId="5" fillId="0" borderId="0" xfId="0" applyFont="1" applyBorder="1" applyProtection="1">
      <protection locked="0"/>
    </xf>
    <xf numFmtId="0" fontId="5" fillId="0" borderId="0" xfId="0" applyFont="1" applyFill="1" applyBorder="1" applyProtection="1">
      <protection locked="0"/>
    </xf>
    <xf numFmtId="0" fontId="1" fillId="11" borderId="5" xfId="0" applyFont="1" applyFill="1" applyBorder="1" applyAlignment="1">
      <alignment horizontal="center" vertical="center" wrapText="1"/>
    </xf>
    <xf numFmtId="4" fontId="1" fillId="11" borderId="6" xfId="0" applyNumberFormat="1" applyFont="1" applyFill="1" applyBorder="1" applyAlignment="1">
      <alignment horizontal="left" vertical="center" indent="1"/>
    </xf>
    <xf numFmtId="4" fontId="1" fillId="11" borderId="16" xfId="0" applyNumberFormat="1" applyFont="1" applyFill="1" applyBorder="1" applyAlignment="1">
      <alignment horizontal="center" vertical="center" wrapText="1"/>
    </xf>
    <xf numFmtId="4" fontId="1" fillId="11" borderId="1" xfId="0" applyNumberFormat="1" applyFont="1" applyFill="1" applyBorder="1" applyAlignment="1">
      <alignment horizontal="center" vertical="center" wrapText="1"/>
    </xf>
    <xf numFmtId="4" fontId="1" fillId="11" borderId="5" xfId="0" applyNumberFormat="1" applyFont="1" applyFill="1" applyBorder="1" applyAlignment="1">
      <alignment horizontal="center" vertical="center" wrapText="1"/>
    </xf>
    <xf numFmtId="0" fontId="1" fillId="11" borderId="2" xfId="0" applyFont="1" applyFill="1" applyBorder="1" applyAlignment="1">
      <alignment horizontal="center" vertical="center" wrapText="1"/>
    </xf>
    <xf numFmtId="4" fontId="1" fillId="11" borderId="1" xfId="0" applyNumberFormat="1" applyFont="1" applyFill="1" applyBorder="1" applyAlignment="1">
      <alignment horizontal="center" vertical="center"/>
    </xf>
    <xf numFmtId="4" fontId="1" fillId="11" borderId="2" xfId="0" applyNumberFormat="1" applyFont="1" applyFill="1" applyBorder="1" applyAlignment="1">
      <alignment horizontal="center" vertical="center" wrapText="1"/>
    </xf>
    <xf numFmtId="0" fontId="5" fillId="0" borderId="0" xfId="0" applyFont="1" applyBorder="1" applyAlignment="1" applyProtection="1">
      <alignment vertical="center"/>
      <protection locked="0"/>
    </xf>
    <xf numFmtId="0" fontId="5" fillId="0" borderId="0" xfId="0" applyFont="1" applyFill="1" applyBorder="1" applyAlignment="1" applyProtection="1">
      <alignment vertical="center"/>
      <protection locked="0"/>
    </xf>
    <xf numFmtId="0" fontId="1" fillId="11" borderId="1" xfId="0" applyFont="1" applyFill="1" applyBorder="1" applyAlignment="1" applyProtection="1">
      <alignment wrapText="1"/>
      <protection locked="0"/>
    </xf>
    <xf numFmtId="43" fontId="5" fillId="0" borderId="0" xfId="11" applyFont="1" applyBorder="1" applyProtection="1">
      <protection locked="0"/>
    </xf>
    <xf numFmtId="43" fontId="5" fillId="0" borderId="0" xfId="11" applyFont="1" applyFill="1" applyBorder="1" applyProtection="1">
      <protection locked="0"/>
    </xf>
    <xf numFmtId="0" fontId="35" fillId="12" borderId="1" xfId="0" applyFont="1" applyFill="1" applyBorder="1" applyAlignment="1" applyProtection="1">
      <alignment wrapText="1"/>
      <protection hidden="1"/>
    </xf>
    <xf numFmtId="0" fontId="1" fillId="12" borderId="1" xfId="0" applyFont="1" applyFill="1" applyBorder="1" applyAlignment="1"/>
    <xf numFmtId="4" fontId="1" fillId="12" borderId="1" xfId="0" applyNumberFormat="1" applyFont="1" applyFill="1" applyBorder="1" applyAlignment="1"/>
    <xf numFmtId="0" fontId="1" fillId="12" borderId="1" xfId="0" applyNumberFormat="1" applyFont="1" applyFill="1" applyBorder="1" applyAlignment="1"/>
    <xf numFmtId="43" fontId="1" fillId="12" borderId="1" xfId="0" applyNumberFormat="1" applyFont="1" applyFill="1" applyBorder="1" applyAlignment="1"/>
    <xf numFmtId="15" fontId="1" fillId="12" borderId="1" xfId="0" applyNumberFormat="1" applyFont="1" applyFill="1" applyBorder="1" applyAlignment="1"/>
    <xf numFmtId="0" fontId="24" fillId="0" borderId="0" xfId="0" applyFont="1" applyBorder="1" applyProtection="1">
      <protection locked="0"/>
    </xf>
    <xf numFmtId="0" fontId="24" fillId="0" borderId="0" xfId="0" applyFont="1" applyBorder="1" applyAlignment="1"/>
    <xf numFmtId="4" fontId="5" fillId="0" borderId="0" xfId="11" applyNumberFormat="1" applyFont="1" applyAlignment="1"/>
    <xf numFmtId="4" fontId="24" fillId="11" borderId="39" xfId="0" applyNumberFormat="1" applyFont="1" applyFill="1" applyBorder="1" applyAlignment="1">
      <alignment horizontal="left" vertical="center"/>
    </xf>
    <xf numFmtId="0" fontId="24" fillId="11" borderId="74" xfId="0" applyFont="1" applyFill="1" applyBorder="1" applyAlignment="1">
      <alignment horizontal="center" vertical="center" wrapText="1"/>
    </xf>
    <xf numFmtId="49" fontId="5" fillId="0" borderId="1" xfId="0" applyNumberFormat="1" applyFont="1" applyBorder="1"/>
    <xf numFmtId="4" fontId="5" fillId="0" borderId="6" xfId="11" applyNumberFormat="1" applyFont="1" applyBorder="1"/>
    <xf numFmtId="0" fontId="24" fillId="12" borderId="40" xfId="0" applyFont="1" applyFill="1" applyBorder="1" applyAlignment="1">
      <alignment horizontal="left" vertical="center" wrapText="1"/>
    </xf>
    <xf numFmtId="10" fontId="24" fillId="12" borderId="1" xfId="0" applyNumberFormat="1" applyFont="1" applyFill="1" applyBorder="1" applyAlignment="1">
      <alignment horizontal="right" wrapText="1"/>
    </xf>
    <xf numFmtId="10" fontId="5" fillId="0" borderId="0" xfId="11" applyNumberFormat="1" applyFont="1" applyBorder="1"/>
    <xf numFmtId="2" fontId="5" fillId="0" borderId="0" xfId="11" applyNumberFormat="1" applyFont="1" applyBorder="1"/>
    <xf numFmtId="10" fontId="5" fillId="0" borderId="0" xfId="0" applyNumberFormat="1" applyFont="1" applyBorder="1"/>
    <xf numFmtId="2" fontId="1" fillId="11" borderId="1" xfId="11" applyNumberFormat="1" applyFont="1" applyFill="1" applyBorder="1" applyAlignment="1">
      <alignment horizontal="center" vertical="top" wrapText="1"/>
    </xf>
    <xf numFmtId="10" fontId="24" fillId="0" borderId="0" xfId="0" applyNumberFormat="1" applyFont="1"/>
    <xf numFmtId="2" fontId="24" fillId="11" borderId="39" xfId="11" applyNumberFormat="1" applyFont="1" applyFill="1" applyBorder="1" applyAlignment="1">
      <alignment horizontal="center" vertical="center" wrapText="1"/>
    </xf>
    <xf numFmtId="2" fontId="24" fillId="11" borderId="74" xfId="11" applyNumberFormat="1" applyFont="1" applyFill="1" applyBorder="1" applyAlignment="1">
      <alignment horizontal="center" vertical="center" wrapText="1"/>
    </xf>
    <xf numFmtId="10" fontId="5" fillId="0" borderId="68" xfId="14" applyNumberFormat="1" applyFont="1" applyFill="1" applyBorder="1" applyAlignment="1">
      <alignment wrapText="1"/>
    </xf>
    <xf numFmtId="10" fontId="5" fillId="0" borderId="1" xfId="14" applyNumberFormat="1" applyFont="1" applyFill="1" applyBorder="1" applyAlignment="1">
      <alignment wrapText="1"/>
    </xf>
    <xf numFmtId="10" fontId="24" fillId="12" borderId="68" xfId="0" applyNumberFormat="1" applyFont="1" applyFill="1" applyBorder="1" applyAlignment="1">
      <alignment wrapText="1"/>
    </xf>
    <xf numFmtId="0" fontId="24" fillId="0" borderId="0" xfId="0" applyFont="1" applyFill="1" applyBorder="1" applyAlignment="1">
      <alignment wrapText="1"/>
    </xf>
    <xf numFmtId="4" fontId="24" fillId="0" borderId="0" xfId="11" applyNumberFormat="1" applyFont="1" applyFill="1" applyBorder="1" applyAlignment="1">
      <alignment wrapText="1"/>
    </xf>
    <xf numFmtId="10" fontId="24" fillId="0" borderId="0" xfId="0" applyNumberFormat="1" applyFont="1" applyFill="1" applyBorder="1" applyAlignment="1">
      <alignment wrapText="1"/>
    </xf>
    <xf numFmtId="2" fontId="24" fillId="0" borderId="0" xfId="0" applyNumberFormat="1" applyFont="1" applyFill="1" applyBorder="1" applyAlignment="1">
      <alignment wrapText="1"/>
    </xf>
    <xf numFmtId="10" fontId="5" fillId="0" borderId="0" xfId="11" applyNumberFormat="1" applyFont="1" applyAlignment="1"/>
    <xf numFmtId="2" fontId="5" fillId="0" borderId="0" xfId="11" applyNumberFormat="1" applyFont="1" applyAlignment="1"/>
    <xf numFmtId="0" fontId="36" fillId="0" borderId="0" xfId="0" applyFont="1" applyBorder="1"/>
    <xf numFmtId="4" fontId="24" fillId="11" borderId="39" xfId="0" applyNumberFormat="1" applyFont="1" applyFill="1" applyBorder="1" applyAlignment="1">
      <alignment horizontal="center" vertical="center" wrapText="1"/>
    </xf>
    <xf numFmtId="4" fontId="24" fillId="12" borderId="2" xfId="0" applyNumberFormat="1" applyFont="1" applyFill="1" applyBorder="1" applyAlignment="1">
      <alignment wrapText="1"/>
    </xf>
    <xf numFmtId="4" fontId="1" fillId="11" borderId="1" xfId="11" applyNumberFormat="1" applyFont="1" applyFill="1" applyBorder="1" applyAlignment="1">
      <alignment horizontal="center" vertical="top" wrapText="1"/>
    </xf>
    <xf numFmtId="4" fontId="5" fillId="0" borderId="0" xfId="11" applyNumberFormat="1" applyFont="1" applyFill="1" applyBorder="1"/>
    <xf numFmtId="4" fontId="1" fillId="0" borderId="75" xfId="11" applyNumberFormat="1" applyFont="1" applyFill="1" applyBorder="1" applyAlignment="1">
      <alignment horizontal="center" vertical="top" wrapText="1"/>
    </xf>
    <xf numFmtId="4" fontId="24" fillId="0" borderId="39" xfId="0" applyNumberFormat="1" applyFont="1" applyFill="1" applyBorder="1" applyAlignment="1">
      <alignment wrapText="1"/>
    </xf>
    <xf numFmtId="4" fontId="24" fillId="0" borderId="0" xfId="0" applyNumberFormat="1" applyFont="1" applyFill="1" applyBorder="1" applyAlignment="1">
      <alignment wrapText="1"/>
    </xf>
    <xf numFmtId="4" fontId="5" fillId="0" borderId="0" xfId="11" applyNumberFormat="1" applyFont="1" applyBorder="1" applyAlignment="1"/>
    <xf numFmtId="10" fontId="32" fillId="0" borderId="0" xfId="0" applyNumberFormat="1" applyFont="1" applyAlignment="1"/>
    <xf numFmtId="10" fontId="5" fillId="0" borderId="0" xfId="0" applyNumberFormat="1" applyFont="1" applyBorder="1" applyAlignment="1">
      <alignment horizontal="center"/>
    </xf>
    <xf numFmtId="10" fontId="1" fillId="11" borderId="1" xfId="2" applyNumberFormat="1" applyFont="1" applyFill="1" applyBorder="1" applyAlignment="1">
      <alignment horizontal="center" vertical="top"/>
    </xf>
    <xf numFmtId="0" fontId="24" fillId="0" borderId="0" xfId="0" applyFont="1" applyAlignment="1"/>
    <xf numFmtId="4" fontId="24" fillId="0" borderId="0" xfId="0" applyNumberFormat="1" applyFont="1" applyAlignment="1"/>
    <xf numFmtId="10" fontId="24" fillId="0" borderId="0" xfId="0" applyNumberFormat="1" applyFont="1" applyAlignment="1"/>
    <xf numFmtId="0" fontId="5" fillId="0" borderId="39" xfId="0" applyFont="1" applyBorder="1" applyAlignment="1">
      <alignment wrapText="1"/>
    </xf>
    <xf numFmtId="0" fontId="5" fillId="0" borderId="77" xfId="0" applyFont="1" applyBorder="1" applyAlignment="1">
      <alignment wrapText="1"/>
    </xf>
    <xf numFmtId="4" fontId="5" fillId="0" borderId="77" xfId="0" applyNumberFormat="1" applyFont="1" applyFill="1" applyBorder="1" applyAlignment="1">
      <alignment horizontal="right"/>
    </xf>
    <xf numFmtId="10" fontId="5" fillId="0" borderId="39" xfId="0" applyNumberFormat="1" applyFont="1" applyFill="1" applyBorder="1" applyAlignment="1">
      <alignment horizontal="right"/>
    </xf>
    <xf numFmtId="4" fontId="24" fillId="12" borderId="77" xfId="0" applyNumberFormat="1" applyFont="1" applyFill="1" applyBorder="1" applyAlignment="1">
      <alignment horizontal="right"/>
    </xf>
    <xf numFmtId="10" fontId="24" fillId="12" borderId="39" xfId="0" applyNumberFormat="1" applyFont="1" applyFill="1" applyBorder="1" applyAlignment="1">
      <alignment horizontal="center"/>
    </xf>
    <xf numFmtId="10" fontId="5" fillId="0" borderId="0" xfId="0" applyNumberFormat="1" applyFont="1" applyAlignment="1"/>
    <xf numFmtId="4" fontId="1" fillId="11" borderId="1" xfId="2" applyNumberFormat="1" applyFont="1" applyFill="1" applyBorder="1" applyAlignment="1">
      <alignment horizontal="center" vertical="top"/>
    </xf>
    <xf numFmtId="0" fontId="24" fillId="11" borderId="5" xfId="0" applyFont="1" applyFill="1" applyBorder="1" applyAlignment="1">
      <alignment horizontal="center" vertical="center"/>
    </xf>
    <xf numFmtId="4" fontId="24" fillId="0" borderId="1" xfId="0" applyNumberFormat="1" applyFont="1" applyFill="1" applyBorder="1" applyAlignment="1">
      <alignment horizontal="right"/>
    </xf>
    <xf numFmtId="4" fontId="24" fillId="0" borderId="72" xfId="0" applyNumberFormat="1" applyFont="1" applyFill="1" applyBorder="1" applyAlignment="1">
      <alignment horizontal="right"/>
    </xf>
    <xf numFmtId="4" fontId="5" fillId="0" borderId="1" xfId="0" applyNumberFormat="1" applyFont="1" applyFill="1" applyBorder="1" applyAlignment="1">
      <alignment horizontal="right"/>
    </xf>
    <xf numFmtId="4" fontId="5" fillId="0" borderId="72" xfId="0" applyNumberFormat="1" applyFont="1" applyFill="1" applyBorder="1" applyAlignment="1">
      <alignment horizontal="right"/>
    </xf>
    <xf numFmtId="0" fontId="2" fillId="0" borderId="78" xfId="3" applyNumberFormat="1" applyFont="1" applyFill="1" applyBorder="1" applyAlignment="1">
      <alignment horizontal="center" vertical="top"/>
    </xf>
    <xf numFmtId="0" fontId="2" fillId="0" borderId="78" xfId="3" applyFont="1" applyBorder="1" applyAlignment="1">
      <alignment vertical="top" wrapText="1"/>
    </xf>
    <xf numFmtId="4" fontId="5" fillId="0" borderId="78" xfId="0" applyNumberFormat="1" applyFont="1" applyFill="1" applyBorder="1" applyAlignment="1">
      <alignment horizontal="right"/>
    </xf>
    <xf numFmtId="4" fontId="5" fillId="0" borderId="79" xfId="0" applyNumberFormat="1" applyFont="1" applyFill="1" applyBorder="1" applyAlignment="1">
      <alignment horizontal="right"/>
    </xf>
    <xf numFmtId="0" fontId="1" fillId="11" borderId="17" xfId="2" applyFont="1" applyFill="1" applyBorder="1" applyAlignment="1">
      <alignment horizontal="left" vertical="top"/>
    </xf>
    <xf numFmtId="0" fontId="1" fillId="11" borderId="18" xfId="2" applyFont="1" applyFill="1" applyBorder="1" applyAlignment="1">
      <alignment horizontal="left" vertical="top"/>
    </xf>
    <xf numFmtId="0" fontId="1" fillId="11" borderId="16" xfId="2" applyFont="1" applyFill="1" applyBorder="1" applyAlignment="1">
      <alignment horizontal="center" vertical="top"/>
    </xf>
    <xf numFmtId="0" fontId="24" fillId="0" borderId="4" xfId="0" applyFont="1" applyBorder="1"/>
    <xf numFmtId="0" fontId="5" fillId="0" borderId="4" xfId="0" applyFont="1" applyBorder="1"/>
    <xf numFmtId="0" fontId="24" fillId="11" borderId="19" xfId="0" applyFont="1" applyFill="1" applyBorder="1" applyAlignment="1">
      <alignment horizontal="center" vertical="center"/>
    </xf>
    <xf numFmtId="0" fontId="23" fillId="0" borderId="1" xfId="3" applyFont="1" applyBorder="1" applyAlignment="1" applyProtection="1">
      <alignment horizontal="center" vertical="top"/>
      <protection hidden="1"/>
    </xf>
    <xf numFmtId="0" fontId="24" fillId="0" borderId="1" xfId="0" applyFont="1" applyFill="1" applyBorder="1" applyAlignment="1">
      <alignment vertical="center"/>
    </xf>
    <xf numFmtId="0" fontId="24" fillId="0" borderId="1" xfId="0" applyFont="1" applyFill="1" applyBorder="1" applyAlignment="1">
      <alignment vertical="center" wrapText="1"/>
    </xf>
    <xf numFmtId="0" fontId="5" fillId="0" borderId="1" xfId="0" applyFont="1" applyBorder="1" applyAlignment="1">
      <alignment horizontal="center"/>
    </xf>
    <xf numFmtId="0" fontId="5" fillId="0" borderId="1" xfId="0" applyFont="1" applyFill="1" applyBorder="1" applyAlignment="1">
      <alignment horizontal="left" vertical="center" wrapText="1" indent="1"/>
    </xf>
    <xf numFmtId="4" fontId="5" fillId="0" borderId="1" xfId="0" applyNumberFormat="1" applyFont="1" applyFill="1" applyBorder="1" applyAlignment="1">
      <alignment horizontal="right" vertical="center"/>
    </xf>
    <xf numFmtId="0" fontId="23" fillId="0" borderId="15" xfId="3" applyFont="1" applyBorder="1" applyAlignment="1" applyProtection="1">
      <alignment horizontal="center" vertical="top"/>
      <protection hidden="1"/>
    </xf>
    <xf numFmtId="0" fontId="5" fillId="0" borderId="1" xfId="0" applyFont="1" applyFill="1" applyBorder="1" applyAlignment="1">
      <alignment horizontal="center"/>
    </xf>
    <xf numFmtId="0" fontId="5" fillId="0" borderId="1" xfId="0" quotePrefix="1" applyFont="1" applyFill="1" applyBorder="1" applyAlignment="1">
      <alignment horizontal="center"/>
    </xf>
    <xf numFmtId="0" fontId="5" fillId="0" borderId="1" xfId="0" applyFont="1" applyFill="1" applyBorder="1" applyAlignment="1">
      <alignment horizontal="left" vertical="center" indent="1"/>
    </xf>
    <xf numFmtId="0" fontId="35" fillId="12" borderId="1" xfId="3" applyFont="1" applyFill="1" applyBorder="1" applyAlignment="1" applyProtection="1">
      <alignment horizontal="center" vertical="top"/>
      <protection hidden="1"/>
    </xf>
    <xf numFmtId="0" fontId="24" fillId="12" borderId="1" xfId="0" applyFont="1" applyFill="1" applyBorder="1" applyAlignment="1">
      <alignment vertical="center"/>
    </xf>
    <xf numFmtId="4" fontId="24" fillId="12" borderId="1" xfId="0" applyNumberFormat="1" applyFont="1" applyFill="1" applyBorder="1" applyAlignment="1">
      <alignment horizontal="right"/>
    </xf>
    <xf numFmtId="0" fontId="1" fillId="11" borderId="18" xfId="2" applyFont="1" applyFill="1" applyBorder="1" applyAlignment="1">
      <alignment horizontal="center" vertical="top"/>
    </xf>
    <xf numFmtId="4" fontId="5" fillId="0" borderId="4" xfId="0" applyNumberFormat="1" applyFont="1" applyBorder="1"/>
    <xf numFmtId="0" fontId="32" fillId="0" borderId="1" xfId="3" applyFont="1" applyBorder="1" applyAlignment="1" applyProtection="1">
      <alignment horizontal="center" vertical="top"/>
      <protection hidden="1"/>
    </xf>
    <xf numFmtId="0" fontId="24" fillId="0" borderId="6" xfId="0" applyFont="1" applyFill="1" applyBorder="1" applyAlignment="1">
      <alignment vertical="center"/>
    </xf>
    <xf numFmtId="4" fontId="24" fillId="0" borderId="1" xfId="0" applyNumberFormat="1" applyFont="1" applyBorder="1"/>
    <xf numFmtId="0" fontId="5" fillId="0" borderId="4" xfId="0" applyFont="1" applyFill="1" applyBorder="1" applyAlignment="1">
      <alignment horizontal="left" vertical="center" wrapText="1" indent="1"/>
    </xf>
    <xf numFmtId="4" fontId="5" fillId="0" borderId="1" xfId="0" applyNumberFormat="1" applyFont="1" applyBorder="1"/>
    <xf numFmtId="0" fontId="5" fillId="0" borderId="6" xfId="0" applyFont="1" applyFill="1" applyBorder="1" applyAlignment="1">
      <alignment horizontal="left" vertical="center" indent="1"/>
    </xf>
    <xf numFmtId="0" fontId="37" fillId="12" borderId="1" xfId="3" applyFont="1" applyFill="1" applyBorder="1" applyAlignment="1" applyProtection="1">
      <alignment horizontal="center" vertical="top"/>
      <protection hidden="1"/>
    </xf>
    <xf numFmtId="0" fontId="24" fillId="12" borderId="6" xfId="0" applyFont="1" applyFill="1" applyBorder="1" applyAlignment="1">
      <alignment vertical="center"/>
    </xf>
    <xf numFmtId="4" fontId="24" fillId="12" borderId="1" xfId="0" applyNumberFormat="1" applyFont="1" applyFill="1" applyBorder="1"/>
    <xf numFmtId="0" fontId="38" fillId="0" borderId="0" xfId="0" applyFont="1" applyAlignment="1">
      <alignment vertical="center"/>
    </xf>
    <xf numFmtId="0" fontId="2" fillId="0" borderId="0" xfId="3" applyFont="1" applyFill="1" applyBorder="1" applyAlignment="1">
      <alignment vertical="center" wrapText="1"/>
    </xf>
    <xf numFmtId="0" fontId="38" fillId="0" borderId="0" xfId="0" applyFont="1" applyAlignment="1">
      <alignment horizontal="center" vertical="center"/>
    </xf>
    <xf numFmtId="0" fontId="38" fillId="0" borderId="0" xfId="0" applyFont="1" applyAlignment="1">
      <alignment horizontal="justify" vertical="center"/>
    </xf>
    <xf numFmtId="0" fontId="24" fillId="0" borderId="39" xfId="3" applyFont="1" applyFill="1" applyBorder="1" applyAlignment="1">
      <alignment horizontal="center" vertical="center" wrapText="1"/>
    </xf>
    <xf numFmtId="0" fontId="1" fillId="0" borderId="39" xfId="3" applyFont="1" applyFill="1" applyBorder="1" applyAlignment="1">
      <alignment horizontal="center"/>
    </xf>
    <xf numFmtId="0" fontId="1" fillId="0" borderId="39" xfId="3" applyFont="1" applyFill="1" applyBorder="1" applyAlignment="1">
      <alignment horizontal="left" wrapText="1"/>
    </xf>
    <xf numFmtId="0" fontId="2" fillId="0" borderId="39" xfId="3" applyFont="1" applyFill="1" applyBorder="1" applyAlignment="1">
      <alignment horizontal="left"/>
    </xf>
    <xf numFmtId="0" fontId="2" fillId="0" borderId="39" xfId="3" applyFont="1" applyFill="1" applyBorder="1"/>
    <xf numFmtId="0" fontId="2" fillId="0" borderId="39" xfId="3" applyFont="1" applyFill="1" applyBorder="1" applyAlignment="1">
      <alignment horizontal="center"/>
    </xf>
    <xf numFmtId="0" fontId="2" fillId="0" borderId="39" xfId="3" applyFont="1" applyFill="1" applyBorder="1" applyAlignment="1">
      <alignment horizontal="left" wrapText="1"/>
    </xf>
    <xf numFmtId="0" fontId="2" fillId="0" borderId="39" xfId="3" applyFont="1" applyFill="1" applyBorder="1" applyAlignment="1">
      <alignment wrapText="1"/>
    </xf>
    <xf numFmtId="0" fontId="1" fillId="0" borderId="39" xfId="3" applyFont="1" applyFill="1" applyBorder="1" applyAlignment="1">
      <alignment wrapText="1"/>
    </xf>
    <xf numFmtId="0" fontId="24" fillId="0" borderId="39" xfId="0" applyFont="1" applyBorder="1" applyAlignment="1">
      <alignment horizontal="justify" vertical="center" wrapText="1"/>
    </xf>
    <xf numFmtId="0" fontId="5" fillId="0" borderId="39" xfId="0" applyFont="1" applyBorder="1" applyAlignment="1">
      <alignment horizontal="justify" vertical="center" wrapText="1"/>
    </xf>
    <xf numFmtId="0" fontId="24" fillId="0" borderId="74" xfId="3" applyFont="1" applyFill="1" applyBorder="1" applyAlignment="1">
      <alignment horizontal="center" vertical="center" wrapText="1"/>
    </xf>
    <xf numFmtId="0" fontId="24" fillId="0" borderId="1" xfId="4" quotePrefix="1" applyFont="1" applyFill="1" applyBorder="1" applyAlignment="1">
      <alignment horizontal="center"/>
    </xf>
    <xf numFmtId="0" fontId="24" fillId="0" borderId="1" xfId="4" applyFont="1" applyFill="1" applyBorder="1"/>
    <xf numFmtId="0" fontId="24" fillId="0" borderId="77" xfId="3" applyFont="1" applyFill="1" applyBorder="1" applyAlignment="1">
      <alignment horizontal="center" vertical="center" wrapText="1"/>
    </xf>
    <xf numFmtId="0" fontId="5" fillId="0" borderId="1" xfId="4" quotePrefix="1" applyFont="1" applyFill="1" applyBorder="1" applyAlignment="1">
      <alignment horizontal="center"/>
    </xf>
    <xf numFmtId="0" fontId="5" fillId="0" borderId="1" xfId="4" applyFont="1" applyFill="1" applyBorder="1"/>
    <xf numFmtId="0" fontId="5" fillId="0" borderId="1" xfId="4" applyFont="1" applyFill="1" applyBorder="1" applyAlignment="1">
      <alignment horizontal="center"/>
    </xf>
    <xf numFmtId="0" fontId="24" fillId="0" borderId="1" xfId="4" applyFont="1" applyFill="1" applyBorder="1" applyAlignment="1">
      <alignment horizontal="center"/>
    </xf>
    <xf numFmtId="0" fontId="5" fillId="0" borderId="5" xfId="4" applyFont="1" applyFill="1" applyBorder="1" applyAlignment="1">
      <alignment horizontal="center"/>
    </xf>
    <xf numFmtId="0" fontId="5" fillId="0" borderId="5" xfId="4" applyFont="1" applyFill="1" applyBorder="1"/>
    <xf numFmtId="0" fontId="24" fillId="0" borderId="80" xfId="3" applyFont="1" applyFill="1" applyBorder="1" applyAlignment="1">
      <alignment horizontal="center" vertical="center" wrapText="1"/>
    </xf>
    <xf numFmtId="0" fontId="5" fillId="0" borderId="39" xfId="4" applyFont="1" applyFill="1" applyBorder="1" applyAlignment="1">
      <alignment horizontal="center"/>
    </xf>
    <xf numFmtId="0" fontId="5" fillId="0" borderId="39" xfId="4" applyFont="1" applyFill="1" applyBorder="1"/>
    <xf numFmtId="0" fontId="5" fillId="0" borderId="39" xfId="3" applyFont="1" applyFill="1" applyBorder="1" applyAlignment="1">
      <alignment horizontal="left" vertical="center" wrapText="1"/>
    </xf>
    <xf numFmtId="0" fontId="14" fillId="0" borderId="1" xfId="0" applyFont="1" applyBorder="1" applyAlignment="1">
      <alignment wrapText="1"/>
    </xf>
    <xf numFmtId="4" fontId="14" fillId="0" borderId="1" xfId="0" applyNumberFormat="1" applyFont="1" applyBorder="1" applyAlignment="1">
      <alignment wrapText="1"/>
    </xf>
    <xf numFmtId="0" fontId="9" fillId="0" borderId="0" xfId="0" applyFont="1" applyAlignment="1">
      <alignment wrapText="1"/>
    </xf>
    <xf numFmtId="0" fontId="9" fillId="0" borderId="1" xfId="0" applyFont="1" applyBorder="1" applyAlignment="1">
      <alignment wrapText="1" shrinkToFit="1"/>
    </xf>
    <xf numFmtId="4" fontId="14" fillId="0" borderId="1" xfId="0" applyNumberFormat="1" applyFont="1" applyFill="1" applyBorder="1" applyAlignment="1">
      <alignment horizontal="center" vertical="center"/>
    </xf>
    <xf numFmtId="4" fontId="14" fillId="0" borderId="1" xfId="0" quotePrefix="1" applyNumberFormat="1" applyFont="1" applyFill="1" applyBorder="1" applyAlignment="1">
      <alignment horizontal="center" vertical="center"/>
    </xf>
    <xf numFmtId="0" fontId="14" fillId="0" borderId="1" xfId="3" applyFont="1" applyFill="1" applyBorder="1" applyAlignment="1">
      <alignment horizontal="center" vertical="center" wrapText="1"/>
    </xf>
    <xf numFmtId="0" fontId="14" fillId="0" borderId="1" xfId="0" applyFont="1" applyFill="1" applyBorder="1" applyAlignment="1">
      <alignment horizontal="center" vertical="center"/>
    </xf>
    <xf numFmtId="4" fontId="14" fillId="0" borderId="1" xfId="1" applyNumberFormat="1"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9" fillId="0" borderId="28" xfId="0" applyFont="1" applyBorder="1" applyAlignment="1">
      <alignment horizontal="left" wrapText="1"/>
    </xf>
    <xf numFmtId="10" fontId="14" fillId="0" borderId="32" xfId="8" applyNumberFormat="1" applyFont="1" applyFill="1" applyBorder="1" applyAlignment="1">
      <alignment horizontal="right"/>
    </xf>
    <xf numFmtId="9" fontId="14" fillId="0" borderId="32" xfId="8" applyFont="1" applyFill="1" applyBorder="1" applyAlignment="1">
      <alignment horizontal="right"/>
    </xf>
    <xf numFmtId="4" fontId="14" fillId="0" borderId="32" xfId="3" applyNumberFormat="1" applyFont="1" applyFill="1" applyBorder="1" applyAlignment="1">
      <alignment horizontal="center" vertical="center"/>
    </xf>
    <xf numFmtId="4" fontId="14" fillId="0" borderId="28" xfId="3" applyNumberFormat="1" applyFont="1" applyFill="1" applyBorder="1" applyAlignment="1">
      <alignment horizontal="center" vertical="center"/>
    </xf>
    <xf numFmtId="43" fontId="2" fillId="0" borderId="0" xfId="9" applyFont="1" applyFill="1" applyBorder="1"/>
    <xf numFmtId="4" fontId="14" fillId="0" borderId="33" xfId="3" applyNumberFormat="1" applyFont="1" applyFill="1" applyBorder="1" applyAlignment="1">
      <alignment horizontal="center" vertical="center"/>
    </xf>
    <xf numFmtId="4" fontId="14" fillId="0" borderId="24" xfId="3" applyNumberFormat="1" applyFont="1" applyFill="1" applyBorder="1" applyAlignment="1">
      <alignment horizontal="center" vertical="center"/>
    </xf>
    <xf numFmtId="4" fontId="14" fillId="0" borderId="28" xfId="3" applyNumberFormat="1" applyFont="1" applyFill="1" applyBorder="1" applyAlignment="1">
      <alignment horizontal="right"/>
    </xf>
    <xf numFmtId="43" fontId="9" fillId="0" borderId="0" xfId="9" applyFont="1" applyFill="1"/>
    <xf numFmtId="0" fontId="39" fillId="0" borderId="0" xfId="0" applyFont="1" applyAlignment="1">
      <alignment horizontal="center"/>
    </xf>
    <xf numFmtId="49" fontId="9" fillId="0" borderId="25" xfId="0" quotePrefix="1" applyNumberFormat="1" applyFont="1" applyFill="1" applyBorder="1" applyAlignment="1">
      <alignment wrapText="1"/>
    </xf>
    <xf numFmtId="4" fontId="9" fillId="0" borderId="16" xfId="0" applyNumberFormat="1" applyFont="1" applyFill="1" applyBorder="1" applyAlignment="1">
      <alignment wrapText="1"/>
    </xf>
    <xf numFmtId="4" fontId="9" fillId="0" borderId="81" xfId="0" applyNumberFormat="1" applyFont="1" applyFill="1" applyBorder="1" applyAlignment="1">
      <alignment wrapText="1"/>
    </xf>
    <xf numFmtId="4" fontId="9" fillId="0" borderId="36" xfId="0" applyNumberFormat="1" applyFont="1" applyFill="1" applyBorder="1" applyAlignment="1">
      <alignment wrapText="1"/>
    </xf>
    <xf numFmtId="4" fontId="9" fillId="0" borderId="36" xfId="1" applyNumberFormat="1" applyFont="1" applyFill="1" applyBorder="1" applyAlignment="1">
      <alignment wrapText="1"/>
    </xf>
    <xf numFmtId="49" fontId="9" fillId="0" borderId="26" xfId="0" quotePrefix="1" applyNumberFormat="1" applyFont="1" applyFill="1" applyBorder="1" applyAlignment="1">
      <alignment wrapText="1"/>
    </xf>
    <xf numFmtId="4" fontId="9" fillId="0" borderId="34" xfId="0" applyNumberFormat="1" applyFont="1" applyFill="1" applyBorder="1" applyAlignment="1">
      <alignment wrapText="1"/>
    </xf>
    <xf numFmtId="0" fontId="9" fillId="0" borderId="32" xfId="0" applyFont="1" applyFill="1" applyBorder="1" applyAlignment="1">
      <alignment wrapText="1"/>
    </xf>
    <xf numFmtId="4" fontId="9" fillId="0" borderId="82" xfId="0" applyNumberFormat="1" applyFont="1" applyFill="1" applyBorder="1" applyAlignment="1">
      <alignment wrapText="1"/>
    </xf>
    <xf numFmtId="0" fontId="9" fillId="0" borderId="33" xfId="0" applyFont="1" applyFill="1" applyBorder="1" applyAlignment="1">
      <alignment wrapText="1"/>
    </xf>
    <xf numFmtId="0" fontId="19" fillId="0" borderId="28" xfId="0" quotePrefix="1" applyFont="1" applyFill="1" applyBorder="1" applyAlignment="1">
      <alignment wrapText="1"/>
    </xf>
    <xf numFmtId="0" fontId="19" fillId="0" borderId="28" xfId="0" applyFont="1" applyFill="1" applyBorder="1" applyAlignment="1">
      <alignment wrapText="1"/>
    </xf>
    <xf numFmtId="10" fontId="14" fillId="0" borderId="28" xfId="0" applyNumberFormat="1" applyFont="1" applyFill="1" applyBorder="1" applyAlignment="1">
      <alignment horizontal="center"/>
    </xf>
    <xf numFmtId="0" fontId="19" fillId="0" borderId="32" xfId="0" quotePrefix="1" applyFont="1" applyFill="1" applyBorder="1" applyAlignment="1">
      <alignment wrapText="1"/>
    </xf>
    <xf numFmtId="4" fontId="14" fillId="0" borderId="28" xfId="0" applyNumberFormat="1" applyFont="1" applyFill="1" applyBorder="1" applyAlignment="1">
      <alignment horizontal="right"/>
    </xf>
    <xf numFmtId="10" fontId="14" fillId="0" borderId="34" xfId="0" applyNumberFormat="1" applyFont="1" applyFill="1" applyBorder="1" applyAlignment="1">
      <alignment horizontal="center"/>
    </xf>
    <xf numFmtId="0" fontId="19" fillId="0" borderId="41" xfId="0" quotePrefix="1" applyFont="1" applyFill="1" applyBorder="1" applyAlignment="1">
      <alignment wrapText="1"/>
    </xf>
    <xf numFmtId="0" fontId="19" fillId="0" borderId="42" xfId="0" applyFont="1" applyFill="1" applyBorder="1" applyAlignment="1">
      <alignment wrapText="1"/>
    </xf>
    <xf numFmtId="4" fontId="14" fillId="0" borderId="42" xfId="0" applyNumberFormat="1" applyFont="1" applyFill="1" applyBorder="1" applyAlignment="1">
      <alignment horizontal="right"/>
    </xf>
    <xf numFmtId="10" fontId="14" fillId="0" borderId="83" xfId="0" applyNumberFormat="1" applyFont="1" applyFill="1" applyBorder="1" applyAlignment="1">
      <alignment horizontal="center"/>
    </xf>
    <xf numFmtId="0" fontId="39" fillId="0" borderId="0" xfId="0" applyFont="1" applyBorder="1" applyAlignment="1">
      <alignment horizontal="center"/>
    </xf>
    <xf numFmtId="10" fontId="9" fillId="0" borderId="1" xfId="0" applyNumberFormat="1" applyFont="1" applyBorder="1" applyAlignment="1">
      <alignment wrapText="1"/>
    </xf>
    <xf numFmtId="0" fontId="40" fillId="6" borderId="28" xfId="0" applyFont="1" applyFill="1" applyBorder="1" applyAlignment="1">
      <alignment wrapText="1"/>
    </xf>
    <xf numFmtId="0" fontId="40" fillId="6" borderId="25" xfId="0" applyFont="1" applyFill="1" applyBorder="1" applyAlignment="1">
      <alignment wrapText="1"/>
    </xf>
    <xf numFmtId="43" fontId="17" fillId="0" borderId="1" xfId="9" applyFont="1" applyBorder="1"/>
    <xf numFmtId="43" fontId="17" fillId="0" borderId="1" xfId="0" applyNumberFormat="1" applyFont="1" applyBorder="1"/>
    <xf numFmtId="0" fontId="17" fillId="0" borderId="1" xfId="0" applyFont="1" applyBorder="1"/>
    <xf numFmtId="4" fontId="9" fillId="0" borderId="1" xfId="1" applyNumberFormat="1" applyFont="1" applyFill="1" applyBorder="1" applyAlignment="1">
      <alignment horizontal="left" wrapText="1"/>
    </xf>
    <xf numFmtId="49" fontId="9" fillId="0" borderId="2" xfId="0" quotePrefix="1" applyNumberFormat="1" applyFont="1" applyFill="1" applyBorder="1" applyAlignment="1">
      <alignment wrapText="1"/>
    </xf>
    <xf numFmtId="10" fontId="9" fillId="0" borderId="25" xfId="8" applyNumberFormat="1" applyFont="1" applyFill="1" applyBorder="1" applyAlignment="1">
      <alignment wrapText="1"/>
    </xf>
    <xf numFmtId="0" fontId="18" fillId="0" borderId="0" xfId="0" applyFont="1" applyAlignment="1">
      <alignment vertical="center"/>
    </xf>
    <xf numFmtId="43" fontId="14" fillId="0" borderId="33" xfId="9" applyFont="1" applyFill="1" applyBorder="1" applyAlignment="1">
      <alignment horizontal="center" vertical="center" wrapText="1"/>
    </xf>
    <xf numFmtId="43" fontId="14" fillId="0" borderId="24" xfId="9" applyFont="1" applyFill="1" applyBorder="1" applyAlignment="1">
      <alignment horizontal="center" vertical="center" wrapText="1"/>
    </xf>
    <xf numFmtId="43" fontId="14" fillId="0" borderId="28" xfId="9" applyFont="1" applyFill="1" applyBorder="1" applyAlignment="1">
      <alignment horizontal="right" wrapText="1"/>
    </xf>
    <xf numFmtId="43" fontId="9" fillId="0" borderId="1" xfId="1" applyFont="1" applyBorder="1" applyAlignment="1">
      <alignment horizontal="center" vertical="center" wrapText="1"/>
    </xf>
    <xf numFmtId="0" fontId="9" fillId="0" borderId="28" xfId="0" applyFont="1" applyBorder="1" applyAlignment="1">
      <alignment horizontal="center" vertical="justify"/>
    </xf>
    <xf numFmtId="0" fontId="9" fillId="0" borderId="1" xfId="0" applyFont="1" applyBorder="1" applyAlignment="1">
      <alignment horizontal="center" vertical="justify"/>
    </xf>
    <xf numFmtId="4" fontId="14" fillId="0" borderId="21" xfId="0" applyNumberFormat="1" applyFont="1" applyFill="1" applyBorder="1" applyAlignment="1">
      <alignment horizontal="right"/>
    </xf>
    <xf numFmtId="4" fontId="9" fillId="0" borderId="21" xfId="0" applyNumberFormat="1" applyFont="1" applyFill="1" applyBorder="1" applyAlignment="1">
      <alignment horizontal="right"/>
    </xf>
    <xf numFmtId="4" fontId="9" fillId="0" borderId="84" xfId="0" applyNumberFormat="1" applyFont="1" applyFill="1" applyBorder="1" applyAlignment="1">
      <alignment horizontal="right"/>
    </xf>
    <xf numFmtId="49" fontId="9" fillId="0" borderId="85" xfId="0" applyNumberFormat="1" applyFont="1" applyFill="1" applyBorder="1" applyAlignment="1">
      <alignment wrapText="1"/>
    </xf>
    <xf numFmtId="49" fontId="9" fillId="0" borderId="27" xfId="0" applyNumberFormat="1" applyFont="1" applyFill="1" applyBorder="1" applyAlignment="1">
      <alignment wrapText="1"/>
    </xf>
    <xf numFmtId="49" fontId="14" fillId="0" borderId="34" xfId="0" applyNumberFormat="1" applyFont="1" applyFill="1" applyBorder="1" applyAlignment="1">
      <alignment wrapText="1"/>
    </xf>
    <xf numFmtId="0" fontId="9" fillId="0" borderId="1" xfId="0" applyFont="1" applyBorder="1" applyAlignment="1">
      <alignment horizontal="left"/>
    </xf>
    <xf numFmtId="0" fontId="18" fillId="6" borderId="28" xfId="0" applyFont="1" applyFill="1" applyBorder="1" applyAlignment="1">
      <alignment horizontal="left" vertical="top" wrapText="1"/>
    </xf>
    <xf numFmtId="0" fontId="18" fillId="6" borderId="28" xfId="0" applyFont="1" applyFill="1" applyBorder="1" applyAlignment="1">
      <alignment vertical="top" wrapText="1"/>
    </xf>
    <xf numFmtId="0" fontId="9" fillId="0" borderId="16" xfId="0" applyFont="1" applyBorder="1"/>
    <xf numFmtId="4" fontId="14" fillId="2" borderId="24" xfId="3" applyNumberFormat="1" applyFont="1" applyFill="1" applyBorder="1" applyAlignment="1">
      <alignment horizontal="center" vertical="center" wrapText="1"/>
    </xf>
    <xf numFmtId="167" fontId="2" fillId="0" borderId="1" xfId="1" applyNumberFormat="1" applyFont="1" applyBorder="1" applyAlignment="1" applyProtection="1">
      <alignment vertical="top" wrapText="1"/>
      <protection locked="0"/>
    </xf>
    <xf numFmtId="4" fontId="2" fillId="0" borderId="0" xfId="3" applyNumberFormat="1" applyFont="1" applyBorder="1" applyAlignment="1" applyProtection="1">
      <alignment vertical="top" wrapText="1"/>
      <protection locked="0"/>
    </xf>
    <xf numFmtId="2" fontId="14" fillId="0" borderId="28" xfId="3" applyNumberFormat="1" applyFont="1" applyFill="1" applyBorder="1" applyAlignment="1">
      <alignment horizontal="center" vertical="center" wrapText="1"/>
    </xf>
    <xf numFmtId="0" fontId="11" fillId="5" borderId="1" xfId="3" applyFont="1" applyFill="1" applyBorder="1" applyAlignment="1" applyProtection="1">
      <alignment horizontal="left" vertical="center" wrapText="1"/>
      <protection locked="0"/>
    </xf>
    <xf numFmtId="0" fontId="11" fillId="5" borderId="6" xfId="3" applyFont="1" applyFill="1" applyBorder="1" applyAlignment="1" applyProtection="1">
      <alignment horizontal="center" vertical="center" wrapText="1"/>
      <protection locked="0"/>
    </xf>
    <xf numFmtId="0" fontId="11" fillId="5" borderId="4" xfId="3" applyFont="1" applyFill="1" applyBorder="1" applyAlignment="1" applyProtection="1">
      <alignment horizontal="center" vertical="center" wrapText="1"/>
      <protection locked="0"/>
    </xf>
    <xf numFmtId="0" fontId="11" fillId="5" borderId="6" xfId="3" applyFont="1" applyFill="1" applyBorder="1" applyAlignment="1" applyProtection="1">
      <alignment horizontal="left" vertical="center" wrapText="1"/>
      <protection locked="0"/>
    </xf>
    <xf numFmtId="0" fontId="11" fillId="5" borderId="16" xfId="3" applyFont="1" applyFill="1" applyBorder="1" applyAlignment="1" applyProtection="1">
      <alignment horizontal="left" vertical="center" wrapText="1"/>
      <protection locked="0"/>
    </xf>
    <xf numFmtId="0" fontId="11" fillId="5" borderId="22" xfId="0" applyFont="1" applyFill="1" applyBorder="1" applyAlignment="1" applyProtection="1">
      <alignment horizontal="center" vertical="center"/>
      <protection locked="0"/>
    </xf>
    <xf numFmtId="0" fontId="11" fillId="5" borderId="23" xfId="0" applyFont="1" applyFill="1" applyBorder="1" applyAlignment="1" applyProtection="1">
      <alignment horizontal="center" vertical="center"/>
      <protection locked="0"/>
    </xf>
    <xf numFmtId="0" fontId="9" fillId="0" borderId="0" xfId="0" applyFont="1" applyAlignment="1">
      <alignment horizontal="justify"/>
    </xf>
    <xf numFmtId="0" fontId="9" fillId="0" borderId="0" xfId="0" applyFont="1" applyAlignment="1">
      <alignment horizontal="justify" vertical="center"/>
    </xf>
    <xf numFmtId="0" fontId="1" fillId="0" borderId="0" xfId="0" applyFont="1" applyAlignment="1">
      <alignment horizontal="center"/>
    </xf>
    <xf numFmtId="0" fontId="1" fillId="2" borderId="1" xfId="2" applyFont="1" applyFill="1" applyBorder="1" applyAlignment="1">
      <alignment horizontal="center" vertical="top" wrapText="1"/>
    </xf>
    <xf numFmtId="0" fontId="1" fillId="2" borderId="4" xfId="0" applyFont="1" applyFill="1" applyBorder="1" applyAlignment="1">
      <alignment horizontal="center" vertical="center"/>
    </xf>
    <xf numFmtId="0" fontId="1" fillId="2" borderId="16" xfId="0" applyFont="1" applyFill="1" applyBorder="1" applyAlignment="1">
      <alignment horizontal="center" vertical="center"/>
    </xf>
    <xf numFmtId="0" fontId="14" fillId="0" borderId="0" xfId="0" applyFont="1" applyFill="1" applyBorder="1" applyAlignment="1">
      <alignment horizontal="left" vertical="top" wrapText="1"/>
    </xf>
    <xf numFmtId="0" fontId="1" fillId="2" borderId="6" xfId="2" applyFont="1" applyFill="1" applyBorder="1" applyAlignment="1">
      <alignment horizontal="left" vertical="top"/>
    </xf>
    <xf numFmtId="0" fontId="1" fillId="2" borderId="16" xfId="2" applyFont="1" applyFill="1" applyBorder="1" applyAlignment="1">
      <alignment horizontal="left" vertical="top"/>
    </xf>
    <xf numFmtId="0" fontId="2" fillId="0" borderId="0" xfId="3" applyFont="1" applyFill="1" applyBorder="1" applyAlignment="1">
      <alignment horizontal="left" wrapText="1"/>
    </xf>
    <xf numFmtId="0" fontId="1" fillId="0" borderId="31" xfId="3" applyFont="1" applyFill="1" applyBorder="1" applyAlignment="1">
      <alignment horizontal="center"/>
    </xf>
    <xf numFmtId="0" fontId="9" fillId="0" borderId="0" xfId="0" applyFont="1" applyAlignment="1">
      <alignment horizontal="center"/>
    </xf>
    <xf numFmtId="0" fontId="1" fillId="2" borderId="6" xfId="2" applyFont="1" applyFill="1" applyBorder="1" applyAlignment="1">
      <alignment horizontal="left" vertical="center" wrapText="1"/>
    </xf>
    <xf numFmtId="0" fontId="1" fillId="2" borderId="16" xfId="2" applyFont="1" applyFill="1" applyBorder="1" applyAlignment="1">
      <alignment horizontal="left" vertical="center" wrapText="1"/>
    </xf>
    <xf numFmtId="0" fontId="9" fillId="0" borderId="0" xfId="0" applyFont="1"/>
    <xf numFmtId="0" fontId="9" fillId="0" borderId="0" xfId="0" applyFont="1" applyFill="1" applyAlignment="1">
      <alignment horizontal="center"/>
    </xf>
    <xf numFmtId="0" fontId="9" fillId="0" borderId="0" xfId="0" applyFont="1" applyFill="1"/>
    <xf numFmtId="0" fontId="1" fillId="2" borderId="51"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43" xfId="0" applyFont="1" applyFill="1" applyBorder="1" applyAlignment="1">
      <alignment horizontal="left" vertical="center"/>
    </xf>
    <xf numFmtId="0" fontId="1" fillId="2" borderId="44" xfId="0" applyFont="1" applyFill="1" applyBorder="1" applyAlignment="1">
      <alignment horizontal="left"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9"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9" fillId="0" borderId="0" xfId="0" applyFont="1" applyAlignment="1">
      <alignment horizontal="justify" vertical="center" wrapText="1"/>
    </xf>
    <xf numFmtId="0" fontId="5" fillId="0" borderId="0" xfId="0" applyFont="1" applyAlignment="1">
      <alignment horizontal="justify"/>
    </xf>
    <xf numFmtId="0" fontId="5" fillId="0" borderId="0" xfId="0" applyFont="1" applyAlignment="1">
      <alignment horizontal="justify" vertical="center"/>
    </xf>
    <xf numFmtId="0" fontId="1" fillId="11" borderId="1" xfId="2" applyFont="1" applyFill="1" applyBorder="1" applyAlignment="1">
      <alignment horizontal="center" vertical="top" wrapText="1"/>
    </xf>
    <xf numFmtId="0" fontId="1" fillId="11" borderId="4" xfId="0" applyFont="1" applyFill="1" applyBorder="1" applyAlignment="1">
      <alignment horizontal="center" vertical="center"/>
    </xf>
    <xf numFmtId="0" fontId="1" fillId="11" borderId="16" xfId="0" applyFont="1" applyFill="1" applyBorder="1" applyAlignment="1">
      <alignment horizontal="center" vertical="center"/>
    </xf>
    <xf numFmtId="0" fontId="1" fillId="11" borderId="6" xfId="2" applyFont="1" applyFill="1" applyBorder="1" applyAlignment="1">
      <alignment horizontal="left" vertical="top"/>
    </xf>
    <xf numFmtId="0" fontId="1" fillId="11" borderId="16" xfId="2" applyFont="1" applyFill="1" applyBorder="1" applyAlignment="1">
      <alignment horizontal="left" vertical="top"/>
    </xf>
    <xf numFmtId="0" fontId="1" fillId="0" borderId="75" xfId="3" applyFont="1" applyFill="1" applyBorder="1" applyAlignment="1">
      <alignment horizontal="center"/>
    </xf>
  </cellXfs>
  <cellStyles count="15">
    <cellStyle name="Millares" xfId="9" builtinId="3"/>
    <cellStyle name="Millares 2" xfId="1"/>
    <cellStyle name="Millares 2 2" xfId="13"/>
    <cellStyle name="Millares 2 2 2" xfId="11"/>
    <cellStyle name="Moneda" xfId="10" builtinId="4"/>
    <cellStyle name="Normal" xfId="0" builtinId="0"/>
    <cellStyle name="Normal 11" xfId="12"/>
    <cellStyle name="Normal 2" xfId="2"/>
    <cellStyle name="Normal 2 2" xfId="3"/>
    <cellStyle name="Normal 4" xfId="4"/>
    <cellStyle name="Normal 5" xfId="5"/>
    <cellStyle name="Normal 56" xfId="6"/>
    <cellStyle name="Porcentaje" xfId="8" builtinId="5"/>
    <cellStyle name="Porcentaje 2" xfId="7"/>
    <cellStyle name="Porcentaje 2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366" Type="http://schemas.openxmlformats.org/officeDocument/2006/relationships/worksheet" Target="worksheets/sheet366.xml"/><Relationship Id="rId170" Type="http://schemas.openxmlformats.org/officeDocument/2006/relationships/worksheet" Target="worksheets/sheet170.xml"/><Relationship Id="rId226" Type="http://schemas.openxmlformats.org/officeDocument/2006/relationships/worksheet" Target="worksheets/sheet226.xml"/><Relationship Id="rId433" Type="http://schemas.openxmlformats.org/officeDocument/2006/relationships/worksheet" Target="worksheets/sheet433.xml"/><Relationship Id="rId268" Type="http://schemas.openxmlformats.org/officeDocument/2006/relationships/worksheet" Target="worksheets/sheet268.xml"/><Relationship Id="rId475" Type="http://schemas.openxmlformats.org/officeDocument/2006/relationships/worksheet" Target="worksheets/sheet475.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377" Type="http://schemas.openxmlformats.org/officeDocument/2006/relationships/worksheet" Target="worksheets/sheet377.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402" Type="http://schemas.openxmlformats.org/officeDocument/2006/relationships/worksheet" Target="worksheets/sheet402.xml"/><Relationship Id="rId279" Type="http://schemas.openxmlformats.org/officeDocument/2006/relationships/worksheet" Target="worksheets/sheet279.xml"/><Relationship Id="rId444" Type="http://schemas.openxmlformats.org/officeDocument/2006/relationships/worksheet" Target="worksheets/sheet444.xml"/><Relationship Id="rId486" Type="http://schemas.openxmlformats.org/officeDocument/2006/relationships/worksheet" Target="worksheets/sheet486.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46" Type="http://schemas.openxmlformats.org/officeDocument/2006/relationships/worksheet" Target="worksheets/sheet346.xml"/><Relationship Id="rId388" Type="http://schemas.openxmlformats.org/officeDocument/2006/relationships/worksheet" Target="worksheets/sheet388.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248" Type="http://schemas.openxmlformats.org/officeDocument/2006/relationships/worksheet" Target="worksheets/sheet248.xml"/><Relationship Id="rId455" Type="http://schemas.openxmlformats.org/officeDocument/2006/relationships/worksheet" Target="worksheets/sheet455.xml"/><Relationship Id="rId497" Type="http://schemas.openxmlformats.org/officeDocument/2006/relationships/styles" Target="styles.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357" Type="http://schemas.openxmlformats.org/officeDocument/2006/relationships/worksheet" Target="worksheets/sheet357.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399" Type="http://schemas.openxmlformats.org/officeDocument/2006/relationships/worksheet" Target="worksheets/sheet399.xml"/><Relationship Id="rId259" Type="http://schemas.openxmlformats.org/officeDocument/2006/relationships/worksheet" Target="worksheets/sheet259.xml"/><Relationship Id="rId424" Type="http://schemas.openxmlformats.org/officeDocument/2006/relationships/worksheet" Target="worksheets/sheet424.xml"/><Relationship Id="rId466" Type="http://schemas.openxmlformats.org/officeDocument/2006/relationships/worksheet" Target="worksheets/sheet466.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worksheet" Target="worksheets/sheet326.xml"/><Relationship Id="rId65" Type="http://schemas.openxmlformats.org/officeDocument/2006/relationships/worksheet" Target="worksheets/sheet65.xml"/><Relationship Id="rId130" Type="http://schemas.openxmlformats.org/officeDocument/2006/relationships/worksheet" Target="worksheets/sheet130.xml"/><Relationship Id="rId368" Type="http://schemas.openxmlformats.org/officeDocument/2006/relationships/worksheet" Target="worksheets/sheet368.xml"/><Relationship Id="rId172" Type="http://schemas.openxmlformats.org/officeDocument/2006/relationships/worksheet" Target="worksheets/sheet172.xml"/><Relationship Id="rId228" Type="http://schemas.openxmlformats.org/officeDocument/2006/relationships/worksheet" Target="worksheets/sheet228.xml"/><Relationship Id="rId435" Type="http://schemas.openxmlformats.org/officeDocument/2006/relationships/worksheet" Target="worksheets/sheet435.xml"/><Relationship Id="rId477" Type="http://schemas.openxmlformats.org/officeDocument/2006/relationships/worksheet" Target="worksheets/sheet477.xml"/><Relationship Id="rId281" Type="http://schemas.openxmlformats.org/officeDocument/2006/relationships/worksheet" Target="worksheets/sheet281.xml"/><Relationship Id="rId337" Type="http://schemas.openxmlformats.org/officeDocument/2006/relationships/worksheet" Target="worksheets/sheet337.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379" Type="http://schemas.openxmlformats.org/officeDocument/2006/relationships/worksheet" Target="worksheets/sheet379.xml"/><Relationship Id="rId7" Type="http://schemas.openxmlformats.org/officeDocument/2006/relationships/worksheet" Target="worksheets/sheet7.xml"/><Relationship Id="rId183" Type="http://schemas.openxmlformats.org/officeDocument/2006/relationships/worksheet" Target="worksheets/sheet183.xml"/><Relationship Id="rId239" Type="http://schemas.openxmlformats.org/officeDocument/2006/relationships/worksheet" Target="worksheets/sheet239.xml"/><Relationship Id="rId390" Type="http://schemas.openxmlformats.org/officeDocument/2006/relationships/worksheet" Target="worksheets/sheet390.xml"/><Relationship Id="rId404" Type="http://schemas.openxmlformats.org/officeDocument/2006/relationships/worksheet" Target="worksheets/sheet404.xml"/><Relationship Id="rId446" Type="http://schemas.openxmlformats.org/officeDocument/2006/relationships/worksheet" Target="worksheets/sheet446.xml"/><Relationship Id="rId250" Type="http://schemas.openxmlformats.org/officeDocument/2006/relationships/worksheet" Target="worksheets/sheet250.xml"/><Relationship Id="rId292" Type="http://schemas.openxmlformats.org/officeDocument/2006/relationships/worksheet" Target="worksheets/sheet292.xml"/><Relationship Id="rId306" Type="http://schemas.openxmlformats.org/officeDocument/2006/relationships/worksheet" Target="worksheets/sheet306.xml"/><Relationship Id="rId488" Type="http://schemas.openxmlformats.org/officeDocument/2006/relationships/worksheet" Target="worksheets/sheet488.xml"/><Relationship Id="rId45" Type="http://schemas.openxmlformats.org/officeDocument/2006/relationships/worksheet" Target="worksheets/sheet45.xml"/><Relationship Id="rId87" Type="http://schemas.openxmlformats.org/officeDocument/2006/relationships/worksheet" Target="worksheets/sheet87.xml"/><Relationship Id="rId110" Type="http://schemas.openxmlformats.org/officeDocument/2006/relationships/worksheet" Target="worksheets/sheet110.xml"/><Relationship Id="rId348" Type="http://schemas.openxmlformats.org/officeDocument/2006/relationships/worksheet" Target="worksheets/sheet348.xml"/><Relationship Id="rId152" Type="http://schemas.openxmlformats.org/officeDocument/2006/relationships/worksheet" Target="worksheets/sheet152.xml"/><Relationship Id="rId194" Type="http://schemas.openxmlformats.org/officeDocument/2006/relationships/worksheet" Target="worksheets/sheet194.xml"/><Relationship Id="rId208" Type="http://schemas.openxmlformats.org/officeDocument/2006/relationships/worksheet" Target="worksheets/sheet208.xml"/><Relationship Id="rId415" Type="http://schemas.openxmlformats.org/officeDocument/2006/relationships/worksheet" Target="worksheets/sheet415.xml"/><Relationship Id="rId457" Type="http://schemas.openxmlformats.org/officeDocument/2006/relationships/worksheet" Target="worksheets/sheet457.xml"/><Relationship Id="rId261" Type="http://schemas.openxmlformats.org/officeDocument/2006/relationships/worksheet" Target="worksheets/sheet261.xml"/><Relationship Id="rId499" Type="http://schemas.openxmlformats.org/officeDocument/2006/relationships/calcChain" Target="calcChain.xml"/><Relationship Id="rId14" Type="http://schemas.openxmlformats.org/officeDocument/2006/relationships/worksheet" Target="worksheets/sheet14.xml"/><Relationship Id="rId56" Type="http://schemas.openxmlformats.org/officeDocument/2006/relationships/worksheet" Target="worksheets/sheet56.xml"/><Relationship Id="rId317" Type="http://schemas.openxmlformats.org/officeDocument/2006/relationships/worksheet" Target="worksheets/sheet317.xml"/><Relationship Id="rId359" Type="http://schemas.openxmlformats.org/officeDocument/2006/relationships/worksheet" Target="worksheets/sheet359.xml"/><Relationship Id="rId98" Type="http://schemas.openxmlformats.org/officeDocument/2006/relationships/worksheet" Target="worksheets/sheet98.xml"/><Relationship Id="rId121" Type="http://schemas.openxmlformats.org/officeDocument/2006/relationships/worksheet" Target="worksheets/sheet121.xml"/><Relationship Id="rId163" Type="http://schemas.openxmlformats.org/officeDocument/2006/relationships/worksheet" Target="worksheets/sheet163.xml"/><Relationship Id="rId219" Type="http://schemas.openxmlformats.org/officeDocument/2006/relationships/worksheet" Target="worksheets/sheet219.xml"/><Relationship Id="rId370" Type="http://schemas.openxmlformats.org/officeDocument/2006/relationships/worksheet" Target="worksheets/sheet370.xml"/><Relationship Id="rId426" Type="http://schemas.openxmlformats.org/officeDocument/2006/relationships/worksheet" Target="worksheets/sheet426.xml"/><Relationship Id="rId230" Type="http://schemas.openxmlformats.org/officeDocument/2006/relationships/worksheet" Target="worksheets/sheet230.xml"/><Relationship Id="rId468" Type="http://schemas.openxmlformats.org/officeDocument/2006/relationships/worksheet" Target="worksheets/sheet468.xml"/><Relationship Id="rId25" Type="http://schemas.openxmlformats.org/officeDocument/2006/relationships/worksheet" Target="worksheets/sheet25.xml"/><Relationship Id="rId67" Type="http://schemas.openxmlformats.org/officeDocument/2006/relationships/worksheet" Target="worksheets/sheet67.xml"/><Relationship Id="rId272" Type="http://schemas.openxmlformats.org/officeDocument/2006/relationships/worksheet" Target="worksheets/sheet272.xml"/><Relationship Id="rId328" Type="http://schemas.openxmlformats.org/officeDocument/2006/relationships/worksheet" Target="worksheets/sheet328.xml"/><Relationship Id="rId132" Type="http://schemas.openxmlformats.org/officeDocument/2006/relationships/worksheet" Target="worksheets/sheet132.xml"/><Relationship Id="rId174" Type="http://schemas.openxmlformats.org/officeDocument/2006/relationships/worksheet" Target="worksheets/sheet174.xml"/><Relationship Id="rId381" Type="http://schemas.openxmlformats.org/officeDocument/2006/relationships/worksheet" Target="worksheets/sheet381.xml"/><Relationship Id="rId241" Type="http://schemas.openxmlformats.org/officeDocument/2006/relationships/worksheet" Target="worksheets/sheet241.xml"/><Relationship Id="rId437" Type="http://schemas.openxmlformats.org/officeDocument/2006/relationships/worksheet" Target="worksheets/sheet437.xml"/><Relationship Id="rId479" Type="http://schemas.openxmlformats.org/officeDocument/2006/relationships/worksheet" Target="worksheets/sheet479.xml"/><Relationship Id="rId36" Type="http://schemas.openxmlformats.org/officeDocument/2006/relationships/worksheet" Target="worksheets/sheet36.xml"/><Relationship Id="rId283" Type="http://schemas.openxmlformats.org/officeDocument/2006/relationships/worksheet" Target="worksheets/sheet283.xml"/><Relationship Id="rId339" Type="http://schemas.openxmlformats.org/officeDocument/2006/relationships/worksheet" Target="worksheets/sheet339.xml"/><Relationship Id="rId490" Type="http://schemas.openxmlformats.org/officeDocument/2006/relationships/worksheet" Target="worksheets/sheet490.xml"/><Relationship Id="rId78" Type="http://schemas.openxmlformats.org/officeDocument/2006/relationships/worksheet" Target="worksheets/sheet78.xml"/><Relationship Id="rId101" Type="http://schemas.openxmlformats.org/officeDocument/2006/relationships/worksheet" Target="worksheets/sheet101.xml"/><Relationship Id="rId143" Type="http://schemas.openxmlformats.org/officeDocument/2006/relationships/worksheet" Target="worksheets/sheet143.xml"/><Relationship Id="rId185" Type="http://schemas.openxmlformats.org/officeDocument/2006/relationships/worksheet" Target="worksheets/sheet185.xml"/><Relationship Id="rId350" Type="http://schemas.openxmlformats.org/officeDocument/2006/relationships/worksheet" Target="worksheets/sheet350.xml"/><Relationship Id="rId406" Type="http://schemas.openxmlformats.org/officeDocument/2006/relationships/worksheet" Target="worksheets/sheet406.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48" Type="http://schemas.openxmlformats.org/officeDocument/2006/relationships/worksheet" Target="worksheets/sheet448.xml"/><Relationship Id="rId252" Type="http://schemas.openxmlformats.org/officeDocument/2006/relationships/worksheet" Target="worksheets/sheet252.xml"/><Relationship Id="rId294" Type="http://schemas.openxmlformats.org/officeDocument/2006/relationships/worksheet" Target="worksheets/sheet294.xml"/><Relationship Id="rId308" Type="http://schemas.openxmlformats.org/officeDocument/2006/relationships/worksheet" Target="worksheets/sheet308.xml"/><Relationship Id="rId47" Type="http://schemas.openxmlformats.org/officeDocument/2006/relationships/worksheet" Target="worksheets/sheet47.xml"/><Relationship Id="rId89" Type="http://schemas.openxmlformats.org/officeDocument/2006/relationships/worksheet" Target="worksheets/sheet89.xml"/><Relationship Id="rId112" Type="http://schemas.openxmlformats.org/officeDocument/2006/relationships/worksheet" Target="worksheets/sheet112.xml"/><Relationship Id="rId154" Type="http://schemas.openxmlformats.org/officeDocument/2006/relationships/worksheet" Target="worksheets/sheet154.xml"/><Relationship Id="rId361" Type="http://schemas.openxmlformats.org/officeDocument/2006/relationships/worksheet" Target="worksheets/sheet361.xml"/><Relationship Id="rId196" Type="http://schemas.openxmlformats.org/officeDocument/2006/relationships/worksheet" Target="worksheets/sheet196.xml"/><Relationship Id="rId417" Type="http://schemas.openxmlformats.org/officeDocument/2006/relationships/worksheet" Target="worksheets/sheet417.xml"/><Relationship Id="rId459" Type="http://schemas.openxmlformats.org/officeDocument/2006/relationships/worksheet" Target="worksheets/sheet459.xml"/><Relationship Id="rId16" Type="http://schemas.openxmlformats.org/officeDocument/2006/relationships/worksheet" Target="worksheets/sheet16.xml"/><Relationship Id="rId221" Type="http://schemas.openxmlformats.org/officeDocument/2006/relationships/worksheet" Target="worksheets/sheet221.xml"/><Relationship Id="rId263" Type="http://schemas.openxmlformats.org/officeDocument/2006/relationships/worksheet" Target="worksheets/sheet263.xml"/><Relationship Id="rId319" Type="http://schemas.openxmlformats.org/officeDocument/2006/relationships/worksheet" Target="worksheets/sheet319.xml"/><Relationship Id="rId470" Type="http://schemas.openxmlformats.org/officeDocument/2006/relationships/worksheet" Target="worksheets/sheet470.xml"/><Relationship Id="rId58" Type="http://schemas.openxmlformats.org/officeDocument/2006/relationships/worksheet" Target="worksheets/sheet58.xml"/><Relationship Id="rId123" Type="http://schemas.openxmlformats.org/officeDocument/2006/relationships/worksheet" Target="worksheets/sheet123.xml"/><Relationship Id="rId330" Type="http://schemas.openxmlformats.org/officeDocument/2006/relationships/worksheet" Target="worksheets/sheet330.xml"/><Relationship Id="rId165" Type="http://schemas.openxmlformats.org/officeDocument/2006/relationships/worksheet" Target="worksheets/sheet165.xml"/><Relationship Id="rId372" Type="http://schemas.openxmlformats.org/officeDocument/2006/relationships/worksheet" Target="worksheets/sheet372.xml"/><Relationship Id="rId428" Type="http://schemas.openxmlformats.org/officeDocument/2006/relationships/worksheet" Target="worksheets/sheet428.xml"/><Relationship Id="rId232" Type="http://schemas.openxmlformats.org/officeDocument/2006/relationships/worksheet" Target="worksheets/sheet232.xml"/><Relationship Id="rId274" Type="http://schemas.openxmlformats.org/officeDocument/2006/relationships/worksheet" Target="worksheets/sheet274.xml"/><Relationship Id="rId481" Type="http://schemas.openxmlformats.org/officeDocument/2006/relationships/worksheet" Target="worksheets/sheet481.xml"/><Relationship Id="rId27" Type="http://schemas.openxmlformats.org/officeDocument/2006/relationships/worksheet" Target="worksheets/sheet27.xml"/><Relationship Id="rId69" Type="http://schemas.openxmlformats.org/officeDocument/2006/relationships/worksheet" Target="worksheets/sheet69.xml"/><Relationship Id="rId134" Type="http://schemas.openxmlformats.org/officeDocument/2006/relationships/worksheet" Target="worksheets/sheet134.xml"/><Relationship Id="rId80" Type="http://schemas.openxmlformats.org/officeDocument/2006/relationships/worksheet" Target="worksheets/sheet80.xml"/><Relationship Id="rId176" Type="http://schemas.openxmlformats.org/officeDocument/2006/relationships/worksheet" Target="worksheets/sheet176.xml"/><Relationship Id="rId341" Type="http://schemas.openxmlformats.org/officeDocument/2006/relationships/worksheet" Target="worksheets/sheet341.xml"/><Relationship Id="rId383" Type="http://schemas.openxmlformats.org/officeDocument/2006/relationships/worksheet" Target="worksheets/sheet383.xml"/><Relationship Id="rId439" Type="http://schemas.openxmlformats.org/officeDocument/2006/relationships/worksheet" Target="worksheets/sheet439.xml"/><Relationship Id="rId201" Type="http://schemas.openxmlformats.org/officeDocument/2006/relationships/worksheet" Target="worksheets/sheet201.xml"/><Relationship Id="rId243" Type="http://schemas.openxmlformats.org/officeDocument/2006/relationships/worksheet" Target="worksheets/sheet243.xml"/><Relationship Id="rId285" Type="http://schemas.openxmlformats.org/officeDocument/2006/relationships/worksheet" Target="worksheets/sheet285.xml"/><Relationship Id="rId450" Type="http://schemas.openxmlformats.org/officeDocument/2006/relationships/worksheet" Target="worksheets/sheet450.xml"/><Relationship Id="rId38" Type="http://schemas.openxmlformats.org/officeDocument/2006/relationships/worksheet" Target="worksheets/sheet38.xml"/><Relationship Id="rId103" Type="http://schemas.openxmlformats.org/officeDocument/2006/relationships/worksheet" Target="worksheets/sheet103.xml"/><Relationship Id="rId310" Type="http://schemas.openxmlformats.org/officeDocument/2006/relationships/worksheet" Target="worksheets/sheet310.xml"/><Relationship Id="rId492" Type="http://schemas.openxmlformats.org/officeDocument/2006/relationships/worksheet" Target="worksheets/sheet492.xml"/><Relationship Id="rId91" Type="http://schemas.openxmlformats.org/officeDocument/2006/relationships/worksheet" Target="worksheets/sheet91.xml"/><Relationship Id="rId145" Type="http://schemas.openxmlformats.org/officeDocument/2006/relationships/worksheet" Target="worksheets/sheet145.xml"/><Relationship Id="rId187" Type="http://schemas.openxmlformats.org/officeDocument/2006/relationships/worksheet" Target="worksheets/sheet187.xml"/><Relationship Id="rId352" Type="http://schemas.openxmlformats.org/officeDocument/2006/relationships/worksheet" Target="worksheets/sheet352.xml"/><Relationship Id="rId394" Type="http://schemas.openxmlformats.org/officeDocument/2006/relationships/worksheet" Target="worksheets/sheet394.xml"/><Relationship Id="rId408" Type="http://schemas.openxmlformats.org/officeDocument/2006/relationships/worksheet" Target="worksheets/sheet408.xml"/><Relationship Id="rId212" Type="http://schemas.openxmlformats.org/officeDocument/2006/relationships/worksheet" Target="worksheets/sheet212.xml"/><Relationship Id="rId254" Type="http://schemas.openxmlformats.org/officeDocument/2006/relationships/worksheet" Target="worksheets/sheet254.xml"/><Relationship Id="rId49" Type="http://schemas.openxmlformats.org/officeDocument/2006/relationships/worksheet" Target="worksheets/sheet49.xml"/><Relationship Id="rId114" Type="http://schemas.openxmlformats.org/officeDocument/2006/relationships/worksheet" Target="worksheets/sheet114.xml"/><Relationship Id="rId296" Type="http://schemas.openxmlformats.org/officeDocument/2006/relationships/worksheet" Target="worksheets/sheet296.xml"/><Relationship Id="rId461" Type="http://schemas.openxmlformats.org/officeDocument/2006/relationships/worksheet" Target="worksheets/sheet461.xml"/><Relationship Id="rId60" Type="http://schemas.openxmlformats.org/officeDocument/2006/relationships/worksheet" Target="worksheets/sheet60.xml"/><Relationship Id="rId156" Type="http://schemas.openxmlformats.org/officeDocument/2006/relationships/worksheet" Target="worksheets/sheet156.xml"/><Relationship Id="rId198" Type="http://schemas.openxmlformats.org/officeDocument/2006/relationships/worksheet" Target="worksheets/sheet198.xml"/><Relationship Id="rId321" Type="http://schemas.openxmlformats.org/officeDocument/2006/relationships/worksheet" Target="worksheets/sheet321.xml"/><Relationship Id="rId363" Type="http://schemas.openxmlformats.org/officeDocument/2006/relationships/worksheet" Target="worksheets/sheet363.xml"/><Relationship Id="rId419" Type="http://schemas.openxmlformats.org/officeDocument/2006/relationships/worksheet" Target="worksheets/sheet419.xml"/><Relationship Id="rId223" Type="http://schemas.openxmlformats.org/officeDocument/2006/relationships/worksheet" Target="worksheets/sheet223.xml"/><Relationship Id="rId430" Type="http://schemas.openxmlformats.org/officeDocument/2006/relationships/worksheet" Target="worksheets/sheet430.xml"/><Relationship Id="rId18" Type="http://schemas.openxmlformats.org/officeDocument/2006/relationships/worksheet" Target="worksheets/sheet18.xml"/><Relationship Id="rId265" Type="http://schemas.openxmlformats.org/officeDocument/2006/relationships/worksheet" Target="worksheets/sheet265.xml"/><Relationship Id="rId472" Type="http://schemas.openxmlformats.org/officeDocument/2006/relationships/worksheet" Target="worksheets/sheet472.xml"/><Relationship Id="rId125" Type="http://schemas.openxmlformats.org/officeDocument/2006/relationships/worksheet" Target="worksheets/sheet125.xml"/><Relationship Id="rId167" Type="http://schemas.openxmlformats.org/officeDocument/2006/relationships/worksheet" Target="worksheets/sheet167.xml"/><Relationship Id="rId332" Type="http://schemas.openxmlformats.org/officeDocument/2006/relationships/worksheet" Target="worksheets/sheet332.xml"/><Relationship Id="rId374" Type="http://schemas.openxmlformats.org/officeDocument/2006/relationships/worksheet" Target="worksheets/sheet374.xml"/><Relationship Id="rId71" Type="http://schemas.openxmlformats.org/officeDocument/2006/relationships/worksheet" Target="worksheets/sheet71.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76" Type="http://schemas.openxmlformats.org/officeDocument/2006/relationships/worksheet" Target="worksheets/sheet276.xml"/><Relationship Id="rId441" Type="http://schemas.openxmlformats.org/officeDocument/2006/relationships/worksheet" Target="worksheets/sheet441.xml"/><Relationship Id="rId483" Type="http://schemas.openxmlformats.org/officeDocument/2006/relationships/worksheet" Target="worksheets/sheet483.xml"/><Relationship Id="rId40" Type="http://schemas.openxmlformats.org/officeDocument/2006/relationships/worksheet" Target="worksheets/sheet40.xml"/><Relationship Id="rId136" Type="http://schemas.openxmlformats.org/officeDocument/2006/relationships/worksheet" Target="worksheets/sheet136.xml"/><Relationship Id="rId178" Type="http://schemas.openxmlformats.org/officeDocument/2006/relationships/worksheet" Target="worksheets/sheet178.xml"/><Relationship Id="rId301" Type="http://schemas.openxmlformats.org/officeDocument/2006/relationships/worksheet" Target="worksheets/sheet301.xml"/><Relationship Id="rId343" Type="http://schemas.openxmlformats.org/officeDocument/2006/relationships/worksheet" Target="worksheets/sheet343.xml"/><Relationship Id="rId82" Type="http://schemas.openxmlformats.org/officeDocument/2006/relationships/worksheet" Target="worksheets/sheet82.xml"/><Relationship Id="rId203" Type="http://schemas.openxmlformats.org/officeDocument/2006/relationships/worksheet" Target="worksheets/sheet203.xml"/><Relationship Id="rId385" Type="http://schemas.openxmlformats.org/officeDocument/2006/relationships/worksheet" Target="worksheets/sheet385.xml"/><Relationship Id="rId245" Type="http://schemas.openxmlformats.org/officeDocument/2006/relationships/worksheet" Target="worksheets/sheet245.xml"/><Relationship Id="rId287" Type="http://schemas.openxmlformats.org/officeDocument/2006/relationships/worksheet" Target="worksheets/sheet287.xml"/><Relationship Id="rId410" Type="http://schemas.openxmlformats.org/officeDocument/2006/relationships/worksheet" Target="worksheets/sheet410.xml"/><Relationship Id="rId452" Type="http://schemas.openxmlformats.org/officeDocument/2006/relationships/worksheet" Target="worksheets/sheet452.xml"/><Relationship Id="rId494" Type="http://schemas.openxmlformats.org/officeDocument/2006/relationships/externalLink" Target="externalLinks/externalLink2.xml"/><Relationship Id="rId105" Type="http://schemas.openxmlformats.org/officeDocument/2006/relationships/worksheet" Target="worksheets/sheet105.xml"/><Relationship Id="rId147" Type="http://schemas.openxmlformats.org/officeDocument/2006/relationships/worksheet" Target="worksheets/sheet147.xml"/><Relationship Id="rId312" Type="http://schemas.openxmlformats.org/officeDocument/2006/relationships/worksheet" Target="worksheets/sheet312.xml"/><Relationship Id="rId354" Type="http://schemas.openxmlformats.org/officeDocument/2006/relationships/worksheet" Target="worksheets/sheet354.xml"/><Relationship Id="rId51" Type="http://schemas.openxmlformats.org/officeDocument/2006/relationships/worksheet" Target="worksheets/sheet51.xml"/><Relationship Id="rId93" Type="http://schemas.openxmlformats.org/officeDocument/2006/relationships/worksheet" Target="worksheets/sheet93.xml"/><Relationship Id="rId189" Type="http://schemas.openxmlformats.org/officeDocument/2006/relationships/worksheet" Target="worksheets/sheet189.xml"/><Relationship Id="rId396" Type="http://schemas.openxmlformats.org/officeDocument/2006/relationships/worksheet" Target="worksheets/sheet396.xml"/><Relationship Id="rId214" Type="http://schemas.openxmlformats.org/officeDocument/2006/relationships/worksheet" Target="worksheets/sheet214.xml"/><Relationship Id="rId256" Type="http://schemas.openxmlformats.org/officeDocument/2006/relationships/worksheet" Target="worksheets/sheet256.xml"/><Relationship Id="rId298" Type="http://schemas.openxmlformats.org/officeDocument/2006/relationships/worksheet" Target="worksheets/sheet298.xml"/><Relationship Id="rId421" Type="http://schemas.openxmlformats.org/officeDocument/2006/relationships/worksheet" Target="worksheets/sheet421.xml"/><Relationship Id="rId463" Type="http://schemas.openxmlformats.org/officeDocument/2006/relationships/worksheet" Target="worksheets/sheet463.xml"/><Relationship Id="rId116" Type="http://schemas.openxmlformats.org/officeDocument/2006/relationships/worksheet" Target="worksheets/sheet116.xml"/><Relationship Id="rId158" Type="http://schemas.openxmlformats.org/officeDocument/2006/relationships/worksheet" Target="worksheets/sheet158.xml"/><Relationship Id="rId323" Type="http://schemas.openxmlformats.org/officeDocument/2006/relationships/worksheet" Target="worksheets/sheet323.xml"/><Relationship Id="rId20" Type="http://schemas.openxmlformats.org/officeDocument/2006/relationships/worksheet" Target="worksheets/sheet20.xml"/><Relationship Id="rId62" Type="http://schemas.openxmlformats.org/officeDocument/2006/relationships/worksheet" Target="worksheets/sheet62.xml"/><Relationship Id="rId365" Type="http://schemas.openxmlformats.org/officeDocument/2006/relationships/worksheet" Target="worksheets/sheet365.xml"/><Relationship Id="rId225" Type="http://schemas.openxmlformats.org/officeDocument/2006/relationships/worksheet" Target="worksheets/sheet225.xml"/><Relationship Id="rId267" Type="http://schemas.openxmlformats.org/officeDocument/2006/relationships/worksheet" Target="worksheets/sheet267.xml"/><Relationship Id="rId432" Type="http://schemas.openxmlformats.org/officeDocument/2006/relationships/worksheet" Target="worksheets/sheet432.xml"/><Relationship Id="rId474" Type="http://schemas.openxmlformats.org/officeDocument/2006/relationships/worksheet" Target="worksheets/sheet474.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495"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355" Type="http://schemas.openxmlformats.org/officeDocument/2006/relationships/worksheet" Target="worksheets/sheet355.xml"/><Relationship Id="rId376" Type="http://schemas.openxmlformats.org/officeDocument/2006/relationships/worksheet" Target="worksheets/sheet376.xml"/><Relationship Id="rId397" Type="http://schemas.openxmlformats.org/officeDocument/2006/relationships/worksheet" Target="worksheets/sheet397.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01" Type="http://schemas.openxmlformats.org/officeDocument/2006/relationships/worksheet" Target="worksheets/sheet401.xml"/><Relationship Id="rId422" Type="http://schemas.openxmlformats.org/officeDocument/2006/relationships/worksheet" Target="worksheets/sheet422.xml"/><Relationship Id="rId443" Type="http://schemas.openxmlformats.org/officeDocument/2006/relationships/worksheet" Target="worksheets/sheet443.xml"/><Relationship Id="rId464" Type="http://schemas.openxmlformats.org/officeDocument/2006/relationships/worksheet" Target="worksheets/sheet464.xml"/><Relationship Id="rId303" Type="http://schemas.openxmlformats.org/officeDocument/2006/relationships/worksheet" Target="worksheets/sheet303.xml"/><Relationship Id="rId485" Type="http://schemas.openxmlformats.org/officeDocument/2006/relationships/worksheet" Target="worksheets/sheet485.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454" Type="http://schemas.openxmlformats.org/officeDocument/2006/relationships/worksheet" Target="worksheets/sheet454.xml"/><Relationship Id="rId496" Type="http://schemas.openxmlformats.org/officeDocument/2006/relationships/theme" Target="theme/theme1.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465" Type="http://schemas.openxmlformats.org/officeDocument/2006/relationships/worksheet" Target="worksheets/sheet465.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 Id="rId476" Type="http://schemas.openxmlformats.org/officeDocument/2006/relationships/worksheet" Target="worksheets/sheet476.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378" Type="http://schemas.openxmlformats.org/officeDocument/2006/relationships/worksheet" Target="worksheets/sheet378.xml"/><Relationship Id="rId403" Type="http://schemas.openxmlformats.org/officeDocument/2006/relationships/worksheet" Target="worksheets/sheet403.xml"/><Relationship Id="rId6" Type="http://schemas.openxmlformats.org/officeDocument/2006/relationships/worksheet" Target="worksheets/sheet6.xml"/><Relationship Id="rId238" Type="http://schemas.openxmlformats.org/officeDocument/2006/relationships/worksheet" Target="worksheets/sheet238.xml"/><Relationship Id="rId445" Type="http://schemas.openxmlformats.org/officeDocument/2006/relationships/worksheet" Target="worksheets/sheet445.xml"/><Relationship Id="rId487" Type="http://schemas.openxmlformats.org/officeDocument/2006/relationships/worksheet" Target="worksheets/sheet487.xml"/><Relationship Id="rId291" Type="http://schemas.openxmlformats.org/officeDocument/2006/relationships/worksheet" Target="worksheets/sheet291.xml"/><Relationship Id="rId305" Type="http://schemas.openxmlformats.org/officeDocument/2006/relationships/worksheet" Target="worksheets/sheet305.xml"/><Relationship Id="rId347" Type="http://schemas.openxmlformats.org/officeDocument/2006/relationships/worksheet" Target="worksheets/sheet347.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389" Type="http://schemas.openxmlformats.org/officeDocument/2006/relationships/worksheet" Target="worksheets/sheet389.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414" Type="http://schemas.openxmlformats.org/officeDocument/2006/relationships/worksheet" Target="worksheets/sheet414.xml"/><Relationship Id="rId456" Type="http://schemas.openxmlformats.org/officeDocument/2006/relationships/worksheet" Target="worksheets/sheet456.xml"/><Relationship Id="rId498" Type="http://schemas.openxmlformats.org/officeDocument/2006/relationships/sharedStrings" Target="sharedStrings.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358" Type="http://schemas.openxmlformats.org/officeDocument/2006/relationships/worksheet" Target="worksheets/sheet358.xml"/><Relationship Id="rId162" Type="http://schemas.openxmlformats.org/officeDocument/2006/relationships/worksheet" Target="worksheets/sheet162.xml"/><Relationship Id="rId218" Type="http://schemas.openxmlformats.org/officeDocument/2006/relationships/worksheet" Target="worksheets/sheet218.xml"/><Relationship Id="rId425" Type="http://schemas.openxmlformats.org/officeDocument/2006/relationships/worksheet" Target="worksheets/sheet425.xml"/><Relationship Id="rId467" Type="http://schemas.openxmlformats.org/officeDocument/2006/relationships/worksheet" Target="worksheets/sheet467.xml"/><Relationship Id="rId271" Type="http://schemas.openxmlformats.org/officeDocument/2006/relationships/worksheet" Target="worksheets/sheet271.xml"/><Relationship Id="rId24" Type="http://schemas.openxmlformats.org/officeDocument/2006/relationships/worksheet" Target="worksheets/sheet24.xml"/><Relationship Id="rId66" Type="http://schemas.openxmlformats.org/officeDocument/2006/relationships/worksheet" Target="worksheets/sheet66.xml"/><Relationship Id="rId131" Type="http://schemas.openxmlformats.org/officeDocument/2006/relationships/worksheet" Target="worksheets/sheet131.xml"/><Relationship Id="rId327" Type="http://schemas.openxmlformats.org/officeDocument/2006/relationships/worksheet" Target="worksheets/sheet327.xml"/><Relationship Id="rId369" Type="http://schemas.openxmlformats.org/officeDocument/2006/relationships/worksheet" Target="worksheets/sheet369.xml"/><Relationship Id="rId173" Type="http://schemas.openxmlformats.org/officeDocument/2006/relationships/worksheet" Target="worksheets/sheet173.xml"/><Relationship Id="rId229" Type="http://schemas.openxmlformats.org/officeDocument/2006/relationships/worksheet" Target="worksheets/sheet229.xml"/><Relationship Id="rId380" Type="http://schemas.openxmlformats.org/officeDocument/2006/relationships/worksheet" Target="worksheets/sheet380.xml"/><Relationship Id="rId436" Type="http://schemas.openxmlformats.org/officeDocument/2006/relationships/worksheet" Target="worksheets/sheet436.xml"/><Relationship Id="rId240" Type="http://schemas.openxmlformats.org/officeDocument/2006/relationships/worksheet" Target="worksheets/sheet240.xml"/><Relationship Id="rId478" Type="http://schemas.openxmlformats.org/officeDocument/2006/relationships/worksheet" Target="worksheets/sheet478.xml"/><Relationship Id="rId35" Type="http://schemas.openxmlformats.org/officeDocument/2006/relationships/worksheet" Target="worksheets/sheet35.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38" Type="http://schemas.openxmlformats.org/officeDocument/2006/relationships/worksheet" Target="worksheets/sheet338.xml"/><Relationship Id="rId8" Type="http://schemas.openxmlformats.org/officeDocument/2006/relationships/worksheet" Target="worksheets/sheet8.xml"/><Relationship Id="rId142" Type="http://schemas.openxmlformats.org/officeDocument/2006/relationships/worksheet" Target="worksheets/sheet142.xml"/><Relationship Id="rId184" Type="http://schemas.openxmlformats.org/officeDocument/2006/relationships/worksheet" Target="worksheets/sheet184.xml"/><Relationship Id="rId391" Type="http://schemas.openxmlformats.org/officeDocument/2006/relationships/worksheet" Target="worksheets/sheet391.xml"/><Relationship Id="rId405" Type="http://schemas.openxmlformats.org/officeDocument/2006/relationships/worksheet" Target="worksheets/sheet405.xml"/><Relationship Id="rId447" Type="http://schemas.openxmlformats.org/officeDocument/2006/relationships/worksheet" Target="worksheets/sheet447.xml"/><Relationship Id="rId251" Type="http://schemas.openxmlformats.org/officeDocument/2006/relationships/worksheet" Target="worksheets/sheet251.xml"/><Relationship Id="rId489" Type="http://schemas.openxmlformats.org/officeDocument/2006/relationships/worksheet" Target="worksheets/sheet489.xml"/><Relationship Id="rId46" Type="http://schemas.openxmlformats.org/officeDocument/2006/relationships/worksheet" Target="worksheets/sheet46.xml"/><Relationship Id="rId293" Type="http://schemas.openxmlformats.org/officeDocument/2006/relationships/worksheet" Target="worksheets/sheet293.xml"/><Relationship Id="rId307" Type="http://schemas.openxmlformats.org/officeDocument/2006/relationships/worksheet" Target="worksheets/sheet307.xml"/><Relationship Id="rId349" Type="http://schemas.openxmlformats.org/officeDocument/2006/relationships/worksheet" Target="worksheets/sheet349.xml"/><Relationship Id="rId88" Type="http://schemas.openxmlformats.org/officeDocument/2006/relationships/worksheet" Target="worksheets/sheet88.xml"/><Relationship Id="rId111" Type="http://schemas.openxmlformats.org/officeDocument/2006/relationships/worksheet" Target="worksheets/sheet111.xml"/><Relationship Id="rId153" Type="http://schemas.openxmlformats.org/officeDocument/2006/relationships/worksheet" Target="worksheets/sheet153.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416" Type="http://schemas.openxmlformats.org/officeDocument/2006/relationships/worksheet" Target="worksheets/sheet416.xml"/><Relationship Id="rId220" Type="http://schemas.openxmlformats.org/officeDocument/2006/relationships/worksheet" Target="worksheets/sheet220.xml"/><Relationship Id="rId458" Type="http://schemas.openxmlformats.org/officeDocument/2006/relationships/worksheet" Target="worksheets/sheet458.xml"/><Relationship Id="rId15" Type="http://schemas.openxmlformats.org/officeDocument/2006/relationships/worksheet" Target="worksheets/sheet15.xml"/><Relationship Id="rId57" Type="http://schemas.openxmlformats.org/officeDocument/2006/relationships/worksheet" Target="worksheets/sheet57.xml"/><Relationship Id="rId262" Type="http://schemas.openxmlformats.org/officeDocument/2006/relationships/worksheet" Target="worksheets/sheet262.xml"/><Relationship Id="rId318" Type="http://schemas.openxmlformats.org/officeDocument/2006/relationships/worksheet" Target="worksheets/sheet318.xml"/><Relationship Id="rId99" Type="http://schemas.openxmlformats.org/officeDocument/2006/relationships/worksheet" Target="worksheets/sheet99.xml"/><Relationship Id="rId122" Type="http://schemas.openxmlformats.org/officeDocument/2006/relationships/worksheet" Target="worksheets/sheet122.xml"/><Relationship Id="rId164" Type="http://schemas.openxmlformats.org/officeDocument/2006/relationships/worksheet" Target="worksheets/sheet164.xml"/><Relationship Id="rId371" Type="http://schemas.openxmlformats.org/officeDocument/2006/relationships/worksheet" Target="worksheets/sheet371.xml"/><Relationship Id="rId427" Type="http://schemas.openxmlformats.org/officeDocument/2006/relationships/worksheet" Target="worksheets/sheet427.xml"/><Relationship Id="rId469" Type="http://schemas.openxmlformats.org/officeDocument/2006/relationships/worksheet" Target="worksheets/sheet469.xml"/><Relationship Id="rId26" Type="http://schemas.openxmlformats.org/officeDocument/2006/relationships/worksheet" Target="worksheets/sheet26.xml"/><Relationship Id="rId231" Type="http://schemas.openxmlformats.org/officeDocument/2006/relationships/worksheet" Target="worksheets/sheet231.xml"/><Relationship Id="rId273" Type="http://schemas.openxmlformats.org/officeDocument/2006/relationships/worksheet" Target="worksheets/sheet273.xml"/><Relationship Id="rId329" Type="http://schemas.openxmlformats.org/officeDocument/2006/relationships/worksheet" Target="worksheets/sheet329.xml"/><Relationship Id="rId480" Type="http://schemas.openxmlformats.org/officeDocument/2006/relationships/worksheet" Target="worksheets/sheet480.xml"/><Relationship Id="rId68" Type="http://schemas.openxmlformats.org/officeDocument/2006/relationships/worksheet" Target="worksheets/sheet68.xml"/><Relationship Id="rId133" Type="http://schemas.openxmlformats.org/officeDocument/2006/relationships/worksheet" Target="worksheets/sheet133.xml"/><Relationship Id="rId175" Type="http://schemas.openxmlformats.org/officeDocument/2006/relationships/worksheet" Target="worksheets/sheet175.xml"/><Relationship Id="rId340" Type="http://schemas.openxmlformats.org/officeDocument/2006/relationships/worksheet" Target="worksheets/sheet340.xml"/><Relationship Id="rId200" Type="http://schemas.openxmlformats.org/officeDocument/2006/relationships/worksheet" Target="worksheets/sheet200.xml"/><Relationship Id="rId382" Type="http://schemas.openxmlformats.org/officeDocument/2006/relationships/worksheet" Target="worksheets/sheet382.xml"/><Relationship Id="rId438" Type="http://schemas.openxmlformats.org/officeDocument/2006/relationships/worksheet" Target="worksheets/sheet438.xml"/><Relationship Id="rId242" Type="http://schemas.openxmlformats.org/officeDocument/2006/relationships/worksheet" Target="worksheets/sheet242.xml"/><Relationship Id="rId284" Type="http://schemas.openxmlformats.org/officeDocument/2006/relationships/worksheet" Target="worksheets/sheet284.xml"/><Relationship Id="rId491" Type="http://schemas.openxmlformats.org/officeDocument/2006/relationships/worksheet" Target="worksheets/sheet491.xml"/><Relationship Id="rId37" Type="http://schemas.openxmlformats.org/officeDocument/2006/relationships/worksheet" Target="worksheets/sheet37.xml"/><Relationship Id="rId79" Type="http://schemas.openxmlformats.org/officeDocument/2006/relationships/worksheet" Target="worksheets/sheet79.xml"/><Relationship Id="rId102" Type="http://schemas.openxmlformats.org/officeDocument/2006/relationships/worksheet" Target="worksheets/sheet102.xml"/><Relationship Id="rId144" Type="http://schemas.openxmlformats.org/officeDocument/2006/relationships/worksheet" Target="worksheets/sheet144.xml"/><Relationship Id="rId90" Type="http://schemas.openxmlformats.org/officeDocument/2006/relationships/worksheet" Target="worksheets/sheet90.xml"/><Relationship Id="rId186" Type="http://schemas.openxmlformats.org/officeDocument/2006/relationships/worksheet" Target="worksheets/sheet186.xml"/><Relationship Id="rId351" Type="http://schemas.openxmlformats.org/officeDocument/2006/relationships/worksheet" Target="worksheets/sheet351.xml"/><Relationship Id="rId393" Type="http://schemas.openxmlformats.org/officeDocument/2006/relationships/worksheet" Target="worksheets/sheet393.xml"/><Relationship Id="rId407" Type="http://schemas.openxmlformats.org/officeDocument/2006/relationships/worksheet" Target="worksheets/sheet407.xml"/><Relationship Id="rId449" Type="http://schemas.openxmlformats.org/officeDocument/2006/relationships/worksheet" Target="worksheets/sheet449.xml"/><Relationship Id="rId211" Type="http://schemas.openxmlformats.org/officeDocument/2006/relationships/worksheet" Target="worksheets/sheet211.xml"/><Relationship Id="rId253" Type="http://schemas.openxmlformats.org/officeDocument/2006/relationships/worksheet" Target="worksheets/sheet253.xml"/><Relationship Id="rId295" Type="http://schemas.openxmlformats.org/officeDocument/2006/relationships/worksheet" Target="worksheets/sheet295.xml"/><Relationship Id="rId309" Type="http://schemas.openxmlformats.org/officeDocument/2006/relationships/worksheet" Target="worksheets/sheet309.xml"/><Relationship Id="rId460" Type="http://schemas.openxmlformats.org/officeDocument/2006/relationships/worksheet" Target="worksheets/sheet460.xml"/><Relationship Id="rId48" Type="http://schemas.openxmlformats.org/officeDocument/2006/relationships/worksheet" Target="worksheets/sheet48.xml"/><Relationship Id="rId113" Type="http://schemas.openxmlformats.org/officeDocument/2006/relationships/worksheet" Target="worksheets/sheet113.xml"/><Relationship Id="rId320" Type="http://schemas.openxmlformats.org/officeDocument/2006/relationships/worksheet" Target="worksheets/sheet320.xml"/><Relationship Id="rId155" Type="http://schemas.openxmlformats.org/officeDocument/2006/relationships/worksheet" Target="worksheets/sheet155.xml"/><Relationship Id="rId197" Type="http://schemas.openxmlformats.org/officeDocument/2006/relationships/worksheet" Target="worksheets/sheet197.xml"/><Relationship Id="rId362" Type="http://schemas.openxmlformats.org/officeDocument/2006/relationships/worksheet" Target="worksheets/sheet362.xml"/><Relationship Id="rId418" Type="http://schemas.openxmlformats.org/officeDocument/2006/relationships/worksheet" Target="worksheets/sheet418.xml"/><Relationship Id="rId222" Type="http://schemas.openxmlformats.org/officeDocument/2006/relationships/worksheet" Target="worksheets/sheet222.xml"/><Relationship Id="rId264" Type="http://schemas.openxmlformats.org/officeDocument/2006/relationships/worksheet" Target="worksheets/sheet264.xml"/><Relationship Id="rId471" Type="http://schemas.openxmlformats.org/officeDocument/2006/relationships/worksheet" Target="worksheets/sheet471.xml"/><Relationship Id="rId17" Type="http://schemas.openxmlformats.org/officeDocument/2006/relationships/worksheet" Target="worksheets/sheet17.xml"/><Relationship Id="rId59" Type="http://schemas.openxmlformats.org/officeDocument/2006/relationships/worksheet" Target="worksheets/sheet59.xml"/><Relationship Id="rId124" Type="http://schemas.openxmlformats.org/officeDocument/2006/relationships/worksheet" Target="worksheets/sheet124.xml"/><Relationship Id="rId70" Type="http://schemas.openxmlformats.org/officeDocument/2006/relationships/worksheet" Target="worksheets/sheet70.xml"/><Relationship Id="rId166" Type="http://schemas.openxmlformats.org/officeDocument/2006/relationships/worksheet" Target="worksheets/sheet166.xml"/><Relationship Id="rId331" Type="http://schemas.openxmlformats.org/officeDocument/2006/relationships/worksheet" Target="worksheets/sheet331.xml"/><Relationship Id="rId373" Type="http://schemas.openxmlformats.org/officeDocument/2006/relationships/worksheet" Target="worksheets/sheet373.xml"/><Relationship Id="rId429" Type="http://schemas.openxmlformats.org/officeDocument/2006/relationships/worksheet" Target="worksheets/sheet429.xml"/><Relationship Id="rId1" Type="http://schemas.openxmlformats.org/officeDocument/2006/relationships/worksheet" Target="worksheets/sheet1.xml"/><Relationship Id="rId233" Type="http://schemas.openxmlformats.org/officeDocument/2006/relationships/worksheet" Target="worksheets/sheet233.xml"/><Relationship Id="rId440" Type="http://schemas.openxmlformats.org/officeDocument/2006/relationships/worksheet" Target="worksheets/sheet440.xml"/><Relationship Id="rId28" Type="http://schemas.openxmlformats.org/officeDocument/2006/relationships/worksheet" Target="worksheets/sheet28.xml"/><Relationship Id="rId275" Type="http://schemas.openxmlformats.org/officeDocument/2006/relationships/worksheet" Target="worksheets/sheet275.xml"/><Relationship Id="rId300" Type="http://schemas.openxmlformats.org/officeDocument/2006/relationships/worksheet" Target="worksheets/sheet300.xml"/><Relationship Id="rId482" Type="http://schemas.openxmlformats.org/officeDocument/2006/relationships/worksheet" Target="worksheets/sheet482.xml"/><Relationship Id="rId81" Type="http://schemas.openxmlformats.org/officeDocument/2006/relationships/worksheet" Target="worksheets/sheet81.xml"/><Relationship Id="rId135" Type="http://schemas.openxmlformats.org/officeDocument/2006/relationships/worksheet" Target="worksheets/sheet135.xml"/><Relationship Id="rId177" Type="http://schemas.openxmlformats.org/officeDocument/2006/relationships/worksheet" Target="worksheets/sheet177.xml"/><Relationship Id="rId342" Type="http://schemas.openxmlformats.org/officeDocument/2006/relationships/worksheet" Target="worksheets/sheet342.xml"/><Relationship Id="rId384" Type="http://schemas.openxmlformats.org/officeDocument/2006/relationships/worksheet" Target="worksheets/sheet384.xml"/><Relationship Id="rId202" Type="http://schemas.openxmlformats.org/officeDocument/2006/relationships/worksheet" Target="worksheets/sheet202.xml"/><Relationship Id="rId244" Type="http://schemas.openxmlformats.org/officeDocument/2006/relationships/worksheet" Target="worksheets/sheet244.xml"/><Relationship Id="rId39" Type="http://schemas.openxmlformats.org/officeDocument/2006/relationships/worksheet" Target="worksheets/sheet39.xml"/><Relationship Id="rId286" Type="http://schemas.openxmlformats.org/officeDocument/2006/relationships/worksheet" Target="worksheets/sheet286.xml"/><Relationship Id="rId451" Type="http://schemas.openxmlformats.org/officeDocument/2006/relationships/worksheet" Target="worksheets/sheet451.xml"/><Relationship Id="rId493" Type="http://schemas.openxmlformats.org/officeDocument/2006/relationships/externalLink" Target="externalLinks/externalLink1.xml"/><Relationship Id="rId50" Type="http://schemas.openxmlformats.org/officeDocument/2006/relationships/worksheet" Target="worksheets/sheet50.xml"/><Relationship Id="rId104" Type="http://schemas.openxmlformats.org/officeDocument/2006/relationships/worksheet" Target="worksheets/sheet104.xml"/><Relationship Id="rId146" Type="http://schemas.openxmlformats.org/officeDocument/2006/relationships/worksheet" Target="worksheets/sheet146.xml"/><Relationship Id="rId188" Type="http://schemas.openxmlformats.org/officeDocument/2006/relationships/worksheet" Target="worksheets/sheet188.xml"/><Relationship Id="rId311" Type="http://schemas.openxmlformats.org/officeDocument/2006/relationships/worksheet" Target="worksheets/sheet311.xml"/><Relationship Id="rId353" Type="http://schemas.openxmlformats.org/officeDocument/2006/relationships/worksheet" Target="worksheets/sheet353.xml"/><Relationship Id="rId395" Type="http://schemas.openxmlformats.org/officeDocument/2006/relationships/worksheet" Target="worksheets/sheet395.xml"/><Relationship Id="rId409" Type="http://schemas.openxmlformats.org/officeDocument/2006/relationships/worksheet" Target="worksheets/sheet409.xml"/><Relationship Id="rId92" Type="http://schemas.openxmlformats.org/officeDocument/2006/relationships/worksheet" Target="worksheets/sheet92.xml"/><Relationship Id="rId213" Type="http://schemas.openxmlformats.org/officeDocument/2006/relationships/worksheet" Target="worksheets/sheet213.xml"/><Relationship Id="rId420" Type="http://schemas.openxmlformats.org/officeDocument/2006/relationships/worksheet" Target="worksheets/sheet420.xml"/><Relationship Id="rId255" Type="http://schemas.openxmlformats.org/officeDocument/2006/relationships/worksheet" Target="worksheets/sheet255.xml"/><Relationship Id="rId297" Type="http://schemas.openxmlformats.org/officeDocument/2006/relationships/worksheet" Target="worksheets/sheet297.xml"/><Relationship Id="rId462" Type="http://schemas.openxmlformats.org/officeDocument/2006/relationships/worksheet" Target="worksheets/sheet462.xml"/><Relationship Id="rId115" Type="http://schemas.openxmlformats.org/officeDocument/2006/relationships/worksheet" Target="worksheets/sheet115.xml"/><Relationship Id="rId157" Type="http://schemas.openxmlformats.org/officeDocument/2006/relationships/worksheet" Target="worksheets/sheet157.xml"/><Relationship Id="rId322" Type="http://schemas.openxmlformats.org/officeDocument/2006/relationships/worksheet" Target="worksheets/sheet322.xml"/><Relationship Id="rId364" Type="http://schemas.openxmlformats.org/officeDocument/2006/relationships/worksheet" Target="worksheets/sheet364.xml"/><Relationship Id="rId61" Type="http://schemas.openxmlformats.org/officeDocument/2006/relationships/worksheet" Target="worksheets/sheet61.xml"/><Relationship Id="rId199" Type="http://schemas.openxmlformats.org/officeDocument/2006/relationships/worksheet" Target="worksheets/sheet199.xml"/><Relationship Id="rId19" Type="http://schemas.openxmlformats.org/officeDocument/2006/relationships/worksheet" Target="worksheets/sheet19.xml"/><Relationship Id="rId224" Type="http://schemas.openxmlformats.org/officeDocument/2006/relationships/worksheet" Target="worksheets/sheet224.xml"/><Relationship Id="rId266" Type="http://schemas.openxmlformats.org/officeDocument/2006/relationships/worksheet" Target="worksheets/sheet266.xml"/><Relationship Id="rId431" Type="http://schemas.openxmlformats.org/officeDocument/2006/relationships/worksheet" Target="worksheets/sheet431.xml"/><Relationship Id="rId473" Type="http://schemas.openxmlformats.org/officeDocument/2006/relationships/worksheet" Target="worksheets/sheet473.xml"/><Relationship Id="rId30" Type="http://schemas.openxmlformats.org/officeDocument/2006/relationships/worksheet" Target="worksheets/sheet30.xml"/><Relationship Id="rId126" Type="http://schemas.openxmlformats.org/officeDocument/2006/relationships/worksheet" Target="worksheets/sheet126.xml"/><Relationship Id="rId168" Type="http://schemas.openxmlformats.org/officeDocument/2006/relationships/worksheet" Target="worksheets/sheet168.xml"/><Relationship Id="rId333" Type="http://schemas.openxmlformats.org/officeDocument/2006/relationships/worksheet" Target="worksheets/sheet333.xml"/><Relationship Id="rId72" Type="http://schemas.openxmlformats.org/officeDocument/2006/relationships/worksheet" Target="worksheets/sheet72.xml"/><Relationship Id="rId375" Type="http://schemas.openxmlformats.org/officeDocument/2006/relationships/worksheet" Target="worksheets/sheet375.xml"/><Relationship Id="rId3" Type="http://schemas.openxmlformats.org/officeDocument/2006/relationships/worksheet" Target="worksheets/sheet3.xml"/><Relationship Id="rId235" Type="http://schemas.openxmlformats.org/officeDocument/2006/relationships/worksheet" Target="worksheets/sheet235.xml"/><Relationship Id="rId277" Type="http://schemas.openxmlformats.org/officeDocument/2006/relationships/worksheet" Target="worksheets/sheet277.xml"/><Relationship Id="rId400" Type="http://schemas.openxmlformats.org/officeDocument/2006/relationships/worksheet" Target="worksheets/sheet400.xml"/><Relationship Id="rId442" Type="http://schemas.openxmlformats.org/officeDocument/2006/relationships/worksheet" Target="worksheets/sheet442.xml"/><Relationship Id="rId484" Type="http://schemas.openxmlformats.org/officeDocument/2006/relationships/worksheet" Target="worksheets/sheet484.xml"/><Relationship Id="rId137" Type="http://schemas.openxmlformats.org/officeDocument/2006/relationships/worksheet" Target="worksheets/sheet137.xml"/><Relationship Id="rId302" Type="http://schemas.openxmlformats.org/officeDocument/2006/relationships/worksheet" Target="worksheets/sheet302.xml"/><Relationship Id="rId344" Type="http://schemas.openxmlformats.org/officeDocument/2006/relationships/worksheet" Target="worksheets/sheet344.xml"/><Relationship Id="rId41" Type="http://schemas.openxmlformats.org/officeDocument/2006/relationships/worksheet" Target="worksheets/sheet41.xml"/><Relationship Id="rId83" Type="http://schemas.openxmlformats.org/officeDocument/2006/relationships/worksheet" Target="worksheets/sheet83.xml"/><Relationship Id="rId179" Type="http://schemas.openxmlformats.org/officeDocument/2006/relationships/worksheet" Target="worksheets/sheet179.xml"/><Relationship Id="rId386" Type="http://schemas.openxmlformats.org/officeDocument/2006/relationships/worksheet" Target="worksheets/sheet386.xml"/><Relationship Id="rId190" Type="http://schemas.openxmlformats.org/officeDocument/2006/relationships/worksheet" Target="worksheets/sheet190.xml"/><Relationship Id="rId204" Type="http://schemas.openxmlformats.org/officeDocument/2006/relationships/worksheet" Target="worksheets/sheet204.xml"/><Relationship Id="rId246" Type="http://schemas.openxmlformats.org/officeDocument/2006/relationships/worksheet" Target="worksheets/sheet246.xml"/><Relationship Id="rId288" Type="http://schemas.openxmlformats.org/officeDocument/2006/relationships/worksheet" Target="worksheets/sheet288.xml"/><Relationship Id="rId411" Type="http://schemas.openxmlformats.org/officeDocument/2006/relationships/worksheet" Target="worksheets/sheet411.xml"/><Relationship Id="rId453" Type="http://schemas.openxmlformats.org/officeDocument/2006/relationships/worksheet" Target="worksheets/sheet45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hurtado/Desktop/RESPALDO%20RAMSES%20Y%20OTROS/daniel.hurtado/Documents/9.%20Cuenta%20P&#250;blica/2016/4.1%20Cuenta%20P&#250;blica%20Anual/120_EA_18_IMU_ENE_MAR_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niel.hurtado/Desktop/RESPALDO%20RAMSES%20Y%20OTROS/daniel.hurtado/Documents/9.%20Cuenta%20P&#250;blica/2016/4.1%20Cuenta%20P&#250;blica%20Anual/120_EA_18_IMU_04_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niel.hurtado/Desktop/RESPALDO%20RAMSES%20Y%20OTROS/daniel.hurtado/Documents/9.%20Cuenta%20P&#250;blica/2016/4.1%20Cuenta%20P&#250;blica%20Anual/110_ESF_18_IMU_04_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A"/>
    </sheetNames>
    <sheetDataSet>
      <sheetData sheetId="0" refreshError="1"/>
      <sheetData sheetId="1">
        <row r="55">
          <cell r="A55">
            <v>4213</v>
          </cell>
          <cell r="B55" t="str">
            <v>Convenios</v>
          </cell>
        </row>
        <row r="59">
          <cell r="A59">
            <v>4223</v>
          </cell>
          <cell r="B59" t="str">
            <v>Subsidios y subvenciones</v>
          </cell>
        </row>
        <row r="84">
          <cell r="A84">
            <v>4399</v>
          </cell>
          <cell r="B84" t="str">
            <v>Otros ingresos y beneficios varios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A"/>
    </sheetNames>
    <sheetDataSet>
      <sheetData sheetId="0"/>
      <sheetData sheetId="1">
        <row r="52">
          <cell r="C52">
            <v>2429595.0299999998</v>
          </cell>
        </row>
        <row r="55">
          <cell r="C55">
            <v>2429595.0299999998</v>
          </cell>
        </row>
        <row r="59">
          <cell r="C59">
            <v>6589371.8799999999</v>
          </cell>
        </row>
        <row r="84">
          <cell r="C84">
            <v>43122.14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SF"/>
    </sheetNames>
    <sheetDataSet>
      <sheetData sheetId="0"/>
      <sheetData sheetId="1">
        <row r="175">
          <cell r="C175">
            <v>1246550.98</v>
          </cell>
        </row>
        <row r="176">
          <cell r="C176">
            <v>22320098.140000001</v>
          </cell>
        </row>
        <row r="179">
          <cell r="C179">
            <v>-662794.80000000005</v>
          </cell>
        </row>
        <row r="180">
          <cell r="C180">
            <v>2711184.55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56.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256.bin"/></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272.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273.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274.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276.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277.xml.rels><?xml version="1.0" encoding="UTF-8" standalone="yes"?>
<Relationships xmlns="http://schemas.openxmlformats.org/package/2006/relationships"><Relationship Id="rId1" Type="http://schemas.openxmlformats.org/officeDocument/2006/relationships/printerSettings" Target="../printerSettings/printerSettings271.bin"/></Relationships>
</file>

<file path=xl/worksheets/_rels/sheet278.xml.rels><?xml version="1.0" encoding="UTF-8" standalone="yes"?>
<Relationships xmlns="http://schemas.openxmlformats.org/package/2006/relationships"><Relationship Id="rId1" Type="http://schemas.openxmlformats.org/officeDocument/2006/relationships/printerSettings" Target="../printerSettings/printerSettings272.bin"/></Relationships>
</file>

<file path=xl/worksheets/_rels/sheet279.xml.rels><?xml version="1.0" encoding="UTF-8" standalone="yes"?>
<Relationships xmlns="http://schemas.openxmlformats.org/package/2006/relationships"><Relationship Id="rId1" Type="http://schemas.openxmlformats.org/officeDocument/2006/relationships/printerSettings" Target="../printerSettings/printerSettings273.bin"/></Relationships>
</file>

<file path=xl/worksheets/_rels/sheet280.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281.xml.rels><?xml version="1.0" encoding="UTF-8" standalone="yes"?>
<Relationships xmlns="http://schemas.openxmlformats.org/package/2006/relationships"><Relationship Id="rId1" Type="http://schemas.openxmlformats.org/officeDocument/2006/relationships/printerSettings" Target="../printerSettings/printerSettings275.bin"/></Relationships>
</file>

<file path=xl/worksheets/_rels/sheet282.xml.rels><?xml version="1.0" encoding="UTF-8" standalone="yes"?>
<Relationships xmlns="http://schemas.openxmlformats.org/package/2006/relationships"><Relationship Id="rId1" Type="http://schemas.openxmlformats.org/officeDocument/2006/relationships/printerSettings" Target="../printerSettings/printerSettings276.bin"/></Relationships>
</file>

<file path=xl/worksheets/_rels/sheet284.xml.rels><?xml version="1.0" encoding="UTF-8" standalone="yes"?>
<Relationships xmlns="http://schemas.openxmlformats.org/package/2006/relationships"><Relationship Id="rId1" Type="http://schemas.openxmlformats.org/officeDocument/2006/relationships/printerSettings" Target="../printerSettings/printerSettings277.bin"/></Relationships>
</file>

<file path=xl/worksheets/_rels/sheet285.xml.rels><?xml version="1.0" encoding="UTF-8" standalone="yes"?>
<Relationships xmlns="http://schemas.openxmlformats.org/package/2006/relationships"><Relationship Id="rId1" Type="http://schemas.openxmlformats.org/officeDocument/2006/relationships/printerSettings" Target="../printerSettings/printerSettings278.bin"/></Relationships>
</file>

<file path=xl/worksheets/_rels/sheet286.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287.xml.rels><?xml version="1.0" encoding="UTF-8" standalone="yes"?>
<Relationships xmlns="http://schemas.openxmlformats.org/package/2006/relationships"><Relationship Id="rId1" Type="http://schemas.openxmlformats.org/officeDocument/2006/relationships/printerSettings" Target="../printerSettings/printerSettings280.bin"/></Relationships>
</file>

<file path=xl/worksheets/_rels/sheet288.xml.rels><?xml version="1.0" encoding="UTF-8" standalone="yes"?>
<Relationships xmlns="http://schemas.openxmlformats.org/package/2006/relationships"><Relationship Id="rId1" Type="http://schemas.openxmlformats.org/officeDocument/2006/relationships/printerSettings" Target="../printerSettings/printerSettings281.bin"/></Relationships>
</file>

<file path=xl/worksheets/_rels/sheet289.xml.rels><?xml version="1.0" encoding="UTF-8" standalone="yes"?>
<Relationships xmlns="http://schemas.openxmlformats.org/package/2006/relationships"><Relationship Id="rId1" Type="http://schemas.openxmlformats.org/officeDocument/2006/relationships/printerSettings" Target="../printerSettings/printerSettings282.bin"/></Relationships>
</file>

<file path=xl/worksheets/_rels/sheet290.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291.xml.rels><?xml version="1.0" encoding="UTF-8" standalone="yes"?>
<Relationships xmlns="http://schemas.openxmlformats.org/package/2006/relationships"><Relationship Id="rId1" Type="http://schemas.openxmlformats.org/officeDocument/2006/relationships/printerSettings" Target="../printerSettings/printerSettings284.bin"/></Relationships>
</file>

<file path=xl/worksheets/_rels/sheet292.xml.rels><?xml version="1.0" encoding="UTF-8" standalone="yes"?>
<Relationships xmlns="http://schemas.openxmlformats.org/package/2006/relationships"><Relationship Id="rId1" Type="http://schemas.openxmlformats.org/officeDocument/2006/relationships/printerSettings" Target="../printerSettings/printerSettings285.bin"/></Relationships>
</file>

<file path=xl/worksheets/_rels/sheet293.xml.rels><?xml version="1.0" encoding="UTF-8" standalone="yes"?>
<Relationships xmlns="http://schemas.openxmlformats.org/package/2006/relationships"><Relationship Id="rId1" Type="http://schemas.openxmlformats.org/officeDocument/2006/relationships/printerSettings" Target="../printerSettings/printerSettings286.bin"/></Relationships>
</file>

<file path=xl/worksheets/_rels/sheet294.xml.rels><?xml version="1.0" encoding="UTF-8" standalone="yes"?>
<Relationships xmlns="http://schemas.openxmlformats.org/package/2006/relationships"><Relationship Id="rId1" Type="http://schemas.openxmlformats.org/officeDocument/2006/relationships/printerSettings" Target="../printerSettings/printerSettings287.bin"/></Relationships>
</file>

<file path=xl/worksheets/_rels/sheet295.xml.rels><?xml version="1.0" encoding="UTF-8" standalone="yes"?>
<Relationships xmlns="http://schemas.openxmlformats.org/package/2006/relationships"><Relationship Id="rId1" Type="http://schemas.openxmlformats.org/officeDocument/2006/relationships/printerSettings" Target="../printerSettings/printerSettings288.bin"/></Relationships>
</file>

<file path=xl/worksheets/_rels/sheet296.xml.rels><?xml version="1.0" encoding="UTF-8" standalone="yes"?>
<Relationships xmlns="http://schemas.openxmlformats.org/package/2006/relationships"><Relationship Id="rId1" Type="http://schemas.openxmlformats.org/officeDocument/2006/relationships/printerSettings" Target="../printerSettings/printerSettings289.bin"/></Relationships>
</file>

<file path=xl/worksheets/_rels/sheet297.xml.rels><?xml version="1.0" encoding="UTF-8" standalone="yes"?>
<Relationships xmlns="http://schemas.openxmlformats.org/package/2006/relationships"><Relationship Id="rId1" Type="http://schemas.openxmlformats.org/officeDocument/2006/relationships/printerSettings" Target="../printerSettings/printerSettings290.bin"/></Relationships>
</file>

<file path=xl/worksheets/_rels/sheet298.xml.rels><?xml version="1.0" encoding="UTF-8" standalone="yes"?>
<Relationships xmlns="http://schemas.openxmlformats.org/package/2006/relationships"><Relationship Id="rId1" Type="http://schemas.openxmlformats.org/officeDocument/2006/relationships/printerSettings" Target="../printerSettings/printerSettings291.bin"/></Relationships>
</file>

<file path=xl/worksheets/_rels/sheet299.xml.rels><?xml version="1.0" encoding="UTF-8" standalone="yes"?>
<Relationships xmlns="http://schemas.openxmlformats.org/package/2006/relationships"><Relationship Id="rId1" Type="http://schemas.openxmlformats.org/officeDocument/2006/relationships/printerSettings" Target="../printerSettings/printerSettings292.bin"/></Relationships>
</file>

<file path=xl/worksheets/_rels/sheet300.xml.rels><?xml version="1.0" encoding="UTF-8" standalone="yes"?>
<Relationships xmlns="http://schemas.openxmlformats.org/package/2006/relationships"><Relationship Id="rId1" Type="http://schemas.openxmlformats.org/officeDocument/2006/relationships/printerSettings" Target="../printerSettings/printerSettings293.bin"/></Relationships>
</file>

<file path=xl/worksheets/_rels/sheet301.xml.rels><?xml version="1.0" encoding="UTF-8" standalone="yes"?>
<Relationships xmlns="http://schemas.openxmlformats.org/package/2006/relationships"><Relationship Id="rId1" Type="http://schemas.openxmlformats.org/officeDocument/2006/relationships/printerSettings" Target="../printerSettings/printerSettings294.bin"/></Relationships>
</file>

<file path=xl/worksheets/_rels/sheet302.xml.rels><?xml version="1.0" encoding="UTF-8" standalone="yes"?>
<Relationships xmlns="http://schemas.openxmlformats.org/package/2006/relationships"><Relationship Id="rId1" Type="http://schemas.openxmlformats.org/officeDocument/2006/relationships/printerSettings" Target="../printerSettings/printerSettings295.bin"/></Relationships>
</file>

<file path=xl/worksheets/_rels/sheet303.xml.rels><?xml version="1.0" encoding="UTF-8" standalone="yes"?>
<Relationships xmlns="http://schemas.openxmlformats.org/package/2006/relationships"><Relationship Id="rId1" Type="http://schemas.openxmlformats.org/officeDocument/2006/relationships/printerSettings" Target="../printerSettings/printerSettings296.bin"/></Relationships>
</file>

<file path=xl/worksheets/_rels/sheet304.xml.rels><?xml version="1.0" encoding="UTF-8" standalone="yes"?>
<Relationships xmlns="http://schemas.openxmlformats.org/package/2006/relationships"><Relationship Id="rId1" Type="http://schemas.openxmlformats.org/officeDocument/2006/relationships/printerSettings" Target="../printerSettings/printerSettings297.bin"/></Relationships>
</file>

<file path=xl/worksheets/_rels/sheet305.xml.rels><?xml version="1.0" encoding="UTF-8" standalone="yes"?>
<Relationships xmlns="http://schemas.openxmlformats.org/package/2006/relationships"><Relationship Id="rId1" Type="http://schemas.openxmlformats.org/officeDocument/2006/relationships/printerSettings" Target="../printerSettings/printerSettings298.bin"/></Relationships>
</file>

<file path=xl/worksheets/_rels/sheet306.xml.rels><?xml version="1.0" encoding="UTF-8" standalone="yes"?>
<Relationships xmlns="http://schemas.openxmlformats.org/package/2006/relationships"><Relationship Id="rId1" Type="http://schemas.openxmlformats.org/officeDocument/2006/relationships/printerSettings" Target="../printerSettings/printerSettings299.bin"/></Relationships>
</file>

<file path=xl/worksheets/_rels/sheet307.xml.rels><?xml version="1.0" encoding="UTF-8" standalone="yes"?>
<Relationships xmlns="http://schemas.openxmlformats.org/package/2006/relationships"><Relationship Id="rId1" Type="http://schemas.openxmlformats.org/officeDocument/2006/relationships/printerSettings" Target="../printerSettings/printerSettings300.bin"/></Relationships>
</file>

<file path=xl/worksheets/_rels/sheet308.xml.rels><?xml version="1.0" encoding="UTF-8" standalone="yes"?>
<Relationships xmlns="http://schemas.openxmlformats.org/package/2006/relationships"><Relationship Id="rId1" Type="http://schemas.openxmlformats.org/officeDocument/2006/relationships/printerSettings" Target="../printerSettings/printerSettings301.bin"/></Relationships>
</file>

<file path=xl/worksheets/_rels/sheet310.xml.rels><?xml version="1.0" encoding="UTF-8" standalone="yes"?>
<Relationships xmlns="http://schemas.openxmlformats.org/package/2006/relationships"><Relationship Id="rId1" Type="http://schemas.openxmlformats.org/officeDocument/2006/relationships/printerSettings" Target="../printerSettings/printerSettings302.bin"/></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303.bin"/></Relationships>
</file>

<file path=xl/worksheets/_rels/sheet312.xml.rels><?xml version="1.0" encoding="UTF-8" standalone="yes"?>
<Relationships xmlns="http://schemas.openxmlformats.org/package/2006/relationships"><Relationship Id="rId1" Type="http://schemas.openxmlformats.org/officeDocument/2006/relationships/printerSettings" Target="../printerSettings/printerSettings304.bin"/></Relationships>
</file>

<file path=xl/worksheets/_rels/sheet313.xml.rels><?xml version="1.0" encoding="UTF-8" standalone="yes"?>
<Relationships xmlns="http://schemas.openxmlformats.org/package/2006/relationships"><Relationship Id="rId1" Type="http://schemas.openxmlformats.org/officeDocument/2006/relationships/printerSettings" Target="../printerSettings/printerSettings305.bin"/></Relationships>
</file>

<file path=xl/worksheets/_rels/sheet314.xml.rels><?xml version="1.0" encoding="UTF-8" standalone="yes"?>
<Relationships xmlns="http://schemas.openxmlformats.org/package/2006/relationships"><Relationship Id="rId1" Type="http://schemas.openxmlformats.org/officeDocument/2006/relationships/printerSettings" Target="../printerSettings/printerSettings306.bin"/></Relationships>
</file>

<file path=xl/worksheets/_rels/sheet315.xml.rels><?xml version="1.0" encoding="UTF-8" standalone="yes"?>
<Relationships xmlns="http://schemas.openxmlformats.org/package/2006/relationships"><Relationship Id="rId1" Type="http://schemas.openxmlformats.org/officeDocument/2006/relationships/printerSettings" Target="../printerSettings/printerSettings307.bin"/></Relationships>
</file>

<file path=xl/worksheets/_rels/sheet316.xml.rels><?xml version="1.0" encoding="UTF-8" standalone="yes"?>
<Relationships xmlns="http://schemas.openxmlformats.org/package/2006/relationships"><Relationship Id="rId1" Type="http://schemas.openxmlformats.org/officeDocument/2006/relationships/printerSettings" Target="../printerSettings/printerSettings308.bin"/></Relationships>
</file>

<file path=xl/worksheets/_rels/sheet317.xml.rels><?xml version="1.0" encoding="UTF-8" standalone="yes"?>
<Relationships xmlns="http://schemas.openxmlformats.org/package/2006/relationships"><Relationship Id="rId1" Type="http://schemas.openxmlformats.org/officeDocument/2006/relationships/printerSettings" Target="../printerSettings/printerSettings309.bin"/></Relationships>
</file>

<file path=xl/worksheets/_rels/sheet318.xml.rels><?xml version="1.0" encoding="UTF-8" standalone="yes"?>
<Relationships xmlns="http://schemas.openxmlformats.org/package/2006/relationships"><Relationship Id="rId1" Type="http://schemas.openxmlformats.org/officeDocument/2006/relationships/printerSettings" Target="../printerSettings/printerSettings310.bin"/></Relationships>
</file>

<file path=xl/worksheets/_rels/sheet319.xml.rels><?xml version="1.0" encoding="UTF-8" standalone="yes"?>
<Relationships xmlns="http://schemas.openxmlformats.org/package/2006/relationships"><Relationship Id="rId1" Type="http://schemas.openxmlformats.org/officeDocument/2006/relationships/printerSettings" Target="../printerSettings/printerSettings311.bin"/></Relationships>
</file>

<file path=xl/worksheets/_rels/sheet320.xml.rels><?xml version="1.0" encoding="UTF-8" standalone="yes"?>
<Relationships xmlns="http://schemas.openxmlformats.org/package/2006/relationships"><Relationship Id="rId1" Type="http://schemas.openxmlformats.org/officeDocument/2006/relationships/printerSettings" Target="../printerSettings/printerSettings312.bin"/></Relationships>
</file>

<file path=xl/worksheets/_rels/sheet321.xml.rels><?xml version="1.0" encoding="UTF-8" standalone="yes"?>
<Relationships xmlns="http://schemas.openxmlformats.org/package/2006/relationships"><Relationship Id="rId1" Type="http://schemas.openxmlformats.org/officeDocument/2006/relationships/printerSettings" Target="../printerSettings/printerSettings313.bin"/></Relationships>
</file>

<file path=xl/worksheets/_rels/sheet322.xml.rels><?xml version="1.0" encoding="UTF-8" standalone="yes"?>
<Relationships xmlns="http://schemas.openxmlformats.org/package/2006/relationships"><Relationship Id="rId1" Type="http://schemas.openxmlformats.org/officeDocument/2006/relationships/printerSettings" Target="../printerSettings/printerSettings314.bin"/></Relationships>
</file>

<file path=xl/worksheets/_rels/sheet323.xml.rels><?xml version="1.0" encoding="UTF-8" standalone="yes"?>
<Relationships xmlns="http://schemas.openxmlformats.org/package/2006/relationships"><Relationship Id="rId1" Type="http://schemas.openxmlformats.org/officeDocument/2006/relationships/printerSettings" Target="../printerSettings/printerSettings315.bin"/></Relationships>
</file>

<file path=xl/worksheets/_rels/sheet324.xml.rels><?xml version="1.0" encoding="UTF-8" standalone="yes"?>
<Relationships xmlns="http://schemas.openxmlformats.org/package/2006/relationships"><Relationship Id="rId1" Type="http://schemas.openxmlformats.org/officeDocument/2006/relationships/printerSettings" Target="../printerSettings/printerSettings316.bin"/></Relationships>
</file>

<file path=xl/worksheets/_rels/sheet325.xml.rels><?xml version="1.0" encoding="UTF-8" standalone="yes"?>
<Relationships xmlns="http://schemas.openxmlformats.org/package/2006/relationships"><Relationship Id="rId1" Type="http://schemas.openxmlformats.org/officeDocument/2006/relationships/printerSettings" Target="../printerSettings/printerSettings317.bin"/></Relationships>
</file>

<file path=xl/worksheets/_rels/sheet326.xml.rels><?xml version="1.0" encoding="UTF-8" standalone="yes"?>
<Relationships xmlns="http://schemas.openxmlformats.org/package/2006/relationships"><Relationship Id="rId1" Type="http://schemas.openxmlformats.org/officeDocument/2006/relationships/printerSettings" Target="../printerSettings/printerSettings318.bin"/></Relationships>
</file>

<file path=xl/worksheets/_rels/sheet327.xml.rels><?xml version="1.0" encoding="UTF-8" standalone="yes"?>
<Relationships xmlns="http://schemas.openxmlformats.org/package/2006/relationships"><Relationship Id="rId1" Type="http://schemas.openxmlformats.org/officeDocument/2006/relationships/printerSettings" Target="../printerSettings/printerSettings319.bin"/></Relationships>
</file>

<file path=xl/worksheets/_rels/sheet328.xml.rels><?xml version="1.0" encoding="UTF-8" standalone="yes"?>
<Relationships xmlns="http://schemas.openxmlformats.org/package/2006/relationships"><Relationship Id="rId1" Type="http://schemas.openxmlformats.org/officeDocument/2006/relationships/printerSettings" Target="../printerSettings/printerSettings320.bin"/></Relationships>
</file>

<file path=xl/worksheets/_rels/sheet329.xml.rels><?xml version="1.0" encoding="UTF-8" standalone="yes"?>
<Relationships xmlns="http://schemas.openxmlformats.org/package/2006/relationships"><Relationship Id="rId1" Type="http://schemas.openxmlformats.org/officeDocument/2006/relationships/printerSettings" Target="../printerSettings/printerSettings321.bin"/></Relationships>
</file>

<file path=xl/worksheets/_rels/sheet330.xml.rels><?xml version="1.0" encoding="UTF-8" standalone="yes"?>
<Relationships xmlns="http://schemas.openxmlformats.org/package/2006/relationships"><Relationship Id="rId1" Type="http://schemas.openxmlformats.org/officeDocument/2006/relationships/printerSettings" Target="../printerSettings/printerSettings322.bin"/></Relationships>
</file>

<file path=xl/worksheets/_rels/sheet331.xml.rels><?xml version="1.0" encoding="UTF-8" standalone="yes"?>
<Relationships xmlns="http://schemas.openxmlformats.org/package/2006/relationships"><Relationship Id="rId1" Type="http://schemas.openxmlformats.org/officeDocument/2006/relationships/printerSettings" Target="../printerSettings/printerSettings323.bin"/></Relationships>
</file>

<file path=xl/worksheets/_rels/sheet332.xml.rels><?xml version="1.0" encoding="UTF-8" standalone="yes"?>
<Relationships xmlns="http://schemas.openxmlformats.org/package/2006/relationships"><Relationship Id="rId1" Type="http://schemas.openxmlformats.org/officeDocument/2006/relationships/printerSettings" Target="../printerSettings/printerSettings324.bin"/></Relationships>
</file>

<file path=xl/worksheets/_rels/sheet333.xml.rels><?xml version="1.0" encoding="UTF-8" standalone="yes"?>
<Relationships xmlns="http://schemas.openxmlformats.org/package/2006/relationships"><Relationship Id="rId1" Type="http://schemas.openxmlformats.org/officeDocument/2006/relationships/printerSettings" Target="../printerSettings/printerSettings325.bin"/></Relationships>
</file>

<file path=xl/worksheets/_rels/sheet334.xml.rels><?xml version="1.0" encoding="UTF-8" standalone="yes"?>
<Relationships xmlns="http://schemas.openxmlformats.org/package/2006/relationships"><Relationship Id="rId1" Type="http://schemas.openxmlformats.org/officeDocument/2006/relationships/printerSettings" Target="../printerSettings/printerSettings326.bin"/></Relationships>
</file>

<file path=xl/worksheets/_rels/sheet335.xml.rels><?xml version="1.0" encoding="UTF-8" standalone="yes"?>
<Relationships xmlns="http://schemas.openxmlformats.org/package/2006/relationships"><Relationship Id="rId1" Type="http://schemas.openxmlformats.org/officeDocument/2006/relationships/printerSettings" Target="../printerSettings/printerSettings327.bin"/></Relationships>
</file>

<file path=xl/worksheets/_rels/sheet336.xml.rels><?xml version="1.0" encoding="UTF-8" standalone="yes"?>
<Relationships xmlns="http://schemas.openxmlformats.org/package/2006/relationships"><Relationship Id="rId1" Type="http://schemas.openxmlformats.org/officeDocument/2006/relationships/printerSettings" Target="../printerSettings/printerSettings328.bin"/></Relationships>
</file>

<file path=xl/worksheets/_rels/sheet337.xml.rels><?xml version="1.0" encoding="UTF-8" standalone="yes"?>
<Relationships xmlns="http://schemas.openxmlformats.org/package/2006/relationships"><Relationship Id="rId1" Type="http://schemas.openxmlformats.org/officeDocument/2006/relationships/printerSettings" Target="../printerSettings/printerSettings329.bin"/></Relationships>
</file>

<file path=xl/worksheets/_rels/sheet338.xml.rels><?xml version="1.0" encoding="UTF-8" standalone="yes"?>
<Relationships xmlns="http://schemas.openxmlformats.org/package/2006/relationships"><Relationship Id="rId1" Type="http://schemas.openxmlformats.org/officeDocument/2006/relationships/printerSettings" Target="../printerSettings/printerSettings330.bin"/></Relationships>
</file>

<file path=xl/worksheets/_rels/sheet339.xml.rels><?xml version="1.0" encoding="UTF-8" standalone="yes"?>
<Relationships xmlns="http://schemas.openxmlformats.org/package/2006/relationships"><Relationship Id="rId1" Type="http://schemas.openxmlformats.org/officeDocument/2006/relationships/printerSettings" Target="../printerSettings/printerSettings331.bin"/></Relationships>
</file>

<file path=xl/worksheets/_rels/sheet340.xml.rels><?xml version="1.0" encoding="UTF-8" standalone="yes"?>
<Relationships xmlns="http://schemas.openxmlformats.org/package/2006/relationships"><Relationship Id="rId1" Type="http://schemas.openxmlformats.org/officeDocument/2006/relationships/printerSettings" Target="../printerSettings/printerSettings332.bin"/></Relationships>
</file>

<file path=xl/worksheets/_rels/sheet341.xml.rels><?xml version="1.0" encoding="UTF-8" standalone="yes"?>
<Relationships xmlns="http://schemas.openxmlformats.org/package/2006/relationships"><Relationship Id="rId1" Type="http://schemas.openxmlformats.org/officeDocument/2006/relationships/printerSettings" Target="../printerSettings/printerSettings333.bin"/></Relationships>
</file>

<file path=xl/worksheets/_rels/sheet342.xml.rels><?xml version="1.0" encoding="UTF-8" standalone="yes"?>
<Relationships xmlns="http://schemas.openxmlformats.org/package/2006/relationships"><Relationship Id="rId1" Type="http://schemas.openxmlformats.org/officeDocument/2006/relationships/printerSettings" Target="../printerSettings/printerSettings334.bin"/></Relationships>
</file>

<file path=xl/worksheets/_rels/sheet343.xml.rels><?xml version="1.0" encoding="UTF-8" standalone="yes"?>
<Relationships xmlns="http://schemas.openxmlformats.org/package/2006/relationships"><Relationship Id="rId1" Type="http://schemas.openxmlformats.org/officeDocument/2006/relationships/printerSettings" Target="../printerSettings/printerSettings335.bin"/></Relationships>
</file>

<file path=xl/worksheets/_rels/sheet344.xml.rels><?xml version="1.0" encoding="UTF-8" standalone="yes"?>
<Relationships xmlns="http://schemas.openxmlformats.org/package/2006/relationships"><Relationship Id="rId1" Type="http://schemas.openxmlformats.org/officeDocument/2006/relationships/printerSettings" Target="../printerSettings/printerSettings336.bin"/></Relationships>
</file>

<file path=xl/worksheets/_rels/sheet345.xml.rels><?xml version="1.0" encoding="UTF-8" standalone="yes"?>
<Relationships xmlns="http://schemas.openxmlformats.org/package/2006/relationships"><Relationship Id="rId1" Type="http://schemas.openxmlformats.org/officeDocument/2006/relationships/printerSettings" Target="../printerSettings/printerSettings337.bin"/></Relationships>
</file>

<file path=xl/worksheets/_rels/sheet346.xml.rels><?xml version="1.0" encoding="UTF-8" standalone="yes"?>
<Relationships xmlns="http://schemas.openxmlformats.org/package/2006/relationships"><Relationship Id="rId1" Type="http://schemas.openxmlformats.org/officeDocument/2006/relationships/printerSettings" Target="../printerSettings/printerSettings338.bin"/></Relationships>
</file>

<file path=xl/worksheets/_rels/sheet347.xml.rels><?xml version="1.0" encoding="UTF-8" standalone="yes"?>
<Relationships xmlns="http://schemas.openxmlformats.org/package/2006/relationships"><Relationship Id="rId1" Type="http://schemas.openxmlformats.org/officeDocument/2006/relationships/printerSettings" Target="../printerSettings/printerSettings339.bin"/></Relationships>
</file>

<file path=xl/worksheets/_rels/sheet348.xml.rels><?xml version="1.0" encoding="UTF-8" standalone="yes"?>
<Relationships xmlns="http://schemas.openxmlformats.org/package/2006/relationships"><Relationship Id="rId1" Type="http://schemas.openxmlformats.org/officeDocument/2006/relationships/printerSettings" Target="../printerSettings/printerSettings340.bin"/></Relationships>
</file>

<file path=xl/worksheets/_rels/sheet349.xml.rels><?xml version="1.0" encoding="UTF-8" standalone="yes"?>
<Relationships xmlns="http://schemas.openxmlformats.org/package/2006/relationships"><Relationship Id="rId1" Type="http://schemas.openxmlformats.org/officeDocument/2006/relationships/printerSettings" Target="../printerSettings/printerSettings341.bin"/></Relationships>
</file>

<file path=xl/worksheets/_rels/sheet350.xml.rels><?xml version="1.0" encoding="UTF-8" standalone="yes"?>
<Relationships xmlns="http://schemas.openxmlformats.org/package/2006/relationships"><Relationship Id="rId1" Type="http://schemas.openxmlformats.org/officeDocument/2006/relationships/printerSettings" Target="../printerSettings/printerSettings342.bin"/></Relationships>
</file>

<file path=xl/worksheets/_rels/sheet351.xml.rels><?xml version="1.0" encoding="UTF-8" standalone="yes"?>
<Relationships xmlns="http://schemas.openxmlformats.org/package/2006/relationships"><Relationship Id="rId1" Type="http://schemas.openxmlformats.org/officeDocument/2006/relationships/printerSettings" Target="../printerSettings/printerSettings343.bin"/></Relationships>
</file>

<file path=xl/worksheets/_rels/sheet352.xml.rels><?xml version="1.0" encoding="UTF-8" standalone="yes"?>
<Relationships xmlns="http://schemas.openxmlformats.org/package/2006/relationships"><Relationship Id="rId1" Type="http://schemas.openxmlformats.org/officeDocument/2006/relationships/printerSettings" Target="../printerSettings/printerSettings344.bin"/></Relationships>
</file>

<file path=xl/worksheets/_rels/sheet353.xml.rels><?xml version="1.0" encoding="UTF-8" standalone="yes"?>
<Relationships xmlns="http://schemas.openxmlformats.org/package/2006/relationships"><Relationship Id="rId1" Type="http://schemas.openxmlformats.org/officeDocument/2006/relationships/printerSettings" Target="../printerSettings/printerSettings345.bin"/></Relationships>
</file>

<file path=xl/worksheets/_rels/sheet354.xml.rels><?xml version="1.0" encoding="UTF-8" standalone="yes"?>
<Relationships xmlns="http://schemas.openxmlformats.org/package/2006/relationships"><Relationship Id="rId1" Type="http://schemas.openxmlformats.org/officeDocument/2006/relationships/printerSettings" Target="../printerSettings/printerSettings346.bin"/></Relationships>
</file>

<file path=xl/worksheets/_rels/sheet355.xml.rels><?xml version="1.0" encoding="UTF-8" standalone="yes"?>
<Relationships xmlns="http://schemas.openxmlformats.org/package/2006/relationships"><Relationship Id="rId1" Type="http://schemas.openxmlformats.org/officeDocument/2006/relationships/printerSettings" Target="../printerSettings/printerSettings347.bin"/></Relationships>
</file>

<file path=xl/worksheets/_rels/sheet356.xml.rels><?xml version="1.0" encoding="UTF-8" standalone="yes"?>
<Relationships xmlns="http://schemas.openxmlformats.org/package/2006/relationships"><Relationship Id="rId1" Type="http://schemas.openxmlformats.org/officeDocument/2006/relationships/printerSettings" Target="../printerSettings/printerSettings348.bin"/></Relationships>
</file>

<file path=xl/worksheets/_rels/sheet357.xml.rels><?xml version="1.0" encoding="UTF-8" standalone="yes"?>
<Relationships xmlns="http://schemas.openxmlformats.org/package/2006/relationships"><Relationship Id="rId1" Type="http://schemas.openxmlformats.org/officeDocument/2006/relationships/printerSettings" Target="../printerSettings/printerSettings349.bin"/></Relationships>
</file>

<file path=xl/worksheets/_rels/sheet358.xml.rels><?xml version="1.0" encoding="UTF-8" standalone="yes"?>
<Relationships xmlns="http://schemas.openxmlformats.org/package/2006/relationships"><Relationship Id="rId1" Type="http://schemas.openxmlformats.org/officeDocument/2006/relationships/printerSettings" Target="../printerSettings/printerSettings350.bin"/></Relationships>
</file>

<file path=xl/worksheets/_rels/sheet359.xml.rels><?xml version="1.0" encoding="UTF-8" standalone="yes"?>
<Relationships xmlns="http://schemas.openxmlformats.org/package/2006/relationships"><Relationship Id="rId1" Type="http://schemas.openxmlformats.org/officeDocument/2006/relationships/printerSettings" Target="../printerSettings/printerSettings351.bin"/></Relationships>
</file>

<file path=xl/worksheets/_rels/sheet360.xml.rels><?xml version="1.0" encoding="UTF-8" standalone="yes"?>
<Relationships xmlns="http://schemas.openxmlformats.org/package/2006/relationships"><Relationship Id="rId1" Type="http://schemas.openxmlformats.org/officeDocument/2006/relationships/printerSettings" Target="../printerSettings/printerSettings352.bin"/></Relationships>
</file>

<file path=xl/worksheets/_rels/sheet362.xml.rels><?xml version="1.0" encoding="UTF-8" standalone="yes"?>
<Relationships xmlns="http://schemas.openxmlformats.org/package/2006/relationships"><Relationship Id="rId1" Type="http://schemas.openxmlformats.org/officeDocument/2006/relationships/printerSettings" Target="../printerSettings/printerSettings353.bin"/></Relationships>
</file>

<file path=xl/worksheets/_rels/sheet363.xml.rels><?xml version="1.0" encoding="UTF-8" standalone="yes"?>
<Relationships xmlns="http://schemas.openxmlformats.org/package/2006/relationships"><Relationship Id="rId1" Type="http://schemas.openxmlformats.org/officeDocument/2006/relationships/printerSettings" Target="../printerSettings/printerSettings354.bin"/></Relationships>
</file>

<file path=xl/worksheets/_rels/sheet364.xml.rels><?xml version="1.0" encoding="UTF-8" standalone="yes"?>
<Relationships xmlns="http://schemas.openxmlformats.org/package/2006/relationships"><Relationship Id="rId1" Type="http://schemas.openxmlformats.org/officeDocument/2006/relationships/printerSettings" Target="../printerSettings/printerSettings355.bin"/></Relationships>
</file>

<file path=xl/worksheets/_rels/sheet365.xml.rels><?xml version="1.0" encoding="UTF-8" standalone="yes"?>
<Relationships xmlns="http://schemas.openxmlformats.org/package/2006/relationships"><Relationship Id="rId1" Type="http://schemas.openxmlformats.org/officeDocument/2006/relationships/printerSettings" Target="../printerSettings/printerSettings356.bin"/></Relationships>
</file>

<file path=xl/worksheets/_rels/sheet366.xml.rels><?xml version="1.0" encoding="UTF-8" standalone="yes"?>
<Relationships xmlns="http://schemas.openxmlformats.org/package/2006/relationships"><Relationship Id="rId1" Type="http://schemas.openxmlformats.org/officeDocument/2006/relationships/printerSettings" Target="../printerSettings/printerSettings357.bin"/></Relationships>
</file>

<file path=xl/worksheets/_rels/sheet367.xml.rels><?xml version="1.0" encoding="UTF-8" standalone="yes"?>
<Relationships xmlns="http://schemas.openxmlformats.org/package/2006/relationships"><Relationship Id="rId1" Type="http://schemas.openxmlformats.org/officeDocument/2006/relationships/printerSettings" Target="../printerSettings/printerSettings358.bin"/></Relationships>
</file>

<file path=xl/worksheets/_rels/sheet368.xml.rels><?xml version="1.0" encoding="UTF-8" standalone="yes"?>
<Relationships xmlns="http://schemas.openxmlformats.org/package/2006/relationships"><Relationship Id="rId1" Type="http://schemas.openxmlformats.org/officeDocument/2006/relationships/printerSettings" Target="../printerSettings/printerSettings359.bin"/></Relationships>
</file>

<file path=xl/worksheets/_rels/sheet369.xml.rels><?xml version="1.0" encoding="UTF-8" standalone="yes"?>
<Relationships xmlns="http://schemas.openxmlformats.org/package/2006/relationships"><Relationship Id="rId1" Type="http://schemas.openxmlformats.org/officeDocument/2006/relationships/printerSettings" Target="../printerSettings/printerSettings360.bin"/></Relationships>
</file>

<file path=xl/worksheets/_rels/sheet370.xml.rels><?xml version="1.0" encoding="UTF-8" standalone="yes"?>
<Relationships xmlns="http://schemas.openxmlformats.org/package/2006/relationships"><Relationship Id="rId1" Type="http://schemas.openxmlformats.org/officeDocument/2006/relationships/printerSettings" Target="../printerSettings/printerSettings361.bin"/></Relationships>
</file>

<file path=xl/worksheets/_rels/sheet371.xml.rels><?xml version="1.0" encoding="UTF-8" standalone="yes"?>
<Relationships xmlns="http://schemas.openxmlformats.org/package/2006/relationships"><Relationship Id="rId1" Type="http://schemas.openxmlformats.org/officeDocument/2006/relationships/printerSettings" Target="../printerSettings/printerSettings362.bin"/></Relationships>
</file>

<file path=xl/worksheets/_rels/sheet372.xml.rels><?xml version="1.0" encoding="UTF-8" standalone="yes"?>
<Relationships xmlns="http://schemas.openxmlformats.org/package/2006/relationships"><Relationship Id="rId1" Type="http://schemas.openxmlformats.org/officeDocument/2006/relationships/printerSettings" Target="../printerSettings/printerSettings363.bin"/></Relationships>
</file>

<file path=xl/worksheets/_rels/sheet373.xml.rels><?xml version="1.0" encoding="UTF-8" standalone="yes"?>
<Relationships xmlns="http://schemas.openxmlformats.org/package/2006/relationships"><Relationship Id="rId1" Type="http://schemas.openxmlformats.org/officeDocument/2006/relationships/printerSettings" Target="../printerSettings/printerSettings364.bin"/></Relationships>
</file>

<file path=xl/worksheets/_rels/sheet374.xml.rels><?xml version="1.0" encoding="UTF-8" standalone="yes"?>
<Relationships xmlns="http://schemas.openxmlformats.org/package/2006/relationships"><Relationship Id="rId1" Type="http://schemas.openxmlformats.org/officeDocument/2006/relationships/printerSettings" Target="../printerSettings/printerSettings365.bin"/></Relationships>
</file>

<file path=xl/worksheets/_rels/sheet375.xml.rels><?xml version="1.0" encoding="UTF-8" standalone="yes"?>
<Relationships xmlns="http://schemas.openxmlformats.org/package/2006/relationships"><Relationship Id="rId1" Type="http://schemas.openxmlformats.org/officeDocument/2006/relationships/printerSettings" Target="../printerSettings/printerSettings366.bin"/></Relationships>
</file>

<file path=xl/worksheets/_rels/sheet376.xml.rels><?xml version="1.0" encoding="UTF-8" standalone="yes"?>
<Relationships xmlns="http://schemas.openxmlformats.org/package/2006/relationships"><Relationship Id="rId1" Type="http://schemas.openxmlformats.org/officeDocument/2006/relationships/printerSettings" Target="../printerSettings/printerSettings367.bin"/></Relationships>
</file>

<file path=xl/worksheets/_rels/sheet377.xml.rels><?xml version="1.0" encoding="UTF-8" standalone="yes"?>
<Relationships xmlns="http://schemas.openxmlformats.org/package/2006/relationships"><Relationship Id="rId1" Type="http://schemas.openxmlformats.org/officeDocument/2006/relationships/printerSettings" Target="../printerSettings/printerSettings368.bin"/></Relationships>
</file>

<file path=xl/worksheets/_rels/sheet378.xml.rels><?xml version="1.0" encoding="UTF-8" standalone="yes"?>
<Relationships xmlns="http://schemas.openxmlformats.org/package/2006/relationships"><Relationship Id="rId1" Type="http://schemas.openxmlformats.org/officeDocument/2006/relationships/printerSettings" Target="../printerSettings/printerSettings369.bin"/></Relationships>
</file>

<file path=xl/worksheets/_rels/sheet379.xml.rels><?xml version="1.0" encoding="UTF-8" standalone="yes"?>
<Relationships xmlns="http://schemas.openxmlformats.org/package/2006/relationships"><Relationship Id="rId1" Type="http://schemas.openxmlformats.org/officeDocument/2006/relationships/printerSettings" Target="../printerSettings/printerSettings370.bin"/></Relationships>
</file>

<file path=xl/worksheets/_rels/sheet380.xml.rels><?xml version="1.0" encoding="UTF-8" standalone="yes"?>
<Relationships xmlns="http://schemas.openxmlformats.org/package/2006/relationships"><Relationship Id="rId1" Type="http://schemas.openxmlformats.org/officeDocument/2006/relationships/printerSettings" Target="../printerSettings/printerSettings371.bin"/></Relationships>
</file>

<file path=xl/worksheets/_rels/sheet381.xml.rels><?xml version="1.0" encoding="UTF-8" standalone="yes"?>
<Relationships xmlns="http://schemas.openxmlformats.org/package/2006/relationships"><Relationship Id="rId1" Type="http://schemas.openxmlformats.org/officeDocument/2006/relationships/printerSettings" Target="../printerSettings/printerSettings372.bin"/></Relationships>
</file>

<file path=xl/worksheets/_rels/sheet382.xml.rels><?xml version="1.0" encoding="UTF-8" standalone="yes"?>
<Relationships xmlns="http://schemas.openxmlformats.org/package/2006/relationships"><Relationship Id="rId1" Type="http://schemas.openxmlformats.org/officeDocument/2006/relationships/printerSettings" Target="../printerSettings/printerSettings373.bin"/></Relationships>
</file>

<file path=xl/worksheets/_rels/sheet383.xml.rels><?xml version="1.0" encoding="UTF-8" standalone="yes"?>
<Relationships xmlns="http://schemas.openxmlformats.org/package/2006/relationships"><Relationship Id="rId1" Type="http://schemas.openxmlformats.org/officeDocument/2006/relationships/printerSettings" Target="../printerSettings/printerSettings374.bin"/></Relationships>
</file>

<file path=xl/worksheets/_rels/sheet384.xml.rels><?xml version="1.0" encoding="UTF-8" standalone="yes"?>
<Relationships xmlns="http://schemas.openxmlformats.org/package/2006/relationships"><Relationship Id="rId1" Type="http://schemas.openxmlformats.org/officeDocument/2006/relationships/printerSettings" Target="../printerSettings/printerSettings375.bin"/></Relationships>
</file>

<file path=xl/worksheets/_rels/sheet385.xml.rels><?xml version="1.0" encoding="UTF-8" standalone="yes"?>
<Relationships xmlns="http://schemas.openxmlformats.org/package/2006/relationships"><Relationship Id="rId1" Type="http://schemas.openxmlformats.org/officeDocument/2006/relationships/printerSettings" Target="../printerSettings/printerSettings376.bin"/></Relationships>
</file>

<file path=xl/worksheets/_rels/sheet386.xml.rels><?xml version="1.0" encoding="UTF-8" standalone="yes"?>
<Relationships xmlns="http://schemas.openxmlformats.org/package/2006/relationships"><Relationship Id="rId1" Type="http://schemas.openxmlformats.org/officeDocument/2006/relationships/printerSettings" Target="../printerSettings/printerSettings377.bin"/></Relationships>
</file>

<file path=xl/worksheets/_rels/sheet388.xml.rels><?xml version="1.0" encoding="UTF-8" standalone="yes"?>
<Relationships xmlns="http://schemas.openxmlformats.org/package/2006/relationships"><Relationship Id="rId1" Type="http://schemas.openxmlformats.org/officeDocument/2006/relationships/printerSettings" Target="../printerSettings/printerSettings378.bin"/></Relationships>
</file>

<file path=xl/worksheets/_rels/sheet389.xml.rels><?xml version="1.0" encoding="UTF-8" standalone="yes"?>
<Relationships xmlns="http://schemas.openxmlformats.org/package/2006/relationships"><Relationship Id="rId1" Type="http://schemas.openxmlformats.org/officeDocument/2006/relationships/printerSettings" Target="../printerSettings/printerSettings379.bin"/></Relationships>
</file>

<file path=xl/worksheets/_rels/sheet390.xml.rels><?xml version="1.0" encoding="UTF-8" standalone="yes"?>
<Relationships xmlns="http://schemas.openxmlformats.org/package/2006/relationships"><Relationship Id="rId1" Type="http://schemas.openxmlformats.org/officeDocument/2006/relationships/printerSettings" Target="../printerSettings/printerSettings380.bin"/></Relationships>
</file>

<file path=xl/worksheets/_rels/sheet391.xml.rels><?xml version="1.0" encoding="UTF-8" standalone="yes"?>
<Relationships xmlns="http://schemas.openxmlformats.org/package/2006/relationships"><Relationship Id="rId1" Type="http://schemas.openxmlformats.org/officeDocument/2006/relationships/printerSettings" Target="../printerSettings/printerSettings381.bin"/></Relationships>
</file>

<file path=xl/worksheets/_rels/sheet392.xml.rels><?xml version="1.0" encoding="UTF-8" standalone="yes"?>
<Relationships xmlns="http://schemas.openxmlformats.org/package/2006/relationships"><Relationship Id="rId1" Type="http://schemas.openxmlformats.org/officeDocument/2006/relationships/printerSettings" Target="../printerSettings/printerSettings382.bin"/></Relationships>
</file>

<file path=xl/worksheets/_rels/sheet393.xml.rels><?xml version="1.0" encoding="UTF-8" standalone="yes"?>
<Relationships xmlns="http://schemas.openxmlformats.org/package/2006/relationships"><Relationship Id="rId1" Type="http://schemas.openxmlformats.org/officeDocument/2006/relationships/printerSettings" Target="../printerSettings/printerSettings383.bin"/></Relationships>
</file>

<file path=xl/worksheets/_rels/sheet394.xml.rels><?xml version="1.0" encoding="UTF-8" standalone="yes"?>
<Relationships xmlns="http://schemas.openxmlformats.org/package/2006/relationships"><Relationship Id="rId1" Type="http://schemas.openxmlformats.org/officeDocument/2006/relationships/printerSettings" Target="../printerSettings/printerSettings384.bin"/></Relationships>
</file>

<file path=xl/worksheets/_rels/sheet395.xml.rels><?xml version="1.0" encoding="UTF-8" standalone="yes"?>
<Relationships xmlns="http://schemas.openxmlformats.org/package/2006/relationships"><Relationship Id="rId1" Type="http://schemas.openxmlformats.org/officeDocument/2006/relationships/printerSettings" Target="../printerSettings/printerSettings385.bin"/></Relationships>
</file>

<file path=xl/worksheets/_rels/sheet396.xml.rels><?xml version="1.0" encoding="UTF-8" standalone="yes"?>
<Relationships xmlns="http://schemas.openxmlformats.org/package/2006/relationships"><Relationship Id="rId1" Type="http://schemas.openxmlformats.org/officeDocument/2006/relationships/printerSettings" Target="../printerSettings/printerSettings386.bin"/></Relationships>
</file>

<file path=xl/worksheets/_rels/sheet397.xml.rels><?xml version="1.0" encoding="UTF-8" standalone="yes"?>
<Relationships xmlns="http://schemas.openxmlformats.org/package/2006/relationships"><Relationship Id="rId1" Type="http://schemas.openxmlformats.org/officeDocument/2006/relationships/printerSettings" Target="../printerSettings/printerSettings387.bin"/></Relationships>
</file>

<file path=xl/worksheets/_rels/sheet398.xml.rels><?xml version="1.0" encoding="UTF-8" standalone="yes"?>
<Relationships xmlns="http://schemas.openxmlformats.org/package/2006/relationships"><Relationship Id="rId1" Type="http://schemas.openxmlformats.org/officeDocument/2006/relationships/printerSettings" Target="../printerSettings/printerSettings388.bin"/></Relationships>
</file>

<file path=xl/worksheets/_rels/sheet399.xml.rels><?xml version="1.0" encoding="UTF-8" standalone="yes"?>
<Relationships xmlns="http://schemas.openxmlformats.org/package/2006/relationships"><Relationship Id="rId1" Type="http://schemas.openxmlformats.org/officeDocument/2006/relationships/printerSettings" Target="../printerSettings/printerSettings389.bin"/></Relationships>
</file>

<file path=xl/worksheets/_rels/sheet400.xml.rels><?xml version="1.0" encoding="UTF-8" standalone="yes"?>
<Relationships xmlns="http://schemas.openxmlformats.org/package/2006/relationships"><Relationship Id="rId1" Type="http://schemas.openxmlformats.org/officeDocument/2006/relationships/printerSettings" Target="../printerSettings/printerSettings390.bin"/></Relationships>
</file>

<file path=xl/worksheets/_rels/sheet401.xml.rels><?xml version="1.0" encoding="UTF-8" standalone="yes"?>
<Relationships xmlns="http://schemas.openxmlformats.org/package/2006/relationships"><Relationship Id="rId1" Type="http://schemas.openxmlformats.org/officeDocument/2006/relationships/printerSettings" Target="../printerSettings/printerSettings391.bin"/></Relationships>
</file>

<file path=xl/worksheets/_rels/sheet402.xml.rels><?xml version="1.0" encoding="UTF-8" standalone="yes"?>
<Relationships xmlns="http://schemas.openxmlformats.org/package/2006/relationships"><Relationship Id="rId1" Type="http://schemas.openxmlformats.org/officeDocument/2006/relationships/printerSettings" Target="../printerSettings/printerSettings392.bin"/></Relationships>
</file>

<file path=xl/worksheets/_rels/sheet403.xml.rels><?xml version="1.0" encoding="UTF-8" standalone="yes"?>
<Relationships xmlns="http://schemas.openxmlformats.org/package/2006/relationships"><Relationship Id="rId1" Type="http://schemas.openxmlformats.org/officeDocument/2006/relationships/printerSettings" Target="../printerSettings/printerSettings393.bin"/></Relationships>
</file>

<file path=xl/worksheets/_rels/sheet404.xml.rels><?xml version="1.0" encoding="UTF-8" standalone="yes"?>
<Relationships xmlns="http://schemas.openxmlformats.org/package/2006/relationships"><Relationship Id="rId1" Type="http://schemas.openxmlformats.org/officeDocument/2006/relationships/printerSettings" Target="../printerSettings/printerSettings394.bin"/></Relationships>
</file>

<file path=xl/worksheets/_rels/sheet405.xml.rels><?xml version="1.0" encoding="UTF-8" standalone="yes"?>
<Relationships xmlns="http://schemas.openxmlformats.org/package/2006/relationships"><Relationship Id="rId1" Type="http://schemas.openxmlformats.org/officeDocument/2006/relationships/printerSettings" Target="../printerSettings/printerSettings395.bin"/></Relationships>
</file>

<file path=xl/worksheets/_rels/sheet406.xml.rels><?xml version="1.0" encoding="UTF-8" standalone="yes"?>
<Relationships xmlns="http://schemas.openxmlformats.org/package/2006/relationships"><Relationship Id="rId1" Type="http://schemas.openxmlformats.org/officeDocument/2006/relationships/printerSettings" Target="../printerSettings/printerSettings396.bin"/></Relationships>
</file>

<file path=xl/worksheets/_rels/sheet407.xml.rels><?xml version="1.0" encoding="UTF-8" standalone="yes"?>
<Relationships xmlns="http://schemas.openxmlformats.org/package/2006/relationships"><Relationship Id="rId1" Type="http://schemas.openxmlformats.org/officeDocument/2006/relationships/printerSettings" Target="../printerSettings/printerSettings397.bin"/></Relationships>
</file>

<file path=xl/worksheets/_rels/sheet408.xml.rels><?xml version="1.0" encoding="UTF-8" standalone="yes"?>
<Relationships xmlns="http://schemas.openxmlformats.org/package/2006/relationships"><Relationship Id="rId1" Type="http://schemas.openxmlformats.org/officeDocument/2006/relationships/printerSettings" Target="../printerSettings/printerSettings398.bin"/></Relationships>
</file>

<file path=xl/worksheets/_rels/sheet409.xml.rels><?xml version="1.0" encoding="UTF-8" standalone="yes"?>
<Relationships xmlns="http://schemas.openxmlformats.org/package/2006/relationships"><Relationship Id="rId1" Type="http://schemas.openxmlformats.org/officeDocument/2006/relationships/printerSettings" Target="../printerSettings/printerSettings399.bin"/></Relationships>
</file>

<file path=xl/worksheets/_rels/sheet410.xml.rels><?xml version="1.0" encoding="UTF-8" standalone="yes"?>
<Relationships xmlns="http://schemas.openxmlformats.org/package/2006/relationships"><Relationship Id="rId1" Type="http://schemas.openxmlformats.org/officeDocument/2006/relationships/printerSettings" Target="../printerSettings/printerSettings400.bin"/></Relationships>
</file>

<file path=xl/worksheets/_rels/sheet411.xml.rels><?xml version="1.0" encoding="UTF-8" standalone="yes"?>
<Relationships xmlns="http://schemas.openxmlformats.org/package/2006/relationships"><Relationship Id="rId1" Type="http://schemas.openxmlformats.org/officeDocument/2006/relationships/printerSettings" Target="../printerSettings/printerSettings401.bin"/></Relationships>
</file>

<file path=xl/worksheets/_rels/sheet412.xml.rels><?xml version="1.0" encoding="UTF-8" standalone="yes"?>
<Relationships xmlns="http://schemas.openxmlformats.org/package/2006/relationships"><Relationship Id="rId1" Type="http://schemas.openxmlformats.org/officeDocument/2006/relationships/printerSettings" Target="../printerSettings/printerSettings402.bin"/></Relationships>
</file>

<file path=xl/worksheets/_rels/sheet413.xml.rels><?xml version="1.0" encoding="UTF-8" standalone="yes"?>
<Relationships xmlns="http://schemas.openxmlformats.org/package/2006/relationships"><Relationship Id="rId1" Type="http://schemas.openxmlformats.org/officeDocument/2006/relationships/printerSettings" Target="../printerSettings/printerSettings403.bin"/></Relationships>
</file>

<file path=xl/worksheets/_rels/sheet414.xml.rels><?xml version="1.0" encoding="UTF-8" standalone="yes"?>
<Relationships xmlns="http://schemas.openxmlformats.org/package/2006/relationships"><Relationship Id="rId1" Type="http://schemas.openxmlformats.org/officeDocument/2006/relationships/printerSettings" Target="../printerSettings/printerSettings404.bin"/></Relationships>
</file>

<file path=xl/worksheets/_rels/sheet415.xml.rels><?xml version="1.0" encoding="UTF-8" standalone="yes"?>
<Relationships xmlns="http://schemas.openxmlformats.org/package/2006/relationships"><Relationship Id="rId1" Type="http://schemas.openxmlformats.org/officeDocument/2006/relationships/printerSettings" Target="../printerSettings/printerSettings405.bin"/></Relationships>
</file>

<file path=xl/worksheets/_rels/sheet416.xml.rels><?xml version="1.0" encoding="UTF-8" standalone="yes"?>
<Relationships xmlns="http://schemas.openxmlformats.org/package/2006/relationships"><Relationship Id="rId1" Type="http://schemas.openxmlformats.org/officeDocument/2006/relationships/printerSettings" Target="../printerSettings/printerSettings406.bin"/></Relationships>
</file>

<file path=xl/worksheets/_rels/sheet417.xml.rels><?xml version="1.0" encoding="UTF-8" standalone="yes"?>
<Relationships xmlns="http://schemas.openxmlformats.org/package/2006/relationships"><Relationship Id="rId1" Type="http://schemas.openxmlformats.org/officeDocument/2006/relationships/printerSettings" Target="../printerSettings/printerSettings407.bin"/></Relationships>
</file>

<file path=xl/worksheets/_rels/sheet418.xml.rels><?xml version="1.0" encoding="UTF-8" standalone="yes"?>
<Relationships xmlns="http://schemas.openxmlformats.org/package/2006/relationships"><Relationship Id="rId1" Type="http://schemas.openxmlformats.org/officeDocument/2006/relationships/printerSettings" Target="../printerSettings/printerSettings408.bin"/></Relationships>
</file>

<file path=xl/worksheets/_rels/sheet419.xml.rels><?xml version="1.0" encoding="UTF-8" standalone="yes"?>
<Relationships xmlns="http://schemas.openxmlformats.org/package/2006/relationships"><Relationship Id="rId1" Type="http://schemas.openxmlformats.org/officeDocument/2006/relationships/printerSettings" Target="../printerSettings/printerSettings409.bin"/></Relationships>
</file>

<file path=xl/worksheets/_rels/sheet420.xml.rels><?xml version="1.0" encoding="UTF-8" standalone="yes"?>
<Relationships xmlns="http://schemas.openxmlformats.org/package/2006/relationships"><Relationship Id="rId1" Type="http://schemas.openxmlformats.org/officeDocument/2006/relationships/printerSettings" Target="../printerSettings/printerSettings410.bin"/></Relationships>
</file>

<file path=xl/worksheets/_rels/sheet421.xml.rels><?xml version="1.0" encoding="UTF-8" standalone="yes"?>
<Relationships xmlns="http://schemas.openxmlformats.org/package/2006/relationships"><Relationship Id="rId1" Type="http://schemas.openxmlformats.org/officeDocument/2006/relationships/printerSettings" Target="../printerSettings/printerSettings411.bin"/></Relationships>
</file>

<file path=xl/worksheets/_rels/sheet422.xml.rels><?xml version="1.0" encoding="UTF-8" standalone="yes"?>
<Relationships xmlns="http://schemas.openxmlformats.org/package/2006/relationships"><Relationship Id="rId1" Type="http://schemas.openxmlformats.org/officeDocument/2006/relationships/printerSettings" Target="../printerSettings/printerSettings412.bin"/></Relationships>
</file>

<file path=xl/worksheets/_rels/sheet423.xml.rels><?xml version="1.0" encoding="UTF-8" standalone="yes"?>
<Relationships xmlns="http://schemas.openxmlformats.org/package/2006/relationships"><Relationship Id="rId1" Type="http://schemas.openxmlformats.org/officeDocument/2006/relationships/printerSettings" Target="../printerSettings/printerSettings413.bin"/></Relationships>
</file>

<file path=xl/worksheets/_rels/sheet424.xml.rels><?xml version="1.0" encoding="UTF-8" standalone="yes"?>
<Relationships xmlns="http://schemas.openxmlformats.org/package/2006/relationships"><Relationship Id="rId1" Type="http://schemas.openxmlformats.org/officeDocument/2006/relationships/printerSettings" Target="../printerSettings/printerSettings414.bin"/></Relationships>
</file>

<file path=xl/worksheets/_rels/sheet425.xml.rels><?xml version="1.0" encoding="UTF-8" standalone="yes"?>
<Relationships xmlns="http://schemas.openxmlformats.org/package/2006/relationships"><Relationship Id="rId1" Type="http://schemas.openxmlformats.org/officeDocument/2006/relationships/printerSettings" Target="../printerSettings/printerSettings415.bin"/></Relationships>
</file>

<file path=xl/worksheets/_rels/sheet426.xml.rels><?xml version="1.0" encoding="UTF-8" standalone="yes"?>
<Relationships xmlns="http://schemas.openxmlformats.org/package/2006/relationships"><Relationship Id="rId1" Type="http://schemas.openxmlformats.org/officeDocument/2006/relationships/printerSettings" Target="../printerSettings/printerSettings416.bin"/></Relationships>
</file>

<file path=xl/worksheets/_rels/sheet427.xml.rels><?xml version="1.0" encoding="UTF-8" standalone="yes"?>
<Relationships xmlns="http://schemas.openxmlformats.org/package/2006/relationships"><Relationship Id="rId1" Type="http://schemas.openxmlformats.org/officeDocument/2006/relationships/printerSettings" Target="../printerSettings/printerSettings417.bin"/></Relationships>
</file>

<file path=xl/worksheets/_rels/sheet428.xml.rels><?xml version="1.0" encoding="UTF-8" standalone="yes"?>
<Relationships xmlns="http://schemas.openxmlformats.org/package/2006/relationships"><Relationship Id="rId1" Type="http://schemas.openxmlformats.org/officeDocument/2006/relationships/printerSettings" Target="../printerSettings/printerSettings418.bin"/></Relationships>
</file>

<file path=xl/worksheets/_rels/sheet429.xml.rels><?xml version="1.0" encoding="UTF-8" standalone="yes"?>
<Relationships xmlns="http://schemas.openxmlformats.org/package/2006/relationships"><Relationship Id="rId1" Type="http://schemas.openxmlformats.org/officeDocument/2006/relationships/printerSettings" Target="../printerSettings/printerSettings419.bin"/></Relationships>
</file>

<file path=xl/worksheets/_rels/sheet430.xml.rels><?xml version="1.0" encoding="UTF-8" standalone="yes"?>
<Relationships xmlns="http://schemas.openxmlformats.org/package/2006/relationships"><Relationship Id="rId1" Type="http://schemas.openxmlformats.org/officeDocument/2006/relationships/printerSettings" Target="../printerSettings/printerSettings420.bin"/></Relationships>
</file>

<file path=xl/worksheets/_rels/sheet431.xml.rels><?xml version="1.0" encoding="UTF-8" standalone="yes"?>
<Relationships xmlns="http://schemas.openxmlformats.org/package/2006/relationships"><Relationship Id="rId1" Type="http://schemas.openxmlformats.org/officeDocument/2006/relationships/printerSettings" Target="../printerSettings/printerSettings421.bin"/></Relationships>
</file>

<file path=xl/worksheets/_rels/sheet432.xml.rels><?xml version="1.0" encoding="UTF-8" standalone="yes"?>
<Relationships xmlns="http://schemas.openxmlformats.org/package/2006/relationships"><Relationship Id="rId1" Type="http://schemas.openxmlformats.org/officeDocument/2006/relationships/printerSettings" Target="../printerSettings/printerSettings422.bin"/></Relationships>
</file>

<file path=xl/worksheets/_rels/sheet433.xml.rels><?xml version="1.0" encoding="UTF-8" standalone="yes"?>
<Relationships xmlns="http://schemas.openxmlformats.org/package/2006/relationships"><Relationship Id="rId1" Type="http://schemas.openxmlformats.org/officeDocument/2006/relationships/printerSettings" Target="../printerSettings/printerSettings423.bin"/></Relationships>
</file>

<file path=xl/worksheets/_rels/sheet434.xml.rels><?xml version="1.0" encoding="UTF-8" standalone="yes"?>
<Relationships xmlns="http://schemas.openxmlformats.org/package/2006/relationships"><Relationship Id="rId1" Type="http://schemas.openxmlformats.org/officeDocument/2006/relationships/printerSettings" Target="../printerSettings/printerSettings424.bin"/></Relationships>
</file>

<file path=xl/worksheets/_rels/sheet435.xml.rels><?xml version="1.0" encoding="UTF-8" standalone="yes"?>
<Relationships xmlns="http://schemas.openxmlformats.org/package/2006/relationships"><Relationship Id="rId1" Type="http://schemas.openxmlformats.org/officeDocument/2006/relationships/printerSettings" Target="../printerSettings/printerSettings425.bin"/></Relationships>
</file>

<file path=xl/worksheets/_rels/sheet436.xml.rels><?xml version="1.0" encoding="UTF-8" standalone="yes"?>
<Relationships xmlns="http://schemas.openxmlformats.org/package/2006/relationships"><Relationship Id="rId1" Type="http://schemas.openxmlformats.org/officeDocument/2006/relationships/printerSettings" Target="../printerSettings/printerSettings426.bin"/></Relationships>
</file>

<file path=xl/worksheets/_rels/sheet437.xml.rels><?xml version="1.0" encoding="UTF-8" standalone="yes"?>
<Relationships xmlns="http://schemas.openxmlformats.org/package/2006/relationships"><Relationship Id="rId1" Type="http://schemas.openxmlformats.org/officeDocument/2006/relationships/printerSettings" Target="../printerSettings/printerSettings427.bin"/></Relationships>
</file>

<file path=xl/worksheets/_rels/sheet438.xml.rels><?xml version="1.0" encoding="UTF-8" standalone="yes"?>
<Relationships xmlns="http://schemas.openxmlformats.org/package/2006/relationships"><Relationship Id="rId1" Type="http://schemas.openxmlformats.org/officeDocument/2006/relationships/printerSettings" Target="../printerSettings/printerSettings428.bin"/></Relationships>
</file>

<file path=xl/worksheets/_rels/sheet440.xml.rels><?xml version="1.0" encoding="UTF-8" standalone="yes"?>
<Relationships xmlns="http://schemas.openxmlformats.org/package/2006/relationships"><Relationship Id="rId1" Type="http://schemas.openxmlformats.org/officeDocument/2006/relationships/printerSettings" Target="../printerSettings/printerSettings429.bin"/></Relationships>
</file>

<file path=xl/worksheets/_rels/sheet441.xml.rels><?xml version="1.0" encoding="UTF-8" standalone="yes"?>
<Relationships xmlns="http://schemas.openxmlformats.org/package/2006/relationships"><Relationship Id="rId1" Type="http://schemas.openxmlformats.org/officeDocument/2006/relationships/printerSettings" Target="../printerSettings/printerSettings430.bin"/></Relationships>
</file>

<file path=xl/worksheets/_rels/sheet442.xml.rels><?xml version="1.0" encoding="UTF-8" standalone="yes"?>
<Relationships xmlns="http://schemas.openxmlformats.org/package/2006/relationships"><Relationship Id="rId1" Type="http://schemas.openxmlformats.org/officeDocument/2006/relationships/printerSettings" Target="../printerSettings/printerSettings431.bin"/></Relationships>
</file>

<file path=xl/worksheets/_rels/sheet443.xml.rels><?xml version="1.0" encoding="UTF-8" standalone="yes"?>
<Relationships xmlns="http://schemas.openxmlformats.org/package/2006/relationships"><Relationship Id="rId1" Type="http://schemas.openxmlformats.org/officeDocument/2006/relationships/printerSettings" Target="../printerSettings/printerSettings432.bin"/></Relationships>
</file>

<file path=xl/worksheets/_rels/sheet444.xml.rels><?xml version="1.0" encoding="UTF-8" standalone="yes"?>
<Relationships xmlns="http://schemas.openxmlformats.org/package/2006/relationships"><Relationship Id="rId1" Type="http://schemas.openxmlformats.org/officeDocument/2006/relationships/printerSettings" Target="../printerSettings/printerSettings433.bin"/></Relationships>
</file>

<file path=xl/worksheets/_rels/sheet445.xml.rels><?xml version="1.0" encoding="UTF-8" standalone="yes"?>
<Relationships xmlns="http://schemas.openxmlformats.org/package/2006/relationships"><Relationship Id="rId1" Type="http://schemas.openxmlformats.org/officeDocument/2006/relationships/printerSettings" Target="../printerSettings/printerSettings434.bin"/></Relationships>
</file>

<file path=xl/worksheets/_rels/sheet446.xml.rels><?xml version="1.0" encoding="UTF-8" standalone="yes"?>
<Relationships xmlns="http://schemas.openxmlformats.org/package/2006/relationships"><Relationship Id="rId1" Type="http://schemas.openxmlformats.org/officeDocument/2006/relationships/printerSettings" Target="../printerSettings/printerSettings435.bin"/></Relationships>
</file>

<file path=xl/worksheets/_rels/sheet447.xml.rels><?xml version="1.0" encoding="UTF-8" standalone="yes"?>
<Relationships xmlns="http://schemas.openxmlformats.org/package/2006/relationships"><Relationship Id="rId1" Type="http://schemas.openxmlformats.org/officeDocument/2006/relationships/printerSettings" Target="../printerSettings/printerSettings436.bin"/></Relationships>
</file>

<file path=xl/worksheets/_rels/sheet448.xml.rels><?xml version="1.0" encoding="UTF-8" standalone="yes"?>
<Relationships xmlns="http://schemas.openxmlformats.org/package/2006/relationships"><Relationship Id="rId1" Type="http://schemas.openxmlformats.org/officeDocument/2006/relationships/printerSettings" Target="../printerSettings/printerSettings437.bin"/></Relationships>
</file>

<file path=xl/worksheets/_rels/sheet449.xml.rels><?xml version="1.0" encoding="UTF-8" standalone="yes"?>
<Relationships xmlns="http://schemas.openxmlformats.org/package/2006/relationships"><Relationship Id="rId1" Type="http://schemas.openxmlformats.org/officeDocument/2006/relationships/printerSettings" Target="../printerSettings/printerSettings438.bin"/></Relationships>
</file>

<file path=xl/worksheets/_rels/sheet450.xml.rels><?xml version="1.0" encoding="UTF-8" standalone="yes"?>
<Relationships xmlns="http://schemas.openxmlformats.org/package/2006/relationships"><Relationship Id="rId1" Type="http://schemas.openxmlformats.org/officeDocument/2006/relationships/printerSettings" Target="../printerSettings/printerSettings439.bin"/></Relationships>
</file>

<file path=xl/worksheets/_rels/sheet451.xml.rels><?xml version="1.0" encoding="UTF-8" standalone="yes"?>
<Relationships xmlns="http://schemas.openxmlformats.org/package/2006/relationships"><Relationship Id="rId1" Type="http://schemas.openxmlformats.org/officeDocument/2006/relationships/printerSettings" Target="../printerSettings/printerSettings440.bin"/></Relationships>
</file>

<file path=xl/worksheets/_rels/sheet452.xml.rels><?xml version="1.0" encoding="UTF-8" standalone="yes"?>
<Relationships xmlns="http://schemas.openxmlformats.org/package/2006/relationships"><Relationship Id="rId1" Type="http://schemas.openxmlformats.org/officeDocument/2006/relationships/printerSettings" Target="../printerSettings/printerSettings441.bin"/></Relationships>
</file>

<file path=xl/worksheets/_rels/sheet453.xml.rels><?xml version="1.0" encoding="UTF-8" standalone="yes"?>
<Relationships xmlns="http://schemas.openxmlformats.org/package/2006/relationships"><Relationship Id="rId1" Type="http://schemas.openxmlformats.org/officeDocument/2006/relationships/printerSettings" Target="../printerSettings/printerSettings442.bin"/></Relationships>
</file>

<file path=xl/worksheets/_rels/sheet454.xml.rels><?xml version="1.0" encoding="UTF-8" standalone="yes"?>
<Relationships xmlns="http://schemas.openxmlformats.org/package/2006/relationships"><Relationship Id="rId1" Type="http://schemas.openxmlformats.org/officeDocument/2006/relationships/printerSettings" Target="../printerSettings/printerSettings443.bin"/></Relationships>
</file>

<file path=xl/worksheets/_rels/sheet455.xml.rels><?xml version="1.0" encoding="UTF-8" standalone="yes"?>
<Relationships xmlns="http://schemas.openxmlformats.org/package/2006/relationships"><Relationship Id="rId1" Type="http://schemas.openxmlformats.org/officeDocument/2006/relationships/printerSettings" Target="../printerSettings/printerSettings444.bin"/></Relationships>
</file>

<file path=xl/worksheets/_rels/sheet456.xml.rels><?xml version="1.0" encoding="UTF-8" standalone="yes"?>
<Relationships xmlns="http://schemas.openxmlformats.org/package/2006/relationships"><Relationship Id="rId1" Type="http://schemas.openxmlformats.org/officeDocument/2006/relationships/printerSettings" Target="../printerSettings/printerSettings445.bin"/></Relationships>
</file>

<file path=xl/worksheets/_rels/sheet457.xml.rels><?xml version="1.0" encoding="UTF-8" standalone="yes"?>
<Relationships xmlns="http://schemas.openxmlformats.org/package/2006/relationships"><Relationship Id="rId1" Type="http://schemas.openxmlformats.org/officeDocument/2006/relationships/printerSettings" Target="../printerSettings/printerSettings446.bin"/></Relationships>
</file>

<file path=xl/worksheets/_rels/sheet458.xml.rels><?xml version="1.0" encoding="UTF-8" standalone="yes"?>
<Relationships xmlns="http://schemas.openxmlformats.org/package/2006/relationships"><Relationship Id="rId1" Type="http://schemas.openxmlformats.org/officeDocument/2006/relationships/printerSettings" Target="../printerSettings/printerSettings447.bin"/></Relationships>
</file>

<file path=xl/worksheets/_rels/sheet459.xml.rels><?xml version="1.0" encoding="UTF-8" standalone="yes"?>
<Relationships xmlns="http://schemas.openxmlformats.org/package/2006/relationships"><Relationship Id="rId1" Type="http://schemas.openxmlformats.org/officeDocument/2006/relationships/printerSettings" Target="../printerSettings/printerSettings448.bin"/></Relationships>
</file>

<file path=xl/worksheets/_rels/sheet460.xml.rels><?xml version="1.0" encoding="UTF-8" standalone="yes"?>
<Relationships xmlns="http://schemas.openxmlformats.org/package/2006/relationships"><Relationship Id="rId1" Type="http://schemas.openxmlformats.org/officeDocument/2006/relationships/printerSettings" Target="../printerSettings/printerSettings449.bin"/></Relationships>
</file>

<file path=xl/worksheets/_rels/sheet461.xml.rels><?xml version="1.0" encoding="UTF-8" standalone="yes"?>
<Relationships xmlns="http://schemas.openxmlformats.org/package/2006/relationships"><Relationship Id="rId1" Type="http://schemas.openxmlformats.org/officeDocument/2006/relationships/printerSettings" Target="../printerSettings/printerSettings450.bin"/></Relationships>
</file>

<file path=xl/worksheets/_rels/sheet462.xml.rels><?xml version="1.0" encoding="UTF-8" standalone="yes"?>
<Relationships xmlns="http://schemas.openxmlformats.org/package/2006/relationships"><Relationship Id="rId1" Type="http://schemas.openxmlformats.org/officeDocument/2006/relationships/printerSettings" Target="../printerSettings/printerSettings451.bin"/></Relationships>
</file>

<file path=xl/worksheets/_rels/sheet463.xml.rels><?xml version="1.0" encoding="UTF-8" standalone="yes"?>
<Relationships xmlns="http://schemas.openxmlformats.org/package/2006/relationships"><Relationship Id="rId1" Type="http://schemas.openxmlformats.org/officeDocument/2006/relationships/printerSettings" Target="../printerSettings/printerSettings452.bin"/></Relationships>
</file>

<file path=xl/worksheets/_rels/sheet464.xml.rels><?xml version="1.0" encoding="UTF-8" standalone="yes"?>
<Relationships xmlns="http://schemas.openxmlformats.org/package/2006/relationships"><Relationship Id="rId1" Type="http://schemas.openxmlformats.org/officeDocument/2006/relationships/printerSettings" Target="../printerSettings/printerSettings453.bin"/></Relationships>
</file>

<file path=xl/worksheets/_rels/sheet466.xml.rels><?xml version="1.0" encoding="UTF-8" standalone="yes"?>
<Relationships xmlns="http://schemas.openxmlformats.org/package/2006/relationships"><Relationship Id="rId1" Type="http://schemas.openxmlformats.org/officeDocument/2006/relationships/printerSettings" Target="../printerSettings/printerSettings454.bin"/></Relationships>
</file>

<file path=xl/worksheets/_rels/sheet467.xml.rels><?xml version="1.0" encoding="UTF-8" standalone="yes"?>
<Relationships xmlns="http://schemas.openxmlformats.org/package/2006/relationships"><Relationship Id="rId1" Type="http://schemas.openxmlformats.org/officeDocument/2006/relationships/printerSettings" Target="../printerSettings/printerSettings455.bin"/></Relationships>
</file>

<file path=xl/worksheets/_rels/sheet468.xml.rels><?xml version="1.0" encoding="UTF-8" standalone="yes"?>
<Relationships xmlns="http://schemas.openxmlformats.org/package/2006/relationships"><Relationship Id="rId1" Type="http://schemas.openxmlformats.org/officeDocument/2006/relationships/printerSettings" Target="../printerSettings/printerSettings456.bin"/></Relationships>
</file>

<file path=xl/worksheets/_rels/sheet469.xml.rels><?xml version="1.0" encoding="UTF-8" standalone="yes"?>
<Relationships xmlns="http://schemas.openxmlformats.org/package/2006/relationships"><Relationship Id="rId1" Type="http://schemas.openxmlformats.org/officeDocument/2006/relationships/printerSettings" Target="../printerSettings/printerSettings457.bin"/></Relationships>
</file>

<file path=xl/worksheets/_rels/sheet470.xml.rels><?xml version="1.0" encoding="UTF-8" standalone="yes"?>
<Relationships xmlns="http://schemas.openxmlformats.org/package/2006/relationships"><Relationship Id="rId1" Type="http://schemas.openxmlformats.org/officeDocument/2006/relationships/printerSettings" Target="../printerSettings/printerSettings458.bin"/></Relationships>
</file>

<file path=xl/worksheets/_rels/sheet471.xml.rels><?xml version="1.0" encoding="UTF-8" standalone="yes"?>
<Relationships xmlns="http://schemas.openxmlformats.org/package/2006/relationships"><Relationship Id="rId1" Type="http://schemas.openxmlformats.org/officeDocument/2006/relationships/printerSettings" Target="../printerSettings/printerSettings459.bin"/></Relationships>
</file>

<file path=xl/worksheets/_rels/sheet472.xml.rels><?xml version="1.0" encoding="UTF-8" standalone="yes"?>
<Relationships xmlns="http://schemas.openxmlformats.org/package/2006/relationships"><Relationship Id="rId1" Type="http://schemas.openxmlformats.org/officeDocument/2006/relationships/printerSettings" Target="../printerSettings/printerSettings460.bin"/></Relationships>
</file>

<file path=xl/worksheets/_rels/sheet473.xml.rels><?xml version="1.0" encoding="UTF-8" standalone="yes"?>
<Relationships xmlns="http://schemas.openxmlformats.org/package/2006/relationships"><Relationship Id="rId1" Type="http://schemas.openxmlformats.org/officeDocument/2006/relationships/printerSettings" Target="../printerSettings/printerSettings461.bin"/></Relationships>
</file>

<file path=xl/worksheets/_rels/sheet474.xml.rels><?xml version="1.0" encoding="UTF-8" standalone="yes"?>
<Relationships xmlns="http://schemas.openxmlformats.org/package/2006/relationships"><Relationship Id="rId1" Type="http://schemas.openxmlformats.org/officeDocument/2006/relationships/printerSettings" Target="../printerSettings/printerSettings462.bin"/></Relationships>
</file>

<file path=xl/worksheets/_rels/sheet475.xml.rels><?xml version="1.0" encoding="UTF-8" standalone="yes"?>
<Relationships xmlns="http://schemas.openxmlformats.org/package/2006/relationships"><Relationship Id="rId1" Type="http://schemas.openxmlformats.org/officeDocument/2006/relationships/printerSettings" Target="../printerSettings/printerSettings463.bin"/></Relationships>
</file>

<file path=xl/worksheets/_rels/sheet476.xml.rels><?xml version="1.0" encoding="UTF-8" standalone="yes"?>
<Relationships xmlns="http://schemas.openxmlformats.org/package/2006/relationships"><Relationship Id="rId1" Type="http://schemas.openxmlformats.org/officeDocument/2006/relationships/printerSettings" Target="../printerSettings/printerSettings464.bin"/></Relationships>
</file>

<file path=xl/worksheets/_rels/sheet477.xml.rels><?xml version="1.0" encoding="UTF-8" standalone="yes"?>
<Relationships xmlns="http://schemas.openxmlformats.org/package/2006/relationships"><Relationship Id="rId1" Type="http://schemas.openxmlformats.org/officeDocument/2006/relationships/printerSettings" Target="../printerSettings/printerSettings465.bin"/></Relationships>
</file>

<file path=xl/worksheets/_rels/sheet478.xml.rels><?xml version="1.0" encoding="UTF-8" standalone="yes"?>
<Relationships xmlns="http://schemas.openxmlformats.org/package/2006/relationships"><Relationship Id="rId1" Type="http://schemas.openxmlformats.org/officeDocument/2006/relationships/printerSettings" Target="../printerSettings/printerSettings466.bin"/></Relationships>
</file>

<file path=xl/worksheets/_rels/sheet479.xml.rels><?xml version="1.0" encoding="UTF-8" standalone="yes"?>
<Relationships xmlns="http://schemas.openxmlformats.org/package/2006/relationships"><Relationship Id="rId1" Type="http://schemas.openxmlformats.org/officeDocument/2006/relationships/printerSettings" Target="../printerSettings/printerSettings467.bin"/></Relationships>
</file>

<file path=xl/worksheets/_rels/sheet480.xml.rels><?xml version="1.0" encoding="UTF-8" standalone="yes"?>
<Relationships xmlns="http://schemas.openxmlformats.org/package/2006/relationships"><Relationship Id="rId1" Type="http://schemas.openxmlformats.org/officeDocument/2006/relationships/printerSettings" Target="../printerSettings/printerSettings468.bin"/></Relationships>
</file>

<file path=xl/worksheets/_rels/sheet481.xml.rels><?xml version="1.0" encoding="UTF-8" standalone="yes"?>
<Relationships xmlns="http://schemas.openxmlformats.org/package/2006/relationships"><Relationship Id="rId1" Type="http://schemas.openxmlformats.org/officeDocument/2006/relationships/printerSettings" Target="../printerSettings/printerSettings469.bin"/></Relationships>
</file>

<file path=xl/worksheets/_rels/sheet482.xml.rels><?xml version="1.0" encoding="UTF-8" standalone="yes"?>
<Relationships xmlns="http://schemas.openxmlformats.org/package/2006/relationships"><Relationship Id="rId1" Type="http://schemas.openxmlformats.org/officeDocument/2006/relationships/printerSettings" Target="../printerSettings/printerSettings470.bin"/></Relationships>
</file>

<file path=xl/worksheets/_rels/sheet483.xml.rels><?xml version="1.0" encoding="UTF-8" standalone="yes"?>
<Relationships xmlns="http://schemas.openxmlformats.org/package/2006/relationships"><Relationship Id="rId1" Type="http://schemas.openxmlformats.org/officeDocument/2006/relationships/printerSettings" Target="../printerSettings/printerSettings471.bin"/></Relationships>
</file>

<file path=xl/worksheets/_rels/sheet484.xml.rels><?xml version="1.0" encoding="UTF-8" standalone="yes"?>
<Relationships xmlns="http://schemas.openxmlformats.org/package/2006/relationships"><Relationship Id="rId1" Type="http://schemas.openxmlformats.org/officeDocument/2006/relationships/printerSettings" Target="../printerSettings/printerSettings472.bin"/></Relationships>
</file>

<file path=xl/worksheets/_rels/sheet485.xml.rels><?xml version="1.0" encoding="UTF-8" standalone="yes"?>
<Relationships xmlns="http://schemas.openxmlformats.org/package/2006/relationships"><Relationship Id="rId1" Type="http://schemas.openxmlformats.org/officeDocument/2006/relationships/printerSettings" Target="../printerSettings/printerSettings473.bin"/></Relationships>
</file>

<file path=xl/worksheets/_rels/sheet486.xml.rels><?xml version="1.0" encoding="UTF-8" standalone="yes"?>
<Relationships xmlns="http://schemas.openxmlformats.org/package/2006/relationships"><Relationship Id="rId1" Type="http://schemas.openxmlformats.org/officeDocument/2006/relationships/printerSettings" Target="../printerSettings/printerSettings474.bin"/></Relationships>
</file>

<file path=xl/worksheets/_rels/sheet487.xml.rels><?xml version="1.0" encoding="UTF-8" standalone="yes"?>
<Relationships xmlns="http://schemas.openxmlformats.org/package/2006/relationships"><Relationship Id="rId1" Type="http://schemas.openxmlformats.org/officeDocument/2006/relationships/printerSettings" Target="../printerSettings/printerSettings475.bin"/></Relationships>
</file>

<file path=xl/worksheets/_rels/sheet488.xml.rels><?xml version="1.0" encoding="UTF-8" standalone="yes"?>
<Relationships xmlns="http://schemas.openxmlformats.org/package/2006/relationships"><Relationship Id="rId1" Type="http://schemas.openxmlformats.org/officeDocument/2006/relationships/printerSettings" Target="../printerSettings/printerSettings476.bin"/></Relationships>
</file>

<file path=xl/worksheets/_rels/sheet489.xml.rels><?xml version="1.0" encoding="UTF-8" standalone="yes"?>
<Relationships xmlns="http://schemas.openxmlformats.org/package/2006/relationships"><Relationship Id="rId1" Type="http://schemas.openxmlformats.org/officeDocument/2006/relationships/printerSettings" Target="../printerSettings/printerSettings477.bin"/></Relationships>
</file>

<file path=xl/worksheets/_rels/sheet490.xml.rels><?xml version="1.0" encoding="UTF-8" standalone="yes"?>
<Relationships xmlns="http://schemas.openxmlformats.org/package/2006/relationships"><Relationship Id="rId1" Type="http://schemas.openxmlformats.org/officeDocument/2006/relationships/printerSettings" Target="../printerSettings/printerSettings478.bin"/></Relationships>
</file>

<file path=xl/worksheets/_rels/sheet492.xml.rels><?xml version="1.0" encoding="UTF-8" standalone="yes"?>
<Relationships xmlns="http://schemas.openxmlformats.org/package/2006/relationships"><Relationship Id="rId1" Type="http://schemas.openxmlformats.org/officeDocument/2006/relationships/printerSettings" Target="../printerSettings/printerSettings4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1"/>
  <sheetViews>
    <sheetView showGridLines="0" tabSelected="1" zoomScaleNormal="100" workbookViewId="0">
      <selection activeCell="B1" sqref="B1:E1"/>
    </sheetView>
  </sheetViews>
  <sheetFormatPr baseColWidth="10" defaultRowHeight="11.25"/>
  <cols>
    <col min="1" max="1" width="1.28515625" style="274" bestFit="1" customWidth="1"/>
    <col min="2" max="2" width="16.28515625" style="274" customWidth="1"/>
    <col min="3" max="3" width="39.85546875" style="274" bestFit="1" customWidth="1"/>
    <col min="4" max="16384" width="11.42578125" style="274"/>
  </cols>
  <sheetData>
    <row r="1" spans="2:5" ht="44.25" customHeight="1">
      <c r="B1" s="1008" t="s">
        <v>2707</v>
      </c>
      <c r="C1" s="1009"/>
      <c r="D1" s="1009"/>
      <c r="E1" s="1009"/>
    </row>
    <row r="2" spans="2:5">
      <c r="B2" s="265"/>
    </row>
    <row r="3" spans="2:5">
      <c r="B3" s="409" t="s">
        <v>1357</v>
      </c>
      <c r="C3" s="1007" t="s">
        <v>1358</v>
      </c>
      <c r="D3" s="1007"/>
    </row>
    <row r="4" spans="2:5">
      <c r="B4" s="409" t="s">
        <v>2677</v>
      </c>
      <c r="C4" s="1007" t="s">
        <v>2676</v>
      </c>
      <c r="D4" s="1007"/>
    </row>
    <row r="5" spans="2:5">
      <c r="B5" s="409" t="s">
        <v>2679</v>
      </c>
      <c r="C5" s="1007" t="s">
        <v>2678</v>
      </c>
      <c r="D5" s="1007"/>
    </row>
    <row r="6" spans="2:5">
      <c r="B6" s="409" t="s">
        <v>2681</v>
      </c>
      <c r="C6" s="1010" t="s">
        <v>2680</v>
      </c>
      <c r="D6" s="1011"/>
    </row>
    <row r="7" spans="2:5">
      <c r="B7" s="409" t="s">
        <v>2683</v>
      </c>
      <c r="C7" s="1010" t="s">
        <v>2682</v>
      </c>
      <c r="D7" s="1011"/>
    </row>
    <row r="8" spans="2:5">
      <c r="B8" s="409" t="s">
        <v>12616</v>
      </c>
      <c r="C8" s="1010" t="s">
        <v>2684</v>
      </c>
      <c r="D8" s="1011"/>
    </row>
    <row r="9" spans="2:5">
      <c r="B9" s="409" t="s">
        <v>2686</v>
      </c>
      <c r="C9" s="1010" t="s">
        <v>2685</v>
      </c>
      <c r="D9" s="1011"/>
    </row>
    <row r="10" spans="2:5">
      <c r="B10" s="409" t="s">
        <v>2688</v>
      </c>
      <c r="C10" s="1010" t="s">
        <v>2687</v>
      </c>
      <c r="D10" s="1011"/>
    </row>
    <row r="11" spans="2:5">
      <c r="B11" s="409" t="s">
        <v>2690</v>
      </c>
      <c r="C11" s="1010" t="s">
        <v>2689</v>
      </c>
      <c r="D11" s="1011"/>
    </row>
    <row r="12" spans="2:5">
      <c r="B12" s="409" t="s">
        <v>2692</v>
      </c>
      <c r="C12" s="1010" t="s">
        <v>2691</v>
      </c>
      <c r="D12" s="1011"/>
    </row>
    <row r="13" spans="2:5">
      <c r="B13" s="409" t="s">
        <v>2693</v>
      </c>
      <c r="C13" s="1010" t="s">
        <v>2703</v>
      </c>
      <c r="D13" s="1011"/>
    </row>
    <row r="14" spans="2:5">
      <c r="B14" s="409" t="s">
        <v>12617</v>
      </c>
      <c r="C14" s="1010" t="s">
        <v>2694</v>
      </c>
      <c r="D14" s="1011"/>
    </row>
    <row r="15" spans="2:5">
      <c r="B15" s="409" t="s">
        <v>2695</v>
      </c>
      <c r="C15" s="1010" t="s">
        <v>2702</v>
      </c>
      <c r="D15" s="1011"/>
    </row>
    <row r="16" spans="2:5">
      <c r="B16" s="409" t="s">
        <v>2697</v>
      </c>
      <c r="C16" s="1010" t="s">
        <v>2696</v>
      </c>
      <c r="D16" s="1011"/>
    </row>
    <row r="17" spans="2:4">
      <c r="B17" s="409" t="s">
        <v>2698</v>
      </c>
      <c r="C17" s="1010" t="s">
        <v>2701</v>
      </c>
      <c r="D17" s="1011"/>
    </row>
    <row r="18" spans="2:4">
      <c r="B18" s="409" t="s">
        <v>2700</v>
      </c>
      <c r="C18" s="1010" t="s">
        <v>2699</v>
      </c>
      <c r="D18" s="1011"/>
    </row>
    <row r="19" spans="2:4">
      <c r="B19" s="409" t="s">
        <v>2705</v>
      </c>
      <c r="C19" s="1010" t="s">
        <v>2704</v>
      </c>
      <c r="D19" s="1011"/>
    </row>
    <row r="20" spans="2:4">
      <c r="B20" s="409" t="s">
        <v>12618</v>
      </c>
      <c r="C20" s="1010" t="s">
        <v>2706</v>
      </c>
      <c r="D20" s="1011"/>
    </row>
    <row r="21" spans="2:4">
      <c r="B21" s="410" t="s">
        <v>697</v>
      </c>
      <c r="C21" s="1010" t="s">
        <v>1359</v>
      </c>
      <c r="D21" s="1011"/>
    </row>
  </sheetData>
  <mergeCells count="20">
    <mergeCell ref="C16:D16"/>
    <mergeCell ref="C17:D17"/>
    <mergeCell ref="C18:D18"/>
    <mergeCell ref="C19:D19"/>
    <mergeCell ref="C3:D3"/>
    <mergeCell ref="B1:E1"/>
    <mergeCell ref="C4:D4"/>
    <mergeCell ref="C5:D5"/>
    <mergeCell ref="C21:D21"/>
    <mergeCell ref="C10:D10"/>
    <mergeCell ref="C11:D11"/>
    <mergeCell ref="C12:D12"/>
    <mergeCell ref="C13:D13"/>
    <mergeCell ref="C14:D14"/>
    <mergeCell ref="C20:D20"/>
    <mergeCell ref="C6:D6"/>
    <mergeCell ref="C7:D7"/>
    <mergeCell ref="C8:D8"/>
    <mergeCell ref="C9:D9"/>
    <mergeCell ref="C15:D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8"/>
  <sheetViews>
    <sheetView zoomScaleNormal="100" zoomScaleSheetLayoutView="100" workbookViewId="0">
      <pane ySplit="2" topLeftCell="A3" activePane="bottomLeft" state="frozen"/>
      <selection activeCell="B8" sqref="B8"/>
      <selection pane="bottomLeft" activeCell="B11" sqref="B11"/>
    </sheetView>
  </sheetViews>
  <sheetFormatPr baseColWidth="10" defaultColWidth="12.85546875" defaultRowHeight="11.25"/>
  <cols>
    <col min="1" max="1" width="14.7109375" style="2" customWidth="1"/>
    <col min="2" max="2" width="63.7109375" style="2" bestFit="1" customWidth="1"/>
    <col min="3" max="16384" width="12.85546875" style="2"/>
  </cols>
  <sheetData>
    <row r="1" spans="1:3" ht="35.1" customHeight="1">
      <c r="A1" s="1012" t="s">
        <v>157</v>
      </c>
      <c r="B1" s="1013"/>
      <c r="C1" s="1"/>
    </row>
    <row r="2" spans="1:3" ht="15" customHeight="1">
      <c r="A2" s="270" t="s">
        <v>155</v>
      </c>
      <c r="B2" s="271" t="s">
        <v>156</v>
      </c>
    </row>
    <row r="3" spans="1:3">
      <c r="A3" s="209"/>
      <c r="B3" s="213"/>
    </row>
    <row r="4" spans="1:3">
      <c r="A4" s="210"/>
      <c r="B4" s="214" t="s">
        <v>197</v>
      </c>
    </row>
    <row r="5" spans="1:3">
      <c r="A5" s="210"/>
      <c r="B5" s="214"/>
    </row>
    <row r="6" spans="1:3">
      <c r="A6" s="210"/>
      <c r="B6" s="236" t="s">
        <v>0</v>
      </c>
    </row>
    <row r="7" spans="1:3">
      <c r="A7" s="210" t="s">
        <v>1</v>
      </c>
      <c r="B7" s="215" t="s">
        <v>2</v>
      </c>
    </row>
    <row r="8" spans="1:3">
      <c r="A8" s="210" t="s">
        <v>3</v>
      </c>
      <c r="B8" s="215" t="s">
        <v>4</v>
      </c>
    </row>
    <row r="9" spans="1:3">
      <c r="A9" s="210" t="s">
        <v>5</v>
      </c>
      <c r="B9" s="215" t="s">
        <v>6</v>
      </c>
    </row>
    <row r="10" spans="1:3">
      <c r="A10" s="210" t="s">
        <v>319</v>
      </c>
      <c r="B10" s="215" t="s">
        <v>320</v>
      </c>
    </row>
    <row r="11" spans="1:3">
      <c r="A11" s="210" t="s">
        <v>7</v>
      </c>
      <c r="B11" s="215" t="s">
        <v>8</v>
      </c>
    </row>
    <row r="12" spans="1:3">
      <c r="A12" s="210" t="s">
        <v>9</v>
      </c>
      <c r="B12" s="215" t="s">
        <v>10</v>
      </c>
    </row>
    <row r="13" spans="1:3">
      <c r="A13" s="210" t="s">
        <v>11</v>
      </c>
      <c r="B13" s="215" t="s">
        <v>12</v>
      </c>
    </row>
    <row r="14" spans="1:3">
      <c r="A14" s="210" t="s">
        <v>13</v>
      </c>
      <c r="B14" s="215" t="s">
        <v>14</v>
      </c>
    </row>
    <row r="15" spans="1:3">
      <c r="A15" s="210" t="s">
        <v>15</v>
      </c>
      <c r="B15" s="215" t="s">
        <v>16</v>
      </c>
    </row>
    <row r="16" spans="1:3">
      <c r="A16" s="210" t="s">
        <v>17</v>
      </c>
      <c r="B16" s="215" t="s">
        <v>18</v>
      </c>
    </row>
    <row r="17" spans="1:2">
      <c r="A17" s="210" t="s">
        <v>19</v>
      </c>
      <c r="B17" s="215" t="s">
        <v>20</v>
      </c>
    </row>
    <row r="18" spans="1:2">
      <c r="A18" s="210" t="s">
        <v>21</v>
      </c>
      <c r="B18" s="215" t="s">
        <v>22</v>
      </c>
    </row>
    <row r="19" spans="1:2">
      <c r="A19" s="210" t="s">
        <v>23</v>
      </c>
      <c r="B19" s="215" t="s">
        <v>24</v>
      </c>
    </row>
    <row r="20" spans="1:2">
      <c r="A20" s="210" t="s">
        <v>25</v>
      </c>
      <c r="B20" s="215" t="s">
        <v>26</v>
      </c>
    </row>
    <row r="21" spans="1:2">
      <c r="A21" s="210" t="s">
        <v>27</v>
      </c>
      <c r="B21" s="215" t="s">
        <v>28</v>
      </c>
    </row>
    <row r="22" spans="1:2">
      <c r="A22" s="210" t="s">
        <v>285</v>
      </c>
      <c r="B22" s="215" t="s">
        <v>29</v>
      </c>
    </row>
    <row r="23" spans="1:2">
      <c r="A23" s="210" t="s">
        <v>286</v>
      </c>
      <c r="B23" s="215" t="s">
        <v>30</v>
      </c>
    </row>
    <row r="24" spans="1:2">
      <c r="A24" s="210" t="s">
        <v>287</v>
      </c>
      <c r="B24" s="215" t="s">
        <v>31</v>
      </c>
    </row>
    <row r="25" spans="1:2">
      <c r="A25" s="210" t="s">
        <v>32</v>
      </c>
      <c r="B25" s="215" t="s">
        <v>33</v>
      </c>
    </row>
    <row r="26" spans="1:2">
      <c r="A26" s="210" t="s">
        <v>34</v>
      </c>
      <c r="B26" s="215" t="s">
        <v>35</v>
      </c>
    </row>
    <row r="27" spans="1:2">
      <c r="A27" s="210" t="s">
        <v>36</v>
      </c>
      <c r="B27" s="215" t="s">
        <v>37</v>
      </c>
    </row>
    <row r="28" spans="1:2">
      <c r="A28" s="210" t="s">
        <v>38</v>
      </c>
      <c r="B28" s="215" t="s">
        <v>39</v>
      </c>
    </row>
    <row r="29" spans="1:2">
      <c r="A29" s="210" t="s">
        <v>261</v>
      </c>
      <c r="B29" s="215" t="s">
        <v>262</v>
      </c>
    </row>
    <row r="30" spans="1:2">
      <c r="A30" s="210"/>
      <c r="B30" s="215"/>
    </row>
    <row r="31" spans="1:2">
      <c r="A31" s="210"/>
      <c r="B31" s="236"/>
    </row>
    <row r="32" spans="1:2">
      <c r="A32" s="210" t="s">
        <v>213</v>
      </c>
      <c r="B32" s="215" t="s">
        <v>195</v>
      </c>
    </row>
    <row r="33" spans="1:2">
      <c r="A33" s="210" t="s">
        <v>214</v>
      </c>
      <c r="B33" s="215" t="s">
        <v>196</v>
      </c>
    </row>
    <row r="34" spans="1:2">
      <c r="A34" s="210"/>
      <c r="B34" s="215"/>
    </row>
    <row r="35" spans="1:2">
      <c r="A35" s="210"/>
      <c r="B35" s="214" t="s">
        <v>198</v>
      </c>
    </row>
    <row r="36" spans="1:2">
      <c r="A36" s="210" t="s">
        <v>210</v>
      </c>
      <c r="B36" s="215" t="s">
        <v>41</v>
      </c>
    </row>
    <row r="37" spans="1:2">
      <c r="A37" s="210"/>
      <c r="B37" s="215" t="s">
        <v>42</v>
      </c>
    </row>
    <row r="38" spans="1:2" ht="12" thickBot="1">
      <c r="A38" s="211"/>
      <c r="B38" s="212"/>
    </row>
  </sheetData>
  <sheetProtection algorithmName="SHA-512" hashValue="57ZNcwWhU4oGpwrQV2/u7VIJEQHd5AHZEGXlcXTuBYlztGcGf4kndt0hCpqRf4XsaHTk2sWU2yiNew46aVqDKg==" saltValue="iTG4hN3+S4mXaeZCf6rZBg==" spinCount="100000" sheet="1" objects="1" scenarios="1" autoFilter="0"/>
  <mergeCells count="1">
    <mergeCell ref="A1:B1"/>
  </mergeCells>
  <printOptions horizontalCentered="1"/>
  <pageMargins left="0.11811023622047245" right="0.11811023622047245" top="0.55118110236220474" bottom="0.35433070866141736"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zoomScaleSheetLayoutView="90" workbookViewId="0">
      <selection activeCell="A4" sqref="A4"/>
    </sheetView>
  </sheetViews>
  <sheetFormatPr baseColWidth="10" defaultRowHeight="11.25"/>
  <cols>
    <col min="1" max="1" width="20.7109375" style="19" customWidth="1"/>
    <col min="2" max="2" width="50.7109375" style="19" customWidth="1"/>
    <col min="3" max="3" width="17.7109375" style="21" customWidth="1"/>
    <col min="4" max="4" width="27.42578125" style="164" customWidth="1"/>
    <col min="5" max="5" width="17.7109375" style="164"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c r="C3" s="9"/>
      <c r="D3" s="5"/>
      <c r="E3" s="6"/>
    </row>
    <row r="4" spans="1:6" s="274" customFormat="1">
      <c r="C4" s="9"/>
      <c r="D4" s="5"/>
      <c r="E4" s="6"/>
    </row>
    <row r="5" spans="1:6" s="274" customFormat="1" ht="11.25" customHeight="1">
      <c r="A5" s="10" t="s">
        <v>141</v>
      </c>
      <c r="B5" s="11"/>
      <c r="C5" s="9"/>
      <c r="D5" s="4"/>
      <c r="E5" s="366" t="s">
        <v>45</v>
      </c>
    </row>
    <row r="6" spans="1:6" s="274" customFormat="1">
      <c r="A6" s="13"/>
      <c r="B6" s="13"/>
      <c r="C6" s="14"/>
      <c r="D6" s="3"/>
      <c r="E6" s="4"/>
      <c r="F6" s="3"/>
    </row>
    <row r="7" spans="1:6" ht="15" customHeight="1">
      <c r="A7" s="15" t="s">
        <v>46</v>
      </c>
      <c r="B7" s="16" t="s">
        <v>47</v>
      </c>
      <c r="C7" s="17" t="s">
        <v>48</v>
      </c>
      <c r="D7" s="18" t="s">
        <v>49</v>
      </c>
      <c r="E7" s="17" t="s">
        <v>50</v>
      </c>
    </row>
    <row r="8" spans="1:6" ht="22.5" customHeight="1">
      <c r="A8" s="155" t="s">
        <v>698</v>
      </c>
      <c r="B8" s="155" t="s">
        <v>699</v>
      </c>
      <c r="C8" s="378">
        <v>35750.31</v>
      </c>
      <c r="D8" s="379" t="s">
        <v>700</v>
      </c>
      <c r="E8" s="132"/>
    </row>
    <row r="9" spans="1:6" ht="11.25" customHeight="1">
      <c r="A9" s="155"/>
      <c r="B9" s="155"/>
      <c r="C9" s="132"/>
      <c r="D9" s="141"/>
      <c r="E9" s="132"/>
    </row>
    <row r="10" spans="1:6" ht="11.25" customHeight="1">
      <c r="A10" s="155"/>
      <c r="B10" s="155"/>
      <c r="C10" s="132"/>
      <c r="D10" s="141"/>
      <c r="E10" s="132"/>
    </row>
    <row r="11" spans="1:6" ht="11.25" customHeight="1">
      <c r="A11" s="155"/>
      <c r="B11" s="155"/>
      <c r="C11" s="132"/>
      <c r="D11" s="141"/>
      <c r="E11" s="132"/>
    </row>
    <row r="12" spans="1:6" ht="11.25" customHeight="1">
      <c r="A12" s="155"/>
      <c r="B12" s="155"/>
      <c r="C12" s="132"/>
      <c r="D12" s="141"/>
      <c r="E12" s="132"/>
    </row>
    <row r="13" spans="1:6" ht="11.25" customHeight="1">
      <c r="A13" s="155"/>
      <c r="B13" s="155"/>
      <c r="C13" s="132"/>
      <c r="D13" s="141"/>
      <c r="E13" s="132"/>
    </row>
    <row r="14" spans="1:6" ht="11.25" customHeight="1">
      <c r="A14" s="155"/>
      <c r="B14" s="155"/>
      <c r="C14" s="132"/>
      <c r="D14" s="141"/>
      <c r="E14" s="132"/>
    </row>
    <row r="15" spans="1:6" ht="11.25" customHeight="1">
      <c r="A15" s="155"/>
      <c r="B15" s="155"/>
      <c r="C15" s="132"/>
      <c r="D15" s="141"/>
      <c r="E15" s="132"/>
    </row>
    <row r="16" spans="1:6" ht="11.25" customHeight="1">
      <c r="A16" s="155"/>
      <c r="B16" s="155"/>
      <c r="C16" s="132"/>
      <c r="D16" s="141"/>
      <c r="E16" s="132"/>
    </row>
    <row r="17" spans="1:6" ht="11.25" customHeight="1">
      <c r="A17" s="155"/>
      <c r="B17" s="155"/>
      <c r="C17" s="132"/>
      <c r="D17" s="141"/>
      <c r="E17" s="132"/>
    </row>
    <row r="18" spans="1:6">
      <c r="A18" s="155"/>
      <c r="B18" s="155"/>
      <c r="C18" s="132"/>
      <c r="D18" s="141"/>
      <c r="E18" s="132"/>
    </row>
    <row r="19" spans="1:6">
      <c r="A19" s="155"/>
      <c r="B19" s="155"/>
      <c r="C19" s="132"/>
      <c r="D19" s="141"/>
      <c r="E19" s="132"/>
    </row>
    <row r="20" spans="1:6">
      <c r="A20" s="156"/>
      <c r="B20" s="156"/>
      <c r="C20" s="146"/>
      <c r="D20" s="141"/>
      <c r="E20" s="146"/>
    </row>
    <row r="21" spans="1:6">
      <c r="A21" s="157"/>
      <c r="B21" s="157" t="s">
        <v>223</v>
      </c>
      <c r="C21" s="20">
        <f>SUM(C8:C20)</f>
        <v>35750.31</v>
      </c>
      <c r="D21" s="140"/>
      <c r="E21" s="20"/>
    </row>
    <row r="22" spans="1:6">
      <c r="A22" s="158"/>
      <c r="B22" s="158"/>
      <c r="C22" s="159"/>
      <c r="D22" s="158"/>
      <c r="E22" s="159"/>
    </row>
    <row r="23" spans="1:6">
      <c r="A23" s="158"/>
      <c r="B23" s="158"/>
      <c r="C23" s="159"/>
      <c r="D23" s="158"/>
      <c r="E23" s="159"/>
    </row>
    <row r="24" spans="1:6" ht="11.25" customHeight="1">
      <c r="A24" s="10" t="s">
        <v>211</v>
      </c>
      <c r="B24" s="11"/>
      <c r="C24" s="22"/>
      <c r="D24" s="366" t="s">
        <v>45</v>
      </c>
    </row>
    <row r="25" spans="1:6">
      <c r="A25" s="274"/>
      <c r="B25" s="274"/>
      <c r="C25" s="9"/>
      <c r="D25" s="5"/>
      <c r="E25" s="6"/>
      <c r="F25" s="274"/>
    </row>
    <row r="26" spans="1:6" ht="15" customHeight="1">
      <c r="A26" s="15" t="s">
        <v>46</v>
      </c>
      <c r="B26" s="16" t="s">
        <v>47</v>
      </c>
      <c r="C26" s="17" t="s">
        <v>48</v>
      </c>
      <c r="D26" s="18" t="s">
        <v>49</v>
      </c>
      <c r="E26" s="24"/>
    </row>
    <row r="27" spans="1:6" ht="11.25" customHeight="1">
      <c r="A27" s="150"/>
      <c r="B27" s="160"/>
      <c r="C27" s="143"/>
      <c r="D27" s="132"/>
      <c r="E27" s="25"/>
    </row>
    <row r="28" spans="1:6" ht="11.25" customHeight="1">
      <c r="A28" s="150"/>
      <c r="B28" s="160"/>
      <c r="C28" s="143"/>
      <c r="D28" s="132"/>
      <c r="E28" s="25"/>
    </row>
    <row r="29" spans="1:6" ht="11.25" customHeight="1">
      <c r="A29" s="150"/>
      <c r="B29" s="160"/>
      <c r="C29" s="143"/>
      <c r="D29" s="132"/>
      <c r="E29" s="25"/>
    </row>
    <row r="30" spans="1:6" ht="11.25" customHeight="1">
      <c r="A30" s="150"/>
      <c r="B30" s="160"/>
      <c r="C30" s="143"/>
      <c r="D30" s="132"/>
      <c r="E30" s="25"/>
    </row>
    <row r="31" spans="1:6" ht="11.25" customHeight="1">
      <c r="A31" s="150"/>
      <c r="B31" s="160"/>
      <c r="C31" s="143"/>
      <c r="D31" s="132"/>
      <c r="E31" s="25"/>
    </row>
    <row r="32" spans="1:6" ht="11.25" customHeight="1">
      <c r="A32" s="150"/>
      <c r="B32" s="160"/>
      <c r="C32" s="143"/>
      <c r="D32" s="132"/>
      <c r="E32" s="25"/>
    </row>
    <row r="33" spans="1:5" ht="11.25" customHeight="1">
      <c r="A33" s="150"/>
      <c r="B33" s="160"/>
      <c r="C33" s="143"/>
      <c r="D33" s="132"/>
      <c r="E33" s="25"/>
    </row>
    <row r="34" spans="1:5" ht="11.25" customHeight="1">
      <c r="A34" s="150"/>
      <c r="B34" s="160"/>
      <c r="C34" s="143"/>
      <c r="D34" s="132"/>
      <c r="E34" s="25"/>
    </row>
    <row r="35" spans="1:5" ht="11.25" customHeight="1">
      <c r="A35" s="150"/>
      <c r="B35" s="160"/>
      <c r="C35" s="143"/>
      <c r="D35" s="132"/>
      <c r="E35" s="25"/>
    </row>
    <row r="36" spans="1:5" ht="11.25" customHeight="1">
      <c r="A36" s="150"/>
      <c r="B36" s="160"/>
      <c r="C36" s="143"/>
      <c r="D36" s="132"/>
      <c r="E36" s="25"/>
    </row>
    <row r="37" spans="1:5" ht="11.25" customHeight="1">
      <c r="A37" s="150"/>
      <c r="B37" s="160"/>
      <c r="C37" s="143"/>
      <c r="D37" s="132"/>
      <c r="E37" s="25"/>
    </row>
    <row r="38" spans="1:5" ht="11.25" customHeight="1">
      <c r="A38" s="150"/>
      <c r="B38" s="160"/>
      <c r="C38" s="143"/>
      <c r="D38" s="132"/>
      <c r="E38" s="25"/>
    </row>
    <row r="39" spans="1:5" ht="11.25" customHeight="1">
      <c r="A39" s="150"/>
      <c r="B39" s="160"/>
      <c r="C39" s="143"/>
      <c r="D39" s="132"/>
      <c r="E39" s="25"/>
    </row>
    <row r="40" spans="1:5" ht="11.25" customHeight="1">
      <c r="A40" s="150"/>
      <c r="B40" s="160"/>
      <c r="C40" s="143"/>
      <c r="D40" s="132"/>
      <c r="E40" s="25"/>
    </row>
    <row r="41" spans="1:5" ht="11.25" customHeight="1">
      <c r="A41" s="150"/>
      <c r="B41" s="160"/>
      <c r="C41" s="143"/>
      <c r="D41" s="132"/>
      <c r="E41" s="25"/>
    </row>
    <row r="42" spans="1:5" ht="11.25" customHeight="1">
      <c r="A42" s="150"/>
      <c r="B42" s="160"/>
      <c r="C42" s="143"/>
      <c r="D42" s="132"/>
      <c r="E42" s="25"/>
    </row>
    <row r="43" spans="1:5" ht="11.25" customHeight="1">
      <c r="A43" s="150"/>
      <c r="B43" s="160"/>
      <c r="C43" s="143"/>
      <c r="D43" s="132"/>
      <c r="E43" s="25"/>
    </row>
    <row r="44" spans="1:5" ht="11.25" customHeight="1">
      <c r="A44" s="150"/>
      <c r="B44" s="160"/>
      <c r="C44" s="143"/>
      <c r="D44" s="132"/>
      <c r="E44" s="25"/>
    </row>
    <row r="45" spans="1:5" ht="11.25" customHeight="1">
      <c r="A45" s="150"/>
      <c r="B45" s="160"/>
      <c r="C45" s="143"/>
      <c r="D45" s="132"/>
      <c r="E45" s="25"/>
    </row>
    <row r="46" spans="1:5" ht="11.25" customHeight="1">
      <c r="A46" s="150"/>
      <c r="B46" s="160"/>
      <c r="C46" s="143"/>
      <c r="D46" s="132"/>
      <c r="E46" s="25"/>
    </row>
    <row r="47" spans="1:5" ht="11.25" customHeight="1">
      <c r="A47" s="150"/>
      <c r="B47" s="160"/>
      <c r="C47" s="143"/>
      <c r="D47" s="132"/>
      <c r="E47" s="25"/>
    </row>
    <row r="48" spans="1:5" ht="11.25" customHeight="1">
      <c r="A48" s="150"/>
      <c r="B48" s="160"/>
      <c r="C48" s="143"/>
      <c r="D48" s="132"/>
      <c r="E48" s="25"/>
    </row>
    <row r="49" spans="1:6" ht="11.25" customHeight="1">
      <c r="A49" s="150"/>
      <c r="B49" s="160"/>
      <c r="C49" s="143"/>
      <c r="D49" s="132"/>
      <c r="E49" s="25"/>
    </row>
    <row r="50" spans="1:6" ht="11.25" customHeight="1">
      <c r="A50" s="150"/>
      <c r="B50" s="160"/>
      <c r="C50" s="143"/>
      <c r="D50" s="132"/>
      <c r="E50" s="25"/>
    </row>
    <row r="51" spans="1:6" ht="11.25" customHeight="1">
      <c r="A51" s="150"/>
      <c r="B51" s="160"/>
      <c r="C51" s="143"/>
      <c r="D51" s="132"/>
      <c r="E51" s="25"/>
    </row>
    <row r="52" spans="1:6">
      <c r="A52" s="161"/>
      <c r="B52" s="161" t="s">
        <v>224</v>
      </c>
      <c r="C52" s="26">
        <f>SUM(C27:C51)</f>
        <v>0</v>
      </c>
      <c r="D52" s="142"/>
      <c r="E52" s="27"/>
    </row>
    <row r="53" spans="1:6">
      <c r="A53" s="154"/>
      <c r="B53" s="154"/>
      <c r="C53" s="162"/>
      <c r="D53" s="154"/>
      <c r="E53" s="162"/>
      <c r="F53" s="274"/>
    </row>
    <row r="54" spans="1:6">
      <c r="A54" s="154"/>
      <c r="B54" s="154"/>
      <c r="C54" s="162"/>
      <c r="D54" s="154"/>
      <c r="E54" s="162"/>
      <c r="F54" s="274"/>
    </row>
    <row r="55" spans="1:6" ht="11.25" customHeight="1">
      <c r="A55" s="10" t="s">
        <v>148</v>
      </c>
      <c r="B55" s="11"/>
      <c r="C55" s="22"/>
      <c r="D55" s="274"/>
      <c r="E55" s="366" t="s">
        <v>45</v>
      </c>
    </row>
    <row r="56" spans="1:6">
      <c r="A56" s="274"/>
      <c r="B56" s="274"/>
      <c r="C56" s="9"/>
      <c r="D56" s="274"/>
      <c r="E56" s="9"/>
      <c r="F56" s="274"/>
    </row>
    <row r="57" spans="1:6" ht="15" customHeight="1">
      <c r="A57" s="15" t="s">
        <v>46</v>
      </c>
      <c r="B57" s="16" t="s">
        <v>47</v>
      </c>
      <c r="C57" s="17" t="s">
        <v>48</v>
      </c>
      <c r="D57" s="18" t="s">
        <v>49</v>
      </c>
      <c r="E57" s="17" t="s">
        <v>50</v>
      </c>
      <c r="F57" s="28"/>
    </row>
    <row r="58" spans="1:6">
      <c r="A58" s="150"/>
      <c r="B58" s="160"/>
      <c r="C58" s="143"/>
      <c r="D58" s="143"/>
      <c r="E58" s="132"/>
      <c r="F58" s="25"/>
    </row>
    <row r="59" spans="1:6">
      <c r="A59" s="150"/>
      <c r="B59" s="160"/>
      <c r="C59" s="143"/>
      <c r="D59" s="143"/>
      <c r="E59" s="132"/>
      <c r="F59" s="25"/>
    </row>
    <row r="60" spans="1:6">
      <c r="A60" s="150"/>
      <c r="B60" s="160"/>
      <c r="C60" s="143"/>
      <c r="D60" s="143"/>
      <c r="E60" s="132"/>
      <c r="F60" s="25"/>
    </row>
    <row r="61" spans="1:6">
      <c r="A61" s="150"/>
      <c r="B61" s="160"/>
      <c r="C61" s="143"/>
      <c r="D61" s="143"/>
      <c r="E61" s="132"/>
      <c r="F61" s="25"/>
    </row>
    <row r="62" spans="1:6">
      <c r="A62" s="150"/>
      <c r="B62" s="160"/>
      <c r="C62" s="143"/>
      <c r="D62" s="143"/>
      <c r="E62" s="132"/>
      <c r="F62" s="25"/>
    </row>
    <row r="63" spans="1:6">
      <c r="A63" s="150"/>
      <c r="B63" s="160"/>
      <c r="C63" s="143"/>
      <c r="D63" s="143"/>
      <c r="E63" s="132"/>
      <c r="F63" s="25"/>
    </row>
    <row r="64" spans="1:6">
      <c r="A64" s="150"/>
      <c r="B64" s="160"/>
      <c r="C64" s="143"/>
      <c r="D64" s="143"/>
      <c r="E64" s="132"/>
      <c r="F64" s="25"/>
    </row>
    <row r="65" spans="1:6">
      <c r="A65" s="161"/>
      <c r="B65" s="161" t="s">
        <v>225</v>
      </c>
      <c r="C65" s="26">
        <f>SUM(C58:C64)</f>
        <v>0</v>
      </c>
      <c r="D65" s="144"/>
      <c r="E65" s="20"/>
      <c r="F65" s="27"/>
    </row>
    <row r="66" spans="1:6">
      <c r="A66" s="154"/>
      <c r="B66" s="154"/>
      <c r="C66" s="162"/>
      <c r="D66" s="154"/>
      <c r="E66" s="162"/>
      <c r="F66" s="274"/>
    </row>
    <row r="67" spans="1:6">
      <c r="A67" s="154"/>
      <c r="B67" s="154"/>
      <c r="C67" s="162"/>
      <c r="D67" s="154"/>
      <c r="E67" s="162"/>
      <c r="F67" s="274"/>
    </row>
    <row r="68" spans="1:6" ht="11.25" customHeight="1">
      <c r="A68" s="10" t="s">
        <v>149</v>
      </c>
      <c r="B68" s="11"/>
      <c r="C68" s="22"/>
      <c r="D68" s="274"/>
      <c r="E68" s="366" t="s">
        <v>45</v>
      </c>
    </row>
    <row r="69" spans="1:6">
      <c r="A69" s="274"/>
      <c r="B69" s="274"/>
      <c r="C69" s="9"/>
      <c r="D69" s="274"/>
      <c r="E69" s="9"/>
      <c r="F69" s="274"/>
    </row>
    <row r="70" spans="1:6" ht="15" customHeight="1">
      <c r="A70" s="15" t="s">
        <v>46</v>
      </c>
      <c r="B70" s="16" t="s">
        <v>47</v>
      </c>
      <c r="C70" s="17" t="s">
        <v>48</v>
      </c>
      <c r="D70" s="18" t="s">
        <v>49</v>
      </c>
      <c r="E70" s="17" t="s">
        <v>50</v>
      </c>
      <c r="F70" s="28"/>
    </row>
    <row r="71" spans="1:6">
      <c r="A71" s="155"/>
      <c r="B71" s="155"/>
      <c r="C71" s="132"/>
      <c r="D71" s="132"/>
      <c r="E71" s="132"/>
      <c r="F71" s="25"/>
    </row>
    <row r="72" spans="1:6">
      <c r="A72" s="155"/>
      <c r="B72" s="155"/>
      <c r="C72" s="132"/>
      <c r="D72" s="132"/>
      <c r="E72" s="132"/>
      <c r="F72" s="25"/>
    </row>
    <row r="73" spans="1:6">
      <c r="A73" s="155"/>
      <c r="B73" s="155"/>
      <c r="C73" s="132"/>
      <c r="D73" s="132"/>
      <c r="E73" s="132"/>
      <c r="F73" s="25"/>
    </row>
    <row r="74" spans="1:6">
      <c r="A74" s="155"/>
      <c r="B74" s="155"/>
      <c r="C74" s="132"/>
      <c r="D74" s="132"/>
      <c r="E74" s="132"/>
      <c r="F74" s="25"/>
    </row>
    <row r="75" spans="1:6">
      <c r="A75" s="155"/>
      <c r="B75" s="155"/>
      <c r="C75" s="132"/>
      <c r="D75" s="132"/>
      <c r="E75" s="132"/>
      <c r="F75" s="25"/>
    </row>
    <row r="76" spans="1:6">
      <c r="A76" s="155"/>
      <c r="B76" s="155"/>
      <c r="C76" s="132"/>
      <c r="D76" s="132"/>
      <c r="E76" s="132"/>
      <c r="F76" s="25"/>
    </row>
    <row r="77" spans="1:6">
      <c r="A77" s="155"/>
      <c r="B77" s="155"/>
      <c r="C77" s="132"/>
      <c r="D77" s="132"/>
      <c r="E77" s="132"/>
      <c r="F77" s="25"/>
    </row>
    <row r="78" spans="1:6">
      <c r="A78" s="163"/>
      <c r="B78" s="163" t="s">
        <v>226</v>
      </c>
      <c r="C78" s="30">
        <f>SUM(C71:C77)</f>
        <v>0</v>
      </c>
      <c r="D78" s="145"/>
      <c r="E78" s="31"/>
      <c r="F78" s="27"/>
    </row>
  </sheetData>
  <dataValidations count="5">
    <dataValidation allowBlank="1" showInputMessage="1" showErrorMessage="1" prompt="Saldo final de la Información Financiera Trimestral que se presenta (trimestral: 1er, 2do, 3ro. o 4to.)." sqref="C7 C26 C57 C70"/>
    <dataValidation allowBlank="1" showInputMessage="1" showErrorMessage="1" prompt="Corresponde al número de la cuenta de acuerdo al Plan de Cuentas emitido por el CONAC (DOF 23/12/2015)." sqref="A7 A26 A57 A70"/>
    <dataValidation allowBlank="1" showInputMessage="1" showErrorMessage="1" prompt="Corresponde al nombre o descripción de la cuenta de acuerdo al Plan de Cuentas emitido por el CONAC." sqref="B7 B26 B57 B70"/>
    <dataValidation allowBlank="1" showInputMessage="1" showErrorMessage="1" prompt="Especificar el tipo de instrumento de inversión: Bondes, Petrobonos, Cetes, Mesa de dinero, etc." sqref="D7 D26 D57 D70"/>
    <dataValidation allowBlank="1" showInputMessage="1" showErrorMessage="1" prompt="En los casos en que la inversión se localice en dos o mas tipos de instrumentos, se detallará cada una de ellas y el importe invertido." sqref="E7 E57 E70"/>
  </dataValidations>
  <pageMargins left="0.7" right="0.7" top="0.75" bottom="0.75" header="0.3" footer="0.3"/>
  <pageSetup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115" zoomScaleNormal="115" zoomScaleSheetLayoutView="100" workbookViewId="0">
      <selection activeCell="A4" sqref="A4"/>
    </sheetView>
  </sheetViews>
  <sheetFormatPr baseColWidth="10" defaultRowHeight="11.25"/>
  <cols>
    <col min="1" max="1" width="20.7109375" style="274" customWidth="1"/>
    <col min="2" max="2" width="50.7109375" style="274" customWidth="1"/>
    <col min="3" max="7" width="17.7109375" style="9" customWidth="1"/>
    <col min="8" max="9" width="11.42578125" style="274" customWidth="1"/>
    <col min="10" max="16384" width="11.42578125" style="274"/>
  </cols>
  <sheetData>
    <row r="1" spans="1:7">
      <c r="A1" s="3" t="s">
        <v>43</v>
      </c>
      <c r="B1" s="3"/>
      <c r="G1" s="32"/>
    </row>
    <row r="2" spans="1:7">
      <c r="A2" s="3" t="s">
        <v>199</v>
      </c>
      <c r="B2" s="3"/>
      <c r="C2" s="21"/>
      <c r="D2" s="21"/>
    </row>
    <row r="3" spans="1:7">
      <c r="B3" s="3"/>
      <c r="C3" s="21"/>
      <c r="D3" s="21"/>
    </row>
    <row r="5" spans="1:7" s="35" customFormat="1" ht="11.25" customHeight="1">
      <c r="A5" s="33" t="s">
        <v>142</v>
      </c>
      <c r="B5" s="33"/>
      <c r="C5" s="34"/>
      <c r="D5" s="34"/>
      <c r="E5" s="9"/>
      <c r="F5" s="9"/>
      <c r="G5" s="253" t="s">
        <v>51</v>
      </c>
    </row>
    <row r="6" spans="1:7">
      <c r="A6" s="13"/>
      <c r="B6" s="13"/>
      <c r="C6" s="4"/>
      <c r="D6" s="4"/>
      <c r="E6" s="4"/>
      <c r="F6" s="4"/>
      <c r="G6" s="4"/>
    </row>
    <row r="7" spans="1:7" ht="15" customHeight="1">
      <c r="A7" s="15" t="s">
        <v>46</v>
      </c>
      <c r="B7" s="16" t="s">
        <v>47</v>
      </c>
      <c r="C7" s="17" t="s">
        <v>48</v>
      </c>
      <c r="D7" s="305">
        <v>2015</v>
      </c>
      <c r="E7" s="275" t="s">
        <v>207</v>
      </c>
      <c r="F7" s="275" t="s">
        <v>158</v>
      </c>
      <c r="G7" s="36" t="s">
        <v>52</v>
      </c>
    </row>
    <row r="8" spans="1:7">
      <c r="A8" s="150" t="s">
        <v>701</v>
      </c>
      <c r="B8" s="150" t="s">
        <v>702</v>
      </c>
      <c r="C8" s="165">
        <v>0</v>
      </c>
      <c r="D8" s="165">
        <v>0</v>
      </c>
      <c r="E8" s="165">
        <v>206</v>
      </c>
      <c r="F8" s="165">
        <v>0</v>
      </c>
      <c r="G8" s="165">
        <v>0</v>
      </c>
    </row>
    <row r="9" spans="1:7">
      <c r="A9" s="150" t="s">
        <v>703</v>
      </c>
      <c r="B9" s="150" t="s">
        <v>704</v>
      </c>
      <c r="C9" s="165">
        <v>0</v>
      </c>
      <c r="D9" s="165">
        <v>84</v>
      </c>
      <c r="E9" s="165">
        <v>0</v>
      </c>
      <c r="F9" s="165">
        <v>0</v>
      </c>
      <c r="G9" s="165">
        <v>0</v>
      </c>
    </row>
    <row r="10" spans="1:7">
      <c r="A10" s="150" t="s">
        <v>705</v>
      </c>
      <c r="B10" s="150" t="s">
        <v>706</v>
      </c>
      <c r="C10" s="165">
        <v>0</v>
      </c>
      <c r="D10" s="165">
        <v>0</v>
      </c>
      <c r="E10" s="165">
        <v>100</v>
      </c>
      <c r="F10" s="165">
        <v>0</v>
      </c>
      <c r="G10" s="165">
        <v>0</v>
      </c>
    </row>
    <row r="11" spans="1:7">
      <c r="A11" s="150" t="s">
        <v>707</v>
      </c>
      <c r="B11" s="150" t="s">
        <v>708</v>
      </c>
      <c r="C11" s="165">
        <v>0</v>
      </c>
      <c r="D11" s="165">
        <v>0</v>
      </c>
      <c r="E11" s="165">
        <v>103.34</v>
      </c>
      <c r="F11" s="165">
        <v>0</v>
      </c>
      <c r="G11" s="165">
        <v>0</v>
      </c>
    </row>
    <row r="12" spans="1:7">
      <c r="A12" s="150" t="s">
        <v>709</v>
      </c>
      <c r="B12" s="150" t="s">
        <v>710</v>
      </c>
      <c r="C12" s="165">
        <v>0</v>
      </c>
      <c r="D12" s="165">
        <v>153.34</v>
      </c>
      <c r="E12" s="165">
        <v>0</v>
      </c>
      <c r="F12" s="165">
        <v>0</v>
      </c>
      <c r="G12" s="165">
        <v>0</v>
      </c>
    </row>
    <row r="13" spans="1:7">
      <c r="A13" s="150" t="s">
        <v>711</v>
      </c>
      <c r="B13" s="150" t="s">
        <v>712</v>
      </c>
      <c r="C13" s="165">
        <v>434</v>
      </c>
      <c r="D13" s="165">
        <v>0</v>
      </c>
      <c r="E13" s="165">
        <v>70</v>
      </c>
      <c r="F13" s="165">
        <v>0</v>
      </c>
      <c r="G13" s="165">
        <v>0</v>
      </c>
    </row>
    <row r="14" spans="1:7">
      <c r="A14" s="150" t="s">
        <v>713</v>
      </c>
      <c r="B14" s="150" t="s">
        <v>714</v>
      </c>
      <c r="C14" s="165">
        <v>0</v>
      </c>
      <c r="D14" s="165">
        <v>0</v>
      </c>
      <c r="E14" s="165">
        <v>900</v>
      </c>
      <c r="F14" s="165">
        <v>0</v>
      </c>
      <c r="G14" s="165">
        <v>0</v>
      </c>
    </row>
    <row r="15" spans="1:7">
      <c r="A15" s="150" t="s">
        <v>715</v>
      </c>
      <c r="B15" s="150" t="s">
        <v>716</v>
      </c>
      <c r="C15" s="165">
        <v>0</v>
      </c>
      <c r="D15" s="165">
        <v>0</v>
      </c>
      <c r="E15" s="165">
        <v>73.75</v>
      </c>
      <c r="F15" s="165">
        <v>0</v>
      </c>
      <c r="G15" s="165">
        <v>0</v>
      </c>
    </row>
    <row r="16" spans="1:7">
      <c r="A16" s="150" t="s">
        <v>717</v>
      </c>
      <c r="B16" s="150" t="s">
        <v>718</v>
      </c>
      <c r="C16" s="165">
        <v>0</v>
      </c>
      <c r="D16" s="165">
        <v>0</v>
      </c>
      <c r="E16" s="165">
        <v>395</v>
      </c>
      <c r="F16" s="165">
        <v>0</v>
      </c>
      <c r="G16" s="165">
        <v>0</v>
      </c>
    </row>
    <row r="17" spans="1:7">
      <c r="A17" s="150" t="s">
        <v>719</v>
      </c>
      <c r="B17" s="150" t="s">
        <v>720</v>
      </c>
      <c r="C17" s="165">
        <v>170</v>
      </c>
      <c r="D17" s="165">
        <v>0</v>
      </c>
      <c r="E17" s="165">
        <v>0</v>
      </c>
      <c r="F17" s="165">
        <v>0</v>
      </c>
      <c r="G17" s="165">
        <v>0</v>
      </c>
    </row>
    <row r="18" spans="1:7">
      <c r="A18" s="150" t="s">
        <v>721</v>
      </c>
      <c r="B18" s="150" t="s">
        <v>722</v>
      </c>
      <c r="C18" s="165">
        <v>0</v>
      </c>
      <c r="D18" s="165">
        <v>156.68</v>
      </c>
      <c r="E18" s="165">
        <v>0</v>
      </c>
      <c r="F18" s="165">
        <v>0</v>
      </c>
      <c r="G18" s="165">
        <v>0</v>
      </c>
    </row>
    <row r="19" spans="1:7">
      <c r="A19" s="150" t="s">
        <v>723</v>
      </c>
      <c r="B19" s="150" t="s">
        <v>724</v>
      </c>
      <c r="C19" s="165">
        <v>273.33</v>
      </c>
      <c r="D19" s="165">
        <v>0</v>
      </c>
      <c r="E19" s="165">
        <v>100</v>
      </c>
      <c r="F19" s="165">
        <v>0</v>
      </c>
      <c r="G19" s="165">
        <v>0</v>
      </c>
    </row>
    <row r="20" spans="1:7">
      <c r="A20" s="150" t="s">
        <v>725</v>
      </c>
      <c r="B20" s="150" t="s">
        <v>726</v>
      </c>
      <c r="C20" s="165">
        <v>0</v>
      </c>
      <c r="D20" s="165">
        <v>0</v>
      </c>
      <c r="E20" s="165">
        <v>100</v>
      </c>
      <c r="F20" s="165">
        <v>0</v>
      </c>
      <c r="G20" s="165">
        <v>0</v>
      </c>
    </row>
    <row r="21" spans="1:7">
      <c r="A21" s="150" t="s">
        <v>727</v>
      </c>
      <c r="B21" s="150" t="s">
        <v>728</v>
      </c>
      <c r="C21" s="165">
        <v>0</v>
      </c>
      <c r="D21" s="165">
        <v>0</v>
      </c>
      <c r="E21" s="165">
        <v>914.4</v>
      </c>
      <c r="F21" s="165">
        <v>0</v>
      </c>
      <c r="G21" s="165">
        <v>0</v>
      </c>
    </row>
    <row r="22" spans="1:7">
      <c r="A22" s="150" t="s">
        <v>729</v>
      </c>
      <c r="B22" s="150" t="s">
        <v>730</v>
      </c>
      <c r="C22" s="165">
        <v>0</v>
      </c>
      <c r="D22" s="165">
        <v>0</v>
      </c>
      <c r="E22" s="165">
        <v>280</v>
      </c>
      <c r="F22" s="165">
        <v>0</v>
      </c>
      <c r="G22" s="165">
        <v>0</v>
      </c>
    </row>
    <row r="23" spans="1:7">
      <c r="A23" s="150" t="s">
        <v>731</v>
      </c>
      <c r="B23" s="150" t="s">
        <v>732</v>
      </c>
      <c r="C23" s="378">
        <v>3116.7</v>
      </c>
      <c r="D23" s="165">
        <v>0</v>
      </c>
      <c r="E23" s="165">
        <v>2160</v>
      </c>
      <c r="F23" s="165">
        <v>0</v>
      </c>
      <c r="G23" s="165">
        <v>0</v>
      </c>
    </row>
    <row r="24" spans="1:7">
      <c r="A24" s="150" t="s">
        <v>733</v>
      </c>
      <c r="B24" s="150" t="s">
        <v>734</v>
      </c>
      <c r="C24" s="378">
        <v>226.66</v>
      </c>
      <c r="D24" s="165">
        <v>0</v>
      </c>
      <c r="E24" s="165">
        <v>0</v>
      </c>
      <c r="F24" s="165">
        <v>0</v>
      </c>
      <c r="G24" s="165">
        <v>0</v>
      </c>
    </row>
    <row r="25" spans="1:7">
      <c r="A25" s="150" t="s">
        <v>735</v>
      </c>
      <c r="B25" s="150" t="s">
        <v>736</v>
      </c>
      <c r="C25" s="165">
        <v>86.66</v>
      </c>
      <c r="D25" s="165">
        <v>155</v>
      </c>
      <c r="E25" s="165">
        <v>0</v>
      </c>
      <c r="F25" s="165">
        <v>0</v>
      </c>
      <c r="G25" s="165">
        <v>0</v>
      </c>
    </row>
    <row r="26" spans="1:7">
      <c r="A26" s="150" t="s">
        <v>737</v>
      </c>
      <c r="B26" s="150" t="s">
        <v>738</v>
      </c>
      <c r="C26" s="378">
        <v>10677.84</v>
      </c>
      <c r="D26" s="165">
        <v>0</v>
      </c>
      <c r="E26" s="165">
        <v>0</v>
      </c>
      <c r="F26" s="165">
        <v>0</v>
      </c>
      <c r="G26" s="165">
        <v>0</v>
      </c>
    </row>
    <row r="27" spans="1:7">
      <c r="A27" s="150" t="s">
        <v>739</v>
      </c>
      <c r="B27" s="150" t="s">
        <v>740</v>
      </c>
      <c r="C27" s="378">
        <v>115</v>
      </c>
      <c r="D27" s="165">
        <v>0</v>
      </c>
      <c r="E27" s="165">
        <v>0</v>
      </c>
      <c r="F27" s="165">
        <v>0</v>
      </c>
      <c r="G27" s="165">
        <v>0</v>
      </c>
    </row>
    <row r="28" spans="1:7">
      <c r="A28" s="150" t="s">
        <v>741</v>
      </c>
      <c r="B28" s="150" t="s">
        <v>742</v>
      </c>
      <c r="C28" s="378">
        <v>78</v>
      </c>
      <c r="D28" s="165">
        <v>0</v>
      </c>
      <c r="E28" s="165">
        <v>0</v>
      </c>
      <c r="F28" s="165">
        <v>0</v>
      </c>
      <c r="G28" s="165">
        <v>0</v>
      </c>
    </row>
    <row r="29" spans="1:7">
      <c r="A29" s="150" t="s">
        <v>743</v>
      </c>
      <c r="B29" s="150" t="s">
        <v>744</v>
      </c>
      <c r="C29" s="378">
        <v>360</v>
      </c>
      <c r="D29" s="165">
        <v>0</v>
      </c>
      <c r="E29" s="165">
        <v>0</v>
      </c>
      <c r="F29" s="165">
        <v>0</v>
      </c>
      <c r="G29" s="165">
        <v>0</v>
      </c>
    </row>
    <row r="30" spans="1:7">
      <c r="A30" s="150" t="s">
        <v>745</v>
      </c>
      <c r="B30" s="150" t="s">
        <v>746</v>
      </c>
      <c r="C30" s="378">
        <v>196.66</v>
      </c>
      <c r="D30" s="165">
        <v>0</v>
      </c>
      <c r="E30" s="165">
        <v>0</v>
      </c>
      <c r="F30" s="165">
        <v>0</v>
      </c>
      <c r="G30" s="165">
        <v>0</v>
      </c>
    </row>
    <row r="31" spans="1:7">
      <c r="A31" s="150" t="s">
        <v>747</v>
      </c>
      <c r="B31" s="150" t="s">
        <v>748</v>
      </c>
      <c r="C31" s="378">
        <v>265</v>
      </c>
      <c r="D31" s="165">
        <v>0</v>
      </c>
      <c r="E31" s="165">
        <v>0</v>
      </c>
      <c r="F31" s="165">
        <v>0</v>
      </c>
      <c r="G31" s="165">
        <v>0</v>
      </c>
    </row>
    <row r="32" spans="1:7">
      <c r="A32" s="150" t="s">
        <v>749</v>
      </c>
      <c r="B32" s="150" t="s">
        <v>750</v>
      </c>
      <c r="C32" s="378">
        <v>264</v>
      </c>
      <c r="D32" s="165">
        <v>0</v>
      </c>
      <c r="E32" s="165">
        <v>0</v>
      </c>
      <c r="F32" s="165">
        <v>0</v>
      </c>
      <c r="G32" s="165">
        <v>0</v>
      </c>
    </row>
    <row r="33" spans="1:7">
      <c r="A33" s="150" t="s">
        <v>751</v>
      </c>
      <c r="B33" s="150" t="s">
        <v>752</v>
      </c>
      <c r="C33" s="378">
        <v>302</v>
      </c>
      <c r="D33" s="165">
        <v>0</v>
      </c>
      <c r="E33" s="165">
        <v>0</v>
      </c>
      <c r="F33" s="165">
        <v>0</v>
      </c>
      <c r="G33" s="165">
        <v>0</v>
      </c>
    </row>
    <row r="34" spans="1:7">
      <c r="A34" s="150" t="s">
        <v>753</v>
      </c>
      <c r="B34" s="150" t="s">
        <v>754</v>
      </c>
      <c r="C34" s="378">
        <v>195</v>
      </c>
      <c r="D34" s="165">
        <v>0</v>
      </c>
      <c r="E34" s="165">
        <v>0</v>
      </c>
      <c r="F34" s="165">
        <v>0</v>
      </c>
      <c r="G34" s="165">
        <v>0</v>
      </c>
    </row>
    <row r="35" spans="1:7">
      <c r="A35" s="150" t="s">
        <v>755</v>
      </c>
      <c r="B35" s="150" t="s">
        <v>756</v>
      </c>
      <c r="C35" s="378">
        <v>280</v>
      </c>
      <c r="D35" s="165">
        <v>0</v>
      </c>
      <c r="E35" s="165">
        <v>0</v>
      </c>
      <c r="F35" s="165">
        <v>0</v>
      </c>
      <c r="G35" s="165">
        <v>0</v>
      </c>
    </row>
    <row r="36" spans="1:7">
      <c r="A36" s="150" t="s">
        <v>757</v>
      </c>
      <c r="B36" s="150" t="s">
        <v>758</v>
      </c>
      <c r="C36" s="378">
        <v>300</v>
      </c>
      <c r="D36" s="165">
        <v>0</v>
      </c>
      <c r="E36" s="165">
        <v>0</v>
      </c>
      <c r="F36" s="165">
        <v>0</v>
      </c>
      <c r="G36" s="165">
        <v>0</v>
      </c>
    </row>
    <row r="37" spans="1:7">
      <c r="A37" s="150" t="s">
        <v>759</v>
      </c>
      <c r="B37" s="150" t="s">
        <v>760</v>
      </c>
      <c r="C37" s="165">
        <v>0</v>
      </c>
      <c r="D37" s="165">
        <v>0</v>
      </c>
      <c r="E37" s="165">
        <v>0</v>
      </c>
      <c r="F37" s="165">
        <v>400</v>
      </c>
      <c r="G37" s="165">
        <v>0</v>
      </c>
    </row>
    <row r="38" spans="1:7">
      <c r="A38" s="150" t="s">
        <v>761</v>
      </c>
      <c r="B38" s="150" t="s">
        <v>762</v>
      </c>
      <c r="C38" s="165">
        <v>0</v>
      </c>
      <c r="D38" s="165">
        <v>0</v>
      </c>
      <c r="E38" s="165">
        <v>0</v>
      </c>
      <c r="F38" s="165">
        <v>600</v>
      </c>
      <c r="G38" s="165">
        <v>0</v>
      </c>
    </row>
    <row r="39" spans="1:7">
      <c r="A39" s="150" t="s">
        <v>763</v>
      </c>
      <c r="B39" s="150" t="s">
        <v>764</v>
      </c>
      <c r="C39" s="165">
        <v>0</v>
      </c>
      <c r="D39" s="165">
        <v>0</v>
      </c>
      <c r="E39" s="165">
        <v>0</v>
      </c>
      <c r="F39" s="165">
        <v>150</v>
      </c>
      <c r="G39" s="165">
        <v>0</v>
      </c>
    </row>
    <row r="40" spans="1:7">
      <c r="A40" s="150" t="s">
        <v>765</v>
      </c>
      <c r="B40" s="150" t="s">
        <v>766</v>
      </c>
      <c r="C40" s="165">
        <v>0</v>
      </c>
      <c r="D40" s="165">
        <v>0</v>
      </c>
      <c r="E40" s="165">
        <v>0</v>
      </c>
      <c r="F40" s="165">
        <v>210</v>
      </c>
      <c r="G40" s="165">
        <v>0</v>
      </c>
    </row>
    <row r="41" spans="1:7">
      <c r="A41" s="150" t="s">
        <v>767</v>
      </c>
      <c r="B41" s="150" t="s">
        <v>768</v>
      </c>
      <c r="C41" s="165">
        <v>0</v>
      </c>
      <c r="D41" s="165">
        <v>0</v>
      </c>
      <c r="E41" s="165">
        <v>0</v>
      </c>
      <c r="F41" s="165">
        <v>547</v>
      </c>
      <c r="G41" s="165">
        <v>0</v>
      </c>
    </row>
    <row r="42" spans="1:7">
      <c r="A42" s="150" t="s">
        <v>769</v>
      </c>
      <c r="B42" s="150" t="s">
        <v>770</v>
      </c>
      <c r="C42" s="165">
        <v>0</v>
      </c>
      <c r="D42" s="165">
        <v>0</v>
      </c>
      <c r="E42" s="165">
        <v>0</v>
      </c>
      <c r="F42" s="165">
        <v>547</v>
      </c>
      <c r="G42" s="165">
        <v>0</v>
      </c>
    </row>
    <row r="43" spans="1:7">
      <c r="A43" s="150" t="s">
        <v>771</v>
      </c>
      <c r="B43" s="150" t="s">
        <v>772</v>
      </c>
      <c r="C43" s="165">
        <v>0</v>
      </c>
      <c r="D43" s="165">
        <v>0</v>
      </c>
      <c r="E43" s="165">
        <v>0</v>
      </c>
      <c r="F43" s="165">
        <v>450</v>
      </c>
      <c r="G43" s="165">
        <v>300</v>
      </c>
    </row>
    <row r="44" spans="1:7">
      <c r="A44" s="150" t="s">
        <v>773</v>
      </c>
      <c r="B44" s="150" t="s">
        <v>774</v>
      </c>
      <c r="C44" s="165">
        <v>0</v>
      </c>
      <c r="D44" s="165">
        <v>0</v>
      </c>
      <c r="E44" s="165">
        <v>0</v>
      </c>
      <c r="F44" s="165">
        <v>203.32</v>
      </c>
      <c r="G44" s="165">
        <v>0</v>
      </c>
    </row>
    <row r="45" spans="1:7">
      <c r="A45" s="150" t="s">
        <v>775</v>
      </c>
      <c r="B45" s="150" t="s">
        <v>712</v>
      </c>
      <c r="C45" s="165">
        <v>0</v>
      </c>
      <c r="D45" s="165">
        <v>0</v>
      </c>
      <c r="E45" s="165">
        <v>0</v>
      </c>
      <c r="F45" s="165">
        <v>250</v>
      </c>
      <c r="G45" s="165">
        <v>0</v>
      </c>
    </row>
    <row r="46" spans="1:7">
      <c r="A46" s="150" t="s">
        <v>776</v>
      </c>
      <c r="B46" s="150" t="s">
        <v>777</v>
      </c>
      <c r="C46" s="165">
        <v>0</v>
      </c>
      <c r="D46" s="165">
        <v>0</v>
      </c>
      <c r="E46" s="165">
        <v>0</v>
      </c>
      <c r="F46" s="165">
        <v>181</v>
      </c>
      <c r="G46" s="165">
        <v>0</v>
      </c>
    </row>
    <row r="47" spans="1:7">
      <c r="A47" s="150"/>
      <c r="B47" s="150"/>
      <c r="C47" s="165"/>
      <c r="D47" s="165"/>
      <c r="E47" s="165"/>
      <c r="F47" s="165"/>
      <c r="G47" s="165"/>
    </row>
    <row r="48" spans="1:7">
      <c r="A48" s="152"/>
      <c r="B48" s="152" t="s">
        <v>227</v>
      </c>
      <c r="C48" s="166">
        <f>SUM(C8:C47)</f>
        <v>17340.849999999999</v>
      </c>
      <c r="D48" s="166">
        <f t="shared" ref="D48:G48" si="0">SUM(D8:D47)</f>
        <v>549.02</v>
      </c>
      <c r="E48" s="166">
        <f t="shared" si="0"/>
        <v>5402.49</v>
      </c>
      <c r="F48" s="166">
        <f t="shared" si="0"/>
        <v>3538.32</v>
      </c>
      <c r="G48" s="166">
        <f t="shared" si="0"/>
        <v>300</v>
      </c>
    </row>
    <row r="49" spans="1:7">
      <c r="A49" s="154"/>
      <c r="B49" s="154"/>
      <c r="C49" s="162"/>
      <c r="D49" s="162"/>
      <c r="E49" s="162"/>
      <c r="F49" s="162"/>
      <c r="G49" s="162"/>
    </row>
    <row r="50" spans="1:7">
      <c r="A50" s="154"/>
      <c r="B50" s="154"/>
      <c r="C50" s="162"/>
      <c r="D50" s="162"/>
      <c r="E50" s="162"/>
      <c r="F50" s="162"/>
      <c r="G50" s="162"/>
    </row>
    <row r="51" spans="1:7" s="35" customFormat="1" ht="11.25" customHeight="1">
      <c r="A51" s="33" t="s">
        <v>150</v>
      </c>
      <c r="B51" s="33"/>
      <c r="C51" s="34"/>
      <c r="D51" s="34"/>
      <c r="E51" s="9"/>
      <c r="F51" s="9"/>
      <c r="G51" s="253" t="s">
        <v>51</v>
      </c>
    </row>
    <row r="52" spans="1:7">
      <c r="A52" s="13"/>
      <c r="B52" s="13"/>
      <c r="C52" s="4"/>
      <c r="D52" s="4"/>
      <c r="E52" s="4"/>
      <c r="F52" s="4"/>
      <c r="G52" s="4"/>
    </row>
    <row r="53" spans="1:7" ht="15" customHeight="1">
      <c r="A53" s="15" t="s">
        <v>46</v>
      </c>
      <c r="B53" s="16" t="s">
        <v>47</v>
      </c>
      <c r="C53" s="17" t="s">
        <v>48</v>
      </c>
      <c r="D53" s="305">
        <v>2015</v>
      </c>
      <c r="E53" s="275" t="s">
        <v>207</v>
      </c>
      <c r="F53" s="275" t="s">
        <v>158</v>
      </c>
      <c r="G53" s="36" t="s">
        <v>52</v>
      </c>
    </row>
    <row r="54" spans="1:7">
      <c r="A54" s="150" t="s">
        <v>778</v>
      </c>
      <c r="B54" s="150" t="s">
        <v>779</v>
      </c>
      <c r="C54" s="165">
        <v>0</v>
      </c>
      <c r="D54" s="165">
        <v>0</v>
      </c>
      <c r="E54" s="165">
        <v>0</v>
      </c>
      <c r="F54" s="165">
        <v>0</v>
      </c>
      <c r="G54" s="165">
        <v>0</v>
      </c>
    </row>
    <row r="55" spans="1:7">
      <c r="A55" s="150" t="s">
        <v>780</v>
      </c>
      <c r="B55" s="150" t="s">
        <v>781</v>
      </c>
      <c r="C55" s="165">
        <v>0</v>
      </c>
      <c r="D55" s="165"/>
      <c r="E55" s="165"/>
      <c r="F55" s="165"/>
      <c r="G55" s="165"/>
    </row>
    <row r="56" spans="1:7">
      <c r="A56" s="150" t="s">
        <v>782</v>
      </c>
      <c r="B56" s="150" t="s">
        <v>783</v>
      </c>
      <c r="C56" s="165">
        <v>0</v>
      </c>
      <c r="D56" s="165">
        <v>0</v>
      </c>
      <c r="E56" s="165">
        <v>122500</v>
      </c>
      <c r="F56" s="165">
        <v>0</v>
      </c>
      <c r="G56" s="165">
        <v>0</v>
      </c>
    </row>
    <row r="57" spans="1:7">
      <c r="A57" s="150"/>
      <c r="B57" s="150"/>
      <c r="C57" s="165"/>
      <c r="D57" s="165"/>
      <c r="E57" s="165"/>
      <c r="F57" s="165"/>
      <c r="G57" s="165"/>
    </row>
    <row r="58" spans="1:7">
      <c r="A58" s="152"/>
      <c r="B58" s="152" t="s">
        <v>228</v>
      </c>
      <c r="C58" s="166">
        <f>SUM(C54:C57)</f>
        <v>0</v>
      </c>
      <c r="D58" s="166">
        <f>SUM(D54:D57)</f>
        <v>0</v>
      </c>
      <c r="E58" s="166">
        <f>SUM(E54:E57)</f>
        <v>122500</v>
      </c>
      <c r="F58" s="166">
        <f>SUM(F54:F57)</f>
        <v>0</v>
      </c>
      <c r="G58" s="166">
        <f>SUM(G54:G57)</f>
        <v>0</v>
      </c>
    </row>
  </sheetData>
  <dataValidations count="7">
    <dataValidation allowBlank="1" showInputMessage="1" showErrorMessage="1" prompt="Saldo final de la Información Financiera Trimestral que se presenta (trimestral: 1er, 2do, 3ro. o 4to.)." sqref="C7 C53"/>
    <dataValidation allowBlank="1" showInputMessage="1" showErrorMessage="1" prompt="Corresponde al número de la cuenta de acuerdo al Plan de Cuentas emitido por el CONAC (DOF 23/12/2015)." sqref="A7 A53"/>
    <dataValidation allowBlank="1" showInputMessage="1" showErrorMessage="1" prompt="Saldo final al 31 de diciembre de 2015." sqref="D53 D7"/>
    <dataValidation allowBlank="1" showInputMessage="1" showErrorMessage="1" prompt="Saldo final al 31 de diciembre de 2014." sqref="E53 E7"/>
    <dataValidation allowBlank="1" showInputMessage="1" showErrorMessage="1" prompt="Saldo final al 31 de diciembre de 2013." sqref="F7 F53"/>
    <dataValidation allowBlank="1" showInputMessage="1" showErrorMessage="1" prompt="Corresponde al nombre o descripción de la cuenta de acuerdo al Plan de Cuentas emitido por el CONAC." sqref="B7 B53"/>
    <dataValidation allowBlank="1" showInputMessage="1" showErrorMessage="1" prompt="Saldo final al 31 de diciembre de 2012." sqref="G7 G53"/>
  </dataValidations>
  <pageMargins left="0.47244094488188981" right="0.31496062992125984" top="0.35433070866141736" bottom="0.74803149606299213" header="0.31496062992125984" footer="0.31496062992125984"/>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1"/>
  <sheetViews>
    <sheetView zoomScaleNormal="100" zoomScaleSheetLayoutView="100" workbookViewId="0">
      <selection activeCell="A4" sqref="A4"/>
    </sheetView>
  </sheetViews>
  <sheetFormatPr baseColWidth="10" defaultRowHeight="11.25"/>
  <cols>
    <col min="1" max="1" width="20.7109375" style="274" customWidth="1"/>
    <col min="2" max="2" width="50.7109375" style="274" customWidth="1"/>
    <col min="3" max="7" width="17.7109375" style="9" customWidth="1"/>
    <col min="8" max="8" width="24.85546875" style="274" customWidth="1"/>
    <col min="9" max="9" width="18.7109375" style="274"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ht="34.5" customHeight="1">
      <c r="A8" s="160" t="s">
        <v>784</v>
      </c>
      <c r="B8" s="167" t="s">
        <v>785</v>
      </c>
      <c r="C8" s="132">
        <v>3362.07</v>
      </c>
      <c r="D8" s="133"/>
      <c r="E8" s="133"/>
      <c r="F8" s="133"/>
      <c r="G8" s="134">
        <v>3362.07</v>
      </c>
      <c r="H8" s="380" t="s">
        <v>786</v>
      </c>
      <c r="I8" s="381" t="s">
        <v>787</v>
      </c>
    </row>
    <row r="9" spans="1:10" ht="24" customHeight="1">
      <c r="A9" s="160" t="s">
        <v>788</v>
      </c>
      <c r="B9" s="167" t="s">
        <v>789</v>
      </c>
      <c r="C9" s="382">
        <v>675</v>
      </c>
      <c r="D9" s="133"/>
      <c r="E9" s="133">
        <v>675</v>
      </c>
      <c r="F9" s="133"/>
      <c r="G9" s="134"/>
      <c r="H9" s="380" t="s">
        <v>790</v>
      </c>
      <c r="I9" s="381" t="s">
        <v>791</v>
      </c>
    </row>
    <row r="10" spans="1:10" ht="33.75">
      <c r="A10" s="160" t="s">
        <v>792</v>
      </c>
      <c r="B10" s="167" t="s">
        <v>793</v>
      </c>
      <c r="C10" s="378">
        <v>5583.84</v>
      </c>
      <c r="D10" s="133">
        <v>5583.84</v>
      </c>
      <c r="E10" s="133"/>
      <c r="F10" s="133"/>
      <c r="G10" s="134"/>
      <c r="H10" s="383" t="s">
        <v>794</v>
      </c>
      <c r="I10" s="381" t="s">
        <v>795</v>
      </c>
    </row>
    <row r="11" spans="1:10" ht="22.5" customHeight="1">
      <c r="A11" s="160" t="s">
        <v>796</v>
      </c>
      <c r="B11" s="382" t="s">
        <v>797</v>
      </c>
      <c r="C11" s="135">
        <v>229</v>
      </c>
      <c r="D11" s="133">
        <v>229</v>
      </c>
      <c r="E11" s="133"/>
      <c r="F11" s="133"/>
      <c r="G11" s="134"/>
      <c r="H11" s="380" t="s">
        <v>798</v>
      </c>
      <c r="I11" s="381" t="s">
        <v>795</v>
      </c>
    </row>
    <row r="12" spans="1:10" ht="22.5" customHeight="1">
      <c r="A12" s="160" t="s">
        <v>799</v>
      </c>
      <c r="B12" s="167" t="s">
        <v>800</v>
      </c>
      <c r="C12" s="378">
        <v>2278.06</v>
      </c>
      <c r="D12" s="133">
        <v>2278.06</v>
      </c>
      <c r="E12" s="133"/>
      <c r="F12" s="133"/>
      <c r="G12" s="134"/>
      <c r="H12" s="380" t="s">
        <v>798</v>
      </c>
      <c r="I12" s="381" t="s">
        <v>795</v>
      </c>
    </row>
    <row r="13" spans="1:10" ht="22.5" customHeight="1">
      <c r="A13" s="160" t="s">
        <v>801</v>
      </c>
      <c r="B13" s="382" t="s">
        <v>802</v>
      </c>
      <c r="C13" s="378">
        <v>17399.689999999999</v>
      </c>
      <c r="D13" s="378">
        <v>17399.689999999999</v>
      </c>
      <c r="E13" s="133"/>
      <c r="F13" s="133"/>
      <c r="G13" s="134"/>
      <c r="H13" s="380" t="s">
        <v>803</v>
      </c>
      <c r="I13" s="381" t="s">
        <v>795</v>
      </c>
    </row>
    <row r="14" spans="1:10">
      <c r="A14" s="160"/>
      <c r="B14" s="167"/>
      <c r="C14" s="135"/>
      <c r="D14" s="133"/>
      <c r="E14" s="133"/>
      <c r="F14" s="133"/>
      <c r="G14" s="134"/>
      <c r="H14" s="138"/>
      <c r="I14" s="139"/>
    </row>
    <row r="15" spans="1:10">
      <c r="A15" s="152"/>
      <c r="B15" s="152" t="s">
        <v>229</v>
      </c>
      <c r="C15" s="166">
        <f>SUM(C8:C14)</f>
        <v>29527.659999999996</v>
      </c>
      <c r="D15" s="166">
        <f>SUM(D8:D14)</f>
        <v>25490.589999999997</v>
      </c>
      <c r="E15" s="166">
        <f>SUM(E8:E14)</f>
        <v>675</v>
      </c>
      <c r="F15" s="166">
        <f>SUM(F8:F14)</f>
        <v>0</v>
      </c>
      <c r="G15" s="166">
        <f>SUM(G8:G14)</f>
        <v>3362.07</v>
      </c>
      <c r="H15" s="140"/>
      <c r="I15" s="140"/>
    </row>
    <row r="16" spans="1:10">
      <c r="A16" s="154"/>
      <c r="B16" s="154"/>
      <c r="C16" s="162"/>
      <c r="D16" s="162"/>
      <c r="E16" s="162"/>
      <c r="F16" s="162"/>
      <c r="G16" s="162"/>
      <c r="H16" s="154"/>
      <c r="I16" s="154"/>
    </row>
    <row r="17" spans="1:9">
      <c r="A17" s="154"/>
      <c r="B17" s="154"/>
      <c r="C17" s="162"/>
      <c r="D17" s="162"/>
      <c r="E17" s="162"/>
      <c r="F17" s="162"/>
      <c r="G17" s="162"/>
      <c r="H17" s="154"/>
      <c r="I17" s="154"/>
    </row>
    <row r="18" spans="1:9" ht="11.25" customHeight="1">
      <c r="A18" s="10" t="s">
        <v>151</v>
      </c>
      <c r="B18" s="11"/>
      <c r="E18" s="37"/>
      <c r="F18" s="37"/>
      <c r="I18" s="53" t="s">
        <v>53</v>
      </c>
    </row>
    <row r="19" spans="1:9">
      <c r="A19" s="38"/>
      <c r="B19" s="38"/>
      <c r="C19" s="37"/>
      <c r="D19" s="37"/>
      <c r="E19" s="37"/>
      <c r="F19" s="37"/>
    </row>
    <row r="20" spans="1:9" ht="15" customHeight="1">
      <c r="A20" s="15" t="s">
        <v>46</v>
      </c>
      <c r="B20" s="16" t="s">
        <v>47</v>
      </c>
      <c r="C20" s="39" t="s">
        <v>54</v>
      </c>
      <c r="D20" s="39" t="s">
        <v>55</v>
      </c>
      <c r="E20" s="39" t="s">
        <v>56</v>
      </c>
      <c r="F20" s="39" t="s">
        <v>57</v>
      </c>
      <c r="G20" s="40" t="s">
        <v>58</v>
      </c>
      <c r="H20" s="16" t="s">
        <v>59</v>
      </c>
      <c r="I20" s="16" t="s">
        <v>60</v>
      </c>
    </row>
    <row r="21" spans="1:9">
      <c r="A21" s="155"/>
      <c r="B21" s="155"/>
      <c r="C21" s="132"/>
      <c r="D21" s="136"/>
      <c r="E21" s="136"/>
      <c r="F21" s="136"/>
      <c r="G21" s="136"/>
      <c r="H21" s="138"/>
      <c r="I21" s="138"/>
    </row>
    <row r="22" spans="1:9">
      <c r="A22" s="155"/>
      <c r="B22" s="155"/>
      <c r="C22" s="132"/>
      <c r="D22" s="136"/>
      <c r="E22" s="136"/>
      <c r="F22" s="136"/>
      <c r="G22" s="136"/>
      <c r="H22" s="138"/>
      <c r="I22" s="138"/>
    </row>
    <row r="23" spans="1:9">
      <c r="A23" s="155"/>
      <c r="B23" s="155"/>
      <c r="C23" s="132"/>
      <c r="D23" s="136"/>
      <c r="E23" s="136"/>
      <c r="F23" s="136"/>
      <c r="G23" s="136"/>
      <c r="H23" s="138"/>
      <c r="I23" s="138"/>
    </row>
    <row r="24" spans="1:9">
      <c r="A24" s="155"/>
      <c r="B24" s="155"/>
      <c r="C24" s="132"/>
      <c r="D24" s="136"/>
      <c r="E24" s="136"/>
      <c r="F24" s="136"/>
      <c r="G24" s="136"/>
      <c r="H24" s="138"/>
      <c r="I24" s="138"/>
    </row>
    <row r="25" spans="1:9">
      <c r="A25" s="168"/>
      <c r="B25" s="168" t="s">
        <v>230</v>
      </c>
      <c r="C25" s="140">
        <f>SUM(C21:C24)</f>
        <v>0</v>
      </c>
      <c r="D25" s="140">
        <f>SUM(D21:D24)</f>
        <v>0</v>
      </c>
      <c r="E25" s="140">
        <f>SUM(E21:E24)</f>
        <v>0</v>
      </c>
      <c r="F25" s="140">
        <f>SUM(F21:F24)</f>
        <v>0</v>
      </c>
      <c r="G25" s="140">
        <f>SUM(G21:G24)</f>
        <v>0</v>
      </c>
      <c r="H25" s="140"/>
      <c r="I25" s="140"/>
    </row>
    <row r="28" spans="1:9">
      <c r="A28" s="10" t="s">
        <v>263</v>
      </c>
      <c r="B28" s="11"/>
      <c r="E28" s="37"/>
      <c r="F28" s="37"/>
      <c r="I28" s="53" t="s">
        <v>53</v>
      </c>
    </row>
    <row r="29" spans="1:9">
      <c r="A29" s="38"/>
      <c r="B29" s="38"/>
      <c r="C29" s="37"/>
      <c r="D29" s="37"/>
      <c r="E29" s="37"/>
      <c r="F29" s="37"/>
    </row>
    <row r="30" spans="1:9">
      <c r="A30" s="15" t="s">
        <v>46</v>
      </c>
      <c r="B30" s="16" t="s">
        <v>47</v>
      </c>
      <c r="C30" s="39" t="s">
        <v>54</v>
      </c>
      <c r="D30" s="39" t="s">
        <v>55</v>
      </c>
      <c r="E30" s="39" t="s">
        <v>56</v>
      </c>
      <c r="F30" s="39" t="s">
        <v>57</v>
      </c>
      <c r="G30" s="40" t="s">
        <v>58</v>
      </c>
      <c r="H30" s="16" t="s">
        <v>59</v>
      </c>
      <c r="I30" s="16" t="s">
        <v>60</v>
      </c>
    </row>
    <row r="31" spans="1:9">
      <c r="A31" s="155"/>
      <c r="B31" s="155"/>
      <c r="C31" s="132"/>
      <c r="D31" s="136"/>
      <c r="E31" s="136"/>
      <c r="F31" s="136"/>
      <c r="G31" s="136"/>
      <c r="H31" s="138"/>
      <c r="I31" s="138"/>
    </row>
    <row r="32" spans="1:9">
      <c r="A32" s="155"/>
      <c r="B32" s="155"/>
      <c r="C32" s="132"/>
      <c r="D32" s="136"/>
      <c r="E32" s="136"/>
      <c r="F32" s="136"/>
      <c r="G32" s="136"/>
      <c r="H32" s="138"/>
      <c r="I32" s="138"/>
    </row>
    <row r="33" spans="1:9">
      <c r="A33" s="155"/>
      <c r="B33" s="155"/>
      <c r="C33" s="132"/>
      <c r="D33" s="136"/>
      <c r="E33" s="136"/>
      <c r="F33" s="136"/>
      <c r="G33" s="136"/>
      <c r="H33" s="138"/>
      <c r="I33" s="138"/>
    </row>
    <row r="34" spans="1:9">
      <c r="A34" s="155"/>
      <c r="B34" s="155"/>
      <c r="C34" s="132"/>
      <c r="D34" s="136"/>
      <c r="E34" s="136"/>
      <c r="F34" s="136"/>
      <c r="G34" s="136"/>
      <c r="H34" s="138"/>
      <c r="I34" s="138"/>
    </row>
    <row r="35" spans="1:9">
      <c r="A35" s="168"/>
      <c r="B35" s="168" t="s">
        <v>264</v>
      </c>
      <c r="C35" s="140">
        <f>SUM(C31:C34)</f>
        <v>0</v>
      </c>
      <c r="D35" s="140">
        <f>SUM(D31:D34)</f>
        <v>0</v>
      </c>
      <c r="E35" s="140">
        <f>SUM(E31:E34)</f>
        <v>0</v>
      </c>
      <c r="F35" s="140">
        <f>SUM(F31:F34)</f>
        <v>0</v>
      </c>
      <c r="G35" s="140">
        <f>SUM(G31:G34)</f>
        <v>0</v>
      </c>
      <c r="H35" s="140"/>
      <c r="I35" s="140"/>
    </row>
    <row r="38" spans="1:9">
      <c r="A38" s="10" t="s">
        <v>265</v>
      </c>
      <c r="B38" s="11"/>
      <c r="E38" s="37"/>
      <c r="F38" s="37"/>
      <c r="I38" s="53" t="s">
        <v>53</v>
      </c>
    </row>
    <row r="39" spans="1:9">
      <c r="A39" s="38"/>
      <c r="B39" s="38"/>
      <c r="C39" s="37"/>
      <c r="D39" s="37"/>
      <c r="E39" s="37"/>
      <c r="F39" s="37"/>
    </row>
    <row r="40" spans="1:9">
      <c r="A40" s="15" t="s">
        <v>46</v>
      </c>
      <c r="B40" s="16" t="s">
        <v>47</v>
      </c>
      <c r="C40" s="39" t="s">
        <v>54</v>
      </c>
      <c r="D40" s="39" t="s">
        <v>55</v>
      </c>
      <c r="E40" s="39" t="s">
        <v>56</v>
      </c>
      <c r="F40" s="39" t="s">
        <v>57</v>
      </c>
      <c r="G40" s="40" t="s">
        <v>58</v>
      </c>
      <c r="H40" s="16" t="s">
        <v>59</v>
      </c>
      <c r="I40" s="16" t="s">
        <v>60</v>
      </c>
    </row>
    <row r="41" spans="1:9">
      <c r="A41" s="155"/>
      <c r="B41" s="155"/>
      <c r="C41" s="132"/>
      <c r="D41" s="136"/>
      <c r="E41" s="136"/>
      <c r="F41" s="136"/>
      <c r="G41" s="136"/>
      <c r="H41" s="138"/>
      <c r="I41" s="138"/>
    </row>
    <row r="42" spans="1:9">
      <c r="A42" s="155"/>
      <c r="B42" s="155"/>
      <c r="C42" s="132"/>
      <c r="D42" s="136"/>
      <c r="E42" s="136"/>
      <c r="F42" s="136"/>
      <c r="G42" s="136"/>
      <c r="H42" s="138"/>
      <c r="I42" s="138"/>
    </row>
    <row r="43" spans="1:9">
      <c r="A43" s="155"/>
      <c r="B43" s="155"/>
      <c r="C43" s="132"/>
      <c r="D43" s="136"/>
      <c r="E43" s="136"/>
      <c r="F43" s="136"/>
      <c r="G43" s="136"/>
      <c r="H43" s="138"/>
      <c r="I43" s="138"/>
    </row>
    <row r="44" spans="1:9">
      <c r="A44" s="155"/>
      <c r="B44" s="155"/>
      <c r="C44" s="132"/>
      <c r="D44" s="136"/>
      <c r="E44" s="136"/>
      <c r="F44" s="136"/>
      <c r="G44" s="136"/>
      <c r="H44" s="138"/>
      <c r="I44" s="138"/>
    </row>
    <row r="45" spans="1:9">
      <c r="A45" s="168"/>
      <c r="B45" s="168" t="s">
        <v>266</v>
      </c>
      <c r="C45" s="140">
        <f>SUM(C41:C44)</f>
        <v>0</v>
      </c>
      <c r="D45" s="140">
        <f>SUM(D41:D44)</f>
        <v>0</v>
      </c>
      <c r="E45" s="140">
        <f>SUM(E41:E44)</f>
        <v>0</v>
      </c>
      <c r="F45" s="140">
        <f>SUM(F41:F44)</f>
        <v>0</v>
      </c>
      <c r="G45" s="140">
        <f>SUM(G41:G44)</f>
        <v>0</v>
      </c>
      <c r="H45" s="140"/>
      <c r="I45" s="140"/>
    </row>
    <row r="48" spans="1:9">
      <c r="A48" s="10" t="s">
        <v>267</v>
      </c>
      <c r="B48" s="11"/>
      <c r="C48" s="37"/>
      <c r="D48" s="37"/>
      <c r="E48" s="37"/>
      <c r="F48" s="37"/>
    </row>
    <row r="49" spans="1:9">
      <c r="A49" s="38"/>
      <c r="B49" s="38"/>
      <c r="C49" s="37"/>
      <c r="D49" s="37"/>
      <c r="E49" s="37"/>
      <c r="F49" s="37"/>
    </row>
    <row r="50" spans="1:9">
      <c r="A50" s="15" t="s">
        <v>46</v>
      </c>
      <c r="B50" s="16" t="s">
        <v>47</v>
      </c>
      <c r="C50" s="39" t="s">
        <v>54</v>
      </c>
      <c r="D50" s="39" t="s">
        <v>55</v>
      </c>
      <c r="E50" s="39" t="s">
        <v>56</v>
      </c>
      <c r="F50" s="39" t="s">
        <v>57</v>
      </c>
      <c r="G50" s="40" t="s">
        <v>58</v>
      </c>
      <c r="H50" s="16" t="s">
        <v>59</v>
      </c>
      <c r="I50" s="16" t="s">
        <v>60</v>
      </c>
    </row>
    <row r="51" spans="1:9">
      <c r="A51" s="155"/>
      <c r="B51" s="155"/>
      <c r="C51" s="132"/>
      <c r="D51" s="136"/>
      <c r="E51" s="136"/>
      <c r="F51" s="136"/>
      <c r="G51" s="136"/>
      <c r="H51" s="138"/>
      <c r="I51" s="138"/>
    </row>
    <row r="52" spans="1:9">
      <c r="A52" s="155"/>
      <c r="B52" s="155"/>
      <c r="C52" s="132"/>
      <c r="D52" s="136"/>
      <c r="E52" s="136"/>
      <c r="F52" s="136"/>
      <c r="G52" s="136"/>
      <c r="H52" s="138"/>
      <c r="I52" s="138"/>
    </row>
    <row r="53" spans="1:9">
      <c r="A53" s="155"/>
      <c r="B53" s="155"/>
      <c r="C53" s="132"/>
      <c r="D53" s="136"/>
      <c r="E53" s="136"/>
      <c r="F53" s="136"/>
      <c r="G53" s="136"/>
      <c r="H53" s="138"/>
      <c r="I53" s="138"/>
    </row>
    <row r="54" spans="1:9">
      <c r="A54" s="155"/>
      <c r="B54" s="155"/>
      <c r="C54" s="132"/>
      <c r="D54" s="136"/>
      <c r="E54" s="136"/>
      <c r="F54" s="136"/>
      <c r="G54" s="136"/>
      <c r="H54" s="138"/>
      <c r="I54" s="138"/>
    </row>
    <row r="55" spans="1:9">
      <c r="A55" s="155"/>
      <c r="B55" s="155"/>
      <c r="C55" s="132"/>
      <c r="D55" s="136"/>
      <c r="E55" s="136"/>
      <c r="F55" s="136"/>
      <c r="G55" s="136"/>
      <c r="H55" s="138"/>
      <c r="I55" s="138"/>
    </row>
    <row r="56" spans="1:9">
      <c r="A56" s="155"/>
      <c r="B56" s="155"/>
      <c r="C56" s="132"/>
      <c r="D56" s="136"/>
      <c r="E56" s="136"/>
      <c r="F56" s="136"/>
      <c r="G56" s="136"/>
      <c r="H56" s="138"/>
      <c r="I56" s="138"/>
    </row>
    <row r="57" spans="1:9">
      <c r="A57" s="155"/>
      <c r="B57" s="155"/>
      <c r="C57" s="132"/>
      <c r="D57" s="136"/>
      <c r="E57" s="136"/>
      <c r="F57" s="136"/>
      <c r="G57" s="136"/>
      <c r="H57" s="138"/>
      <c r="I57" s="138"/>
    </row>
    <row r="58" spans="1:9">
      <c r="A58" s="155"/>
      <c r="B58" s="155"/>
      <c r="C58" s="132"/>
      <c r="D58" s="136"/>
      <c r="E58" s="136"/>
      <c r="F58" s="136"/>
      <c r="G58" s="136"/>
      <c r="H58" s="138"/>
      <c r="I58" s="138"/>
    </row>
    <row r="59" spans="1:9">
      <c r="A59" s="155"/>
      <c r="B59" s="155"/>
      <c r="C59" s="132"/>
      <c r="D59" s="136"/>
      <c r="E59" s="136"/>
      <c r="F59" s="136"/>
      <c r="G59" s="136"/>
      <c r="H59" s="138"/>
      <c r="I59" s="138"/>
    </row>
    <row r="60" spans="1:9">
      <c r="A60" s="155"/>
      <c r="B60" s="155"/>
      <c r="C60" s="132"/>
      <c r="D60" s="136"/>
      <c r="E60" s="136"/>
      <c r="F60" s="136"/>
      <c r="G60" s="136"/>
      <c r="H60" s="138"/>
      <c r="I60" s="138"/>
    </row>
    <row r="61" spans="1:9">
      <c r="A61" s="155"/>
      <c r="B61" s="155"/>
      <c r="C61" s="132"/>
      <c r="D61" s="136"/>
      <c r="E61" s="136"/>
      <c r="F61" s="136"/>
      <c r="G61" s="136"/>
      <c r="H61" s="138"/>
      <c r="I61" s="138"/>
    </row>
    <row r="62" spans="1:9">
      <c r="A62" s="155"/>
      <c r="B62" s="155"/>
      <c r="C62" s="132"/>
      <c r="D62" s="136"/>
      <c r="E62" s="136"/>
      <c r="F62" s="136"/>
      <c r="G62" s="136"/>
      <c r="H62" s="138"/>
      <c r="I62" s="138"/>
    </row>
    <row r="63" spans="1:9">
      <c r="A63" s="155"/>
      <c r="B63" s="155"/>
      <c r="C63" s="132"/>
      <c r="D63" s="136"/>
      <c r="E63" s="136"/>
      <c r="F63" s="136"/>
      <c r="G63" s="136"/>
      <c r="H63" s="138"/>
      <c r="I63" s="138"/>
    </row>
    <row r="64" spans="1:9">
      <c r="A64" s="155"/>
      <c r="B64" s="155"/>
      <c r="C64" s="132"/>
      <c r="D64" s="136"/>
      <c r="E64" s="136"/>
      <c r="F64" s="136"/>
      <c r="G64" s="136"/>
      <c r="H64" s="138"/>
      <c r="I64" s="138"/>
    </row>
    <row r="65" spans="1:9">
      <c r="A65" s="155"/>
      <c r="B65" s="155"/>
      <c r="C65" s="132"/>
      <c r="D65" s="136"/>
      <c r="E65" s="136"/>
      <c r="F65" s="136"/>
      <c r="G65" s="136"/>
      <c r="H65" s="138"/>
      <c r="I65" s="138"/>
    </row>
    <row r="66" spans="1:9">
      <c r="A66" s="155"/>
      <c r="B66" s="155"/>
      <c r="C66" s="132"/>
      <c r="D66" s="136"/>
      <c r="E66" s="136"/>
      <c r="F66" s="136"/>
      <c r="G66" s="136"/>
      <c r="H66" s="138"/>
      <c r="I66" s="138"/>
    </row>
    <row r="67" spans="1:9">
      <c r="A67" s="155"/>
      <c r="B67" s="155"/>
      <c r="C67" s="132"/>
      <c r="D67" s="136"/>
      <c r="E67" s="136"/>
      <c r="F67" s="136"/>
      <c r="G67" s="136"/>
      <c r="H67" s="138"/>
      <c r="I67" s="138"/>
    </row>
    <row r="68" spans="1:9">
      <c r="A68" s="155"/>
      <c r="B68" s="155"/>
      <c r="C68" s="132"/>
      <c r="D68" s="136"/>
      <c r="E68" s="136"/>
      <c r="F68" s="136"/>
      <c r="G68" s="136"/>
      <c r="H68" s="138"/>
      <c r="I68" s="138"/>
    </row>
    <row r="69" spans="1:9">
      <c r="A69" s="155"/>
      <c r="B69" s="155"/>
      <c r="C69" s="132"/>
      <c r="D69" s="136"/>
      <c r="E69" s="136"/>
      <c r="F69" s="136"/>
      <c r="G69" s="136"/>
      <c r="H69" s="138"/>
      <c r="I69" s="138"/>
    </row>
    <row r="70" spans="1:9">
      <c r="A70" s="155"/>
      <c r="B70" s="155"/>
      <c r="C70" s="132"/>
      <c r="D70" s="136"/>
      <c r="E70" s="136"/>
      <c r="F70" s="136"/>
      <c r="G70" s="136"/>
      <c r="H70" s="138"/>
      <c r="I70" s="138"/>
    </row>
    <row r="71" spans="1:9">
      <c r="A71" s="155"/>
      <c r="B71" s="155"/>
      <c r="C71" s="132"/>
      <c r="D71" s="136"/>
      <c r="E71" s="136"/>
      <c r="F71" s="136"/>
      <c r="G71" s="136"/>
      <c r="H71" s="138"/>
      <c r="I71" s="138"/>
    </row>
    <row r="72" spans="1:9">
      <c r="A72" s="155"/>
      <c r="B72" s="155"/>
      <c r="C72" s="132"/>
      <c r="D72" s="136"/>
      <c r="E72" s="136"/>
      <c r="F72" s="136"/>
      <c r="G72" s="136"/>
      <c r="H72" s="138"/>
      <c r="I72" s="138"/>
    </row>
    <row r="73" spans="1:9">
      <c r="A73" s="155"/>
      <c r="B73" s="155"/>
      <c r="C73" s="132"/>
      <c r="D73" s="136"/>
      <c r="E73" s="136"/>
      <c r="F73" s="136"/>
      <c r="G73" s="136"/>
      <c r="H73" s="138"/>
      <c r="I73" s="138"/>
    </row>
    <row r="74" spans="1:9">
      <c r="A74" s="155"/>
      <c r="B74" s="155"/>
      <c r="C74" s="132"/>
      <c r="D74" s="136"/>
      <c r="E74" s="136"/>
      <c r="F74" s="136"/>
      <c r="G74" s="136"/>
      <c r="H74" s="138"/>
      <c r="I74" s="138"/>
    </row>
    <row r="75" spans="1:9">
      <c r="A75" s="168"/>
      <c r="B75" s="168" t="s">
        <v>386</v>
      </c>
      <c r="C75" s="140">
        <f>SUM(C51:C74)</f>
        <v>0</v>
      </c>
      <c r="D75" s="140">
        <f>SUM(D51:D74)</f>
        <v>0</v>
      </c>
      <c r="E75" s="140">
        <f>SUM(E51:E74)</f>
        <v>0</v>
      </c>
      <c r="F75" s="140">
        <f>SUM(F51:F74)</f>
        <v>0</v>
      </c>
      <c r="G75" s="140">
        <f>SUM(G51:G74)</f>
        <v>0</v>
      </c>
      <c r="H75" s="140"/>
      <c r="I75" s="140"/>
    </row>
    <row r="78" spans="1:9">
      <c r="A78" s="10" t="s">
        <v>268</v>
      </c>
      <c r="B78" s="11"/>
      <c r="C78" s="276"/>
      <c r="E78" s="37"/>
      <c r="F78" s="37"/>
      <c r="I78" s="53" t="s">
        <v>53</v>
      </c>
    </row>
    <row r="79" spans="1:9">
      <c r="A79" s="38"/>
      <c r="B79" s="38"/>
      <c r="C79" s="37"/>
      <c r="D79" s="37"/>
      <c r="E79" s="37"/>
      <c r="F79" s="37"/>
    </row>
    <row r="80" spans="1:9">
      <c r="A80" s="15" t="s">
        <v>46</v>
      </c>
      <c r="B80" s="16" t="s">
        <v>47</v>
      </c>
      <c r="C80" s="39" t="s">
        <v>54</v>
      </c>
      <c r="D80" s="39" t="s">
        <v>55</v>
      </c>
      <c r="E80" s="39" t="s">
        <v>56</v>
      </c>
      <c r="F80" s="39" t="s">
        <v>57</v>
      </c>
      <c r="G80" s="40" t="s">
        <v>58</v>
      </c>
      <c r="H80" s="16" t="s">
        <v>59</v>
      </c>
      <c r="I80" s="16" t="s">
        <v>60</v>
      </c>
    </row>
    <row r="81" spans="1:11">
      <c r="A81" s="155"/>
      <c r="B81" s="155"/>
      <c r="C81" s="132"/>
      <c r="D81" s="136"/>
      <c r="E81" s="136"/>
      <c r="F81" s="136"/>
      <c r="G81" s="136"/>
      <c r="H81" s="138"/>
      <c r="I81" s="138"/>
    </row>
    <row r="82" spans="1:11">
      <c r="A82" s="155"/>
      <c r="B82" s="155"/>
      <c r="C82" s="132"/>
      <c r="D82" s="136"/>
      <c r="E82" s="136"/>
      <c r="F82" s="136"/>
      <c r="G82" s="136"/>
      <c r="H82" s="138"/>
      <c r="I82" s="138"/>
    </row>
    <row r="83" spans="1:11">
      <c r="A83" s="155"/>
      <c r="B83" s="155"/>
      <c r="C83" s="132"/>
      <c r="D83" s="136"/>
      <c r="E83" s="136"/>
      <c r="F83" s="136"/>
      <c r="G83" s="136"/>
      <c r="H83" s="138"/>
      <c r="I83" s="138"/>
      <c r="K83" s="9"/>
    </row>
    <row r="84" spans="1:11">
      <c r="A84" s="155"/>
      <c r="B84" s="155"/>
      <c r="C84" s="132"/>
      <c r="D84" s="136"/>
      <c r="E84" s="136"/>
      <c r="F84" s="136"/>
      <c r="G84" s="136"/>
      <c r="H84" s="138"/>
      <c r="I84" s="138"/>
      <c r="K84" s="9"/>
    </row>
    <row r="85" spans="1:11">
      <c r="A85" s="168"/>
      <c r="B85" s="168" t="s">
        <v>269</v>
      </c>
      <c r="C85" s="140">
        <f>SUM(C81:C84)</f>
        <v>0</v>
      </c>
      <c r="D85" s="140">
        <f>SUM(D81:D84)</f>
        <v>0</v>
      </c>
      <c r="E85" s="140">
        <f>SUM(E81:E84)</f>
        <v>0</v>
      </c>
      <c r="F85" s="140">
        <f>SUM(F81:F84)</f>
        <v>0</v>
      </c>
      <c r="G85" s="140">
        <f>SUM(G81:G84)</f>
        <v>0</v>
      </c>
      <c r="H85" s="140"/>
      <c r="I85" s="140"/>
      <c r="K85" s="9"/>
    </row>
    <row r="88" spans="1:11">
      <c r="A88" s="10" t="s">
        <v>270</v>
      </c>
      <c r="B88" s="11"/>
      <c r="E88" s="37"/>
      <c r="F88" s="37"/>
      <c r="I88" s="53" t="s">
        <v>53</v>
      </c>
    </row>
    <row r="89" spans="1:11">
      <c r="A89" s="38"/>
      <c r="B89" s="38"/>
      <c r="C89" s="37"/>
      <c r="D89" s="37"/>
      <c r="E89" s="37"/>
      <c r="F89" s="37"/>
    </row>
    <row r="90" spans="1:11">
      <c r="A90" s="15" t="s">
        <v>46</v>
      </c>
      <c r="B90" s="16" t="s">
        <v>47</v>
      </c>
      <c r="C90" s="39" t="s">
        <v>54</v>
      </c>
      <c r="D90" s="39" t="s">
        <v>55</v>
      </c>
      <c r="E90" s="39" t="s">
        <v>56</v>
      </c>
      <c r="F90" s="39" t="s">
        <v>57</v>
      </c>
      <c r="G90" s="40" t="s">
        <v>58</v>
      </c>
      <c r="H90" s="16" t="s">
        <v>59</v>
      </c>
      <c r="I90" s="16" t="s">
        <v>60</v>
      </c>
    </row>
    <row r="91" spans="1:11">
      <c r="A91" s="155"/>
      <c r="B91" s="155"/>
      <c r="C91" s="132"/>
      <c r="D91" s="136"/>
      <c r="E91" s="136"/>
      <c r="F91" s="136"/>
      <c r="G91" s="136"/>
      <c r="H91" s="138"/>
      <c r="I91" s="138"/>
    </row>
    <row r="92" spans="1:11">
      <c r="A92" s="155"/>
      <c r="B92" s="155"/>
      <c r="C92" s="132"/>
      <c r="D92" s="136"/>
      <c r="E92" s="136"/>
      <c r="F92" s="136"/>
      <c r="G92" s="136"/>
      <c r="H92" s="138"/>
      <c r="I92" s="138"/>
    </row>
    <row r="93" spans="1:11">
      <c r="A93" s="155"/>
      <c r="B93" s="155"/>
      <c r="C93" s="132"/>
      <c r="D93" s="136"/>
      <c r="E93" s="136"/>
      <c r="F93" s="136"/>
      <c r="G93" s="136"/>
      <c r="H93" s="138"/>
      <c r="I93" s="138"/>
    </row>
    <row r="94" spans="1:11">
      <c r="A94" s="155"/>
      <c r="B94" s="155"/>
      <c r="C94" s="132"/>
      <c r="D94" s="136"/>
      <c r="E94" s="136"/>
      <c r="F94" s="136"/>
      <c r="G94" s="136"/>
      <c r="H94" s="138"/>
      <c r="I94" s="138"/>
    </row>
    <row r="95" spans="1:11">
      <c r="A95" s="168"/>
      <c r="B95" s="168" t="s">
        <v>271</v>
      </c>
      <c r="C95" s="140">
        <f>SUM(C91:C94)</f>
        <v>0</v>
      </c>
      <c r="D95" s="140">
        <f>SUM(D91:D94)</f>
        <v>0</v>
      </c>
      <c r="E95" s="140">
        <f>SUM(E91:E94)</f>
        <v>0</v>
      </c>
      <c r="F95" s="140">
        <f>SUM(F91:F94)</f>
        <v>0</v>
      </c>
      <c r="G95" s="140">
        <f>SUM(G91:G94)</f>
        <v>0</v>
      </c>
      <c r="H95" s="140"/>
      <c r="I95" s="140"/>
    </row>
    <row r="98" spans="1:11">
      <c r="A98" s="10" t="s">
        <v>272</v>
      </c>
      <c r="B98" s="11"/>
      <c r="E98" s="37"/>
      <c r="F98" s="37"/>
      <c r="I98" s="53" t="s">
        <v>53</v>
      </c>
    </row>
    <row r="99" spans="1:11">
      <c r="A99" s="38"/>
      <c r="B99" s="38"/>
      <c r="C99" s="37"/>
      <c r="D99" s="37"/>
      <c r="E99" s="37"/>
      <c r="F99" s="37"/>
    </row>
    <row r="100" spans="1:11">
      <c r="A100" s="15" t="s">
        <v>46</v>
      </c>
      <c r="B100" s="16" t="s">
        <v>47</v>
      </c>
      <c r="C100" s="39" t="s">
        <v>54</v>
      </c>
      <c r="D100" s="39" t="s">
        <v>55</v>
      </c>
      <c r="E100" s="39" t="s">
        <v>56</v>
      </c>
      <c r="F100" s="39" t="s">
        <v>57</v>
      </c>
      <c r="G100" s="40" t="s">
        <v>58</v>
      </c>
      <c r="H100" s="16" t="s">
        <v>59</v>
      </c>
      <c r="I100" s="16" t="s">
        <v>60</v>
      </c>
    </row>
    <row r="101" spans="1:11">
      <c r="A101" s="155"/>
      <c r="B101" s="155"/>
      <c r="C101" s="132"/>
      <c r="D101" s="136"/>
      <c r="E101" s="136"/>
      <c r="F101" s="136"/>
      <c r="G101" s="136"/>
      <c r="H101" s="138"/>
      <c r="I101" s="138"/>
      <c r="K101" s="9"/>
    </row>
    <row r="102" spans="1:11">
      <c r="A102" s="155"/>
      <c r="B102" s="155"/>
      <c r="C102" s="132"/>
      <c r="D102" s="136"/>
      <c r="E102" s="136"/>
      <c r="F102" s="136"/>
      <c r="G102" s="136"/>
      <c r="H102" s="138"/>
      <c r="I102" s="138"/>
      <c r="K102" s="9"/>
    </row>
    <row r="103" spans="1:11">
      <c r="A103" s="155"/>
      <c r="B103" s="155"/>
      <c r="C103" s="132"/>
      <c r="D103" s="136"/>
      <c r="E103" s="136"/>
      <c r="F103" s="136"/>
      <c r="G103" s="136"/>
      <c r="H103" s="138"/>
      <c r="I103" s="138"/>
    </row>
    <row r="104" spans="1:11">
      <c r="A104" s="155"/>
      <c r="B104" s="155"/>
      <c r="C104" s="132"/>
      <c r="D104" s="136"/>
      <c r="E104" s="136"/>
      <c r="F104" s="136"/>
      <c r="G104" s="136"/>
      <c r="H104" s="138"/>
      <c r="I104" s="138"/>
    </row>
    <row r="105" spans="1:11">
      <c r="A105" s="168"/>
      <c r="B105" s="168" t="s">
        <v>273</v>
      </c>
      <c r="C105" s="140">
        <f>SUM(C101:C104)</f>
        <v>0</v>
      </c>
      <c r="D105" s="140">
        <f>SUM(D101:D104)</f>
        <v>0</v>
      </c>
      <c r="E105" s="140">
        <f>SUM(E101:E104)</f>
        <v>0</v>
      </c>
      <c r="F105" s="140">
        <f>SUM(F101:F104)</f>
        <v>0</v>
      </c>
      <c r="G105" s="140">
        <f>SUM(G101:G104)</f>
        <v>0</v>
      </c>
      <c r="H105" s="140"/>
      <c r="I105" s="140"/>
    </row>
    <row r="108" spans="1:11">
      <c r="A108" s="10" t="s">
        <v>274</v>
      </c>
      <c r="B108" s="11"/>
      <c r="E108" s="37"/>
      <c r="F108" s="37"/>
      <c r="I108" s="53" t="s">
        <v>53</v>
      </c>
    </row>
    <row r="109" spans="1:11">
      <c r="A109" s="38"/>
      <c r="B109" s="38"/>
      <c r="C109" s="37"/>
      <c r="D109" s="37"/>
      <c r="E109" s="37"/>
      <c r="F109" s="37"/>
    </row>
    <row r="110" spans="1:11">
      <c r="A110" s="15" t="s">
        <v>46</v>
      </c>
      <c r="B110" s="16" t="s">
        <v>47</v>
      </c>
      <c r="C110" s="39" t="s">
        <v>54</v>
      </c>
      <c r="D110" s="39" t="s">
        <v>55</v>
      </c>
      <c r="E110" s="39" t="s">
        <v>56</v>
      </c>
      <c r="F110" s="39" t="s">
        <v>57</v>
      </c>
      <c r="G110" s="40" t="s">
        <v>58</v>
      </c>
      <c r="H110" s="16" t="s">
        <v>59</v>
      </c>
      <c r="I110" s="16" t="s">
        <v>60</v>
      </c>
    </row>
    <row r="111" spans="1:11" ht="33.75">
      <c r="A111" s="155" t="s">
        <v>804</v>
      </c>
      <c r="B111" s="155" t="s">
        <v>805</v>
      </c>
      <c r="C111" s="132">
        <v>50000</v>
      </c>
      <c r="D111" s="136"/>
      <c r="E111" s="136"/>
      <c r="F111" s="136"/>
      <c r="G111" s="132">
        <v>50000</v>
      </c>
      <c r="H111" s="138" t="s">
        <v>806</v>
      </c>
      <c r="I111" s="381" t="s">
        <v>787</v>
      </c>
    </row>
    <row r="112" spans="1:11">
      <c r="A112" s="155"/>
      <c r="B112" s="155"/>
      <c r="C112" s="132"/>
      <c r="D112" s="136"/>
      <c r="E112" s="136"/>
      <c r="F112" s="136"/>
      <c r="G112" s="136"/>
      <c r="H112" s="138"/>
      <c r="I112" s="138"/>
    </row>
    <row r="113" spans="1:9">
      <c r="A113" s="155"/>
      <c r="B113" s="155"/>
      <c r="C113" s="132"/>
      <c r="D113" s="136"/>
      <c r="E113" s="136"/>
      <c r="F113" s="136"/>
      <c r="G113" s="136"/>
      <c r="H113" s="138"/>
      <c r="I113" s="138"/>
    </row>
    <row r="114" spans="1:9">
      <c r="A114" s="155"/>
      <c r="B114" s="155"/>
      <c r="C114" s="132"/>
      <c r="D114" s="136"/>
      <c r="E114" s="136"/>
      <c r="F114" s="136"/>
      <c r="G114" s="136"/>
      <c r="H114" s="138"/>
      <c r="I114" s="138"/>
    </row>
    <row r="115" spans="1:9">
      <c r="A115" s="168"/>
      <c r="B115" s="168" t="s">
        <v>275</v>
      </c>
      <c r="C115" s="140">
        <f>SUM(C111:C114)</f>
        <v>50000</v>
      </c>
      <c r="D115" s="140">
        <f>SUM(D111:D114)</f>
        <v>0</v>
      </c>
      <c r="E115" s="140">
        <f>SUM(E111:E114)</f>
        <v>0</v>
      </c>
      <c r="F115" s="140">
        <f>SUM(F111:F114)</f>
        <v>0</v>
      </c>
      <c r="G115" s="140">
        <f>SUM(G111:G114)</f>
        <v>50000</v>
      </c>
      <c r="H115" s="140"/>
      <c r="I115" s="140"/>
    </row>
    <row r="196" spans="1:8">
      <c r="A196" s="41"/>
      <c r="B196" s="41"/>
      <c r="C196" s="42"/>
      <c r="D196" s="42"/>
      <c r="E196" s="42"/>
      <c r="F196" s="42"/>
      <c r="G196" s="42"/>
      <c r="H196" s="41"/>
    </row>
    <row r="197" spans="1:8">
      <c r="A197" s="251"/>
      <c r="B197" s="252"/>
    </row>
    <row r="198" spans="1:8">
      <c r="A198" s="251"/>
      <c r="B198" s="252"/>
    </row>
    <row r="199" spans="1:8">
      <c r="A199" s="251"/>
      <c r="B199" s="252"/>
    </row>
    <row r="200" spans="1:8">
      <c r="A200" s="251"/>
      <c r="B200" s="252"/>
    </row>
    <row r="201" spans="1:8">
      <c r="A201" s="251"/>
      <c r="B201" s="252"/>
    </row>
  </sheetData>
  <dataValidations count="9">
    <dataValidation allowBlank="1" showInputMessage="1" showErrorMessage="1" prompt="Saldo final del periodo de la información financiera trimestral presentada, el cual debe coincidir con la suma de las columnas de 90, 180, 365 y más de 365 días." sqref="C7 C110 C20 C30 C40 C50 C80 C90 C100"/>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110 A20 A30 A40 A50 A80 A90 A100"/>
    <dataValidation allowBlank="1" showInputMessage="1" showErrorMessage="1" prompt="Corresponde al nombre o descripción de la cuenta de acuerdo al Plan de Cuentas emitido por el CONAC." sqref="B7 B110 B20 B50 B80 B90 B100 B30 B40"/>
    <dataValidation allowBlank="1" showInputMessage="1" showErrorMessage="1" prompt="Importe de la cuentas por cobrar con fecha de vencimiento de 1 a 90 días." sqref="D7 D110 D20 D50 D80 D90 D100 D30 D40"/>
    <dataValidation allowBlank="1" showInputMessage="1" showErrorMessage="1" prompt="Importe de la cuentas por cobrar con fecha de vencimiento de 91 a 180 días." sqref="E7 E110 E20 E50 E80 E90 E100 E30 E40"/>
    <dataValidation allowBlank="1" showInputMessage="1" showErrorMessage="1" prompt="Importe de la cuentas por cobrar con fecha de vencimiento de 181 a 365 días." sqref="F7 F110 F20 F50 F80 F90 F100 F30 F40"/>
    <dataValidation allowBlank="1" showInputMessage="1" showErrorMessage="1" prompt="Importe de la cuentas por cobrar con vencimiento mayor a 365 días." sqref="G7 G110 G20 G50 G80 G90 G100 G30 G40"/>
    <dataValidation allowBlank="1" showInputMessage="1" showErrorMessage="1" prompt="Informar sobre caraterísticas cualitativas de la cuenta, ejemplo: acciones implementadas para su recuperación, causas de la demora en su recuperación." sqref="H7 H110 H20 H50 H80 H90 H100 H30 H40"/>
    <dataValidation allowBlank="1" showInputMessage="1" showErrorMessage="1" prompt="Indicar si el deudor ya sobrepasó el plazo estipulado para pago, 90, 180 o 365 días." sqref="I7 I110 I20 I50 I80 I90 I100 I30 I40"/>
  </dataValidations>
  <pageMargins left="0.7" right="0.7" top="0.75" bottom="0.75" header="0.3" footer="0.3"/>
  <pageSetup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zoomScaleNormal="100" zoomScaleSheetLayoutView="100" workbookViewId="0">
      <selection activeCell="A4" sqref="A4"/>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66" t="s">
        <v>318</v>
      </c>
    </row>
    <row r="6" spans="1:17">
      <c r="J6" s="1014"/>
      <c r="K6" s="1014"/>
      <c r="L6" s="1014"/>
      <c r="M6" s="1014"/>
      <c r="N6" s="1014"/>
      <c r="O6" s="1014"/>
      <c r="P6" s="1014"/>
      <c r="Q6" s="1014"/>
    </row>
    <row r="7" spans="1:17">
      <c r="A7" s="3" t="s">
        <v>84</v>
      </c>
    </row>
    <row r="8" spans="1:17" ht="52.5" customHeight="1">
      <c r="A8" s="1015" t="s">
        <v>317</v>
      </c>
      <c r="B8" s="1015"/>
      <c r="C8" s="1015"/>
      <c r="D8" s="1015"/>
      <c r="E8" s="1015"/>
      <c r="F8" s="1015"/>
      <c r="G8" s="1015"/>
      <c r="H8" s="1015"/>
    </row>
    <row r="10" spans="1:17">
      <c r="A10" s="274" t="s">
        <v>807</v>
      </c>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zoomScaleNormal="100" zoomScaleSheetLayoutView="100" workbookViewId="0">
      <selection activeCell="A4" sqref="A4"/>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5"/>
      <c r="B8" s="138"/>
      <c r="C8" s="136"/>
      <c r="D8" s="138"/>
    </row>
    <row r="9" spans="1:4">
      <c r="A9" s="155"/>
      <c r="B9" s="138"/>
      <c r="C9" s="136"/>
      <c r="D9" s="138"/>
    </row>
    <row r="10" spans="1:4">
      <c r="A10" s="155"/>
      <c r="B10" s="138"/>
      <c r="C10" s="136"/>
      <c r="D10" s="138"/>
    </row>
    <row r="11" spans="1:4">
      <c r="A11" s="155"/>
      <c r="B11" s="138"/>
      <c r="C11" s="136"/>
      <c r="D11" s="138"/>
    </row>
    <row r="12" spans="1:4">
      <c r="A12" s="155"/>
      <c r="B12" s="138"/>
      <c r="C12" s="136"/>
      <c r="D12" s="138"/>
    </row>
    <row r="13" spans="1:4">
      <c r="A13" s="155"/>
      <c r="B13" s="138"/>
      <c r="C13" s="136"/>
      <c r="D13" s="138"/>
    </row>
    <row r="14" spans="1:4">
      <c r="A14" s="155"/>
      <c r="B14" s="138"/>
      <c r="C14" s="136"/>
      <c r="D14" s="138"/>
    </row>
    <row r="15" spans="1:4">
      <c r="A15" s="155"/>
      <c r="B15" s="138"/>
      <c r="C15" s="136"/>
      <c r="D15" s="138"/>
    </row>
    <row r="16" spans="1:4">
      <c r="A16" s="169"/>
      <c r="B16" s="169" t="s">
        <v>221</v>
      </c>
      <c r="C16" s="145">
        <f>SUM(C8:C15)</f>
        <v>0</v>
      </c>
      <c r="D16" s="170"/>
    </row>
    <row r="17" spans="1:4">
      <c r="A17" s="154"/>
      <c r="B17" s="154"/>
      <c r="C17" s="162"/>
      <c r="D17" s="154"/>
    </row>
    <row r="18" spans="1:4">
      <c r="A18" s="154"/>
      <c r="B18" s="154"/>
      <c r="C18" s="162"/>
      <c r="D18" s="154"/>
    </row>
    <row r="19" spans="1:4" s="35" customFormat="1" ht="11.25" customHeight="1">
      <c r="A19" s="33" t="s">
        <v>64</v>
      </c>
      <c r="B19" s="154"/>
      <c r="C19" s="43"/>
      <c r="D19" s="257" t="s">
        <v>62</v>
      </c>
    </row>
    <row r="20" spans="1:4">
      <c r="A20" s="44"/>
      <c r="B20" s="44"/>
      <c r="C20" s="45"/>
      <c r="D20" s="46"/>
    </row>
    <row r="21" spans="1:4" ht="15" customHeight="1">
      <c r="A21" s="15" t="s">
        <v>46</v>
      </c>
      <c r="B21" s="16" t="s">
        <v>47</v>
      </c>
      <c r="C21" s="17" t="s">
        <v>48</v>
      </c>
      <c r="D21" s="47" t="s">
        <v>63</v>
      </c>
    </row>
    <row r="22" spans="1:4">
      <c r="A22" s="160"/>
      <c r="B22" s="167"/>
      <c r="C22" s="136"/>
      <c r="D22" s="138"/>
    </row>
    <row r="23" spans="1:4">
      <c r="A23" s="160"/>
      <c r="B23" s="167"/>
      <c r="C23" s="136"/>
      <c r="D23" s="138"/>
    </row>
    <row r="24" spans="1:4">
      <c r="A24" s="160"/>
      <c r="B24" s="167"/>
      <c r="C24" s="136"/>
      <c r="D24" s="138"/>
    </row>
    <row r="25" spans="1:4">
      <c r="A25" s="160"/>
      <c r="B25" s="167"/>
      <c r="C25" s="136"/>
      <c r="D25" s="138"/>
    </row>
    <row r="26" spans="1:4">
      <c r="A26" s="152"/>
      <c r="B26" s="152" t="s">
        <v>222</v>
      </c>
      <c r="C26" s="144">
        <f>SUM(C22:C25)</f>
        <v>0</v>
      </c>
      <c r="D26" s="170"/>
    </row>
    <row r="28" spans="1:4">
      <c r="A28" s="274" t="s">
        <v>807</v>
      </c>
      <c r="B28" s="274" t="str">
        <f>+UPPER(B17)</f>
        <v/>
      </c>
    </row>
  </sheetData>
  <dataValidations count="6">
    <dataValidation allowBlank="1" showInputMessage="1" showErrorMessage="1" prompt="Saldo final de la Información Financiera Trimestral que se presenta (trimestral: 1er, 2do, 3ro. o 4to.)." sqref="C21"/>
    <dataValidation allowBlank="1" showInputMessage="1" showErrorMessage="1" prompt="Saldo final de la Información Financiera Trimestral que se presentada (trimestral: 1er, 2do, 3ro. o 4to.)." sqref="C7"/>
    <dataValidation allowBlank="1" showInputMessage="1" showErrorMessage="1" prompt="Corresponde al número de la cuenta de acuerdo al Plan de Cuentas emitido por el CONAC (DOF 23/12/2015)." sqref="A7 A21"/>
    <dataValidation allowBlank="1" showInputMessage="1" showErrorMessage="1" prompt="Método de valuación aplicados." sqref="D21"/>
    <dataValidation allowBlank="1" showInputMessage="1" showErrorMessage="1" prompt="Corresponde al nombre o descripción de la cuenta de acuerdo al Plan de Cuentas emitido por el CONAC." sqref="B7 B21"/>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zoomScaleSheetLayoutView="100" workbookViewId="0">
      <selection activeCell="A4" sqref="A4"/>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7" width="22.7109375" style="274" customWidth="1"/>
    <col min="8" max="16384" width="11.42578125" style="274"/>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366"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71"/>
      <c r="B8" s="171"/>
      <c r="C8" s="132"/>
      <c r="D8" s="172"/>
      <c r="E8" s="173"/>
      <c r="F8" s="171"/>
      <c r="G8" s="171"/>
    </row>
    <row r="9" spans="1:7">
      <c r="A9" s="171"/>
      <c r="B9" s="171"/>
      <c r="C9" s="132"/>
      <c r="D9" s="173"/>
      <c r="E9" s="173"/>
      <c r="F9" s="171"/>
      <c r="G9" s="171"/>
    </row>
    <row r="10" spans="1:7">
      <c r="A10" s="171"/>
      <c r="B10" s="171"/>
      <c r="C10" s="132"/>
      <c r="D10" s="173"/>
      <c r="E10" s="173"/>
      <c r="F10" s="171"/>
      <c r="G10" s="171"/>
    </row>
    <row r="11" spans="1:7">
      <c r="A11" s="171"/>
      <c r="B11" s="171"/>
      <c r="C11" s="132"/>
      <c r="D11" s="173"/>
      <c r="E11" s="173"/>
      <c r="F11" s="171"/>
      <c r="G11" s="171"/>
    </row>
    <row r="12" spans="1:7">
      <c r="A12" s="171"/>
      <c r="B12" s="171"/>
      <c r="C12" s="132"/>
      <c r="D12" s="173"/>
      <c r="E12" s="173"/>
      <c r="F12" s="171"/>
      <c r="G12" s="171"/>
    </row>
    <row r="13" spans="1:7">
      <c r="A13" s="171"/>
      <c r="B13" s="171"/>
      <c r="C13" s="132"/>
      <c r="D13" s="173"/>
      <c r="E13" s="173"/>
      <c r="F13" s="171"/>
      <c r="G13" s="171"/>
    </row>
    <row r="14" spans="1:7">
      <c r="A14" s="171"/>
      <c r="B14" s="171"/>
      <c r="C14" s="132"/>
      <c r="D14" s="173"/>
      <c r="E14" s="173"/>
      <c r="F14" s="171"/>
      <c r="G14" s="171"/>
    </row>
    <row r="15" spans="1:7">
      <c r="A15" s="171"/>
      <c r="B15" s="171"/>
      <c r="C15" s="132"/>
      <c r="D15" s="173"/>
      <c r="E15" s="173"/>
      <c r="F15" s="171"/>
      <c r="G15" s="171"/>
    </row>
    <row r="16" spans="1:7">
      <c r="A16" s="168"/>
      <c r="B16" s="168" t="s">
        <v>231</v>
      </c>
      <c r="C16" s="140">
        <f>SUM(C8:C15)</f>
        <v>0</v>
      </c>
      <c r="D16" s="168"/>
      <c r="E16" s="168"/>
      <c r="F16" s="168"/>
      <c r="G16" s="168"/>
    </row>
    <row r="18" spans="1:1">
      <c r="A18" s="274" t="s">
        <v>807</v>
      </c>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F12" sqref="F12"/>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c r="A1" s="3" t="s">
        <v>43</v>
      </c>
      <c r="B1" s="3"/>
      <c r="C1" s="4"/>
      <c r="D1" s="3"/>
      <c r="E1" s="7"/>
    </row>
    <row r="2" spans="1:5">
      <c r="A2" s="3" t="s">
        <v>199</v>
      </c>
      <c r="B2" s="3"/>
      <c r="C2" s="4"/>
      <c r="D2" s="3"/>
      <c r="E2" s="3"/>
    </row>
    <row r="5" spans="1:5" ht="11.25" customHeight="1">
      <c r="A5" s="10" t="s">
        <v>70</v>
      </c>
      <c r="B5" s="10"/>
      <c r="E5" s="366" t="s">
        <v>71</v>
      </c>
    </row>
    <row r="6" spans="1:5">
      <c r="A6" s="272"/>
      <c r="B6" s="272"/>
      <c r="C6" s="66"/>
      <c r="D6" s="272"/>
      <c r="E6" s="272"/>
    </row>
    <row r="7" spans="1:5" ht="15" customHeight="1">
      <c r="A7" s="15" t="s">
        <v>46</v>
      </c>
      <c r="B7" s="16" t="s">
        <v>47</v>
      </c>
      <c r="C7" s="17" t="s">
        <v>48</v>
      </c>
      <c r="D7" s="18" t="s">
        <v>49</v>
      </c>
      <c r="E7" s="16" t="s">
        <v>72</v>
      </c>
    </row>
    <row r="8" spans="1:5" ht="11.25" customHeight="1">
      <c r="A8" s="172"/>
      <c r="B8" s="172"/>
      <c r="C8" s="165"/>
      <c r="D8" s="172"/>
      <c r="E8" s="172"/>
    </row>
    <row r="9" spans="1:5" ht="11.25" customHeight="1">
      <c r="A9" s="172"/>
      <c r="B9" s="172"/>
      <c r="C9" s="165"/>
      <c r="D9" s="172"/>
      <c r="E9" s="172"/>
    </row>
    <row r="10" spans="1:5" ht="11.25" customHeight="1">
      <c r="A10" s="172"/>
      <c r="B10" s="172"/>
      <c r="C10" s="165"/>
      <c r="D10" s="172"/>
      <c r="E10" s="172"/>
    </row>
    <row r="11" spans="1:5" ht="11.25" customHeight="1">
      <c r="A11" s="172"/>
      <c r="B11" s="172"/>
      <c r="C11" s="165"/>
      <c r="D11" s="172"/>
      <c r="E11" s="172"/>
    </row>
    <row r="12" spans="1:5" ht="11.25" customHeight="1">
      <c r="A12" s="172"/>
      <c r="B12" s="172"/>
      <c r="C12" s="165"/>
      <c r="D12" s="172"/>
      <c r="E12" s="172"/>
    </row>
    <row r="13" spans="1:5" ht="11.25" customHeight="1">
      <c r="A13" s="172"/>
      <c r="B13" s="172"/>
      <c r="C13" s="165"/>
      <c r="D13" s="172"/>
      <c r="E13" s="172"/>
    </row>
    <row r="14" spans="1:5" ht="11.25" customHeight="1">
      <c r="A14" s="172"/>
      <c r="B14" s="172"/>
      <c r="C14" s="165"/>
      <c r="D14" s="172"/>
      <c r="E14" s="172"/>
    </row>
    <row r="15" spans="1:5">
      <c r="A15" s="172"/>
      <c r="B15" s="172"/>
      <c r="C15" s="165"/>
      <c r="D15" s="172"/>
      <c r="E15" s="172"/>
    </row>
    <row r="16" spans="1:5">
      <c r="A16" s="152"/>
      <c r="B16" s="152" t="s">
        <v>232</v>
      </c>
      <c r="C16" s="166">
        <f>SUM(C8:C15)</f>
        <v>0</v>
      </c>
      <c r="D16" s="152"/>
      <c r="E16" s="152"/>
    </row>
    <row r="18" spans="1:1">
      <c r="A18" s="274" t="s">
        <v>807</v>
      </c>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zoomScale="130" zoomScaleNormal="130" zoomScaleSheetLayoutView="100" workbookViewId="0">
      <selection activeCell="A4" sqref="A4"/>
    </sheetView>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8" width="8.7109375" style="274" customWidth="1"/>
    <col min="9" max="16384" width="11.42578125" style="274"/>
  </cols>
  <sheetData>
    <row r="1" spans="1:6">
      <c r="A1" s="3" t="s">
        <v>43</v>
      </c>
      <c r="B1" s="3"/>
      <c r="C1" s="4"/>
      <c r="D1" s="4"/>
      <c r="E1" s="4"/>
      <c r="F1" s="7"/>
    </row>
    <row r="2" spans="1:6">
      <c r="A2" s="3" t="s">
        <v>199</v>
      </c>
      <c r="B2" s="3"/>
      <c r="C2" s="4"/>
      <c r="D2" s="4"/>
      <c r="E2" s="4"/>
      <c r="F2" s="5"/>
    </row>
    <row r="3" spans="1:6">
      <c r="F3" s="5"/>
    </row>
    <row r="4" spans="1:6">
      <c r="F4" s="5"/>
    </row>
    <row r="5" spans="1:6" ht="11.25" customHeight="1">
      <c r="A5" s="10" t="s">
        <v>73</v>
      </c>
      <c r="B5" s="10"/>
      <c r="C5" s="52"/>
      <c r="D5" s="52"/>
      <c r="E5" s="52"/>
      <c r="F5" s="53" t="s">
        <v>74</v>
      </c>
    </row>
    <row r="6" spans="1:6">
      <c r="A6" s="54"/>
      <c r="B6" s="54"/>
      <c r="C6" s="52"/>
      <c r="D6" s="55"/>
      <c r="E6" s="55"/>
      <c r="F6" s="56"/>
    </row>
    <row r="7" spans="1:6" ht="15" customHeight="1">
      <c r="A7" s="15" t="s">
        <v>46</v>
      </c>
      <c r="B7" s="16" t="s">
        <v>47</v>
      </c>
      <c r="C7" s="57" t="s">
        <v>75</v>
      </c>
      <c r="D7" s="57" t="s">
        <v>76</v>
      </c>
      <c r="E7" s="57" t="s">
        <v>77</v>
      </c>
      <c r="F7" s="58" t="s">
        <v>78</v>
      </c>
    </row>
    <row r="8" spans="1:6">
      <c r="A8" s="155" t="s">
        <v>808</v>
      </c>
      <c r="B8" s="155" t="s">
        <v>809</v>
      </c>
      <c r="C8" s="132">
        <v>32260321.899999999</v>
      </c>
      <c r="D8" s="132">
        <v>32260321.899999999</v>
      </c>
      <c r="E8" s="132">
        <v>0</v>
      </c>
      <c r="F8" s="132" t="s">
        <v>810</v>
      </c>
    </row>
    <row r="9" spans="1:6">
      <c r="A9" s="155" t="s">
        <v>811</v>
      </c>
      <c r="B9" s="155" t="s">
        <v>812</v>
      </c>
      <c r="C9" s="132">
        <v>35938644.789999999</v>
      </c>
      <c r="D9" s="132">
        <v>39388350.82</v>
      </c>
      <c r="E9" s="132">
        <v>-3449706.0300000012</v>
      </c>
      <c r="F9" s="132" t="s">
        <v>810</v>
      </c>
    </row>
    <row r="10" spans="1:6">
      <c r="A10" s="155"/>
      <c r="B10" s="155"/>
      <c r="C10" s="132"/>
      <c r="D10" s="132"/>
      <c r="E10" s="132"/>
      <c r="F10" s="132"/>
    </row>
    <row r="11" spans="1:6">
      <c r="A11" s="155"/>
      <c r="B11" s="155"/>
      <c r="C11" s="132"/>
      <c r="D11" s="132"/>
      <c r="E11" s="132"/>
      <c r="F11" s="132"/>
    </row>
    <row r="12" spans="1:6">
      <c r="A12" s="155"/>
      <c r="B12" s="155"/>
      <c r="C12" s="132"/>
      <c r="D12" s="132"/>
      <c r="E12" s="132"/>
      <c r="F12" s="132"/>
    </row>
    <row r="13" spans="1:6">
      <c r="A13" s="155"/>
      <c r="B13" s="155"/>
      <c r="C13" s="132"/>
      <c r="D13" s="132"/>
      <c r="E13" s="132"/>
      <c r="F13" s="132"/>
    </row>
    <row r="14" spans="1:6">
      <c r="A14" s="155"/>
      <c r="B14" s="155"/>
      <c r="C14" s="132"/>
      <c r="D14" s="132"/>
      <c r="E14" s="132"/>
      <c r="F14" s="132"/>
    </row>
    <row r="15" spans="1:6">
      <c r="A15" s="155"/>
      <c r="B15" s="155"/>
      <c r="C15" s="132"/>
      <c r="D15" s="132"/>
      <c r="E15" s="132"/>
      <c r="F15" s="132"/>
    </row>
    <row r="16" spans="1:6">
      <c r="A16" s="168"/>
      <c r="B16" s="168" t="s">
        <v>387</v>
      </c>
      <c r="C16" s="140">
        <f>SUM(C8:C15)</f>
        <v>68198966.689999998</v>
      </c>
      <c r="D16" s="140">
        <f>SUM(D8:D15)</f>
        <v>71648672.719999999</v>
      </c>
      <c r="E16" s="140">
        <f>SUM(E8:E15)</f>
        <v>-3449706.0300000012</v>
      </c>
      <c r="F16" s="140"/>
    </row>
    <row r="17" spans="1:6">
      <c r="A17" s="154"/>
      <c r="B17" s="154"/>
      <c r="C17" s="162"/>
      <c r="D17" s="162"/>
      <c r="E17" s="162"/>
      <c r="F17" s="154"/>
    </row>
    <row r="18" spans="1:6">
      <c r="A18" s="154"/>
      <c r="B18" s="154"/>
      <c r="C18" s="162"/>
      <c r="D18" s="162"/>
      <c r="E18" s="162"/>
      <c r="F18" s="154"/>
    </row>
    <row r="19" spans="1:6" ht="11.25" customHeight="1">
      <c r="A19" s="10" t="s">
        <v>79</v>
      </c>
      <c r="B19" s="154"/>
      <c r="C19" s="52"/>
      <c r="D19" s="52"/>
      <c r="E19" s="52"/>
      <c r="F19" s="53" t="s">
        <v>74</v>
      </c>
    </row>
    <row r="20" spans="1:6" ht="12.75" customHeight="1">
      <c r="A20" s="44"/>
      <c r="B20" s="44"/>
      <c r="C20" s="22"/>
    </row>
    <row r="21" spans="1:6" ht="15" customHeight="1">
      <c r="A21" s="15" t="s">
        <v>46</v>
      </c>
      <c r="B21" s="16" t="s">
        <v>47</v>
      </c>
      <c r="C21" s="57" t="s">
        <v>75</v>
      </c>
      <c r="D21" s="57" t="s">
        <v>76</v>
      </c>
      <c r="E21" s="57" t="s">
        <v>77</v>
      </c>
      <c r="F21" s="58" t="s">
        <v>78</v>
      </c>
    </row>
    <row r="22" spans="1:6">
      <c r="A22" s="155" t="s">
        <v>813</v>
      </c>
      <c r="B22" s="138" t="s">
        <v>458</v>
      </c>
      <c r="C22" s="136">
        <v>8136057.5999999996</v>
      </c>
      <c r="D22" s="136">
        <v>8225667.0499999998</v>
      </c>
      <c r="E22" s="132">
        <v>89609.450000000186</v>
      </c>
      <c r="F22" s="132" t="s">
        <v>810</v>
      </c>
    </row>
    <row r="23" spans="1:6">
      <c r="A23" s="155" t="s">
        <v>814</v>
      </c>
      <c r="B23" s="138" t="s">
        <v>815</v>
      </c>
      <c r="C23" s="136">
        <v>3767168.6</v>
      </c>
      <c r="D23" s="378">
        <v>3841083.45</v>
      </c>
      <c r="E23" s="132">
        <v>73914.850000000093</v>
      </c>
      <c r="F23" s="132" t="s">
        <v>810</v>
      </c>
    </row>
    <row r="24" spans="1:6">
      <c r="A24" s="155" t="s">
        <v>816</v>
      </c>
      <c r="B24" s="138" t="s">
        <v>817</v>
      </c>
      <c r="C24" s="136">
        <v>2201894.11</v>
      </c>
      <c r="D24" s="378">
        <v>2417046.04</v>
      </c>
      <c r="E24" s="132">
        <v>215151.93000000017</v>
      </c>
      <c r="F24" s="132" t="s">
        <v>810</v>
      </c>
    </row>
    <row r="25" spans="1:6">
      <c r="A25" s="155" t="s">
        <v>818</v>
      </c>
      <c r="B25" s="138" t="s">
        <v>819</v>
      </c>
      <c r="C25" s="136">
        <v>89814.54</v>
      </c>
      <c r="D25" s="136">
        <v>89814.54</v>
      </c>
      <c r="E25" s="132">
        <v>0</v>
      </c>
      <c r="F25" s="132" t="s">
        <v>810</v>
      </c>
    </row>
    <row r="26" spans="1:6">
      <c r="A26" s="155" t="s">
        <v>820</v>
      </c>
      <c r="B26" s="138" t="s">
        <v>821</v>
      </c>
      <c r="C26" s="136">
        <v>616751.77</v>
      </c>
      <c r="D26" s="136">
        <v>616751.77</v>
      </c>
      <c r="E26" s="132">
        <v>0</v>
      </c>
      <c r="F26" s="132" t="s">
        <v>810</v>
      </c>
    </row>
    <row r="27" spans="1:6">
      <c r="A27" s="155" t="s">
        <v>822</v>
      </c>
      <c r="B27" s="138" t="s">
        <v>473</v>
      </c>
      <c r="C27" s="136">
        <v>2942519.26</v>
      </c>
      <c r="D27" s="136">
        <v>3086939.26</v>
      </c>
      <c r="E27" s="132">
        <v>144420</v>
      </c>
      <c r="F27" s="132" t="s">
        <v>810</v>
      </c>
    </row>
    <row r="28" spans="1:6">
      <c r="A28" s="155" t="s">
        <v>823</v>
      </c>
      <c r="B28" s="138" t="s">
        <v>824</v>
      </c>
      <c r="C28" s="136">
        <v>10205003.68</v>
      </c>
      <c r="D28" s="136">
        <v>10398503.68</v>
      </c>
      <c r="E28" s="132">
        <v>193500</v>
      </c>
      <c r="F28" s="132" t="s">
        <v>810</v>
      </c>
    </row>
    <row r="29" spans="1:6">
      <c r="A29" s="155" t="s">
        <v>825</v>
      </c>
      <c r="B29" s="138" t="s">
        <v>477</v>
      </c>
      <c r="C29" s="136">
        <v>120606</v>
      </c>
      <c r="D29" s="136">
        <v>120606</v>
      </c>
      <c r="E29" s="132">
        <v>0</v>
      </c>
      <c r="F29" s="132" t="s">
        <v>810</v>
      </c>
    </row>
    <row r="30" spans="1:6">
      <c r="A30" s="155" t="s">
        <v>826</v>
      </c>
      <c r="B30" s="138" t="s">
        <v>827</v>
      </c>
      <c r="C30" s="136">
        <v>168020.34</v>
      </c>
      <c r="D30" s="136">
        <v>254985.71</v>
      </c>
      <c r="E30" s="132">
        <v>86965.37</v>
      </c>
      <c r="F30" s="132" t="s">
        <v>810</v>
      </c>
    </row>
    <row r="31" spans="1:6">
      <c r="A31" s="155" t="s">
        <v>828</v>
      </c>
      <c r="B31" s="138" t="s">
        <v>829</v>
      </c>
      <c r="C31" s="136">
        <v>384659.72</v>
      </c>
      <c r="D31" s="136">
        <v>384659.72</v>
      </c>
      <c r="E31" s="132">
        <v>0</v>
      </c>
      <c r="F31" s="132" t="s">
        <v>810</v>
      </c>
    </row>
    <row r="32" spans="1:6">
      <c r="A32" s="155" t="s">
        <v>830</v>
      </c>
      <c r="B32" s="138" t="s">
        <v>831</v>
      </c>
      <c r="C32" s="136">
        <v>325913.05</v>
      </c>
      <c r="D32" s="136">
        <v>325913.05</v>
      </c>
      <c r="E32" s="132">
        <v>0</v>
      </c>
      <c r="F32" s="132" t="s">
        <v>810</v>
      </c>
    </row>
    <row r="33" spans="1:8">
      <c r="A33" s="155" t="s">
        <v>832</v>
      </c>
      <c r="B33" s="138" t="s">
        <v>833</v>
      </c>
      <c r="C33" s="136">
        <v>54990.33</v>
      </c>
      <c r="D33" s="136">
        <v>54990.33</v>
      </c>
      <c r="E33" s="132">
        <v>0</v>
      </c>
      <c r="F33" s="132" t="s">
        <v>810</v>
      </c>
    </row>
    <row r="34" spans="1:8">
      <c r="A34" s="155" t="s">
        <v>834</v>
      </c>
      <c r="B34" s="138" t="s">
        <v>835</v>
      </c>
      <c r="C34" s="136">
        <v>162640.64000000001</v>
      </c>
      <c r="D34" s="136">
        <v>176400.63</v>
      </c>
      <c r="E34" s="132">
        <v>13759.989999999991</v>
      </c>
      <c r="F34" s="132" t="s">
        <v>810</v>
      </c>
    </row>
    <row r="35" spans="1:8">
      <c r="A35" s="155" t="s">
        <v>836</v>
      </c>
      <c r="B35" s="138" t="s">
        <v>837</v>
      </c>
      <c r="C35" s="136">
        <v>158447.26999999999</v>
      </c>
      <c r="D35" s="136">
        <v>242511.67</v>
      </c>
      <c r="E35" s="132">
        <v>84064.400000000023</v>
      </c>
      <c r="F35" s="132" t="s">
        <v>810</v>
      </c>
    </row>
    <row r="36" spans="1:8">
      <c r="A36" s="155" t="s">
        <v>838</v>
      </c>
      <c r="B36" s="138" t="s">
        <v>647</v>
      </c>
      <c r="C36" s="136">
        <v>302497.77</v>
      </c>
      <c r="D36" s="136">
        <v>302497.77</v>
      </c>
      <c r="E36" s="132">
        <v>0</v>
      </c>
      <c r="F36" s="132" t="s">
        <v>810</v>
      </c>
    </row>
    <row r="37" spans="1:8">
      <c r="A37" s="155"/>
      <c r="B37" s="138"/>
      <c r="C37" s="136"/>
      <c r="D37" s="136"/>
      <c r="E37" s="136"/>
      <c r="F37" s="138"/>
    </row>
    <row r="38" spans="1:8">
      <c r="A38" s="168"/>
      <c r="B38" s="168" t="s">
        <v>233</v>
      </c>
      <c r="C38" s="140">
        <f>SUM(C22:C37)</f>
        <v>29636984.679999992</v>
      </c>
      <c r="D38" s="140">
        <f t="shared" ref="D38:E38" si="0">SUM(D22:D37)</f>
        <v>30538370.669999998</v>
      </c>
      <c r="E38" s="140">
        <f t="shared" si="0"/>
        <v>901385.99000000046</v>
      </c>
      <c r="F38" s="140"/>
    </row>
    <row r="39" spans="1:8" s="19" customFormat="1">
      <c r="A39" s="153"/>
      <c r="B39" s="153"/>
      <c r="C39" s="27"/>
      <c r="D39" s="27"/>
      <c r="E39" s="27"/>
      <c r="F39" s="27"/>
    </row>
    <row r="40" spans="1:8" s="19" customFormat="1">
      <c r="A40" s="153"/>
      <c r="B40" s="153"/>
      <c r="C40" s="27"/>
      <c r="D40" s="27"/>
      <c r="E40" s="27"/>
      <c r="F40" s="27"/>
    </row>
    <row r="41" spans="1:8" s="19" customFormat="1" ht="11.25" customHeight="1">
      <c r="A41" s="10" t="s">
        <v>215</v>
      </c>
      <c r="B41" s="10"/>
      <c r="C41" s="52"/>
      <c r="D41" s="52"/>
      <c r="E41" s="52"/>
      <c r="G41" s="53" t="s">
        <v>74</v>
      </c>
    </row>
    <row r="42" spans="1:8" s="19" customFormat="1">
      <c r="A42" s="44"/>
      <c r="B42" s="44"/>
      <c r="C42" s="22"/>
      <c r="D42" s="9"/>
      <c r="E42" s="9"/>
      <c r="F42" s="274"/>
    </row>
    <row r="43" spans="1:8" s="19" customFormat="1" ht="27.95" customHeight="1">
      <c r="A43" s="15" t="s">
        <v>46</v>
      </c>
      <c r="B43" s="16" t="s">
        <v>47</v>
      </c>
      <c r="C43" s="57" t="s">
        <v>75</v>
      </c>
      <c r="D43" s="57" t="s">
        <v>76</v>
      </c>
      <c r="E43" s="57" t="s">
        <v>77</v>
      </c>
      <c r="F43" s="58" t="s">
        <v>78</v>
      </c>
      <c r="G43" s="58" t="s">
        <v>242</v>
      </c>
      <c r="H43" s="58" t="s">
        <v>243</v>
      </c>
    </row>
    <row r="44" spans="1:8" s="19" customFormat="1">
      <c r="A44" s="155"/>
      <c r="B44" s="138"/>
      <c r="C44" s="132"/>
      <c r="D44" s="136"/>
      <c r="E44" s="136"/>
      <c r="F44" s="138"/>
      <c r="G44" s="138"/>
      <c r="H44" s="138"/>
    </row>
    <row r="45" spans="1:8" s="19" customFormat="1">
      <c r="A45" s="155"/>
      <c r="B45" s="138"/>
      <c r="C45" s="132"/>
      <c r="D45" s="136"/>
      <c r="E45" s="136"/>
      <c r="F45" s="138"/>
      <c r="G45" s="138"/>
      <c r="H45" s="138"/>
    </row>
    <row r="46" spans="1:8" s="19" customFormat="1">
      <c r="A46" s="155"/>
      <c r="B46" s="138"/>
      <c r="C46" s="132"/>
      <c r="D46" s="136"/>
      <c r="E46" s="136"/>
      <c r="F46" s="138"/>
      <c r="G46" s="138"/>
      <c r="H46" s="138"/>
    </row>
    <row r="47" spans="1:8" s="19" customFormat="1">
      <c r="A47" s="155"/>
      <c r="B47" s="138"/>
      <c r="C47" s="132"/>
      <c r="D47" s="136"/>
      <c r="E47" s="136"/>
      <c r="F47" s="138"/>
      <c r="G47" s="138"/>
      <c r="H47" s="138"/>
    </row>
    <row r="48" spans="1:8" s="19" customFormat="1">
      <c r="A48" s="168"/>
      <c r="B48" s="168" t="s">
        <v>234</v>
      </c>
      <c r="C48" s="140">
        <f>SUM(C44:C47)</f>
        <v>0</v>
      </c>
      <c r="D48" s="140">
        <f>SUM(D44:D47)</f>
        <v>0</v>
      </c>
      <c r="E48" s="140">
        <f>SUM(E44:E47)</f>
        <v>0</v>
      </c>
      <c r="F48" s="140"/>
      <c r="G48" s="140"/>
      <c r="H48" s="140"/>
    </row>
    <row r="49" spans="1:8" s="19" customFormat="1">
      <c r="A49" s="59"/>
      <c r="B49" s="59"/>
      <c r="C49" s="60"/>
      <c r="D49" s="60"/>
      <c r="E49" s="60"/>
      <c r="F49" s="27"/>
    </row>
    <row r="51" spans="1:8">
      <c r="A51" s="10" t="s">
        <v>216</v>
      </c>
      <c r="B51" s="10"/>
      <c r="C51" s="52"/>
      <c r="D51" s="52"/>
      <c r="E51" s="52"/>
      <c r="G51" s="53" t="s">
        <v>74</v>
      </c>
    </row>
    <row r="52" spans="1:8">
      <c r="A52" s="44"/>
      <c r="B52" s="44"/>
      <c r="C52" s="22"/>
      <c r="H52" s="9"/>
    </row>
    <row r="53" spans="1:8" ht="27.95" customHeight="1">
      <c r="A53" s="15" t="s">
        <v>46</v>
      </c>
      <c r="B53" s="16" t="s">
        <v>47</v>
      </c>
      <c r="C53" s="57" t="s">
        <v>75</v>
      </c>
      <c r="D53" s="57" t="s">
        <v>76</v>
      </c>
      <c r="E53" s="57" t="s">
        <v>77</v>
      </c>
      <c r="F53" s="58" t="s">
        <v>78</v>
      </c>
      <c r="G53" s="58" t="s">
        <v>242</v>
      </c>
      <c r="H53" s="58" t="s">
        <v>243</v>
      </c>
    </row>
    <row r="54" spans="1:8">
      <c r="A54" s="155"/>
      <c r="B54" s="138"/>
      <c r="C54" s="132"/>
      <c r="D54" s="136"/>
      <c r="E54" s="136"/>
      <c r="F54" s="138"/>
      <c r="G54" s="138"/>
      <c r="H54" s="138"/>
    </row>
    <row r="55" spans="1:8">
      <c r="A55" s="155"/>
      <c r="B55" s="138"/>
      <c r="C55" s="132"/>
      <c r="D55" s="136"/>
      <c r="E55" s="136"/>
      <c r="F55" s="138"/>
      <c r="G55" s="138"/>
      <c r="H55" s="138"/>
    </row>
    <row r="56" spans="1:8">
      <c r="A56" s="155"/>
      <c r="B56" s="138"/>
      <c r="C56" s="132"/>
      <c r="D56" s="136"/>
      <c r="E56" s="136"/>
      <c r="F56" s="138"/>
      <c r="G56" s="138"/>
      <c r="H56" s="138"/>
    </row>
    <row r="57" spans="1:8">
      <c r="A57" s="155"/>
      <c r="B57" s="138"/>
      <c r="C57" s="132"/>
      <c r="D57" s="136"/>
      <c r="E57" s="136"/>
      <c r="F57" s="138"/>
      <c r="G57" s="138"/>
      <c r="H57" s="138"/>
    </row>
    <row r="58" spans="1:8">
      <c r="A58" s="168"/>
      <c r="B58" s="168" t="s">
        <v>235</v>
      </c>
      <c r="C58" s="140">
        <f>SUM(C54:C57)</f>
        <v>0</v>
      </c>
      <c r="D58" s="140">
        <f>SUM(D54:D57)</f>
        <v>0</v>
      </c>
      <c r="E58" s="140">
        <f>SUM(E54:E57)</f>
        <v>0</v>
      </c>
      <c r="F58" s="140"/>
      <c r="G58" s="140"/>
      <c r="H58" s="140"/>
    </row>
    <row r="61" spans="1:8">
      <c r="A61" s="10" t="s">
        <v>217</v>
      </c>
      <c r="B61" s="10"/>
      <c r="C61" s="52"/>
      <c r="D61" s="52"/>
      <c r="E61" s="52"/>
      <c r="G61" s="53" t="s">
        <v>74</v>
      </c>
    </row>
    <row r="62" spans="1:8">
      <c r="A62" s="44"/>
      <c r="B62" s="44"/>
      <c r="C62" s="22"/>
    </row>
    <row r="63" spans="1:8" ht="27.95" customHeight="1">
      <c r="A63" s="15" t="s">
        <v>46</v>
      </c>
      <c r="B63" s="16" t="s">
        <v>47</v>
      </c>
      <c r="C63" s="57" t="s">
        <v>75</v>
      </c>
      <c r="D63" s="57" t="s">
        <v>76</v>
      </c>
      <c r="E63" s="57" t="s">
        <v>77</v>
      </c>
      <c r="F63" s="58" t="s">
        <v>78</v>
      </c>
      <c r="G63" s="58" t="s">
        <v>242</v>
      </c>
      <c r="H63" s="58" t="s">
        <v>243</v>
      </c>
    </row>
    <row r="64" spans="1:8">
      <c r="A64" s="155"/>
      <c r="B64" s="138"/>
      <c r="C64" s="132"/>
      <c r="D64" s="136"/>
      <c r="E64" s="136"/>
      <c r="F64" s="138"/>
      <c r="G64" s="138"/>
      <c r="H64" s="138"/>
    </row>
    <row r="65" spans="1:8">
      <c r="A65" s="155"/>
      <c r="B65" s="138"/>
      <c r="C65" s="132"/>
      <c r="D65" s="136"/>
      <c r="E65" s="136"/>
      <c r="F65" s="138"/>
      <c r="G65" s="138"/>
      <c r="H65" s="138"/>
    </row>
    <row r="66" spans="1:8">
      <c r="A66" s="155"/>
      <c r="B66" s="138"/>
      <c r="C66" s="132"/>
      <c r="D66" s="136"/>
      <c r="E66" s="136"/>
      <c r="F66" s="138"/>
      <c r="G66" s="138"/>
      <c r="H66" s="138"/>
    </row>
    <row r="67" spans="1:8">
      <c r="A67" s="155"/>
      <c r="B67" s="138"/>
      <c r="C67" s="132"/>
      <c r="D67" s="136"/>
      <c r="E67" s="136"/>
      <c r="F67" s="138"/>
      <c r="G67" s="138"/>
      <c r="H67" s="138"/>
    </row>
    <row r="68" spans="1:8">
      <c r="A68" s="168"/>
      <c r="B68" s="168" t="s">
        <v>237</v>
      </c>
      <c r="C68" s="140">
        <f>SUM(C64:C67)</f>
        <v>0</v>
      </c>
      <c r="D68" s="140">
        <f>SUM(D64:D67)</f>
        <v>0</v>
      </c>
      <c r="E68" s="140">
        <f>SUM(E64:E67)</f>
        <v>0</v>
      </c>
      <c r="F68" s="140"/>
      <c r="G68" s="140"/>
      <c r="H68" s="140"/>
    </row>
    <row r="71" spans="1:8">
      <c r="A71" s="10" t="s">
        <v>218</v>
      </c>
      <c r="B71" s="10"/>
      <c r="C71" s="52"/>
      <c r="D71" s="52"/>
      <c r="E71" s="52"/>
      <c r="G71" s="53" t="s">
        <v>74</v>
      </c>
    </row>
    <row r="72" spans="1:8">
      <c r="A72" s="44"/>
      <c r="B72" s="44"/>
      <c r="C72" s="22"/>
    </row>
    <row r="73" spans="1:8" ht="27.95" customHeight="1">
      <c r="A73" s="15" t="s">
        <v>46</v>
      </c>
      <c r="B73" s="16" t="s">
        <v>47</v>
      </c>
      <c r="C73" s="57" t="s">
        <v>75</v>
      </c>
      <c r="D73" s="57" t="s">
        <v>76</v>
      </c>
      <c r="E73" s="57" t="s">
        <v>77</v>
      </c>
      <c r="F73" s="58" t="s">
        <v>78</v>
      </c>
      <c r="G73" s="58" t="s">
        <v>242</v>
      </c>
      <c r="H73" s="58" t="s">
        <v>243</v>
      </c>
    </row>
    <row r="74" spans="1:8">
      <c r="A74" s="155"/>
      <c r="B74" s="138"/>
      <c r="C74" s="132"/>
      <c r="D74" s="136"/>
      <c r="E74" s="136"/>
      <c r="F74" s="138"/>
      <c r="G74" s="138"/>
      <c r="H74" s="138"/>
    </row>
    <row r="75" spans="1:8">
      <c r="A75" s="155"/>
      <c r="B75" s="138"/>
      <c r="C75" s="132"/>
      <c r="D75" s="136"/>
      <c r="E75" s="136"/>
      <c r="F75" s="138"/>
      <c r="G75" s="138"/>
      <c r="H75" s="138"/>
    </row>
    <row r="76" spans="1:8">
      <c r="A76" s="155"/>
      <c r="B76" s="138"/>
      <c r="C76" s="132"/>
      <c r="D76" s="136"/>
      <c r="E76" s="136"/>
      <c r="F76" s="138"/>
      <c r="G76" s="138"/>
      <c r="H76" s="138"/>
    </row>
    <row r="77" spans="1:8">
      <c r="A77" s="155"/>
      <c r="B77" s="138"/>
      <c r="C77" s="132"/>
      <c r="D77" s="136"/>
      <c r="E77" s="136"/>
      <c r="F77" s="138"/>
      <c r="G77" s="138"/>
      <c r="H77" s="138"/>
    </row>
    <row r="78" spans="1:8">
      <c r="A78" s="168"/>
      <c r="B78" s="168" t="s">
        <v>236</v>
      </c>
      <c r="C78" s="140">
        <f>SUM(C74:C77)</f>
        <v>0</v>
      </c>
      <c r="D78" s="140">
        <f>SUM(D74:D77)</f>
        <v>0</v>
      </c>
      <c r="E78" s="140">
        <f>SUM(E74:E77)</f>
        <v>0</v>
      </c>
      <c r="F78" s="140"/>
      <c r="G78" s="140"/>
      <c r="H78" s="140"/>
    </row>
  </sheetData>
  <dataValidations count="8">
    <dataValidation allowBlank="1" showInputMessage="1" showErrorMessage="1" prompt="Importe final del periodo que corresponde la información financiera trimestral que se presenta." sqref="D7 D21 D43 D53 D63 D73"/>
    <dataValidation allowBlank="1" showInputMessage="1" showErrorMessage="1" prompt="Saldo al 31 de diciembre del año anterior del ejercio que se presenta." sqref="C7 C21 C43 C53 C63 C73"/>
    <dataValidation allowBlank="1" showInputMessage="1" showErrorMessage="1" prompt="Corresponde al número de la cuenta de acuerdo al Plan de Cuentas emitido por el CONAC (DOF 23/12/2015)." sqref="A7 A21 A43 A53 A63 A73"/>
    <dataValidation allowBlank="1" showInputMessage="1" showErrorMessage="1" prompt="Indicar la tasa de aplicación." sqref="H43 H53 H63 H73"/>
    <dataValidation allowBlank="1" showInputMessage="1" showErrorMessage="1" prompt="Indicar el método de depreciación." sqref="G43 G53 G63 G73"/>
    <dataValidation allowBlank="1" showInputMessage="1" showErrorMessage="1" prompt="Corresponde al nombre o descripción de la cuenta de acuerdo al Plan de Cuentas emitido por el CONAC." sqref="B7 B21 B43 B53 B63 B73"/>
    <dataValidation allowBlank="1" showInputMessage="1" showErrorMessage="1" prompt="Diferencia entre el saldo final y el inicial presentados." sqref="E7 E21 E43 E53 E63 E73"/>
    <dataValidation allowBlank="1" showInputMessage="1" showErrorMessage="1" prompt="Criterio para la aplicación de depreciación: anual, mensual, trimestral, etc." sqref="F7 F21 F73 F53 F63 F43"/>
  </dataValidations>
  <pageMargins left="0.7" right="0.7" top="0.75" bottom="0.75" header="0.3" footer="0.3"/>
  <pageSetup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zoomScaleNormal="100" zoomScaleSheetLayoutView="100" workbookViewId="0">
      <selection activeCell="A4" sqref="A4"/>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ht="11.25" customHeight="1">
      <c r="A1" s="3" t="s">
        <v>43</v>
      </c>
      <c r="B1" s="3"/>
      <c r="C1" s="4"/>
      <c r="D1" s="4"/>
      <c r="E1" s="4"/>
      <c r="F1" s="7"/>
    </row>
    <row r="2" spans="1:6" ht="11.25" customHeight="1">
      <c r="A2" s="3" t="s">
        <v>199</v>
      </c>
      <c r="B2" s="3"/>
      <c r="C2" s="4"/>
      <c r="D2" s="4"/>
      <c r="E2" s="4"/>
    </row>
    <row r="3" spans="1:6" ht="11.25" customHeight="1">
      <c r="A3" s="3"/>
      <c r="B3" s="3"/>
      <c r="C3" s="4"/>
      <c r="D3" s="4"/>
      <c r="E3" s="4"/>
    </row>
    <row r="4" spans="1:6" ht="11.25" customHeight="1"/>
    <row r="5" spans="1:6" ht="11.25" customHeight="1">
      <c r="A5" s="61" t="s">
        <v>144</v>
      </c>
      <c r="B5" s="61"/>
      <c r="C5" s="62"/>
      <c r="D5" s="62"/>
      <c r="E5" s="62"/>
      <c r="F5" s="366" t="s">
        <v>80</v>
      </c>
    </row>
    <row r="6" spans="1:6" s="19" customFormat="1">
      <c r="A6" s="63"/>
      <c r="B6" s="63"/>
      <c r="C6" s="62"/>
      <c r="D6" s="62"/>
      <c r="E6" s="62"/>
    </row>
    <row r="7" spans="1:6" ht="15" customHeight="1">
      <c r="A7" s="15" t="s">
        <v>46</v>
      </c>
      <c r="B7" s="16" t="s">
        <v>47</v>
      </c>
      <c r="C7" s="57" t="s">
        <v>75</v>
      </c>
      <c r="D7" s="57" t="s">
        <v>76</v>
      </c>
      <c r="E7" s="57" t="s">
        <v>77</v>
      </c>
      <c r="F7" s="58" t="s">
        <v>78</v>
      </c>
    </row>
    <row r="8" spans="1:6">
      <c r="A8" s="171" t="s">
        <v>839</v>
      </c>
      <c r="B8" s="171" t="s">
        <v>840</v>
      </c>
      <c r="C8" s="132">
        <v>11600</v>
      </c>
      <c r="D8" s="378">
        <v>19087.8</v>
      </c>
      <c r="E8" s="174">
        <v>7487.7999999999993</v>
      </c>
      <c r="F8" s="137" t="s">
        <v>810</v>
      </c>
    </row>
    <row r="9" spans="1:6">
      <c r="A9" s="171"/>
      <c r="B9" s="171"/>
      <c r="C9" s="132"/>
      <c r="D9" s="174"/>
      <c r="E9" s="174"/>
      <c r="F9" s="137"/>
    </row>
    <row r="10" spans="1:6">
      <c r="A10" s="171"/>
      <c r="B10" s="171"/>
      <c r="C10" s="132"/>
      <c r="D10" s="174"/>
      <c r="E10" s="174"/>
      <c r="F10" s="137"/>
    </row>
    <row r="11" spans="1:6">
      <c r="A11" s="171"/>
      <c r="B11" s="171"/>
      <c r="C11" s="132"/>
      <c r="D11" s="174"/>
      <c r="E11" s="174"/>
      <c r="F11" s="137"/>
    </row>
    <row r="12" spans="1:6">
      <c r="A12" s="171"/>
      <c r="B12" s="171"/>
      <c r="C12" s="132"/>
      <c r="D12" s="174"/>
      <c r="E12" s="174"/>
      <c r="F12" s="137"/>
    </row>
    <row r="13" spans="1:6">
      <c r="A13" s="168"/>
      <c r="B13" s="168" t="s">
        <v>238</v>
      </c>
      <c r="C13" s="140">
        <f>SUM(C8:C12)</f>
        <v>11600</v>
      </c>
      <c r="D13" s="140">
        <f>SUM(D8:D12)</f>
        <v>19087.8</v>
      </c>
      <c r="E13" s="140">
        <f>SUM(E8:E12)</f>
        <v>7487.7999999999993</v>
      </c>
      <c r="F13" s="168"/>
    </row>
    <row r="14" spans="1:6">
      <c r="A14" s="154"/>
      <c r="B14" s="154"/>
      <c r="C14" s="162"/>
      <c r="D14" s="162"/>
      <c r="E14" s="162"/>
      <c r="F14" s="154"/>
    </row>
    <row r="15" spans="1:6">
      <c r="A15" s="154"/>
      <c r="B15" s="154"/>
      <c r="C15" s="162"/>
      <c r="D15" s="162"/>
      <c r="E15" s="162"/>
      <c r="F15" s="154"/>
    </row>
    <row r="16" spans="1:6" ht="11.25" customHeight="1">
      <c r="A16" s="64" t="s">
        <v>219</v>
      </c>
      <c r="B16" s="65"/>
      <c r="C16" s="62"/>
      <c r="D16" s="62"/>
      <c r="E16" s="62"/>
      <c r="F16" s="366" t="s">
        <v>80</v>
      </c>
    </row>
    <row r="17" spans="1:6">
      <c r="A17" s="272"/>
      <c r="B17" s="272"/>
      <c r="C17" s="66"/>
      <c r="D17" s="66"/>
      <c r="E17" s="66"/>
    </row>
    <row r="18" spans="1:6" ht="15" customHeight="1">
      <c r="A18" s="15" t="s">
        <v>46</v>
      </c>
      <c r="B18" s="16" t="s">
        <v>47</v>
      </c>
      <c r="C18" s="57" t="s">
        <v>75</v>
      </c>
      <c r="D18" s="57" t="s">
        <v>76</v>
      </c>
      <c r="E18" s="57" t="s">
        <v>77</v>
      </c>
      <c r="F18" s="58" t="s">
        <v>78</v>
      </c>
    </row>
    <row r="19" spans="1:6" ht="11.25" customHeight="1">
      <c r="A19" s="155"/>
      <c r="B19" s="171"/>
      <c r="C19" s="132"/>
      <c r="D19" s="132"/>
      <c r="E19" s="132"/>
      <c r="F19" s="137"/>
    </row>
    <row r="20" spans="1:6" ht="11.25" customHeight="1">
      <c r="A20" s="155"/>
      <c r="B20" s="171"/>
      <c r="C20" s="132"/>
      <c r="D20" s="132"/>
      <c r="E20" s="132"/>
      <c r="F20" s="137"/>
    </row>
    <row r="21" spans="1:6">
      <c r="A21" s="155"/>
      <c r="B21" s="171"/>
      <c r="C21" s="132"/>
      <c r="D21" s="132"/>
      <c r="E21" s="132"/>
      <c r="F21" s="137"/>
    </row>
    <row r="22" spans="1:6">
      <c r="A22" s="168"/>
      <c r="B22" s="168" t="s">
        <v>239</v>
      </c>
      <c r="C22" s="140">
        <f>SUM(C19:C21)</f>
        <v>0</v>
      </c>
      <c r="D22" s="140">
        <f>SUM(D19:D21)</f>
        <v>0</v>
      </c>
      <c r="E22" s="140">
        <f>SUM(E19:E21)</f>
        <v>0</v>
      </c>
      <c r="F22" s="168"/>
    </row>
    <row r="23" spans="1:6">
      <c r="A23" s="154"/>
      <c r="B23" s="154"/>
      <c r="C23" s="162"/>
      <c r="D23" s="162"/>
      <c r="E23" s="162"/>
      <c r="F23" s="154"/>
    </row>
    <row r="24" spans="1:6">
      <c r="A24" s="154"/>
      <c r="B24" s="154"/>
      <c r="C24" s="162"/>
      <c r="D24" s="162"/>
      <c r="E24" s="162"/>
      <c r="F24" s="154"/>
    </row>
    <row r="25" spans="1:6" ht="11.25" customHeight="1">
      <c r="A25" s="65" t="s">
        <v>152</v>
      </c>
      <c r="B25" s="154"/>
      <c r="C25" s="67"/>
      <c r="D25" s="67"/>
      <c r="E25" s="52"/>
      <c r="F25" s="53" t="s">
        <v>81</v>
      </c>
    </row>
    <row r="26" spans="1:6">
      <c r="A26" s="44"/>
      <c r="B26" s="44"/>
      <c r="C26" s="22"/>
    </row>
    <row r="27" spans="1:6" ht="15" customHeight="1">
      <c r="A27" s="15" t="s">
        <v>46</v>
      </c>
      <c r="B27" s="16" t="s">
        <v>47</v>
      </c>
      <c r="C27" s="57" t="s">
        <v>75</v>
      </c>
      <c r="D27" s="57" t="s">
        <v>76</v>
      </c>
      <c r="E27" s="57" t="s">
        <v>77</v>
      </c>
      <c r="F27" s="58" t="s">
        <v>78</v>
      </c>
    </row>
    <row r="28" spans="1:6">
      <c r="A28" s="171"/>
      <c r="B28" s="171"/>
      <c r="C28" s="132"/>
      <c r="D28" s="174"/>
      <c r="E28" s="174"/>
      <c r="F28" s="137"/>
    </row>
    <row r="29" spans="1:6">
      <c r="A29" s="171"/>
      <c r="B29" s="171"/>
      <c r="C29" s="132"/>
      <c r="D29" s="174"/>
      <c r="E29" s="174"/>
      <c r="F29" s="137"/>
    </row>
    <row r="30" spans="1:6">
      <c r="A30" s="171"/>
      <c r="B30" s="171"/>
      <c r="C30" s="132"/>
      <c r="D30" s="174"/>
      <c r="E30" s="174"/>
      <c r="F30" s="137"/>
    </row>
    <row r="31" spans="1:6">
      <c r="A31" s="171"/>
      <c r="B31" s="171"/>
      <c r="C31" s="132"/>
      <c r="D31" s="174"/>
      <c r="E31" s="174"/>
      <c r="F31" s="137"/>
    </row>
    <row r="32" spans="1:6">
      <c r="A32" s="171"/>
      <c r="B32" s="171"/>
      <c r="C32" s="132"/>
      <c r="D32" s="174"/>
      <c r="E32" s="174"/>
      <c r="F32" s="137"/>
    </row>
    <row r="33" spans="1:6">
      <c r="A33" s="171"/>
      <c r="B33" s="171"/>
      <c r="C33" s="132"/>
      <c r="D33" s="174"/>
      <c r="E33" s="174"/>
      <c r="F33" s="137"/>
    </row>
    <row r="34" spans="1:6">
      <c r="A34" s="175"/>
      <c r="B34" s="175" t="s">
        <v>240</v>
      </c>
      <c r="C34" s="176">
        <f>SUM(C28:C33)</f>
        <v>0</v>
      </c>
      <c r="D34" s="176">
        <f>SUM(D28:D33)</f>
        <v>0</v>
      </c>
      <c r="E34" s="176">
        <f>SUM(E28:E33)</f>
        <v>0</v>
      </c>
      <c r="F34" s="176"/>
    </row>
    <row r="35" spans="1:6">
      <c r="A35" s="147"/>
      <c r="B35" s="148"/>
      <c r="C35" s="149"/>
      <c r="D35" s="149"/>
      <c r="E35" s="149"/>
      <c r="F35" s="148"/>
    </row>
  </sheetData>
  <dataValidations count="6">
    <dataValidation allowBlank="1" showInputMessage="1" showErrorMessage="1" prompt="Importe final del periodo que corresponde la información financiera trimestral que se presenta." sqref="D7 D18 D27"/>
    <dataValidation allowBlank="1" showInputMessage="1" showErrorMessage="1" prompt="Saldo al 31 de diciembre del año anterior del ejercio que se presenta." sqref="C7 C18 C27"/>
    <dataValidation allowBlank="1" showInputMessage="1" showErrorMessage="1" prompt="Corresponde al número de la cuenta de acuerdo al Plan de Cuentas emitido por el CONAC (DOF 23/12/2015)." sqref="A7 A18 A27"/>
    <dataValidation allowBlank="1" showInputMessage="1" showErrorMessage="1" prompt="Indicar el medio como se está amortizando el intangible, por tiempo, por uso." sqref="F7 F27 F18"/>
    <dataValidation allowBlank="1" showInputMessage="1" showErrorMessage="1" prompt="Diferencia entre el saldo final y el inicial presentados." sqref="E7 E27 E18"/>
    <dataValidation allowBlank="1" showInputMessage="1" showErrorMessage="1" prompt="Corresponde al nombre o descripción de la cuenta de acuerdo al Plan de Cuentas emitido por el CONAC." sqref="B7 B27 B18"/>
  </dataValidations>
  <pageMargins left="0.70866141732283472" right="0.70866141732283472" top="0.74803149606299213" bottom="0.74803149606299213" header="0.31496062992125984" footer="0.31496062992125984"/>
  <pageSetup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F12" sqref="F12"/>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83</v>
      </c>
      <c r="B5" s="70"/>
      <c r="C5" s="274"/>
      <c r="D5" s="274"/>
      <c r="E5" s="63"/>
      <c r="F5" s="63"/>
      <c r="G5" s="63"/>
      <c r="H5" s="366" t="s">
        <v>82</v>
      </c>
    </row>
    <row r="6" spans="1:17">
      <c r="J6" s="1014"/>
      <c r="K6" s="1014"/>
      <c r="L6" s="1014"/>
      <c r="M6" s="1014"/>
      <c r="N6" s="1014"/>
      <c r="O6" s="1014"/>
      <c r="P6" s="1014"/>
      <c r="Q6" s="1014"/>
    </row>
    <row r="7" spans="1:17">
      <c r="A7" s="3" t="s">
        <v>84</v>
      </c>
    </row>
    <row r="8" spans="1:17" ht="52.5" customHeight="1">
      <c r="A8" s="1015" t="s">
        <v>85</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zoomScaleNormal="100" zoomScaleSheetLayoutView="100" workbookViewId="0">
      <selection activeCell="F12" sqref="F12"/>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c r="A8" s="172"/>
      <c r="B8" s="172"/>
      <c r="C8" s="162"/>
      <c r="D8" s="177"/>
    </row>
    <row r="9" spans="1:4">
      <c r="A9" s="172"/>
      <c r="B9" s="172"/>
      <c r="C9" s="178"/>
      <c r="D9" s="177"/>
    </row>
    <row r="10" spans="1:4">
      <c r="A10" s="172"/>
      <c r="B10" s="172"/>
      <c r="C10" s="178"/>
      <c r="D10" s="179"/>
    </row>
    <row r="11" spans="1:4">
      <c r="A11" s="152"/>
      <c r="B11" s="152" t="s">
        <v>245</v>
      </c>
      <c r="C11" s="144">
        <f>SUM(C8:C10)</f>
        <v>0</v>
      </c>
      <c r="D11" s="180"/>
    </row>
    <row r="14" spans="1:4" ht="11.25" customHeight="1">
      <c r="A14" s="61" t="s">
        <v>145</v>
      </c>
      <c r="B14" s="273"/>
      <c r="C14" s="73"/>
      <c r="D14" s="74" t="s">
        <v>86</v>
      </c>
    </row>
    <row r="15" spans="1:4">
      <c r="A15" s="75"/>
      <c r="B15" s="75"/>
      <c r="C15" s="76"/>
      <c r="D15" s="75"/>
    </row>
    <row r="16" spans="1:4" ht="15" customHeight="1">
      <c r="A16" s="15" t="s">
        <v>46</v>
      </c>
      <c r="B16" s="16" t="s">
        <v>47</v>
      </c>
      <c r="C16" s="17" t="s">
        <v>48</v>
      </c>
      <c r="D16" s="51" t="s">
        <v>59</v>
      </c>
    </row>
    <row r="17" spans="1:4">
      <c r="A17" s="172"/>
      <c r="B17" s="172"/>
      <c r="C17" s="162"/>
      <c r="D17" s="177"/>
    </row>
    <row r="18" spans="1:4">
      <c r="A18" s="172"/>
      <c r="B18" s="172"/>
      <c r="C18" s="178"/>
      <c r="D18" s="177"/>
    </row>
    <row r="19" spans="1:4">
      <c r="A19" s="172"/>
      <c r="B19" s="172"/>
      <c r="C19" s="178"/>
      <c r="D19" s="179"/>
    </row>
    <row r="20" spans="1:4">
      <c r="A20" s="152"/>
      <c r="B20" s="152" t="s">
        <v>241</v>
      </c>
      <c r="C20" s="144">
        <f>SUM(C17:C19)</f>
        <v>0</v>
      </c>
      <c r="D20" s="180"/>
    </row>
    <row r="22" spans="1:4">
      <c r="A22" s="274" t="s">
        <v>807</v>
      </c>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zoomScaleNormal="100" zoomScaleSheetLayoutView="100" workbookViewId="0">
      <selection activeCell="A4" sqref="A4"/>
    </sheetView>
  </sheetViews>
  <sheetFormatPr baseColWidth="10" defaultColWidth="13.7109375" defaultRowHeight="11.25"/>
  <cols>
    <col min="1" max="1" width="20.7109375" style="274" customWidth="1"/>
    <col min="2" max="2" width="50.7109375" style="274" customWidth="1"/>
    <col min="3" max="3" width="15.7109375" style="9" customWidth="1"/>
    <col min="4" max="4" width="15" style="9" customWidth="1"/>
    <col min="5" max="5" width="13.5703125" style="9" customWidth="1"/>
    <col min="6" max="6" width="14.28515625" style="9" customWidth="1"/>
    <col min="7" max="7" width="13.28515625" style="9" customWidth="1"/>
    <col min="8" max="8" width="43.42578125" style="274" customWidth="1"/>
    <col min="9" max="16384" width="13.7109375" style="274"/>
  </cols>
  <sheetData>
    <row r="1" spans="1:8" ht="11.25" customHeight="1">
      <c r="A1" s="3" t="s">
        <v>43</v>
      </c>
      <c r="B1" s="3"/>
      <c r="C1" s="4"/>
      <c r="D1" s="4"/>
      <c r="E1" s="4"/>
      <c r="F1" s="4"/>
      <c r="G1" s="4"/>
      <c r="H1" s="7"/>
    </row>
    <row r="2" spans="1:8">
      <c r="A2" s="3" t="s">
        <v>199</v>
      </c>
      <c r="B2" s="3"/>
      <c r="C2" s="4"/>
      <c r="D2" s="4"/>
      <c r="E2" s="4"/>
      <c r="F2" s="4"/>
      <c r="G2" s="4"/>
      <c r="H2" s="9"/>
    </row>
    <row r="3" spans="1:8">
      <c r="H3" s="9"/>
    </row>
    <row r="4" spans="1:8">
      <c r="H4" s="9"/>
    </row>
    <row r="5" spans="1:8" ht="11.25" customHeight="1">
      <c r="A5" s="10" t="s">
        <v>246</v>
      </c>
      <c r="B5" s="366"/>
      <c r="C5" s="78"/>
      <c r="D5" s="78"/>
      <c r="E5" s="78"/>
      <c r="F5" s="78"/>
      <c r="G5" s="78"/>
      <c r="H5" s="79" t="s">
        <v>87</v>
      </c>
    </row>
    <row r="6" spans="1:8">
      <c r="A6" s="272"/>
    </row>
    <row r="7" spans="1:8" ht="15" customHeight="1">
      <c r="A7" s="15" t="s">
        <v>46</v>
      </c>
      <c r="B7" s="16" t="s">
        <v>47</v>
      </c>
      <c r="C7" s="17" t="s">
        <v>48</v>
      </c>
      <c r="D7" s="39" t="s">
        <v>55</v>
      </c>
      <c r="E7" s="39" t="s">
        <v>56</v>
      </c>
      <c r="F7" s="39" t="s">
        <v>57</v>
      </c>
      <c r="G7" s="40" t="s">
        <v>58</v>
      </c>
      <c r="H7" s="16" t="s">
        <v>59</v>
      </c>
    </row>
    <row r="8" spans="1:8">
      <c r="A8" s="155" t="s">
        <v>841</v>
      </c>
      <c r="B8" s="155" t="s">
        <v>842</v>
      </c>
      <c r="C8" s="378">
        <v>26103.63</v>
      </c>
      <c r="D8" s="378">
        <v>26103.63</v>
      </c>
      <c r="E8" s="132"/>
      <c r="F8" s="132"/>
      <c r="G8" s="132"/>
      <c r="H8" s="384" t="s">
        <v>843</v>
      </c>
    </row>
    <row r="9" spans="1:8">
      <c r="A9" s="155" t="s">
        <v>844</v>
      </c>
      <c r="B9" s="155" t="s">
        <v>845</v>
      </c>
      <c r="C9" s="378">
        <v>8051.04</v>
      </c>
      <c r="D9" s="378">
        <v>8051.04</v>
      </c>
      <c r="E9" s="132"/>
      <c r="F9" s="132"/>
      <c r="G9" s="132"/>
      <c r="H9" s="384" t="s">
        <v>843</v>
      </c>
    </row>
    <row r="10" spans="1:8">
      <c r="A10" s="155" t="s">
        <v>846</v>
      </c>
      <c r="B10" s="155" t="s">
        <v>847</v>
      </c>
      <c r="C10" s="378">
        <v>4334</v>
      </c>
      <c r="D10" s="378">
        <v>4334</v>
      </c>
      <c r="E10" s="132"/>
      <c r="F10" s="132"/>
      <c r="G10" s="132"/>
      <c r="H10" s="384" t="s">
        <v>843</v>
      </c>
    </row>
    <row r="11" spans="1:8">
      <c r="A11" s="155" t="s">
        <v>848</v>
      </c>
      <c r="B11" s="155" t="s">
        <v>849</v>
      </c>
      <c r="C11" s="378">
        <v>3365</v>
      </c>
      <c r="D11" s="378">
        <v>3365</v>
      </c>
      <c r="E11" s="132"/>
      <c r="F11" s="132"/>
      <c r="G11" s="132"/>
      <c r="H11" s="384" t="s">
        <v>843</v>
      </c>
    </row>
    <row r="12" spans="1:8">
      <c r="A12" s="155" t="s">
        <v>850</v>
      </c>
      <c r="B12" s="155" t="s">
        <v>851</v>
      </c>
      <c r="C12" s="378">
        <v>74900.039999999994</v>
      </c>
      <c r="D12" s="378">
        <v>74900.039999999994</v>
      </c>
      <c r="E12" s="132"/>
      <c r="F12" s="132"/>
      <c r="G12" s="132"/>
      <c r="H12" s="384" t="s">
        <v>843</v>
      </c>
    </row>
    <row r="13" spans="1:8">
      <c r="A13" s="155" t="s">
        <v>852</v>
      </c>
      <c r="B13" s="155" t="s">
        <v>853</v>
      </c>
      <c r="C13" s="378">
        <v>4650</v>
      </c>
      <c r="D13" s="378">
        <v>4650</v>
      </c>
      <c r="E13" s="132"/>
      <c r="F13" s="132"/>
      <c r="G13" s="132"/>
      <c r="H13" s="384" t="s">
        <v>843</v>
      </c>
    </row>
    <row r="14" spans="1:8">
      <c r="A14" s="155" t="s">
        <v>854</v>
      </c>
      <c r="B14" s="155" t="s">
        <v>855</v>
      </c>
      <c r="C14" s="378">
        <v>1275.1500000000001</v>
      </c>
      <c r="D14" s="378">
        <v>1275.1500000000001</v>
      </c>
      <c r="E14" s="132"/>
      <c r="F14" s="132"/>
      <c r="G14" s="132"/>
      <c r="H14" s="384" t="s">
        <v>843</v>
      </c>
    </row>
    <row r="15" spans="1:8">
      <c r="A15" s="155" t="s">
        <v>856</v>
      </c>
      <c r="B15" s="155" t="s">
        <v>857</v>
      </c>
      <c r="C15" s="378">
        <v>1689.4</v>
      </c>
      <c r="D15" s="378">
        <v>1689.4</v>
      </c>
      <c r="E15" s="132"/>
      <c r="F15" s="132"/>
      <c r="G15" s="132"/>
      <c r="H15" s="384" t="s">
        <v>843</v>
      </c>
    </row>
    <row r="16" spans="1:8">
      <c r="A16" s="155" t="s">
        <v>858</v>
      </c>
      <c r="B16" s="155" t="s">
        <v>859</v>
      </c>
      <c r="C16" s="378">
        <v>1515</v>
      </c>
      <c r="D16" s="378">
        <v>1515</v>
      </c>
      <c r="E16" s="132"/>
      <c r="F16" s="132"/>
      <c r="G16" s="132"/>
      <c r="H16" s="384" t="s">
        <v>843</v>
      </c>
    </row>
    <row r="17" spans="1:8">
      <c r="A17" s="155" t="s">
        <v>860</v>
      </c>
      <c r="B17" s="155" t="s">
        <v>861</v>
      </c>
      <c r="C17" s="378">
        <v>24106.19</v>
      </c>
      <c r="D17" s="378">
        <v>24106.19</v>
      </c>
      <c r="E17" s="132"/>
      <c r="F17" s="132"/>
      <c r="G17" s="132"/>
      <c r="H17" s="384" t="s">
        <v>843</v>
      </c>
    </row>
    <row r="18" spans="1:8">
      <c r="A18" s="155" t="s">
        <v>862</v>
      </c>
      <c r="B18" s="155" t="s">
        <v>863</v>
      </c>
      <c r="C18" s="378">
        <v>6000</v>
      </c>
      <c r="D18" s="378">
        <v>6000</v>
      </c>
      <c r="E18" s="132"/>
      <c r="F18" s="132"/>
      <c r="G18" s="132"/>
      <c r="H18" s="384" t="s">
        <v>843</v>
      </c>
    </row>
    <row r="19" spans="1:8">
      <c r="A19" s="155" t="s">
        <v>864</v>
      </c>
      <c r="B19" s="155" t="s">
        <v>865</v>
      </c>
      <c r="C19" s="378">
        <v>2384.98</v>
      </c>
      <c r="D19" s="378">
        <v>2384.98</v>
      </c>
      <c r="E19" s="132"/>
      <c r="F19" s="132"/>
      <c r="G19" s="132"/>
      <c r="H19" s="384" t="s">
        <v>843</v>
      </c>
    </row>
    <row r="20" spans="1:8">
      <c r="A20" s="155" t="s">
        <v>866</v>
      </c>
      <c r="B20" s="155" t="s">
        <v>867</v>
      </c>
      <c r="C20" s="378">
        <v>6500</v>
      </c>
      <c r="D20" s="378">
        <v>6500</v>
      </c>
      <c r="E20" s="132"/>
      <c r="F20" s="132"/>
      <c r="G20" s="132"/>
      <c r="H20" s="384" t="s">
        <v>843</v>
      </c>
    </row>
    <row r="21" spans="1:8">
      <c r="A21" s="155" t="s">
        <v>868</v>
      </c>
      <c r="B21" s="155" t="s">
        <v>869</v>
      </c>
      <c r="C21" s="378">
        <v>41669.14</v>
      </c>
      <c r="D21" s="378">
        <v>41669.14</v>
      </c>
      <c r="E21" s="132"/>
      <c r="F21" s="132"/>
      <c r="G21" s="132"/>
      <c r="H21" s="384" t="s">
        <v>843</v>
      </c>
    </row>
    <row r="22" spans="1:8">
      <c r="A22" s="155" t="s">
        <v>870</v>
      </c>
      <c r="B22" s="155" t="s">
        <v>871</v>
      </c>
      <c r="C22" s="378">
        <v>249996.24</v>
      </c>
      <c r="D22" s="378">
        <v>249996.24</v>
      </c>
      <c r="E22" s="132"/>
      <c r="F22" s="132"/>
      <c r="G22" s="132"/>
      <c r="H22" s="384" t="s">
        <v>843</v>
      </c>
    </row>
    <row r="23" spans="1:8">
      <c r="A23" s="155" t="s">
        <v>872</v>
      </c>
      <c r="B23" s="155" t="s">
        <v>873</v>
      </c>
      <c r="C23" s="378">
        <v>5830.74</v>
      </c>
      <c r="D23" s="378">
        <v>5830.74</v>
      </c>
      <c r="E23" s="132"/>
      <c r="F23" s="132"/>
      <c r="G23" s="132"/>
      <c r="H23" s="384" t="s">
        <v>843</v>
      </c>
    </row>
    <row r="24" spans="1:8">
      <c r="A24" s="155" t="s">
        <v>874</v>
      </c>
      <c r="B24" s="155" t="s">
        <v>875</v>
      </c>
      <c r="C24" s="378">
        <v>71923.570000000007</v>
      </c>
      <c r="D24" s="378">
        <v>71923.570000000007</v>
      </c>
      <c r="E24" s="132"/>
      <c r="F24" s="132"/>
      <c r="G24" s="132"/>
      <c r="H24" s="384" t="s">
        <v>843</v>
      </c>
    </row>
    <row r="25" spans="1:8">
      <c r="A25" s="155" t="s">
        <v>876</v>
      </c>
      <c r="B25" s="155" t="s">
        <v>877</v>
      </c>
      <c r="C25" s="378">
        <v>193233.9</v>
      </c>
      <c r="D25" s="378">
        <v>193233.9</v>
      </c>
      <c r="E25" s="132"/>
      <c r="F25" s="132"/>
      <c r="G25" s="132"/>
      <c r="H25" s="384" t="s">
        <v>843</v>
      </c>
    </row>
    <row r="26" spans="1:8">
      <c r="A26" s="155" t="s">
        <v>878</v>
      </c>
      <c r="B26" s="155" t="s">
        <v>879</v>
      </c>
      <c r="C26" s="378">
        <v>7354.4</v>
      </c>
      <c r="D26" s="378">
        <v>7354.4</v>
      </c>
      <c r="E26" s="132"/>
      <c r="F26" s="132"/>
      <c r="G26" s="132"/>
      <c r="H26" s="384" t="s">
        <v>843</v>
      </c>
    </row>
    <row r="27" spans="1:8">
      <c r="A27" s="155" t="s">
        <v>880</v>
      </c>
      <c r="B27" s="155" t="s">
        <v>881</v>
      </c>
      <c r="C27" s="378">
        <v>1073.52</v>
      </c>
      <c r="D27" s="378">
        <v>1073.52</v>
      </c>
      <c r="E27" s="132"/>
      <c r="F27" s="132"/>
      <c r="G27" s="132"/>
      <c r="H27" s="384" t="s">
        <v>843</v>
      </c>
    </row>
    <row r="28" spans="1:8">
      <c r="A28" s="155" t="s">
        <v>882</v>
      </c>
      <c r="B28" s="155" t="s">
        <v>883</v>
      </c>
      <c r="C28" s="378">
        <v>273290.40000000002</v>
      </c>
      <c r="D28" s="378">
        <v>273290.40000000002</v>
      </c>
      <c r="E28" s="132"/>
      <c r="F28" s="132"/>
      <c r="G28" s="132"/>
      <c r="H28" s="384" t="s">
        <v>884</v>
      </c>
    </row>
    <row r="29" spans="1:8">
      <c r="A29" s="155" t="s">
        <v>885</v>
      </c>
      <c r="B29" s="155" t="s">
        <v>886</v>
      </c>
      <c r="C29" s="378">
        <v>7192</v>
      </c>
      <c r="D29" s="378">
        <v>7192</v>
      </c>
      <c r="E29" s="132"/>
      <c r="F29" s="132"/>
      <c r="G29" s="132"/>
      <c r="H29" s="384" t="s">
        <v>843</v>
      </c>
    </row>
    <row r="30" spans="1:8">
      <c r="A30" s="155" t="s">
        <v>887</v>
      </c>
      <c r="B30" s="155" t="s">
        <v>888</v>
      </c>
      <c r="C30" s="378">
        <v>7050.13</v>
      </c>
      <c r="D30" s="378">
        <v>7050.13</v>
      </c>
      <c r="E30" s="132"/>
      <c r="F30" s="132"/>
      <c r="G30" s="132"/>
      <c r="H30" s="384" t="s">
        <v>843</v>
      </c>
    </row>
    <row r="31" spans="1:8">
      <c r="A31" s="155" t="s">
        <v>889</v>
      </c>
      <c r="B31" s="155" t="s">
        <v>890</v>
      </c>
      <c r="C31" s="378">
        <v>470.01</v>
      </c>
      <c r="D31" s="378">
        <v>470.01</v>
      </c>
      <c r="E31" s="132"/>
      <c r="F31" s="132"/>
      <c r="G31" s="132"/>
      <c r="H31" s="384" t="s">
        <v>843</v>
      </c>
    </row>
    <row r="32" spans="1:8">
      <c r="A32" s="155" t="s">
        <v>891</v>
      </c>
      <c r="B32" s="155" t="s">
        <v>892</v>
      </c>
      <c r="C32" s="378">
        <v>72458</v>
      </c>
      <c r="D32" s="378">
        <v>72458</v>
      </c>
      <c r="E32" s="132"/>
      <c r="F32" s="132"/>
      <c r="G32" s="132"/>
      <c r="H32" s="384" t="s">
        <v>843</v>
      </c>
    </row>
    <row r="33" spans="1:8">
      <c r="A33" s="155" t="s">
        <v>893</v>
      </c>
      <c r="B33" s="155" t="s">
        <v>894</v>
      </c>
      <c r="C33" s="378">
        <v>17968.400000000001</v>
      </c>
      <c r="D33" s="378">
        <v>17968.400000000001</v>
      </c>
      <c r="E33" s="132"/>
      <c r="F33" s="132"/>
      <c r="G33" s="132"/>
      <c r="H33" s="384" t="s">
        <v>843</v>
      </c>
    </row>
    <row r="34" spans="1:8">
      <c r="A34" s="155" t="s">
        <v>895</v>
      </c>
      <c r="B34" s="155" t="s">
        <v>896</v>
      </c>
      <c r="C34" s="378">
        <v>66027.199999999997</v>
      </c>
      <c r="D34" s="378">
        <v>66027.199999999997</v>
      </c>
      <c r="E34" s="132"/>
      <c r="F34" s="132"/>
      <c r="G34" s="132"/>
      <c r="H34" s="384" t="s">
        <v>843</v>
      </c>
    </row>
    <row r="35" spans="1:8">
      <c r="A35" s="155" t="s">
        <v>897</v>
      </c>
      <c r="B35" s="155" t="s">
        <v>898</v>
      </c>
      <c r="C35" s="378">
        <v>134484</v>
      </c>
      <c r="D35" s="378">
        <v>134484</v>
      </c>
      <c r="E35" s="132"/>
      <c r="F35" s="132"/>
      <c r="G35" s="132"/>
      <c r="H35" s="384" t="s">
        <v>843</v>
      </c>
    </row>
    <row r="36" spans="1:8">
      <c r="A36" s="155" t="s">
        <v>899</v>
      </c>
      <c r="B36" s="155" t="s">
        <v>900</v>
      </c>
      <c r="C36" s="378">
        <v>1914</v>
      </c>
      <c r="D36" s="378">
        <v>1914</v>
      </c>
      <c r="E36" s="132"/>
      <c r="F36" s="132"/>
      <c r="G36" s="132"/>
      <c r="H36" s="384" t="s">
        <v>843</v>
      </c>
    </row>
    <row r="37" spans="1:8">
      <c r="A37" s="155" t="s">
        <v>901</v>
      </c>
      <c r="B37" s="155" t="s">
        <v>902</v>
      </c>
      <c r="C37" s="132">
        <v>37931.910000000003</v>
      </c>
      <c r="D37" s="132">
        <v>37931.910000000003</v>
      </c>
      <c r="E37" s="132"/>
      <c r="F37" s="132"/>
      <c r="G37" s="132"/>
      <c r="H37" s="181" t="s">
        <v>843</v>
      </c>
    </row>
    <row r="38" spans="1:8">
      <c r="A38" s="155"/>
      <c r="B38" s="155"/>
      <c r="C38" s="378"/>
      <c r="D38" s="378"/>
      <c r="E38" s="132"/>
      <c r="F38" s="132"/>
      <c r="G38" s="132"/>
      <c r="H38" s="384"/>
    </row>
    <row r="39" spans="1:8">
      <c r="A39" s="155" t="s">
        <v>903</v>
      </c>
      <c r="B39" s="155" t="s">
        <v>904</v>
      </c>
      <c r="C39" s="378">
        <v>458113.41</v>
      </c>
      <c r="D39" s="378">
        <v>458113.41</v>
      </c>
      <c r="E39" s="132"/>
      <c r="F39" s="132"/>
      <c r="G39" s="132"/>
      <c r="H39" s="384" t="s">
        <v>843</v>
      </c>
    </row>
    <row r="40" spans="1:8">
      <c r="A40" s="155" t="s">
        <v>905</v>
      </c>
      <c r="B40" s="155" t="s">
        <v>906</v>
      </c>
      <c r="C40" s="378">
        <v>485361.4</v>
      </c>
      <c r="D40" s="378">
        <v>485361.4</v>
      </c>
      <c r="E40" s="132"/>
      <c r="F40" s="132"/>
      <c r="G40" s="132"/>
      <c r="H40" s="384" t="s">
        <v>843</v>
      </c>
    </row>
    <row r="41" spans="1:8">
      <c r="A41" s="155" t="s">
        <v>907</v>
      </c>
      <c r="B41" s="155" t="s">
        <v>908</v>
      </c>
      <c r="C41" s="378">
        <v>864866.14</v>
      </c>
      <c r="D41" s="378">
        <v>864866.14</v>
      </c>
      <c r="E41" s="132"/>
      <c r="F41" s="132"/>
      <c r="G41" s="132"/>
      <c r="H41" s="384" t="s">
        <v>843</v>
      </c>
    </row>
    <row r="42" spans="1:8">
      <c r="A42" s="155" t="s">
        <v>909</v>
      </c>
      <c r="B42" s="155" t="s">
        <v>910</v>
      </c>
      <c r="C42" s="132">
        <v>405.01</v>
      </c>
      <c r="D42" s="132">
        <v>405.01</v>
      </c>
      <c r="E42" s="132"/>
      <c r="F42" s="132"/>
      <c r="G42" s="132"/>
      <c r="H42" s="384" t="s">
        <v>843</v>
      </c>
    </row>
    <row r="43" spans="1:8">
      <c r="A43" s="155" t="s">
        <v>911</v>
      </c>
      <c r="B43" s="155" t="s">
        <v>912</v>
      </c>
      <c r="C43" s="378">
        <v>913.98</v>
      </c>
      <c r="D43" s="378">
        <v>913.98</v>
      </c>
      <c r="E43" s="132"/>
      <c r="F43" s="132"/>
      <c r="G43" s="132"/>
      <c r="H43" s="384" t="s">
        <v>843</v>
      </c>
    </row>
    <row r="44" spans="1:8">
      <c r="A44" s="155" t="s">
        <v>913</v>
      </c>
      <c r="B44" s="155" t="s">
        <v>914</v>
      </c>
      <c r="C44" s="378">
        <v>3720.47</v>
      </c>
      <c r="D44" s="378">
        <v>3720.47</v>
      </c>
      <c r="E44" s="132"/>
      <c r="F44" s="132"/>
      <c r="G44" s="132"/>
      <c r="H44" s="384" t="s">
        <v>843</v>
      </c>
    </row>
    <row r="45" spans="1:8">
      <c r="A45" s="155" t="s">
        <v>915</v>
      </c>
      <c r="B45" s="155" t="s">
        <v>916</v>
      </c>
      <c r="C45" s="132">
        <v>1640.5</v>
      </c>
      <c r="D45" s="132">
        <v>1640.5</v>
      </c>
      <c r="E45" s="132"/>
      <c r="F45" s="132"/>
      <c r="G45" s="132"/>
      <c r="H45" s="181" t="s">
        <v>843</v>
      </c>
    </row>
    <row r="46" spans="1:8">
      <c r="A46" s="155"/>
      <c r="B46" s="155"/>
      <c r="C46" s="378"/>
      <c r="D46" s="378"/>
      <c r="E46" s="132"/>
      <c r="F46" s="132"/>
      <c r="G46" s="132"/>
      <c r="H46" s="384"/>
    </row>
    <row r="47" spans="1:8">
      <c r="A47" s="155" t="s">
        <v>917</v>
      </c>
      <c r="B47" s="155" t="s">
        <v>918</v>
      </c>
      <c r="C47" s="378">
        <v>1082792.7</v>
      </c>
      <c r="D47" s="378">
        <v>1082792.7</v>
      </c>
      <c r="E47" s="132"/>
      <c r="F47" s="132"/>
      <c r="G47" s="132"/>
      <c r="H47" s="384" t="s">
        <v>843</v>
      </c>
    </row>
    <row r="48" spans="1:8">
      <c r="A48" s="155" t="s">
        <v>919</v>
      </c>
      <c r="B48" s="155" t="s">
        <v>920</v>
      </c>
      <c r="C48" s="378">
        <v>13025.06</v>
      </c>
      <c r="D48" s="378">
        <v>13025.06</v>
      </c>
      <c r="E48" s="132"/>
      <c r="F48" s="132"/>
      <c r="G48" s="132"/>
      <c r="H48" s="384" t="s">
        <v>843</v>
      </c>
    </row>
    <row r="49" spans="1:8">
      <c r="A49" s="155" t="s">
        <v>921</v>
      </c>
      <c r="B49" s="155" t="s">
        <v>922</v>
      </c>
      <c r="C49" s="378">
        <v>162496.25</v>
      </c>
      <c r="D49" s="378">
        <v>162496.25</v>
      </c>
      <c r="E49" s="132"/>
      <c r="F49" s="132"/>
      <c r="G49" s="132"/>
      <c r="H49" s="384" t="s">
        <v>843</v>
      </c>
    </row>
    <row r="50" spans="1:8">
      <c r="A50" s="155" t="s">
        <v>923</v>
      </c>
      <c r="B50" s="155" t="s">
        <v>924</v>
      </c>
      <c r="C50" s="378">
        <v>2112.17</v>
      </c>
      <c r="D50" s="378">
        <v>2112.17</v>
      </c>
      <c r="E50" s="132"/>
      <c r="F50" s="132"/>
      <c r="G50" s="132"/>
      <c r="H50" s="384" t="s">
        <v>843</v>
      </c>
    </row>
    <row r="51" spans="1:8">
      <c r="A51" s="155" t="s">
        <v>925</v>
      </c>
      <c r="B51" s="155" t="s">
        <v>926</v>
      </c>
      <c r="C51" s="382">
        <v>12808.64</v>
      </c>
      <c r="D51" s="382">
        <v>12808.64</v>
      </c>
      <c r="E51" s="132"/>
      <c r="F51" s="132"/>
      <c r="G51" s="132"/>
      <c r="H51" s="384" t="s">
        <v>843</v>
      </c>
    </row>
    <row r="52" spans="1:8">
      <c r="A52" s="155" t="s">
        <v>927</v>
      </c>
      <c r="B52" s="155" t="s">
        <v>928</v>
      </c>
      <c r="C52" s="132">
        <v>1280.76</v>
      </c>
      <c r="D52" s="132">
        <v>1280.76</v>
      </c>
      <c r="E52" s="132"/>
      <c r="F52" s="132"/>
      <c r="G52" s="132"/>
      <c r="H52" s="181" t="s">
        <v>843</v>
      </c>
    </row>
    <row r="53" spans="1:8">
      <c r="A53" s="155"/>
      <c r="B53" s="155"/>
      <c r="C53" s="132"/>
      <c r="D53" s="132"/>
      <c r="E53" s="132"/>
      <c r="F53" s="132"/>
      <c r="G53" s="132"/>
      <c r="H53" s="181"/>
    </row>
    <row r="54" spans="1:8" ht="21.75" customHeight="1">
      <c r="A54" s="155" t="s">
        <v>929</v>
      </c>
      <c r="B54" s="155" t="s">
        <v>631</v>
      </c>
      <c r="C54" s="132">
        <v>970.52</v>
      </c>
      <c r="D54" s="132">
        <v>970.52</v>
      </c>
      <c r="E54" s="132"/>
      <c r="F54" s="132"/>
      <c r="G54" s="132"/>
      <c r="H54" s="181" t="s">
        <v>930</v>
      </c>
    </row>
    <row r="55" spans="1:8" s="19" customFormat="1" ht="33.75">
      <c r="A55" s="155" t="s">
        <v>931</v>
      </c>
      <c r="B55" s="155" t="s">
        <v>932</v>
      </c>
      <c r="C55" s="132">
        <v>4897.29</v>
      </c>
      <c r="D55" s="132"/>
      <c r="E55" s="132"/>
      <c r="F55" s="132"/>
      <c r="G55" s="132">
        <v>4897.29</v>
      </c>
      <c r="H55" s="384" t="s">
        <v>933</v>
      </c>
    </row>
    <row r="56" spans="1:8" ht="22.5">
      <c r="A56" s="155" t="s">
        <v>934</v>
      </c>
      <c r="B56" s="155" t="s">
        <v>935</v>
      </c>
      <c r="C56" s="132">
        <v>1174710.3999999999</v>
      </c>
      <c r="D56" s="132">
        <v>1174710.3999999999</v>
      </c>
      <c r="E56" s="132"/>
      <c r="F56" s="132"/>
      <c r="G56" s="132"/>
      <c r="H56" s="384" t="s">
        <v>936</v>
      </c>
    </row>
    <row r="57" spans="1:8">
      <c r="A57" s="155" t="s">
        <v>937</v>
      </c>
      <c r="B57" s="155" t="s">
        <v>938</v>
      </c>
      <c r="C57" s="132">
        <v>4801.2</v>
      </c>
      <c r="D57" s="132"/>
      <c r="E57" s="132"/>
      <c r="F57" s="132">
        <v>4801.2</v>
      </c>
      <c r="G57" s="132"/>
      <c r="H57" s="181" t="s">
        <v>939</v>
      </c>
    </row>
    <row r="58" spans="1:8" ht="33.75">
      <c r="A58" s="155" t="s">
        <v>940</v>
      </c>
      <c r="B58" s="155" t="s">
        <v>941</v>
      </c>
      <c r="C58" s="132">
        <v>7588.04</v>
      </c>
      <c r="D58" s="132"/>
      <c r="E58" s="132"/>
      <c r="F58" s="132"/>
      <c r="G58" s="132">
        <v>7588.04</v>
      </c>
      <c r="H58" s="181" t="s">
        <v>933</v>
      </c>
    </row>
    <row r="59" spans="1:8" ht="33.75">
      <c r="A59" s="155" t="s">
        <v>942</v>
      </c>
      <c r="B59" s="155" t="s">
        <v>943</v>
      </c>
      <c r="C59" s="132">
        <v>358.79</v>
      </c>
      <c r="D59" s="132"/>
      <c r="E59" s="132"/>
      <c r="F59" s="132"/>
      <c r="G59" s="132">
        <v>358.79</v>
      </c>
      <c r="H59" s="181" t="s">
        <v>933</v>
      </c>
    </row>
    <row r="60" spans="1:8" ht="33.75">
      <c r="A60" s="155" t="s">
        <v>944</v>
      </c>
      <c r="B60" s="155" t="s">
        <v>945</v>
      </c>
      <c r="C60" s="132">
        <v>6331.97</v>
      </c>
      <c r="D60" s="132"/>
      <c r="E60" s="132"/>
      <c r="F60" s="132"/>
      <c r="G60" s="132">
        <v>6331.97</v>
      </c>
      <c r="H60" s="181" t="s">
        <v>933</v>
      </c>
    </row>
    <row r="61" spans="1:8" ht="33.75">
      <c r="A61" s="155" t="s">
        <v>946</v>
      </c>
      <c r="B61" s="155" t="s">
        <v>947</v>
      </c>
      <c r="C61" s="132">
        <v>284.17</v>
      </c>
      <c r="D61" s="132"/>
      <c r="E61" s="132"/>
      <c r="F61" s="132"/>
      <c r="G61" s="132">
        <v>284.17</v>
      </c>
      <c r="H61" s="181" t="s">
        <v>933</v>
      </c>
    </row>
    <row r="62" spans="1:8" ht="33.75">
      <c r="A62" s="155" t="s">
        <v>948</v>
      </c>
      <c r="B62" s="155" t="s">
        <v>949</v>
      </c>
      <c r="C62" s="132">
        <v>2085.1999999999998</v>
      </c>
      <c r="D62" s="132"/>
      <c r="E62" s="132"/>
      <c r="F62" s="132"/>
      <c r="G62" s="132">
        <v>2085.1999999999998</v>
      </c>
      <c r="H62" s="181" t="s">
        <v>933</v>
      </c>
    </row>
    <row r="63" spans="1:8" ht="33.75">
      <c r="A63" s="155" t="s">
        <v>950</v>
      </c>
      <c r="B63" s="155" t="s">
        <v>951</v>
      </c>
      <c r="C63" s="132">
        <v>954.68</v>
      </c>
      <c r="D63" s="132"/>
      <c r="E63" s="132"/>
      <c r="F63" s="132">
        <v>954.68</v>
      </c>
      <c r="G63" s="132"/>
      <c r="H63" s="181" t="s">
        <v>933</v>
      </c>
    </row>
    <row r="64" spans="1:8" ht="33.75">
      <c r="A64" s="155" t="s">
        <v>952</v>
      </c>
      <c r="B64" s="155" t="s">
        <v>953</v>
      </c>
      <c r="C64" s="378">
        <v>3186.66</v>
      </c>
      <c r="D64" s="378"/>
      <c r="E64" s="132"/>
      <c r="F64" s="132">
        <v>3186.66</v>
      </c>
      <c r="G64" s="132"/>
      <c r="H64" s="384" t="s">
        <v>933</v>
      </c>
    </row>
    <row r="65" spans="1:8" ht="22.5">
      <c r="A65" s="155" t="s">
        <v>954</v>
      </c>
      <c r="B65" s="155" t="s">
        <v>955</v>
      </c>
      <c r="C65" s="378">
        <v>3186</v>
      </c>
      <c r="D65" s="378">
        <v>3186</v>
      </c>
      <c r="E65" s="132"/>
      <c r="F65" s="132"/>
      <c r="G65" s="132"/>
      <c r="H65" s="384" t="s">
        <v>956</v>
      </c>
    </row>
    <row r="66" spans="1:8">
      <c r="A66" s="155" t="s">
        <v>957</v>
      </c>
      <c r="B66" s="382" t="s">
        <v>958</v>
      </c>
      <c r="C66" s="378">
        <v>155.51</v>
      </c>
      <c r="D66" s="378">
        <v>155.51</v>
      </c>
      <c r="E66" s="132"/>
      <c r="F66" s="132"/>
      <c r="G66" s="132"/>
      <c r="H66" s="181" t="s">
        <v>843</v>
      </c>
    </row>
    <row r="67" spans="1:8" ht="33.75">
      <c r="A67" s="155" t="s">
        <v>959</v>
      </c>
      <c r="B67" s="382" t="s">
        <v>960</v>
      </c>
      <c r="C67" s="378">
        <v>12382.63</v>
      </c>
      <c r="D67" s="378">
        <v>12382.63</v>
      </c>
      <c r="E67" s="132"/>
      <c r="F67" s="132"/>
      <c r="G67" s="132"/>
      <c r="H67" s="384" t="s">
        <v>933</v>
      </c>
    </row>
    <row r="68" spans="1:8">
      <c r="A68" s="155" t="s">
        <v>961</v>
      </c>
      <c r="B68" s="155" t="s">
        <v>962</v>
      </c>
      <c r="C68" s="378">
        <v>160.27000000000001</v>
      </c>
      <c r="D68" s="378">
        <v>160.27000000000001</v>
      </c>
      <c r="E68" s="132"/>
      <c r="F68" s="132"/>
      <c r="G68" s="132"/>
      <c r="H68" s="384" t="s">
        <v>843</v>
      </c>
    </row>
    <row r="69" spans="1:8">
      <c r="A69" s="155" t="s">
        <v>963</v>
      </c>
      <c r="B69" s="155" t="s">
        <v>964</v>
      </c>
      <c r="C69" s="385">
        <v>112500</v>
      </c>
      <c r="D69" s="385">
        <v>112500</v>
      </c>
      <c r="E69" s="132"/>
      <c r="F69" s="132"/>
      <c r="G69" s="132"/>
      <c r="H69" s="384" t="s">
        <v>843</v>
      </c>
    </row>
    <row r="70" spans="1:8">
      <c r="A70" s="155"/>
      <c r="B70" s="155"/>
      <c r="C70" s="132"/>
      <c r="D70" s="132"/>
      <c r="E70" s="132"/>
      <c r="F70" s="132"/>
      <c r="G70" s="132"/>
      <c r="H70" s="384"/>
    </row>
    <row r="71" spans="1:8">
      <c r="A71" s="182"/>
      <c r="B71" s="182" t="s">
        <v>248</v>
      </c>
      <c r="C71" s="183">
        <f>SUM(C8:C70)</f>
        <v>5778831.8099999968</v>
      </c>
      <c r="D71" s="183">
        <f t="shared" ref="D71:G71" si="0">SUM(D8:D70)</f>
        <v>5748343.8099999977</v>
      </c>
      <c r="E71" s="183">
        <f t="shared" si="0"/>
        <v>0</v>
      </c>
      <c r="F71" s="183">
        <f t="shared" si="0"/>
        <v>8942.5400000000009</v>
      </c>
      <c r="G71" s="183">
        <f t="shared" si="0"/>
        <v>21545.46</v>
      </c>
      <c r="H71" s="183"/>
    </row>
    <row r="74" spans="1:8">
      <c r="A74" s="10" t="s">
        <v>247</v>
      </c>
      <c r="B74" s="366"/>
      <c r="C74" s="78"/>
      <c r="D74" s="78"/>
      <c r="E74" s="78"/>
      <c r="F74" s="78"/>
      <c r="G74" s="78"/>
      <c r="H74" s="79" t="s">
        <v>87</v>
      </c>
    </row>
    <row r="75" spans="1:8">
      <c r="A75" s="272"/>
    </row>
    <row r="76" spans="1:8" ht="15" customHeight="1">
      <c r="A76" s="15" t="s">
        <v>46</v>
      </c>
      <c r="B76" s="16" t="s">
        <v>47</v>
      </c>
      <c r="C76" s="17" t="s">
        <v>48</v>
      </c>
      <c r="D76" s="39" t="s">
        <v>55</v>
      </c>
      <c r="E76" s="39" t="s">
        <v>56</v>
      </c>
      <c r="F76" s="39" t="s">
        <v>57</v>
      </c>
      <c r="G76" s="40" t="s">
        <v>58</v>
      </c>
      <c r="H76" s="16" t="s">
        <v>59</v>
      </c>
    </row>
    <row r="77" spans="1:8">
      <c r="A77" s="155"/>
      <c r="B77" s="155"/>
      <c r="C77" s="132"/>
      <c r="D77" s="132"/>
      <c r="E77" s="132"/>
      <c r="F77" s="132"/>
      <c r="G77" s="132"/>
      <c r="H77" s="181"/>
    </row>
    <row r="78" spans="1:8">
      <c r="A78" s="155"/>
      <c r="B78" s="155"/>
      <c r="C78" s="132"/>
      <c r="D78" s="132"/>
      <c r="E78" s="132"/>
      <c r="F78" s="132"/>
      <c r="G78" s="132"/>
      <c r="H78" s="181"/>
    </row>
    <row r="79" spans="1:8">
      <c r="A79" s="155"/>
      <c r="B79" s="155"/>
      <c r="C79" s="132"/>
      <c r="D79" s="132"/>
      <c r="E79" s="132"/>
      <c r="F79" s="132"/>
      <c r="G79" s="132"/>
      <c r="H79" s="181"/>
    </row>
    <row r="80" spans="1:8">
      <c r="A80" s="155"/>
      <c r="B80" s="155"/>
      <c r="C80" s="132"/>
      <c r="D80" s="132"/>
      <c r="E80" s="132"/>
      <c r="F80" s="132"/>
      <c r="G80" s="132"/>
      <c r="H80" s="181"/>
    </row>
    <row r="81" spans="1:8">
      <c r="A81" s="155"/>
      <c r="B81" s="155"/>
      <c r="C81" s="132"/>
      <c r="D81" s="132"/>
      <c r="E81" s="132"/>
      <c r="F81" s="132"/>
      <c r="G81" s="132"/>
      <c r="H81" s="181"/>
    </row>
    <row r="82" spans="1:8">
      <c r="A82" s="155"/>
      <c r="B82" s="155"/>
      <c r="C82" s="132"/>
      <c r="D82" s="132"/>
      <c r="E82" s="132"/>
      <c r="F82" s="132"/>
      <c r="G82" s="132"/>
      <c r="H82" s="181"/>
    </row>
    <row r="83" spans="1:8">
      <c r="A83" s="155"/>
      <c r="B83" s="155"/>
      <c r="C83" s="132"/>
      <c r="D83" s="132"/>
      <c r="E83" s="132"/>
      <c r="F83" s="132"/>
      <c r="G83" s="132"/>
      <c r="H83" s="181"/>
    </row>
    <row r="84" spans="1:8">
      <c r="A84" s="155"/>
      <c r="B84" s="155"/>
      <c r="C84" s="132"/>
      <c r="D84" s="132"/>
      <c r="E84" s="132"/>
      <c r="F84" s="132"/>
      <c r="G84" s="132"/>
      <c r="H84" s="181"/>
    </row>
    <row r="85" spans="1:8">
      <c r="A85" s="155"/>
      <c r="B85" s="155"/>
      <c r="C85" s="132"/>
      <c r="D85" s="132"/>
      <c r="E85" s="132"/>
      <c r="F85" s="132"/>
      <c r="G85" s="132"/>
      <c r="H85" s="181"/>
    </row>
    <row r="86" spans="1:8">
      <c r="A86" s="155"/>
      <c r="B86" s="155"/>
      <c r="C86" s="132"/>
      <c r="D86" s="132"/>
      <c r="E86" s="132"/>
      <c r="F86" s="132"/>
      <c r="G86" s="132"/>
      <c r="H86" s="181"/>
    </row>
    <row r="87" spans="1:8">
      <c r="A87" s="155"/>
      <c r="B87" s="155"/>
      <c r="C87" s="132"/>
      <c r="D87" s="132"/>
      <c r="E87" s="132"/>
      <c r="F87" s="132"/>
      <c r="G87" s="132"/>
      <c r="H87" s="181"/>
    </row>
    <row r="88" spans="1:8">
      <c r="A88" s="155"/>
      <c r="B88" s="155"/>
      <c r="C88" s="132"/>
      <c r="D88" s="132"/>
      <c r="E88" s="132"/>
      <c r="F88" s="132"/>
      <c r="G88" s="132"/>
      <c r="H88" s="181"/>
    </row>
    <row r="89" spans="1:8">
      <c r="A89" s="155"/>
      <c r="B89" s="155"/>
      <c r="C89" s="132"/>
      <c r="D89" s="132"/>
      <c r="E89" s="132"/>
      <c r="F89" s="132"/>
      <c r="G89" s="132"/>
      <c r="H89" s="181"/>
    </row>
    <row r="90" spans="1:8">
      <c r="A90" s="155"/>
      <c r="B90" s="155"/>
      <c r="C90" s="132"/>
      <c r="D90" s="132"/>
      <c r="E90" s="132"/>
      <c r="F90" s="132"/>
      <c r="G90" s="132"/>
      <c r="H90" s="181"/>
    </row>
    <row r="91" spans="1:8">
      <c r="A91" s="182"/>
      <c r="B91" s="182" t="s">
        <v>249</v>
      </c>
      <c r="C91" s="183">
        <f>SUM(C77:C90)</f>
        <v>0</v>
      </c>
      <c r="D91" s="183">
        <f>SUM(D77:D90)</f>
        <v>0</v>
      </c>
      <c r="E91" s="183">
        <f>SUM(E77:E90)</f>
        <v>0</v>
      </c>
      <c r="F91" s="183">
        <f>SUM(F77:F90)</f>
        <v>0</v>
      </c>
      <c r="G91" s="183">
        <f>SUM(G77:G90)</f>
        <v>0</v>
      </c>
      <c r="H91" s="183"/>
    </row>
  </sheetData>
  <dataValidations count="8">
    <dataValidation allowBlank="1" showInputMessage="1" showErrorMessage="1" prompt="Saldo final de la Información Financiera Trimestral que se presenta (trimestral: 1er, 2do, 3ro. o 4to.)." sqref="C7:C36 D8:D36 IY8:IZ36 SU8:SV36 ACQ8:ACR36 AMM8:AMN36 AWI8:AWJ36 BGE8:BGF36 BQA8:BQB36 BZW8:BZX36 CJS8:CJT36 CTO8:CTP36 DDK8:DDL36 DNG8:DNH36 DXC8:DXD36 EGY8:EGZ36 EQU8:EQV36 FAQ8:FAR36 FKM8:FKN36 FUI8:FUJ36 GEE8:GEF36 GOA8:GOB36 GXW8:GXX36 HHS8:HHT36 HRO8:HRP36 IBK8:IBL36 ILG8:ILH36 IVC8:IVD36 JEY8:JEZ36 JOU8:JOV36 JYQ8:JYR36 KIM8:KIN36 KSI8:KSJ36 LCE8:LCF36 LMA8:LMB36 LVW8:LVX36 MFS8:MFT36 MPO8:MPP36 MZK8:MZL36 NJG8:NJH36 NTC8:NTD36 OCY8:OCZ36 OMU8:OMV36 OWQ8:OWR36 PGM8:PGN36 PQI8:PQJ36 QAE8:QAF36 QKA8:QKB36 QTW8:QTX36 RDS8:RDT36 RNO8:RNP36 RXK8:RXL36 SHG8:SHH36 SRC8:SRD36 TAY8:TAZ36 TKU8:TKV36 TUQ8:TUR36 UEM8:UEN36 UOI8:UOJ36 UYE8:UYF36 VIA8:VIB36 VRW8:VRX36 WBS8:WBT36 WLO8:WLP36 WVK8:WVL36 C76"/>
    <dataValidation allowBlank="1" showInputMessage="1" showErrorMessage="1" prompt="Corresponde al número de la cuenta de acuerdo al Plan de Cuentas emitido por el CONAC (DOF 23/12/2015)." sqref="A7 A76"/>
    <dataValidation allowBlank="1" showInputMessage="1" showErrorMessage="1" prompt="Informar sobre la factibilidad de pago." sqref="H7 H76"/>
    <dataValidation allowBlank="1" showInputMessage="1" showErrorMessage="1" prompt="Importe de la cuentas por cobrar con vencimiento mayor a 365 días." sqref="G7:G36 WVO8:WVO36 JC8:JC36 SY8:SY36 ACU8:ACU36 AMQ8:AMQ36 AWM8:AWM36 BGI8:BGI36 BQE8:BQE36 CAA8:CAA36 CJW8:CJW36 CTS8:CTS36 DDO8:DDO36 DNK8:DNK36 DXG8:DXG36 EHC8:EHC36 EQY8:EQY36 FAU8:FAU36 FKQ8:FKQ36 FUM8:FUM36 GEI8:GEI36 GOE8:GOE36 GYA8:GYA36 HHW8:HHW36 HRS8:HRS36 IBO8:IBO36 ILK8:ILK36 IVG8:IVG36 JFC8:JFC36 JOY8:JOY36 JYU8:JYU36 KIQ8:KIQ36 KSM8:KSM36 LCI8:LCI36 LME8:LME36 LWA8:LWA36 MFW8:MFW36 MPS8:MPS36 MZO8:MZO36 NJK8:NJK36 NTG8:NTG36 ODC8:ODC36 OMY8:OMY36 OWU8:OWU36 PGQ8:PGQ36 PQM8:PQM36 QAI8:QAI36 QKE8:QKE36 QUA8:QUA36 RDW8:RDW36 RNS8:RNS36 RXO8:RXO36 SHK8:SHK36 SRG8:SRG36 TBC8:TBC36 TKY8:TKY36 TUU8:TUU36 UEQ8:UEQ36 UOM8:UOM36 UYI8:UYI36 VIE8:VIE36 VSA8:VSA36 WBW8:WBW36 WLS8:WLS36 G76"/>
    <dataValidation allowBlank="1" showInputMessage="1" showErrorMessage="1" prompt="Importe de la cuentas por cobrar con fecha de vencimiento de 181 a 365 días." sqref="F7:F36 WVN8:WVN36 JB8:JB36 SX8:SX36 ACT8:ACT36 AMP8:AMP36 AWL8:AWL36 BGH8:BGH36 BQD8:BQD36 BZZ8:BZZ36 CJV8:CJV36 CTR8:CTR36 DDN8:DDN36 DNJ8:DNJ36 DXF8:DXF36 EHB8:EHB36 EQX8:EQX36 FAT8:FAT36 FKP8:FKP36 FUL8:FUL36 GEH8:GEH36 GOD8:GOD36 GXZ8:GXZ36 HHV8:HHV36 HRR8:HRR36 IBN8:IBN36 ILJ8:ILJ36 IVF8:IVF36 JFB8:JFB36 JOX8:JOX36 JYT8:JYT36 KIP8:KIP36 KSL8:KSL36 LCH8:LCH36 LMD8:LMD36 LVZ8:LVZ36 MFV8:MFV36 MPR8:MPR36 MZN8:MZN36 NJJ8:NJJ36 NTF8:NTF36 ODB8:ODB36 OMX8:OMX36 OWT8:OWT36 PGP8:PGP36 PQL8:PQL36 QAH8:QAH36 QKD8:QKD36 QTZ8:QTZ36 RDV8:RDV36 RNR8:RNR36 RXN8:RXN36 SHJ8:SHJ36 SRF8:SRF36 TBB8:TBB36 TKX8:TKX36 TUT8:TUT36 UEP8:UEP36 UOL8:UOL36 UYH8:UYH36 VID8:VID36 VRZ8:VRZ36 WBV8:WBV36 WLR8:WLR36 F76"/>
    <dataValidation allowBlank="1" showInputMessage="1" showErrorMessage="1" prompt="Importe de la cuentas por cobrar con fecha de vencimiento de 91 a 180 días." sqref="E7:E36 WVM8:WVM36 JA8:JA36 SW8:SW36 ACS8:ACS36 AMO8:AMO36 AWK8:AWK36 BGG8:BGG36 BQC8:BQC36 BZY8:BZY36 CJU8:CJU36 CTQ8:CTQ36 DDM8:DDM36 DNI8:DNI36 DXE8:DXE36 EHA8:EHA36 EQW8:EQW36 FAS8:FAS36 FKO8:FKO36 FUK8:FUK36 GEG8:GEG36 GOC8:GOC36 GXY8:GXY36 HHU8:HHU36 HRQ8:HRQ36 IBM8:IBM36 ILI8:ILI36 IVE8:IVE36 JFA8:JFA36 JOW8:JOW36 JYS8:JYS36 KIO8:KIO36 KSK8:KSK36 LCG8:LCG36 LMC8:LMC36 LVY8:LVY36 MFU8:MFU36 MPQ8:MPQ36 MZM8:MZM36 NJI8:NJI36 NTE8:NTE36 ODA8:ODA36 OMW8:OMW36 OWS8:OWS36 PGO8:PGO36 PQK8:PQK36 QAG8:QAG36 QKC8:QKC36 QTY8:QTY36 RDU8:RDU36 RNQ8:RNQ36 RXM8:RXM36 SHI8:SHI36 SRE8:SRE36 TBA8:TBA36 TKW8:TKW36 TUS8:TUS36 UEO8:UEO36 UOK8:UOK36 UYG8:UYG36 VIC8:VIC36 VRY8:VRY36 WBU8:WBU36 WLQ8:WLQ36 E76"/>
    <dataValidation allowBlank="1" showInputMessage="1" showErrorMessage="1" prompt="Importe de la cuentas por cobrar con fecha de vencimiento de 1 a 90 días." sqref="D7 D76"/>
    <dataValidation allowBlank="1" showInputMessage="1" showErrorMessage="1" prompt="Corresponde al nombre o descripción de la cuenta de acuerdo al Plan de Cuentas emitido por el CONAC." sqref="B7:B36 WVJ8:WVJ36 IX8:IX36 ST8:ST36 ACP8:ACP36 AML8:AML36 AWH8:AWH36 BGD8:BGD36 BPZ8:BPZ36 BZV8:BZV36 CJR8:CJR36 CTN8:CTN36 DDJ8:DDJ36 DNF8:DNF36 DXB8:DXB36 EGX8:EGX36 EQT8:EQT36 FAP8:FAP36 FKL8:FKL36 FUH8:FUH36 GED8:GED36 GNZ8:GNZ36 GXV8:GXV36 HHR8:HHR36 HRN8:HRN36 IBJ8:IBJ36 ILF8:ILF36 IVB8:IVB36 JEX8:JEX36 JOT8:JOT36 JYP8:JYP36 KIL8:KIL36 KSH8:KSH36 LCD8:LCD36 LLZ8:LLZ36 LVV8:LVV36 MFR8:MFR36 MPN8:MPN36 MZJ8:MZJ36 NJF8:NJF36 NTB8:NTB36 OCX8:OCX36 OMT8:OMT36 OWP8:OWP36 PGL8:PGL36 PQH8:PQH36 QAD8:QAD36 QJZ8:QJZ36 QTV8:QTV36 RDR8:RDR36 RNN8:RNN36 RXJ8:RXJ36 SHF8:SHF36 SRB8:SRB36 TAX8:TAX36 TKT8:TKT36 TUP8:TUP36 UEL8:UEL36 UOH8:UOH36 UYD8:UYD36 VHZ8:VHZ36 VRV8:VRV36 WBR8:WBR36 WLN8:WLN36 B76"/>
  </dataValidations>
  <pageMargins left="0.7" right="0.7" top="0.75" bottom="0.75" header="0.3" footer="0.3"/>
  <pageSetup scale="55"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Normal="100" zoomScaleSheetLayoutView="100" workbookViewId="0">
      <selection activeCell="F12" sqref="F12"/>
    </sheetView>
  </sheetViews>
  <sheetFormatPr baseColWidth="10" defaultColWidth="13.7109375" defaultRowHeight="11.25"/>
  <cols>
    <col min="1" max="1" width="20.7109375" style="274" customWidth="1"/>
    <col min="2" max="2" width="50.7109375" style="274" customWidth="1"/>
    <col min="3" max="3" width="17.7109375" style="9" customWidth="1"/>
    <col min="4" max="5" width="17.7109375" style="274" customWidth="1"/>
    <col min="6" max="16384" width="13.7109375" style="274"/>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ht="11.25" customHeight="1">
      <c r="A8" s="155"/>
      <c r="B8" s="155"/>
      <c r="C8" s="181"/>
      <c r="D8" s="181"/>
      <c r="E8" s="137"/>
    </row>
    <row r="9" spans="1:5">
      <c r="A9" s="155"/>
      <c r="B9" s="155"/>
      <c r="C9" s="181"/>
      <c r="D9" s="181"/>
      <c r="E9" s="137"/>
    </row>
    <row r="10" spans="1:5">
      <c r="A10" s="190"/>
      <c r="B10" s="190" t="s">
        <v>251</v>
      </c>
      <c r="C10" s="191">
        <f>SUM(C8:C9)</f>
        <v>0</v>
      </c>
      <c r="D10" s="189"/>
      <c r="E10" s="189"/>
    </row>
    <row r="13" spans="1:5" ht="11.25" customHeight="1">
      <c r="A13" s="10" t="s">
        <v>250</v>
      </c>
      <c r="B13" s="366"/>
      <c r="E13" s="79" t="s">
        <v>88</v>
      </c>
    </row>
    <row r="14" spans="1:5">
      <c r="A14" s="272"/>
    </row>
    <row r="15" spans="1:5" ht="15" customHeight="1">
      <c r="A15" s="15" t="s">
        <v>46</v>
      </c>
      <c r="B15" s="16" t="s">
        <v>47</v>
      </c>
      <c r="C15" s="17" t="s">
        <v>48</v>
      </c>
      <c r="D15" s="17" t="s">
        <v>89</v>
      </c>
      <c r="E15" s="17" t="s">
        <v>59</v>
      </c>
    </row>
    <row r="16" spans="1:5">
      <c r="A16" s="184"/>
      <c r="B16" s="185"/>
      <c r="C16" s="186"/>
      <c r="D16" s="181"/>
      <c r="E16" s="137"/>
    </row>
    <row r="17" spans="1:5">
      <c r="A17" s="155"/>
      <c r="B17" s="187"/>
      <c r="C17" s="181"/>
      <c r="D17" s="181"/>
      <c r="E17" s="137"/>
    </row>
    <row r="18" spans="1:5">
      <c r="A18" s="182"/>
      <c r="B18" s="182" t="s">
        <v>252</v>
      </c>
      <c r="C18" s="188">
        <f>SUM(C16:C17)</f>
        <v>0</v>
      </c>
      <c r="D18" s="189"/>
      <c r="E18" s="189"/>
    </row>
    <row r="20" spans="1:5">
      <c r="A20" s="274" t="s">
        <v>807</v>
      </c>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zoomScaleSheetLayoutView="100" workbookViewId="0">
      <selection activeCell="F12" sqref="F12"/>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366"/>
      <c r="C5" s="9"/>
      <c r="D5" s="274"/>
      <c r="E5" s="79" t="s">
        <v>256</v>
      </c>
    </row>
    <row r="6" spans="1:5" s="41" customFormat="1">
      <c r="A6" s="272"/>
      <c r="B6" s="274"/>
      <c r="C6" s="9"/>
      <c r="D6" s="274"/>
      <c r="E6" s="274"/>
    </row>
    <row r="7" spans="1:5" s="41" customFormat="1" ht="15" customHeight="1">
      <c r="A7" s="15" t="s">
        <v>46</v>
      </c>
      <c r="B7" s="16" t="s">
        <v>47</v>
      </c>
      <c r="C7" s="17" t="s">
        <v>48</v>
      </c>
      <c r="D7" s="17" t="s">
        <v>89</v>
      </c>
      <c r="E7" s="17" t="s">
        <v>59</v>
      </c>
    </row>
    <row r="8" spans="1:5" s="41" customFormat="1">
      <c r="A8" s="184"/>
      <c r="B8" s="185"/>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366" t="s">
        <v>90</v>
      </c>
    </row>
    <row r="14" spans="1:5" s="81" customFormat="1">
      <c r="A14" s="44"/>
      <c r="B14" s="44"/>
      <c r="C14" s="78"/>
      <c r="D14" s="82"/>
    </row>
    <row r="15" spans="1:5" ht="15" customHeight="1">
      <c r="A15" s="15" t="s">
        <v>46</v>
      </c>
      <c r="B15" s="16" t="s">
        <v>47</v>
      </c>
      <c r="C15" s="17" t="s">
        <v>48</v>
      </c>
      <c r="D15" s="17" t="s">
        <v>89</v>
      </c>
      <c r="E15" s="17" t="s">
        <v>59</v>
      </c>
    </row>
    <row r="16" spans="1:5" ht="11.25" customHeight="1">
      <c r="A16" s="150"/>
      <c r="B16" s="167"/>
      <c r="C16" s="132"/>
      <c r="D16" s="132"/>
      <c r="E16" s="137"/>
    </row>
    <row r="17" spans="1:5">
      <c r="A17" s="150"/>
      <c r="B17" s="167"/>
      <c r="C17" s="132"/>
      <c r="D17" s="132"/>
      <c r="E17" s="137"/>
    </row>
    <row r="18" spans="1:5">
      <c r="A18" s="192"/>
      <c r="B18" s="192" t="s">
        <v>255</v>
      </c>
      <c r="C18" s="193">
        <f>SUM(C16:C17)</f>
        <v>0</v>
      </c>
      <c r="D18" s="140"/>
      <c r="E18" s="140"/>
    </row>
    <row r="21" spans="1:5">
      <c r="A21" s="10" t="s">
        <v>153</v>
      </c>
      <c r="B21" s="366"/>
      <c r="E21" s="79" t="s">
        <v>256</v>
      </c>
    </row>
    <row r="22" spans="1:5">
      <c r="A22" s="272"/>
    </row>
    <row r="23" spans="1:5" ht="15" customHeight="1">
      <c r="A23" s="15" t="s">
        <v>46</v>
      </c>
      <c r="B23" s="16" t="s">
        <v>47</v>
      </c>
      <c r="C23" s="17" t="s">
        <v>48</v>
      </c>
      <c r="D23" s="17" t="s">
        <v>89</v>
      </c>
      <c r="E23" s="17" t="s">
        <v>59</v>
      </c>
    </row>
    <row r="24" spans="1:5">
      <c r="A24" s="184"/>
      <c r="B24" s="185"/>
      <c r="C24" s="186"/>
      <c r="D24" s="181"/>
      <c r="E24" s="137"/>
    </row>
    <row r="25" spans="1:5">
      <c r="A25" s="155"/>
      <c r="B25" s="187"/>
      <c r="C25" s="181"/>
      <c r="D25" s="181"/>
      <c r="E25" s="137"/>
    </row>
    <row r="26" spans="1:5">
      <c r="A26" s="182"/>
      <c r="B26" s="182" t="s">
        <v>254</v>
      </c>
      <c r="C26" s="188">
        <f>SUM(C24:C25)</f>
        <v>0</v>
      </c>
      <c r="D26" s="189"/>
      <c r="E26" s="189"/>
    </row>
    <row r="28" spans="1:5">
      <c r="A28" s="274" t="s">
        <v>807</v>
      </c>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zoomScaleSheetLayoutView="100" workbookViewId="0">
      <selection activeCell="F12" sqref="F12"/>
    </sheetView>
  </sheetViews>
  <sheetFormatPr baseColWidth="10"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259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274"/>
      <c r="B2" s="274"/>
      <c r="C2" s="274"/>
      <c r="D2" s="274"/>
      <c r="E2" s="274"/>
      <c r="F2" s="9"/>
      <c r="G2" s="9"/>
      <c r="H2" s="9"/>
      <c r="I2" s="9"/>
      <c r="J2" s="9"/>
      <c r="K2" s="9"/>
      <c r="L2" s="9"/>
      <c r="M2" s="9"/>
      <c r="N2" s="9"/>
      <c r="O2" s="9"/>
      <c r="P2" s="274"/>
      <c r="Q2" s="274"/>
      <c r="R2" s="274"/>
      <c r="S2" s="84"/>
      <c r="T2" s="274"/>
      <c r="U2" s="274"/>
      <c r="V2" s="274"/>
      <c r="W2" s="274"/>
      <c r="X2" s="274"/>
      <c r="Y2" s="274"/>
      <c r="Z2" s="274"/>
      <c r="AA2" s="274"/>
      <c r="AB2" s="41"/>
    </row>
    <row r="3" spans="1:28" s="81" customFormat="1">
      <c r="A3" s="274"/>
      <c r="B3" s="274"/>
      <c r="C3" s="274"/>
      <c r="D3" s="274"/>
      <c r="E3" s="274"/>
      <c r="F3" s="9"/>
      <c r="G3" s="9"/>
      <c r="H3" s="9"/>
      <c r="I3" s="9"/>
      <c r="J3" s="9"/>
      <c r="K3" s="9"/>
      <c r="L3" s="9"/>
      <c r="M3" s="9"/>
      <c r="N3" s="9"/>
      <c r="O3" s="9"/>
      <c r="P3" s="274"/>
      <c r="Q3" s="274"/>
      <c r="R3" s="274"/>
      <c r="S3" s="84"/>
      <c r="T3" s="274"/>
      <c r="U3" s="274"/>
      <c r="V3" s="274"/>
      <c r="W3" s="274"/>
      <c r="X3" s="274"/>
      <c r="Y3" s="274"/>
      <c r="Z3" s="274"/>
      <c r="AA3" s="274"/>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274"/>
      <c r="V4" s="274"/>
      <c r="W4" s="274"/>
      <c r="X4" s="274"/>
      <c r="Y4" s="274"/>
      <c r="Z4" s="274"/>
      <c r="AA4" s="274"/>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ht="12" customHeight="1">
      <c r="A20" s="1020" t="s">
        <v>807</v>
      </c>
      <c r="B20" s="1020"/>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4">
    <mergeCell ref="A1:Z1"/>
    <mergeCell ref="P4:T4"/>
    <mergeCell ref="B6:AA6"/>
    <mergeCell ref="A20:B20"/>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topLeftCell="A36" zoomScale="115" zoomScaleNormal="115" zoomScaleSheetLayoutView="100" workbookViewId="0">
      <selection activeCell="F12" sqref="F12"/>
    </sheetView>
  </sheetViews>
  <sheetFormatPr baseColWidth="10" defaultColWidth="12.42578125" defaultRowHeight="11.25"/>
  <cols>
    <col min="1" max="1" width="19.7109375" style="274" customWidth="1"/>
    <col min="2" max="2" width="50.7109375" style="274" customWidth="1"/>
    <col min="3" max="3" width="17.7109375" style="6" customWidth="1"/>
    <col min="4" max="4" width="49.85546875" style="6" customWidth="1"/>
    <col min="5" max="16384" width="12.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ht="11.25" customHeight="1">
      <c r="A5" s="61" t="s">
        <v>257</v>
      </c>
      <c r="B5" s="61"/>
      <c r="C5" s="42"/>
      <c r="D5" s="366" t="s">
        <v>284</v>
      </c>
    </row>
    <row r="6" spans="1:4" ht="11.25" customHeight="1">
      <c r="A6" s="75"/>
      <c r="B6" s="75"/>
      <c r="C6" s="76"/>
      <c r="D6" s="92"/>
    </row>
    <row r="7" spans="1:4" ht="15" customHeight="1">
      <c r="A7" s="15" t="s">
        <v>46</v>
      </c>
      <c r="B7" s="16" t="s">
        <v>47</v>
      </c>
      <c r="C7" s="17" t="s">
        <v>48</v>
      </c>
      <c r="D7" s="17" t="s">
        <v>59</v>
      </c>
    </row>
    <row r="8" spans="1:4">
      <c r="A8" s="150" t="s">
        <v>965</v>
      </c>
      <c r="B8" s="150" t="s">
        <v>966</v>
      </c>
      <c r="C8" s="378">
        <v>249525</v>
      </c>
      <c r="D8" s="132"/>
    </row>
    <row r="9" spans="1:4" ht="11.25" customHeight="1">
      <c r="A9" s="150" t="s">
        <v>967</v>
      </c>
      <c r="B9" s="150" t="s">
        <v>968</v>
      </c>
      <c r="C9" s="378">
        <v>1755299</v>
      </c>
      <c r="D9" s="386" t="s">
        <v>969</v>
      </c>
    </row>
    <row r="10" spans="1:4">
      <c r="A10" s="150" t="s">
        <v>970</v>
      </c>
      <c r="B10" s="150" t="s">
        <v>971</v>
      </c>
      <c r="C10" s="378">
        <v>368022</v>
      </c>
      <c r="D10" s="132"/>
    </row>
    <row r="11" spans="1:4">
      <c r="A11" s="150" t="s">
        <v>972</v>
      </c>
      <c r="B11" s="150" t="s">
        <v>973</v>
      </c>
      <c r="C11" s="378">
        <v>178893.5</v>
      </c>
      <c r="D11" s="132"/>
    </row>
    <row r="12" spans="1:4" ht="13.5" customHeight="1">
      <c r="A12" s="150" t="s">
        <v>974</v>
      </c>
      <c r="B12" s="150" t="s">
        <v>975</v>
      </c>
      <c r="C12" s="378">
        <v>1424733</v>
      </c>
      <c r="D12" s="386" t="s">
        <v>976</v>
      </c>
    </row>
    <row r="13" spans="1:4">
      <c r="A13" s="150" t="s">
        <v>977</v>
      </c>
      <c r="B13" s="150" t="s">
        <v>978</v>
      </c>
      <c r="C13" s="378">
        <v>163608</v>
      </c>
      <c r="D13" s="132"/>
    </row>
    <row r="14" spans="1:4">
      <c r="A14" s="150" t="s">
        <v>979</v>
      </c>
      <c r="B14" s="150" t="s">
        <v>980</v>
      </c>
      <c r="C14" s="378">
        <v>68270</v>
      </c>
      <c r="D14" s="132"/>
    </row>
    <row r="15" spans="1:4">
      <c r="A15" s="150" t="s">
        <v>981</v>
      </c>
      <c r="B15" s="150" t="s">
        <v>982</v>
      </c>
      <c r="C15" s="378">
        <v>5952</v>
      </c>
      <c r="D15" s="132"/>
    </row>
    <row r="16" spans="1:4">
      <c r="A16" s="150" t="s">
        <v>983</v>
      </c>
      <c r="B16" s="150" t="s">
        <v>984</v>
      </c>
      <c r="C16" s="378">
        <v>188693.43</v>
      </c>
      <c r="D16" s="132"/>
    </row>
    <row r="17" spans="1:4">
      <c r="A17" s="150" t="s">
        <v>985</v>
      </c>
      <c r="B17" s="150" t="s">
        <v>986</v>
      </c>
      <c r="C17" s="378">
        <v>9832.5</v>
      </c>
      <c r="D17" s="132"/>
    </row>
    <row r="18" spans="1:4">
      <c r="A18" s="150" t="s">
        <v>987</v>
      </c>
      <c r="B18" s="150" t="s">
        <v>988</v>
      </c>
      <c r="C18" s="378">
        <v>2058</v>
      </c>
      <c r="D18" s="132"/>
    </row>
    <row r="19" spans="1:4">
      <c r="A19" s="150" t="s">
        <v>989</v>
      </c>
      <c r="B19" s="150" t="s">
        <v>990</v>
      </c>
      <c r="C19" s="378">
        <v>69642</v>
      </c>
      <c r="D19" s="132"/>
    </row>
    <row r="20" spans="1:4">
      <c r="A20" s="150" t="s">
        <v>991</v>
      </c>
      <c r="B20" s="150" t="s">
        <v>992</v>
      </c>
      <c r="C20" s="378">
        <v>2520</v>
      </c>
      <c r="D20" s="132"/>
    </row>
    <row r="21" spans="1:4">
      <c r="A21" s="150" t="s">
        <v>993</v>
      </c>
      <c r="B21" s="150" t="s">
        <v>994</v>
      </c>
      <c r="C21" s="378">
        <v>30720.5</v>
      </c>
      <c r="D21" s="132"/>
    </row>
    <row r="22" spans="1:4">
      <c r="A22" s="150" t="s">
        <v>995</v>
      </c>
      <c r="B22" s="150" t="s">
        <v>996</v>
      </c>
      <c r="C22" s="378">
        <v>46061</v>
      </c>
      <c r="D22" s="132"/>
    </row>
    <row r="23" spans="1:4">
      <c r="A23" s="150" t="s">
        <v>997</v>
      </c>
      <c r="B23" s="150" t="s">
        <v>998</v>
      </c>
      <c r="C23" s="378">
        <v>65987.48</v>
      </c>
      <c r="D23" s="132"/>
    </row>
    <row r="24" spans="1:4">
      <c r="A24" s="150" t="s">
        <v>999</v>
      </c>
      <c r="B24" s="150" t="s">
        <v>1000</v>
      </c>
      <c r="C24" s="378">
        <v>37834</v>
      </c>
      <c r="D24" s="132"/>
    </row>
    <row r="25" spans="1:4">
      <c r="A25" s="150" t="s">
        <v>1001</v>
      </c>
      <c r="B25" s="150" t="s">
        <v>1002</v>
      </c>
      <c r="C25" s="378">
        <v>32585.68</v>
      </c>
      <c r="D25" s="132"/>
    </row>
    <row r="26" spans="1:4">
      <c r="A26" s="150" t="s">
        <v>1003</v>
      </c>
      <c r="B26" s="150" t="s">
        <v>1004</v>
      </c>
      <c r="C26" s="378">
        <v>241094</v>
      </c>
      <c r="D26" s="132"/>
    </row>
    <row r="27" spans="1:4">
      <c r="A27" s="150" t="s">
        <v>1005</v>
      </c>
      <c r="B27" s="150" t="s">
        <v>1006</v>
      </c>
      <c r="C27" s="378">
        <v>25413</v>
      </c>
      <c r="D27" s="132"/>
    </row>
    <row r="28" spans="1:4">
      <c r="A28" s="150" t="s">
        <v>1007</v>
      </c>
      <c r="B28" s="150" t="s">
        <v>1008</v>
      </c>
      <c r="C28" s="378">
        <v>28254</v>
      </c>
      <c r="D28" s="132"/>
    </row>
    <row r="29" spans="1:4">
      <c r="A29" s="150" t="s">
        <v>1009</v>
      </c>
      <c r="B29" s="150" t="s">
        <v>1010</v>
      </c>
      <c r="C29" s="378">
        <v>3208</v>
      </c>
      <c r="D29" s="132"/>
    </row>
    <row r="30" spans="1:4">
      <c r="A30" s="150" t="s">
        <v>1011</v>
      </c>
      <c r="B30" s="150" t="s">
        <v>1012</v>
      </c>
      <c r="C30" s="378">
        <v>7482</v>
      </c>
      <c r="D30" s="132"/>
    </row>
    <row r="31" spans="1:4">
      <c r="A31" s="150" t="s">
        <v>1013</v>
      </c>
      <c r="B31" s="150" t="s">
        <v>1014</v>
      </c>
      <c r="C31" s="378">
        <v>3752</v>
      </c>
      <c r="D31" s="132"/>
    </row>
    <row r="32" spans="1:4">
      <c r="A32" s="150" t="s">
        <v>1015</v>
      </c>
      <c r="B32" s="150" t="s">
        <v>1016</v>
      </c>
      <c r="C32" s="378">
        <v>1914</v>
      </c>
      <c r="D32" s="132"/>
    </row>
    <row r="33" spans="1:4" ht="10.5" customHeight="1">
      <c r="A33" s="150" t="s">
        <v>1017</v>
      </c>
      <c r="B33" s="150" t="s">
        <v>1018</v>
      </c>
      <c r="C33" s="378">
        <v>2623500</v>
      </c>
      <c r="D33" s="386" t="s">
        <v>1019</v>
      </c>
    </row>
    <row r="34" spans="1:4">
      <c r="A34" s="150" t="s">
        <v>1020</v>
      </c>
      <c r="B34" s="150" t="s">
        <v>1021</v>
      </c>
      <c r="C34" s="378">
        <v>175424</v>
      </c>
      <c r="D34" s="132"/>
    </row>
    <row r="35" spans="1:4">
      <c r="A35" s="150" t="s">
        <v>1022</v>
      </c>
      <c r="B35" s="150" t="s">
        <v>1023</v>
      </c>
      <c r="C35" s="378">
        <v>143599</v>
      </c>
      <c r="D35" s="132"/>
    </row>
    <row r="36" spans="1:4">
      <c r="A36" s="150" t="s">
        <v>1024</v>
      </c>
      <c r="B36" s="150" t="s">
        <v>1025</v>
      </c>
      <c r="C36" s="378">
        <v>36735</v>
      </c>
      <c r="D36" s="132"/>
    </row>
    <row r="37" spans="1:4">
      <c r="A37" s="150" t="s">
        <v>1026</v>
      </c>
      <c r="B37" s="150" t="s">
        <v>1027</v>
      </c>
      <c r="C37" s="378">
        <v>3943</v>
      </c>
      <c r="D37" s="132"/>
    </row>
    <row r="38" spans="1:4">
      <c r="A38" s="150" t="s">
        <v>1028</v>
      </c>
      <c r="B38" s="150" t="s">
        <v>1029</v>
      </c>
      <c r="C38" s="378">
        <v>118088</v>
      </c>
      <c r="D38" s="132"/>
    </row>
    <row r="39" spans="1:4">
      <c r="A39" s="150" t="s">
        <v>1030</v>
      </c>
      <c r="B39" s="150" t="s">
        <v>1031</v>
      </c>
      <c r="C39" s="378">
        <v>195576.5</v>
      </c>
      <c r="D39" s="132"/>
    </row>
    <row r="40" spans="1:4">
      <c r="A40" s="150" t="s">
        <v>1032</v>
      </c>
      <c r="B40" s="150" t="s">
        <v>1033</v>
      </c>
      <c r="C40" s="378">
        <v>25389.5</v>
      </c>
      <c r="D40" s="132"/>
    </row>
    <row r="41" spans="1:4">
      <c r="A41" s="150" t="s">
        <v>1034</v>
      </c>
      <c r="B41" s="150" t="s">
        <v>1035</v>
      </c>
      <c r="C41" s="378">
        <v>13970.5</v>
      </c>
      <c r="D41" s="132"/>
    </row>
    <row r="42" spans="1:4">
      <c r="A42" s="150" t="s">
        <v>1036</v>
      </c>
      <c r="B42" s="150" t="s">
        <v>1037</v>
      </c>
      <c r="C42" s="378">
        <v>12055.5</v>
      </c>
      <c r="D42" s="132"/>
    </row>
    <row r="43" spans="1:4" ht="12.75" customHeight="1">
      <c r="A43" s="150" t="s">
        <v>1038</v>
      </c>
      <c r="B43" s="150" t="s">
        <v>1039</v>
      </c>
      <c r="C43" s="378">
        <v>14089</v>
      </c>
      <c r="D43" s="386"/>
    </row>
    <row r="44" spans="1:4">
      <c r="A44" s="150" t="s">
        <v>1040</v>
      </c>
      <c r="B44" s="150" t="s">
        <v>1041</v>
      </c>
      <c r="C44" s="378">
        <v>1360740</v>
      </c>
      <c r="D44" s="386" t="s">
        <v>1042</v>
      </c>
    </row>
    <row r="45" spans="1:4">
      <c r="A45" s="150" t="s">
        <v>1043</v>
      </c>
      <c r="B45" s="150" t="s">
        <v>1044</v>
      </c>
      <c r="C45" s="378">
        <v>288912</v>
      </c>
      <c r="D45" s="132"/>
    </row>
    <row r="46" spans="1:4">
      <c r="A46" s="150" t="s">
        <v>1045</v>
      </c>
      <c r="B46" s="150" t="s">
        <v>1046</v>
      </c>
      <c r="C46" s="378">
        <v>65630</v>
      </c>
      <c r="D46" s="132"/>
    </row>
    <row r="47" spans="1:4">
      <c r="A47" s="150" t="s">
        <v>1047</v>
      </c>
      <c r="B47" s="150" t="s">
        <v>1048</v>
      </c>
      <c r="C47" s="382">
        <v>174</v>
      </c>
      <c r="D47" s="132"/>
    </row>
    <row r="48" spans="1:4">
      <c r="A48" s="150" t="s">
        <v>1049</v>
      </c>
      <c r="B48" s="150" t="s">
        <v>1050</v>
      </c>
      <c r="C48" s="378">
        <v>417363.33</v>
      </c>
      <c r="D48" s="132"/>
    </row>
    <row r="49" spans="1:4">
      <c r="A49" s="150" t="s">
        <v>1051</v>
      </c>
      <c r="B49" s="150" t="s">
        <v>1052</v>
      </c>
      <c r="C49" s="378">
        <v>23247.4</v>
      </c>
      <c r="D49" s="132"/>
    </row>
    <row r="50" spans="1:4">
      <c r="A50" s="150" t="s">
        <v>1053</v>
      </c>
      <c r="B50" s="150" t="s">
        <v>1054</v>
      </c>
      <c r="C50" s="378">
        <v>146997</v>
      </c>
      <c r="D50" s="132"/>
    </row>
    <row r="51" spans="1:4">
      <c r="A51" s="150" t="s">
        <v>1055</v>
      </c>
      <c r="B51" s="150" t="s">
        <v>1056</v>
      </c>
      <c r="C51" s="378">
        <v>379737.72</v>
      </c>
      <c r="D51" s="132"/>
    </row>
    <row r="52" spans="1:4">
      <c r="A52" s="150" t="s">
        <v>1057</v>
      </c>
      <c r="B52" s="150" t="s">
        <v>1058</v>
      </c>
      <c r="C52" s="378">
        <v>733980.17</v>
      </c>
      <c r="D52" s="132"/>
    </row>
    <row r="53" spans="1:4">
      <c r="A53" s="150" t="s">
        <v>1059</v>
      </c>
      <c r="B53" s="150" t="s">
        <v>30</v>
      </c>
      <c r="C53" s="378">
        <v>87304.9</v>
      </c>
      <c r="D53" s="132"/>
    </row>
    <row r="54" spans="1:4">
      <c r="A54" s="150" t="s">
        <v>1060</v>
      </c>
      <c r="B54" s="150" t="s">
        <v>1061</v>
      </c>
      <c r="C54" s="378">
        <v>96301.75</v>
      </c>
      <c r="D54" s="132"/>
    </row>
    <row r="55" spans="1:4">
      <c r="A55" s="150" t="s">
        <v>1062</v>
      </c>
      <c r="B55" s="150" t="s">
        <v>1063</v>
      </c>
      <c r="C55" s="143">
        <v>24566</v>
      </c>
      <c r="D55" s="132"/>
    </row>
    <row r="56" spans="1:4">
      <c r="A56" s="150" t="s">
        <v>1064</v>
      </c>
      <c r="B56" s="150" t="s">
        <v>1065</v>
      </c>
      <c r="C56" s="143">
        <v>130846</v>
      </c>
      <c r="D56" s="132"/>
    </row>
    <row r="57" spans="1:4">
      <c r="A57" s="150" t="s">
        <v>1066</v>
      </c>
      <c r="B57" s="382" t="s">
        <v>1067</v>
      </c>
      <c r="C57" s="378">
        <v>773444</v>
      </c>
      <c r="D57" s="132"/>
    </row>
    <row r="58" spans="1:4">
      <c r="A58" s="150" t="s">
        <v>1068</v>
      </c>
      <c r="B58" s="150" t="s">
        <v>1069</v>
      </c>
      <c r="C58" s="143">
        <v>250000</v>
      </c>
      <c r="D58" s="132"/>
    </row>
    <row r="59" spans="1:4">
      <c r="A59" s="150"/>
      <c r="B59" s="150"/>
      <c r="C59" s="143"/>
      <c r="D59" s="132"/>
    </row>
    <row r="60" spans="1:4" s="19" customFormat="1">
      <c r="A60" s="152"/>
      <c r="B60" s="152" t="s">
        <v>260</v>
      </c>
      <c r="C60" s="144">
        <f>SUM(C8:C59)</f>
        <v>13152968.360000001</v>
      </c>
      <c r="D60" s="140"/>
    </row>
    <row r="61" spans="1:4" s="19" customFormat="1">
      <c r="A61" s="153"/>
      <c r="B61" s="153"/>
      <c r="C61" s="27"/>
      <c r="D61" s="27"/>
    </row>
    <row r="62" spans="1:4" s="19" customFormat="1">
      <c r="A62" s="153"/>
      <c r="B62" s="153"/>
      <c r="C62" s="27"/>
      <c r="D62" s="27"/>
    </row>
    <row r="63" spans="1:4">
      <c r="A63" s="154"/>
      <c r="B63" s="154"/>
      <c r="C63" s="118"/>
      <c r="D63" s="118"/>
    </row>
    <row r="64" spans="1:4" ht="21.75" customHeight="1">
      <c r="A64" s="61" t="s">
        <v>258</v>
      </c>
      <c r="B64" s="61"/>
      <c r="C64" s="278"/>
      <c r="D64" s="366" t="s">
        <v>113</v>
      </c>
    </row>
    <row r="65" spans="1:4">
      <c r="A65" s="75"/>
      <c r="B65" s="75"/>
      <c r="C65" s="76"/>
      <c r="D65" s="92"/>
    </row>
    <row r="66" spans="1:4" ht="15" customHeight="1">
      <c r="A66" s="15" t="s">
        <v>46</v>
      </c>
      <c r="B66" s="16" t="s">
        <v>47</v>
      </c>
      <c r="C66" s="17" t="s">
        <v>48</v>
      </c>
      <c r="D66" s="17" t="s">
        <v>59</v>
      </c>
    </row>
    <row r="67" spans="1:4">
      <c r="A67" s="150" t="s">
        <v>1070</v>
      </c>
      <c r="B67" s="150" t="s">
        <v>1071</v>
      </c>
      <c r="C67" s="143">
        <v>579312</v>
      </c>
      <c r="D67" s="132"/>
    </row>
    <row r="68" spans="1:4">
      <c r="A68" s="150" t="s">
        <v>1072</v>
      </c>
      <c r="B68" s="150" t="s">
        <v>1073</v>
      </c>
      <c r="C68" s="143">
        <v>550000</v>
      </c>
      <c r="D68" s="387"/>
    </row>
    <row r="69" spans="1:4">
      <c r="A69" s="150" t="s">
        <v>1074</v>
      </c>
      <c r="B69" s="150" t="s">
        <v>1075</v>
      </c>
      <c r="C69" s="143">
        <v>240700.06</v>
      </c>
      <c r="D69" s="387"/>
    </row>
    <row r="70" spans="1:4">
      <c r="A70" s="150" t="s">
        <v>1076</v>
      </c>
      <c r="B70" s="150" t="s">
        <v>1077</v>
      </c>
      <c r="C70" s="143">
        <v>5448735.5099999998</v>
      </c>
      <c r="D70" s="387" t="s">
        <v>1078</v>
      </c>
    </row>
    <row r="71" spans="1:4">
      <c r="A71" s="150" t="s">
        <v>1079</v>
      </c>
      <c r="B71" s="150" t="s">
        <v>1080</v>
      </c>
      <c r="C71" s="143">
        <v>300000</v>
      </c>
      <c r="D71" s="387"/>
    </row>
    <row r="72" spans="1:4">
      <c r="A72" s="150" t="s">
        <v>1081</v>
      </c>
      <c r="B72" s="150" t="s">
        <v>1082</v>
      </c>
      <c r="C72" s="378">
        <v>76056256.739999995</v>
      </c>
      <c r="D72" s="387" t="s">
        <v>1083</v>
      </c>
    </row>
    <row r="73" spans="1:4">
      <c r="A73" s="150"/>
      <c r="B73" s="150"/>
      <c r="C73" s="388"/>
      <c r="D73" s="387"/>
    </row>
    <row r="74" spans="1:4">
      <c r="A74" s="152"/>
      <c r="B74" s="152" t="s">
        <v>276</v>
      </c>
      <c r="C74" s="144">
        <f>SUM(C67:C73)</f>
        <v>83175004.310000002</v>
      </c>
      <c r="D74" s="140"/>
    </row>
    <row r="75" spans="1:4">
      <c r="A75" s="154"/>
      <c r="B75" s="154"/>
      <c r="C75" s="118"/>
      <c r="D75" s="118"/>
    </row>
    <row r="76" spans="1:4">
      <c r="A76" s="154"/>
      <c r="B76" s="154"/>
      <c r="C76" s="118"/>
      <c r="D76" s="118"/>
    </row>
    <row r="77" spans="1:4">
      <c r="A77" s="154"/>
      <c r="B77" s="154"/>
      <c r="C77" s="118"/>
      <c r="D77" s="118"/>
    </row>
    <row r="78" spans="1:4">
      <c r="A78" s="154"/>
      <c r="B78" s="154"/>
      <c r="C78" s="118"/>
      <c r="D78" s="118"/>
    </row>
    <row r="79" spans="1:4">
      <c r="A79" s="154"/>
      <c r="B79" s="154"/>
      <c r="C79" s="118"/>
      <c r="D79" s="118"/>
    </row>
    <row r="80" spans="1:4">
      <c r="A80" s="154"/>
      <c r="B80" s="154"/>
      <c r="C80" s="118"/>
      <c r="D80" s="118"/>
    </row>
    <row r="81" spans="1:4">
      <c r="A81" s="154"/>
      <c r="B81" s="154"/>
      <c r="C81" s="118"/>
      <c r="D81" s="118"/>
    </row>
    <row r="82" spans="1:4">
      <c r="A82" s="154"/>
      <c r="B82" s="154"/>
      <c r="C82" s="118"/>
      <c r="D82" s="118"/>
    </row>
    <row r="83" spans="1:4">
      <c r="A83" s="154"/>
      <c r="B83" s="154"/>
      <c r="C83" s="118"/>
      <c r="D83" s="118"/>
    </row>
    <row r="84" spans="1:4">
      <c r="A84" s="154"/>
      <c r="B84" s="154"/>
      <c r="C84" s="118"/>
      <c r="D84" s="118"/>
    </row>
    <row r="85" spans="1:4">
      <c r="A85" s="154"/>
      <c r="B85" s="154"/>
      <c r="C85" s="118"/>
      <c r="D85" s="118"/>
    </row>
    <row r="86" spans="1:4">
      <c r="A86" s="154"/>
      <c r="B86" s="154"/>
      <c r="C86" s="118"/>
      <c r="D86" s="118"/>
    </row>
    <row r="87" spans="1:4">
      <c r="A87" s="154"/>
      <c r="B87" s="154"/>
      <c r="C87" s="118"/>
      <c r="D87" s="118"/>
    </row>
    <row r="88" spans="1:4">
      <c r="A88" s="154"/>
      <c r="B88" s="154"/>
      <c r="C88" s="118"/>
      <c r="D88" s="118"/>
    </row>
    <row r="89" spans="1:4">
      <c r="A89" s="154"/>
      <c r="B89" s="154"/>
      <c r="C89" s="118"/>
      <c r="D89" s="118"/>
    </row>
    <row r="90" spans="1:4">
      <c r="A90" s="154"/>
      <c r="B90" s="154"/>
      <c r="C90" s="118"/>
      <c r="D90" s="118"/>
    </row>
    <row r="91" spans="1:4">
      <c r="A91" s="154"/>
      <c r="B91" s="154"/>
      <c r="C91" s="118"/>
      <c r="D91" s="118"/>
    </row>
  </sheetData>
  <dataValidations count="4">
    <dataValidation allowBlank="1" showInputMessage="1" showErrorMessage="1" prompt="Saldo final de la Información Financiera Trimestral que se presenta (trimestral: 1er, 2do, 3ro. o 4to.)." sqref="C7 C66"/>
    <dataValidation allowBlank="1" showInputMessage="1" showErrorMessage="1" prompt="Corresponde al número de la cuenta de acuerdo al Plan de Cuentas emitido por el CONAC (DOF 23/12/2015)." sqref="A7 A66"/>
    <dataValidation allowBlank="1" showInputMessage="1" showErrorMessage="1" prompt="Corresponde al nombre o descripción de la cuenta de acuerdo al Plan de Cuentas emitido por el CONAC." sqref="B7 B66"/>
    <dataValidation allowBlank="1" showInputMessage="1" showErrorMessage="1" prompt="Características cualitativas significativas que les impacten financieramente." sqref="D7 D66"/>
  </dataValidations>
  <pageMargins left="0.70866141732283472" right="0.70866141732283472" top="0.98425196850393704" bottom="0.98425196850393704" header="0.31496062992125984" footer="0.31496062992125984"/>
  <pageSetup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Normal="100" zoomScaleSheetLayoutView="100" workbookViewId="0">
      <selection activeCell="F12" sqref="F12"/>
    </sheetView>
  </sheetViews>
  <sheetFormatPr baseColWidth="10" defaultRowHeight="11.25"/>
  <cols>
    <col min="1" max="1" width="20.7109375" style="274" customWidth="1"/>
    <col min="2" max="2" width="50.7109375" style="274" customWidth="1"/>
    <col min="3" max="3" width="17.7109375" style="9" customWidth="1"/>
    <col min="4" max="4" width="23.140625" style="274" customWidth="1"/>
    <col min="5" max="5" width="45" style="274"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389">
        <v>589502.38</v>
      </c>
      <c r="B4" s="41"/>
      <c r="C4" s="72"/>
      <c r="D4" s="41"/>
      <c r="E4" s="41"/>
    </row>
    <row r="5" spans="1:5" ht="11.25" customHeight="1">
      <c r="A5" s="61" t="s">
        <v>138</v>
      </c>
      <c r="B5" s="61"/>
      <c r="C5" s="72"/>
      <c r="E5" s="366" t="s">
        <v>283</v>
      </c>
    </row>
    <row r="6" spans="1:5">
      <c r="A6" s="75"/>
      <c r="B6" s="75"/>
      <c r="C6" s="76"/>
      <c r="D6" s="75"/>
      <c r="E6" s="92"/>
    </row>
    <row r="7" spans="1:5" ht="15" customHeight="1">
      <c r="A7" s="15" t="s">
        <v>46</v>
      </c>
      <c r="B7" s="16" t="s">
        <v>47</v>
      </c>
      <c r="C7" s="17" t="s">
        <v>48</v>
      </c>
      <c r="D7" s="23" t="s">
        <v>89</v>
      </c>
      <c r="E7" s="17" t="s">
        <v>59</v>
      </c>
    </row>
    <row r="8" spans="1:5">
      <c r="A8" s="93" t="s">
        <v>1084</v>
      </c>
      <c r="B8" s="93" t="s">
        <v>1085</v>
      </c>
      <c r="C8" s="378">
        <v>589502.38</v>
      </c>
      <c r="D8" s="390" t="s">
        <v>1086</v>
      </c>
      <c r="E8" s="390" t="s">
        <v>1087</v>
      </c>
    </row>
    <row r="9" spans="1:5">
      <c r="A9" s="93"/>
      <c r="B9" s="93"/>
      <c r="C9" s="94"/>
      <c r="D9" s="48"/>
      <c r="E9" s="48"/>
    </row>
    <row r="10" spans="1:5">
      <c r="A10" s="93"/>
      <c r="B10" s="93"/>
      <c r="C10" s="94"/>
      <c r="D10" s="48"/>
      <c r="E10" s="48"/>
    </row>
    <row r="11" spans="1:5">
      <c r="A11" s="93"/>
      <c r="B11" s="93"/>
      <c r="C11" s="94"/>
      <c r="D11" s="48"/>
      <c r="E11" s="48"/>
    </row>
    <row r="12" spans="1:5">
      <c r="A12" s="29"/>
      <c r="B12" s="152" t="s">
        <v>277</v>
      </c>
      <c r="C12" s="30">
        <f>SUM(C8:C11)</f>
        <v>589502.38</v>
      </c>
      <c r="D12" s="77"/>
      <c r="E12" s="77"/>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topLeftCell="A98" zoomScale="130" zoomScaleNormal="130" zoomScaleSheetLayoutView="100" workbookViewId="0">
      <selection activeCell="F12" sqref="F12"/>
    </sheetView>
  </sheetViews>
  <sheetFormatPr baseColWidth="10" defaultRowHeight="11.25"/>
  <cols>
    <col min="1" max="1" width="20.7109375" style="154" customWidth="1"/>
    <col min="2" max="2" width="50.7109375" style="154" customWidth="1"/>
    <col min="3" max="3" width="17.7109375" style="118" customWidth="1"/>
    <col min="4" max="4" width="17.7109375" style="194" customWidth="1"/>
    <col min="5" max="5" width="17.7109375" style="195" customWidth="1"/>
    <col min="6" max="8" width="11.42578125" style="154"/>
    <col min="9" max="16384" width="11.42578125" style="274"/>
  </cols>
  <sheetData>
    <row r="1" spans="1:8" s="41" customFormat="1" ht="11.25" customHeight="1">
      <c r="A1" s="71" t="s">
        <v>43</v>
      </c>
      <c r="B1" s="71"/>
      <c r="C1" s="72"/>
      <c r="D1" s="95"/>
      <c r="E1" s="7"/>
    </row>
    <row r="2" spans="1:8" s="41" customFormat="1" ht="11.25" customHeight="1">
      <c r="A2" s="71" t="s">
        <v>0</v>
      </c>
      <c r="B2" s="71"/>
      <c r="C2" s="72"/>
      <c r="D2" s="95"/>
      <c r="E2" s="96"/>
    </row>
    <row r="3" spans="1:8" s="41" customFormat="1" ht="10.5" customHeight="1">
      <c r="C3" s="72"/>
      <c r="D3" s="95"/>
      <c r="E3" s="96"/>
    </row>
    <row r="4" spans="1:8" s="41" customFormat="1" ht="10.5" customHeight="1">
      <c r="C4" s="72"/>
      <c r="D4" s="95"/>
      <c r="E4" s="96"/>
    </row>
    <row r="5" spans="1:8" s="41" customFormat="1" ht="11.25" customHeight="1">
      <c r="A5" s="10" t="s">
        <v>208</v>
      </c>
      <c r="B5" s="10"/>
      <c r="C5" s="72"/>
      <c r="D5" s="97"/>
      <c r="E5" s="98" t="s">
        <v>282</v>
      </c>
    </row>
    <row r="6" spans="1:8" ht="11.25" customHeight="1">
      <c r="A6" s="13"/>
      <c r="B6" s="13"/>
      <c r="C6" s="4"/>
      <c r="D6" s="99"/>
      <c r="E6" s="3"/>
      <c r="F6" s="274"/>
      <c r="G6" s="274"/>
      <c r="H6" s="274"/>
    </row>
    <row r="7" spans="1:8" ht="15" customHeight="1">
      <c r="A7" s="15" t="s">
        <v>46</v>
      </c>
      <c r="B7" s="16" t="s">
        <v>47</v>
      </c>
      <c r="C7" s="17" t="s">
        <v>48</v>
      </c>
      <c r="D7" s="206" t="s">
        <v>114</v>
      </c>
      <c r="E7" s="100" t="s">
        <v>115</v>
      </c>
      <c r="F7" s="274"/>
      <c r="G7" s="274"/>
      <c r="H7" s="274"/>
    </row>
    <row r="8" spans="1:8">
      <c r="A8" s="150" t="s">
        <v>1088</v>
      </c>
      <c r="B8" s="150" t="s">
        <v>1089</v>
      </c>
      <c r="C8" s="165">
        <v>40968758.329999998</v>
      </c>
      <c r="D8" s="196">
        <v>0.45487673063612033</v>
      </c>
      <c r="E8" s="391" t="s">
        <v>1090</v>
      </c>
    </row>
    <row r="9" spans="1:8">
      <c r="A9" s="150" t="s">
        <v>1091</v>
      </c>
      <c r="B9" s="150" t="s">
        <v>1092</v>
      </c>
      <c r="C9" s="165">
        <v>284541.28000000003</v>
      </c>
      <c r="D9" s="196">
        <v>3.1592660469438472E-3</v>
      </c>
      <c r="E9" s="197"/>
    </row>
    <row r="10" spans="1:8">
      <c r="A10" s="150" t="s">
        <v>1093</v>
      </c>
      <c r="B10" s="150" t="s">
        <v>1094</v>
      </c>
      <c r="C10" s="165">
        <v>738711.5</v>
      </c>
      <c r="D10" s="196">
        <v>8.2019247275367541E-3</v>
      </c>
      <c r="E10" s="197"/>
    </row>
    <row r="11" spans="1:8">
      <c r="A11" s="150" t="s">
        <v>1095</v>
      </c>
      <c r="B11" s="150" t="s">
        <v>1096</v>
      </c>
      <c r="C11" s="165">
        <v>25513.25</v>
      </c>
      <c r="D11" s="196">
        <v>2.8327399269515515E-4</v>
      </c>
      <c r="E11" s="197"/>
    </row>
    <row r="12" spans="1:8">
      <c r="A12" s="150" t="s">
        <v>1097</v>
      </c>
      <c r="B12" s="150" t="s">
        <v>1098</v>
      </c>
      <c r="C12" s="165">
        <v>4774722.43</v>
      </c>
      <c r="D12" s="196">
        <v>5.3013813871506506E-2</v>
      </c>
      <c r="E12" s="197"/>
    </row>
    <row r="13" spans="1:8">
      <c r="A13" s="150" t="s">
        <v>1099</v>
      </c>
      <c r="B13" s="150" t="s">
        <v>1100</v>
      </c>
      <c r="C13" s="165">
        <v>62082.26</v>
      </c>
      <c r="D13" s="196">
        <v>6.8930025244681584E-4</v>
      </c>
      <c r="E13" s="197"/>
    </row>
    <row r="14" spans="1:8">
      <c r="A14" s="150" t="s">
        <v>1101</v>
      </c>
      <c r="B14" s="150" t="s">
        <v>1102</v>
      </c>
      <c r="C14" s="165">
        <v>4366749.8600000003</v>
      </c>
      <c r="D14" s="196">
        <v>4.8484088383220873E-2</v>
      </c>
      <c r="E14" s="197"/>
    </row>
    <row r="15" spans="1:8">
      <c r="A15" s="150" t="s">
        <v>1103</v>
      </c>
      <c r="B15" s="150" t="s">
        <v>1104</v>
      </c>
      <c r="C15" s="165">
        <v>2248128.39</v>
      </c>
      <c r="D15" s="196">
        <v>2.4961002817227556E-2</v>
      </c>
      <c r="E15" s="197"/>
    </row>
    <row r="16" spans="1:8">
      <c r="A16" s="150" t="s">
        <v>1105</v>
      </c>
      <c r="B16" s="150" t="s">
        <v>1106</v>
      </c>
      <c r="C16" s="165">
        <v>2974981.02</v>
      </c>
      <c r="D16" s="196">
        <v>3.303125833548079E-2</v>
      </c>
      <c r="E16" s="197"/>
    </row>
    <row r="17" spans="1:5">
      <c r="A17" s="150" t="s">
        <v>1107</v>
      </c>
      <c r="B17" s="150" t="s">
        <v>1108</v>
      </c>
      <c r="C17" s="165">
        <v>109282.55</v>
      </c>
      <c r="D17" s="196">
        <v>1.2133657715268705E-3</v>
      </c>
      <c r="E17" s="197"/>
    </row>
    <row r="18" spans="1:5">
      <c r="A18" s="150" t="s">
        <v>1109</v>
      </c>
      <c r="B18" s="150" t="s">
        <v>1110</v>
      </c>
      <c r="C18" s="165">
        <v>444864</v>
      </c>
      <c r="D18" s="196">
        <v>4.9393315820735308E-3</v>
      </c>
      <c r="E18" s="197"/>
    </row>
    <row r="19" spans="1:5">
      <c r="A19" s="150" t="s">
        <v>1111</v>
      </c>
      <c r="B19" s="150" t="s">
        <v>1112</v>
      </c>
      <c r="C19" s="165">
        <v>1110740.95</v>
      </c>
      <c r="D19" s="196">
        <v>1.2332573222012472E-2</v>
      </c>
      <c r="E19" s="197"/>
    </row>
    <row r="20" spans="1:5">
      <c r="A20" s="150" t="s">
        <v>1113</v>
      </c>
      <c r="B20" s="150" t="s">
        <v>1114</v>
      </c>
      <c r="C20" s="165">
        <v>52050</v>
      </c>
      <c r="D20" s="196">
        <v>5.7791192105211312E-4</v>
      </c>
      <c r="E20" s="197"/>
    </row>
    <row r="21" spans="1:5">
      <c r="A21" s="150" t="s">
        <v>1115</v>
      </c>
      <c r="B21" s="150" t="s">
        <v>1116</v>
      </c>
      <c r="C21" s="165">
        <v>4204791</v>
      </c>
      <c r="D21" s="196">
        <v>4.6685856761433928E-2</v>
      </c>
      <c r="E21" s="197"/>
    </row>
    <row r="22" spans="1:5">
      <c r="A22" s="150" t="s">
        <v>1117</v>
      </c>
      <c r="B22" s="150" t="s">
        <v>1118</v>
      </c>
      <c r="C22" s="165">
        <v>340002.15</v>
      </c>
      <c r="D22" s="196">
        <v>3.7750489081335016E-3</v>
      </c>
      <c r="E22" s="197"/>
    </row>
    <row r="23" spans="1:5">
      <c r="A23" s="150" t="s">
        <v>1119</v>
      </c>
      <c r="B23" s="150" t="s">
        <v>1120</v>
      </c>
      <c r="C23" s="165">
        <v>233006.94</v>
      </c>
      <c r="D23" s="196">
        <v>2.5870795065105565E-3</v>
      </c>
      <c r="E23" s="197"/>
    </row>
    <row r="24" spans="1:5">
      <c r="A24" s="150" t="s">
        <v>1121</v>
      </c>
      <c r="B24" s="150" t="s">
        <v>1122</v>
      </c>
      <c r="C24" s="165">
        <v>17100</v>
      </c>
      <c r="D24" s="196">
        <v>1.8986155331395072E-4</v>
      </c>
      <c r="E24" s="197"/>
    </row>
    <row r="25" spans="1:5">
      <c r="A25" s="150" t="s">
        <v>1123</v>
      </c>
      <c r="B25" s="150" t="s">
        <v>1124</v>
      </c>
      <c r="C25" s="165">
        <v>1133104.93</v>
      </c>
      <c r="D25" s="196">
        <v>1.2580880823245344E-2</v>
      </c>
      <c r="E25" s="197"/>
    </row>
    <row r="26" spans="1:5">
      <c r="A26" s="150" t="s">
        <v>1125</v>
      </c>
      <c r="B26" s="150" t="s">
        <v>1126</v>
      </c>
      <c r="C26" s="165">
        <v>199632.5</v>
      </c>
      <c r="D26" s="196">
        <v>2.2165226047922378E-3</v>
      </c>
      <c r="E26" s="197"/>
    </row>
    <row r="27" spans="1:5">
      <c r="A27" s="150" t="s">
        <v>1127</v>
      </c>
      <c r="B27" s="150" t="s">
        <v>1128</v>
      </c>
      <c r="C27" s="165">
        <v>18558.78</v>
      </c>
      <c r="D27" s="196">
        <v>2.0605840926385277E-4</v>
      </c>
      <c r="E27" s="197"/>
    </row>
    <row r="28" spans="1:5">
      <c r="A28" s="150" t="s">
        <v>1129</v>
      </c>
      <c r="B28" s="150" t="s">
        <v>1130</v>
      </c>
      <c r="C28" s="165">
        <v>2652.87</v>
      </c>
      <c r="D28" s="196">
        <v>2.9454854908770786E-5</v>
      </c>
      <c r="E28" s="197"/>
    </row>
    <row r="29" spans="1:5">
      <c r="A29" s="150" t="s">
        <v>1131</v>
      </c>
      <c r="B29" s="150" t="s">
        <v>1132</v>
      </c>
      <c r="C29" s="165">
        <v>335718.72</v>
      </c>
      <c r="D29" s="196">
        <v>3.727489921390134E-3</v>
      </c>
      <c r="E29" s="197"/>
    </row>
    <row r="30" spans="1:5">
      <c r="A30" s="150" t="s">
        <v>1133</v>
      </c>
      <c r="B30" s="150" t="s">
        <v>1134</v>
      </c>
      <c r="C30" s="165">
        <v>138436.18</v>
      </c>
      <c r="D30" s="196">
        <v>1.5370589572894547E-3</v>
      </c>
      <c r="E30" s="197"/>
    </row>
    <row r="31" spans="1:5">
      <c r="A31" s="150" t="s">
        <v>1135</v>
      </c>
      <c r="B31" s="150" t="s">
        <v>413</v>
      </c>
      <c r="C31" s="165">
        <v>37180</v>
      </c>
      <c r="D31" s="196">
        <v>4.1281009077267182E-4</v>
      </c>
      <c r="E31" s="197"/>
    </row>
    <row r="32" spans="1:5">
      <c r="A32" s="150" t="s">
        <v>1136</v>
      </c>
      <c r="B32" s="150" t="s">
        <v>415</v>
      </c>
      <c r="C32" s="165">
        <v>488467.36</v>
      </c>
      <c r="D32" s="196">
        <v>5.4234603340798104E-3</v>
      </c>
      <c r="E32" s="197"/>
    </row>
    <row r="33" spans="1:5">
      <c r="A33" s="150" t="s">
        <v>1137</v>
      </c>
      <c r="B33" s="150" t="s">
        <v>1138</v>
      </c>
      <c r="C33" s="165">
        <v>2317.0700000000002</v>
      </c>
      <c r="D33" s="196">
        <v>2.5726462534336597E-5</v>
      </c>
      <c r="E33" s="197"/>
    </row>
    <row r="34" spans="1:5">
      <c r="A34" s="150" t="s">
        <v>1139</v>
      </c>
      <c r="B34" s="150" t="s">
        <v>417</v>
      </c>
      <c r="C34" s="165">
        <v>72368.740000000005</v>
      </c>
      <c r="D34" s="196">
        <v>8.0351119226745264E-4</v>
      </c>
      <c r="E34" s="197"/>
    </row>
    <row r="35" spans="1:5">
      <c r="A35" s="150" t="s">
        <v>1140</v>
      </c>
      <c r="B35" s="150" t="s">
        <v>1141</v>
      </c>
      <c r="C35" s="165">
        <v>523866.33</v>
      </c>
      <c r="D35" s="196">
        <v>5.816495622378872E-3</v>
      </c>
      <c r="E35" s="197"/>
    </row>
    <row r="36" spans="1:5">
      <c r="A36" s="150" t="s">
        <v>1142</v>
      </c>
      <c r="B36" s="150" t="s">
        <v>1143</v>
      </c>
      <c r="C36" s="165">
        <v>90898.6</v>
      </c>
      <c r="D36" s="196">
        <v>1.0092485023428938E-3</v>
      </c>
      <c r="E36" s="197"/>
    </row>
    <row r="37" spans="1:5">
      <c r="A37" s="150" t="s">
        <v>1144</v>
      </c>
      <c r="B37" s="150" t="s">
        <v>1145</v>
      </c>
      <c r="C37" s="165">
        <v>2368</v>
      </c>
      <c r="D37" s="196">
        <v>2.6291939078797386E-5</v>
      </c>
      <c r="E37" s="197"/>
    </row>
    <row r="38" spans="1:5">
      <c r="A38" s="150" t="s">
        <v>1146</v>
      </c>
      <c r="B38" s="150" t="s">
        <v>1147</v>
      </c>
      <c r="C38" s="165">
        <v>10665.23</v>
      </c>
      <c r="D38" s="196">
        <v>1.1841620668131852E-4</v>
      </c>
      <c r="E38" s="197"/>
    </row>
    <row r="39" spans="1:5">
      <c r="A39" s="150" t="s">
        <v>1148</v>
      </c>
      <c r="B39" s="150" t="s">
        <v>633</v>
      </c>
      <c r="C39" s="172">
        <v>12999.52</v>
      </c>
      <c r="D39" s="196">
        <v>1.4433386313074671E-4</v>
      </c>
      <c r="E39" s="197"/>
    </row>
    <row r="40" spans="1:5">
      <c r="A40" s="150" t="s">
        <v>1149</v>
      </c>
      <c r="B40" s="150" t="s">
        <v>1150</v>
      </c>
      <c r="C40" s="165">
        <v>642.41999999999996</v>
      </c>
      <c r="D40" s="196">
        <v>7.1327987766051588E-6</v>
      </c>
      <c r="E40" s="197"/>
    </row>
    <row r="41" spans="1:5">
      <c r="A41" s="150" t="s">
        <v>1151</v>
      </c>
      <c r="B41" s="150" t="s">
        <v>425</v>
      </c>
      <c r="C41" s="165">
        <v>6436.56</v>
      </c>
      <c r="D41" s="196">
        <v>7.14652210291487E-5</v>
      </c>
      <c r="E41" s="197"/>
    </row>
    <row r="42" spans="1:5">
      <c r="A42" s="150" t="s">
        <v>1152</v>
      </c>
      <c r="B42" s="150" t="s">
        <v>1153</v>
      </c>
      <c r="C42" s="165">
        <v>22821.63</v>
      </c>
      <c r="D42" s="196">
        <v>2.5338889596235423E-4</v>
      </c>
      <c r="E42" s="197"/>
    </row>
    <row r="43" spans="1:5">
      <c r="A43" s="150" t="s">
        <v>1154</v>
      </c>
      <c r="B43" s="150" t="s">
        <v>1155</v>
      </c>
      <c r="C43" s="165">
        <v>132664.07</v>
      </c>
      <c r="D43" s="196">
        <v>1.4729711344532569E-3</v>
      </c>
      <c r="E43" s="197"/>
    </row>
    <row r="44" spans="1:5">
      <c r="A44" s="150" t="s">
        <v>1156</v>
      </c>
      <c r="B44" s="150" t="s">
        <v>1157</v>
      </c>
      <c r="C44" s="165">
        <v>40116.82</v>
      </c>
      <c r="D44" s="196">
        <v>4.4541764673778738E-4</v>
      </c>
      <c r="E44" s="197"/>
    </row>
    <row r="45" spans="1:5">
      <c r="A45" s="150" t="s">
        <v>1158</v>
      </c>
      <c r="B45" s="150" t="s">
        <v>1159</v>
      </c>
      <c r="C45" s="165">
        <v>865.24</v>
      </c>
      <c r="D45" s="196">
        <v>9.6067725373896325E-6</v>
      </c>
      <c r="E45" s="197"/>
    </row>
    <row r="46" spans="1:5">
      <c r="A46" s="150" t="s">
        <v>1160</v>
      </c>
      <c r="B46" s="150" t="s">
        <v>1161</v>
      </c>
      <c r="C46" s="165">
        <v>54086.6</v>
      </c>
      <c r="D46" s="196">
        <v>6.0052432102165659E-4</v>
      </c>
      <c r="E46" s="197"/>
    </row>
    <row r="47" spans="1:5">
      <c r="A47" s="150" t="s">
        <v>1162</v>
      </c>
      <c r="B47" s="150" t="s">
        <v>1163</v>
      </c>
      <c r="C47" s="165">
        <v>733980.17</v>
      </c>
      <c r="D47" s="196">
        <v>8.1493927004583407E-3</v>
      </c>
      <c r="E47" s="197"/>
    </row>
    <row r="48" spans="1:5">
      <c r="A48" s="150" t="s">
        <v>1164</v>
      </c>
      <c r="B48" s="150" t="s">
        <v>1165</v>
      </c>
      <c r="C48" s="165">
        <v>93660.72</v>
      </c>
      <c r="D48" s="196">
        <v>1.0399163616200591E-3</v>
      </c>
      <c r="E48" s="197"/>
    </row>
    <row r="49" spans="1:5">
      <c r="A49" s="150" t="s">
        <v>1166</v>
      </c>
      <c r="B49" s="150" t="s">
        <v>1167</v>
      </c>
      <c r="C49" s="172">
        <v>155995.22</v>
      </c>
      <c r="D49" s="196">
        <v>1.7320172385234779E-3</v>
      </c>
      <c r="E49" s="197"/>
    </row>
    <row r="50" spans="1:5">
      <c r="A50" s="150" t="s">
        <v>1168</v>
      </c>
      <c r="B50" s="150" t="s">
        <v>1169</v>
      </c>
      <c r="C50" s="165">
        <v>780</v>
      </c>
      <c r="D50" s="196">
        <v>8.6603515546714366E-6</v>
      </c>
      <c r="E50" s="197"/>
    </row>
    <row r="51" spans="1:5">
      <c r="A51" s="150" t="s">
        <v>1170</v>
      </c>
      <c r="B51" s="150" t="s">
        <v>1171</v>
      </c>
      <c r="C51" s="165">
        <v>542.53</v>
      </c>
      <c r="D51" s="196">
        <v>6.0237186268665308E-6</v>
      </c>
      <c r="E51" s="197"/>
    </row>
    <row r="52" spans="1:5">
      <c r="A52" s="150" t="s">
        <v>1172</v>
      </c>
      <c r="B52" s="150" t="s">
        <v>1173</v>
      </c>
      <c r="C52" s="165">
        <v>98930.86</v>
      </c>
      <c r="D52" s="196">
        <v>1.0984308041102335E-3</v>
      </c>
      <c r="E52" s="197"/>
    </row>
    <row r="53" spans="1:5">
      <c r="A53" s="150" t="s">
        <v>1174</v>
      </c>
      <c r="B53" s="150" t="s">
        <v>1175</v>
      </c>
      <c r="C53" s="165">
        <v>3545.55</v>
      </c>
      <c r="D53" s="196">
        <v>3.9366294172647839E-5</v>
      </c>
      <c r="E53" s="197"/>
    </row>
    <row r="54" spans="1:5">
      <c r="A54" s="150" t="s">
        <v>1176</v>
      </c>
      <c r="B54" s="150" t="s">
        <v>443</v>
      </c>
      <c r="C54" s="165">
        <v>875503.12</v>
      </c>
      <c r="D54" s="196">
        <v>9.7207241107842221E-3</v>
      </c>
      <c r="E54" s="197"/>
    </row>
    <row r="55" spans="1:5">
      <c r="A55" s="150" t="s">
        <v>1177</v>
      </c>
      <c r="B55" s="150" t="s">
        <v>1178</v>
      </c>
      <c r="C55" s="165">
        <v>239001.37</v>
      </c>
      <c r="D55" s="196">
        <v>2.6536357516001325E-3</v>
      </c>
      <c r="E55" s="197"/>
    </row>
    <row r="56" spans="1:5">
      <c r="A56" s="150" t="s">
        <v>1179</v>
      </c>
      <c r="B56" s="172" t="s">
        <v>445</v>
      </c>
      <c r="C56" s="165">
        <v>255055.35</v>
      </c>
      <c r="D56" s="196">
        <v>2.8318833293586761E-3</v>
      </c>
      <c r="E56" s="197"/>
    </row>
    <row r="57" spans="1:5">
      <c r="A57" s="150" t="s">
        <v>1180</v>
      </c>
      <c r="B57" s="150" t="s">
        <v>1181</v>
      </c>
      <c r="C57" s="165">
        <v>12608.68</v>
      </c>
      <c r="D57" s="196">
        <v>1.3999436082096751E-4</v>
      </c>
      <c r="E57" s="197"/>
    </row>
    <row r="58" spans="1:5">
      <c r="A58" s="150" t="s">
        <v>1182</v>
      </c>
      <c r="B58" s="150" t="s">
        <v>1183</v>
      </c>
      <c r="C58" s="165">
        <v>4541.3100000000004</v>
      </c>
      <c r="D58" s="196">
        <v>5.0422232203519162E-5</v>
      </c>
      <c r="E58" s="197"/>
    </row>
    <row r="59" spans="1:5">
      <c r="A59" s="150" t="s">
        <v>1184</v>
      </c>
      <c r="B59" s="150" t="s">
        <v>1185</v>
      </c>
      <c r="C59" s="165">
        <v>2393</v>
      </c>
      <c r="D59" s="196">
        <v>2.6569514449139419E-5</v>
      </c>
      <c r="E59" s="197"/>
    </row>
    <row r="60" spans="1:5">
      <c r="A60" s="150" t="s">
        <v>1186</v>
      </c>
      <c r="B60" s="150" t="s">
        <v>449</v>
      </c>
      <c r="C60" s="165">
        <v>93363.83</v>
      </c>
      <c r="D60" s="196">
        <v>1.0366199875520253E-3</v>
      </c>
      <c r="E60" s="197"/>
    </row>
    <row r="61" spans="1:5">
      <c r="A61" s="150" t="s">
        <v>1187</v>
      </c>
      <c r="B61" s="150" t="s">
        <v>1188</v>
      </c>
      <c r="C61" s="165">
        <v>33457.339999999997</v>
      </c>
      <c r="D61" s="196">
        <v>3.7147734164637281E-4</v>
      </c>
      <c r="E61" s="197"/>
    </row>
    <row r="62" spans="1:5">
      <c r="A62" s="150" t="s">
        <v>1189</v>
      </c>
      <c r="B62" s="150" t="s">
        <v>1190</v>
      </c>
      <c r="C62" s="165">
        <v>1531.77</v>
      </c>
      <c r="D62" s="196">
        <v>1.7007265001152649E-5</v>
      </c>
      <c r="E62" s="197"/>
    </row>
    <row r="63" spans="1:5">
      <c r="A63" s="150" t="s">
        <v>1191</v>
      </c>
      <c r="B63" s="150" t="s">
        <v>1192</v>
      </c>
      <c r="C63" s="165">
        <v>13312.68</v>
      </c>
      <c r="D63" s="196">
        <v>1.4781088324979916E-4</v>
      </c>
      <c r="E63" s="197"/>
    </row>
    <row r="64" spans="1:5">
      <c r="A64" s="150" t="s">
        <v>1193</v>
      </c>
      <c r="B64" s="150" t="s">
        <v>1194</v>
      </c>
      <c r="C64" s="165">
        <v>331867.98</v>
      </c>
      <c r="D64" s="196">
        <v>3.6847350981264989E-3</v>
      </c>
      <c r="E64" s="197"/>
    </row>
    <row r="65" spans="1:8">
      <c r="A65" s="150" t="s">
        <v>535</v>
      </c>
      <c r="B65" s="150" t="s">
        <v>1195</v>
      </c>
      <c r="C65" s="165">
        <v>5157</v>
      </c>
      <c r="D65" s="196">
        <v>5.7258247394154614E-5</v>
      </c>
      <c r="E65" s="197"/>
    </row>
    <row r="66" spans="1:8">
      <c r="A66" s="150" t="s">
        <v>537</v>
      </c>
      <c r="B66" s="150" t="s">
        <v>1196</v>
      </c>
      <c r="C66" s="165">
        <v>634556.19999999995</v>
      </c>
      <c r="D66" s="196">
        <v>7.0454868887133313E-3</v>
      </c>
      <c r="E66" s="197"/>
    </row>
    <row r="67" spans="1:8">
      <c r="A67" s="150" t="s">
        <v>539</v>
      </c>
      <c r="B67" s="150" t="s">
        <v>540</v>
      </c>
      <c r="C67" s="165">
        <v>237760.81</v>
      </c>
      <c r="D67" s="196">
        <v>2.6398617955428719E-3</v>
      </c>
      <c r="E67" s="197"/>
    </row>
    <row r="68" spans="1:8">
      <c r="A68" s="150" t="s">
        <v>1197</v>
      </c>
      <c r="B68" s="150" t="s">
        <v>1198</v>
      </c>
      <c r="C68" s="165">
        <v>32715</v>
      </c>
      <c r="D68" s="196">
        <v>3.6323512962958468E-4</v>
      </c>
      <c r="E68" s="197"/>
    </row>
    <row r="69" spans="1:8">
      <c r="A69" s="150" t="s">
        <v>1199</v>
      </c>
      <c r="B69" s="150" t="s">
        <v>1200</v>
      </c>
      <c r="C69" s="165">
        <v>322346.21999999997</v>
      </c>
      <c r="D69" s="196">
        <v>3.5790148557941805E-3</v>
      </c>
      <c r="E69" s="197"/>
    </row>
    <row r="70" spans="1:8">
      <c r="A70" s="150" t="s">
        <v>1201</v>
      </c>
      <c r="B70" s="150" t="s">
        <v>1202</v>
      </c>
      <c r="C70" s="165">
        <v>102843.26</v>
      </c>
      <c r="D70" s="196">
        <v>1.1418702392672804E-3</v>
      </c>
      <c r="E70" s="197"/>
    </row>
    <row r="71" spans="1:8" s="19" customFormat="1">
      <c r="A71" s="150" t="s">
        <v>545</v>
      </c>
      <c r="B71" s="150" t="s">
        <v>1203</v>
      </c>
      <c r="C71" s="165">
        <v>180865.7</v>
      </c>
      <c r="D71" s="196">
        <v>2.0081545463868432E-3</v>
      </c>
      <c r="E71" s="197"/>
      <c r="F71" s="158"/>
      <c r="G71" s="158"/>
      <c r="H71" s="158"/>
    </row>
    <row r="72" spans="1:8" s="19" customFormat="1">
      <c r="A72" s="150" t="s">
        <v>547</v>
      </c>
      <c r="B72" s="150" t="s">
        <v>548</v>
      </c>
      <c r="C72" s="165">
        <v>1818.05</v>
      </c>
      <c r="D72" s="196">
        <v>2.0185836082013339E-5</v>
      </c>
      <c r="E72" s="197"/>
      <c r="F72" s="158"/>
      <c r="G72" s="158"/>
      <c r="H72" s="158"/>
    </row>
    <row r="73" spans="1:8">
      <c r="A73" s="150" t="s">
        <v>1204</v>
      </c>
      <c r="B73" s="150" t="s">
        <v>1205</v>
      </c>
      <c r="C73" s="165">
        <v>80000.039999999994</v>
      </c>
      <c r="D73" s="196">
        <v>8.8824162921509876E-4</v>
      </c>
      <c r="E73" s="197"/>
    </row>
    <row r="74" spans="1:8">
      <c r="A74" s="150" t="s">
        <v>1206</v>
      </c>
      <c r="B74" s="150" t="s">
        <v>1207</v>
      </c>
      <c r="C74" s="165">
        <v>1385.01</v>
      </c>
      <c r="D74" s="196">
        <v>1.5377786547096777E-5</v>
      </c>
      <c r="E74" s="197"/>
    </row>
    <row r="75" spans="1:8">
      <c r="A75" s="150" t="s">
        <v>553</v>
      </c>
      <c r="B75" s="150" t="s">
        <v>554</v>
      </c>
      <c r="C75" s="165">
        <v>111360</v>
      </c>
      <c r="D75" s="196">
        <v>1.2364317296515528E-3</v>
      </c>
      <c r="E75" s="197"/>
    </row>
    <row r="76" spans="1:8">
      <c r="A76" s="150" t="s">
        <v>1208</v>
      </c>
      <c r="B76" s="150" t="s">
        <v>1209</v>
      </c>
      <c r="C76" s="165">
        <v>49949.599999999999</v>
      </c>
      <c r="D76" s="196">
        <v>5.5459114873745692E-4</v>
      </c>
      <c r="E76" s="197"/>
    </row>
    <row r="77" spans="1:8">
      <c r="A77" s="150" t="s">
        <v>1210</v>
      </c>
      <c r="B77" s="150" t="s">
        <v>1211</v>
      </c>
      <c r="C77" s="165">
        <v>1058443.04</v>
      </c>
      <c r="D77" s="196">
        <v>1.17519087525579E-2</v>
      </c>
      <c r="E77" s="197"/>
    </row>
    <row r="78" spans="1:8">
      <c r="A78" s="150" t="s">
        <v>1212</v>
      </c>
      <c r="B78" s="150" t="s">
        <v>1213</v>
      </c>
      <c r="C78" s="165">
        <v>170643.18</v>
      </c>
      <c r="D78" s="196">
        <v>1.8946537553936895E-3</v>
      </c>
      <c r="E78" s="197"/>
    </row>
    <row r="79" spans="1:8">
      <c r="A79" s="150" t="s">
        <v>1214</v>
      </c>
      <c r="B79" s="150" t="s">
        <v>556</v>
      </c>
      <c r="C79" s="165">
        <v>170322.73</v>
      </c>
      <c r="D79" s="196">
        <v>1.8910957942966454E-3</v>
      </c>
      <c r="E79" s="197"/>
    </row>
    <row r="80" spans="1:8">
      <c r="A80" s="150" t="s">
        <v>1215</v>
      </c>
      <c r="B80" s="150" t="s">
        <v>1216</v>
      </c>
      <c r="C80" s="165">
        <v>24529.87</v>
      </c>
      <c r="D80" s="196">
        <v>2.723555099876772E-4</v>
      </c>
      <c r="E80" s="197"/>
    </row>
    <row r="81" spans="1:5">
      <c r="A81" s="150" t="s">
        <v>1217</v>
      </c>
      <c r="B81" s="150" t="s">
        <v>1218</v>
      </c>
      <c r="C81" s="165">
        <v>840325.66</v>
      </c>
      <c r="D81" s="196">
        <v>9.3301482512965408E-3</v>
      </c>
      <c r="E81" s="197"/>
    </row>
    <row r="82" spans="1:5">
      <c r="A82" s="150" t="s">
        <v>1219</v>
      </c>
      <c r="B82" s="150" t="s">
        <v>1220</v>
      </c>
      <c r="C82" s="165">
        <v>209467</v>
      </c>
      <c r="D82" s="196">
        <v>2.325715203977387E-3</v>
      </c>
      <c r="E82" s="197"/>
    </row>
    <row r="83" spans="1:5">
      <c r="A83" s="150" t="s">
        <v>557</v>
      </c>
      <c r="B83" s="150" t="s">
        <v>1221</v>
      </c>
      <c r="C83" s="165">
        <v>21367.8</v>
      </c>
      <c r="D83" s="196">
        <v>2.3724699993577989E-4</v>
      </c>
      <c r="E83" s="197"/>
    </row>
    <row r="84" spans="1:5">
      <c r="A84" s="150" t="s">
        <v>559</v>
      </c>
      <c r="B84" s="150" t="s">
        <v>1222</v>
      </c>
      <c r="C84" s="165">
        <v>375663.4</v>
      </c>
      <c r="D84" s="196">
        <v>4.1709962951578944E-3</v>
      </c>
      <c r="E84" s="197"/>
    </row>
    <row r="85" spans="1:5">
      <c r="A85" s="150" t="s">
        <v>1223</v>
      </c>
      <c r="B85" s="150" t="s">
        <v>1224</v>
      </c>
      <c r="C85" s="165">
        <v>1768067.91</v>
      </c>
      <c r="D85" s="196">
        <v>1.9630884196324586E-2</v>
      </c>
      <c r="E85" s="197"/>
    </row>
    <row r="86" spans="1:5">
      <c r="A86" s="150" t="s">
        <v>563</v>
      </c>
      <c r="B86" s="150" t="s">
        <v>564</v>
      </c>
      <c r="C86" s="165">
        <v>5221.16</v>
      </c>
      <c r="D86" s="196">
        <v>5.7970616824600405E-5</v>
      </c>
      <c r="E86" s="197"/>
    </row>
    <row r="87" spans="1:5">
      <c r="A87" s="150" t="s">
        <v>565</v>
      </c>
      <c r="B87" s="150" t="s">
        <v>1225</v>
      </c>
      <c r="C87" s="165">
        <v>318232.43</v>
      </c>
      <c r="D87" s="196">
        <v>3.5333393844838063E-3</v>
      </c>
      <c r="E87" s="197"/>
    </row>
    <row r="88" spans="1:5">
      <c r="A88" s="150" t="s">
        <v>1226</v>
      </c>
      <c r="B88" s="172" t="s">
        <v>568</v>
      </c>
      <c r="C88" s="165">
        <v>4636.0200000000004</v>
      </c>
      <c r="D88" s="196">
        <v>5.147379873652292E-5</v>
      </c>
      <c r="E88" s="197"/>
    </row>
    <row r="89" spans="1:5">
      <c r="A89" s="150" t="s">
        <v>1227</v>
      </c>
      <c r="B89" s="150" t="s">
        <v>1228</v>
      </c>
      <c r="C89" s="165">
        <v>56465.75</v>
      </c>
      <c r="D89" s="196">
        <v>6.2694005871562653E-4</v>
      </c>
      <c r="E89" s="197"/>
    </row>
    <row r="90" spans="1:5">
      <c r="A90" s="150" t="s">
        <v>569</v>
      </c>
      <c r="B90" s="150" t="s">
        <v>1229</v>
      </c>
      <c r="C90" s="165">
        <v>16599.8</v>
      </c>
      <c r="D90" s="196">
        <v>1.8430782530414732E-4</v>
      </c>
      <c r="E90" s="197"/>
    </row>
    <row r="91" spans="1:5">
      <c r="A91" s="150" t="s">
        <v>1230</v>
      </c>
      <c r="B91" s="150" t="s">
        <v>1231</v>
      </c>
      <c r="C91" s="165">
        <v>1740</v>
      </c>
      <c r="D91" s="196">
        <v>1.9319245775805512E-5</v>
      </c>
      <c r="E91" s="197"/>
    </row>
    <row r="92" spans="1:5">
      <c r="A92" s="150" t="s">
        <v>571</v>
      </c>
      <c r="B92" s="150" t="s">
        <v>1232</v>
      </c>
      <c r="C92" s="165">
        <v>93337.99</v>
      </c>
      <c r="D92" s="196">
        <v>1.0363330856492398E-3</v>
      </c>
      <c r="E92" s="197"/>
    </row>
    <row r="93" spans="1:5">
      <c r="A93" s="150" t="s">
        <v>638</v>
      </c>
      <c r="B93" s="150" t="s">
        <v>1233</v>
      </c>
      <c r="C93" s="165">
        <v>21197.41</v>
      </c>
      <c r="D93" s="196">
        <v>2.3535515724167674E-4</v>
      </c>
      <c r="E93" s="197"/>
    </row>
    <row r="94" spans="1:5">
      <c r="A94" s="150" t="s">
        <v>573</v>
      </c>
      <c r="B94" s="150" t="s">
        <v>1234</v>
      </c>
      <c r="C94" s="165">
        <v>29925.68</v>
      </c>
      <c r="D94" s="196">
        <v>3.322652683494871E-4</v>
      </c>
      <c r="E94" s="197"/>
    </row>
    <row r="95" spans="1:5">
      <c r="A95" s="150" t="s">
        <v>575</v>
      </c>
      <c r="B95" s="150" t="s">
        <v>1235</v>
      </c>
      <c r="C95" s="165">
        <v>491875.92</v>
      </c>
      <c r="D95" s="196">
        <v>5.4613056262531323E-3</v>
      </c>
      <c r="E95" s="197"/>
    </row>
    <row r="96" spans="1:5">
      <c r="A96" s="150" t="s">
        <v>577</v>
      </c>
      <c r="B96" s="150" t="s">
        <v>1236</v>
      </c>
      <c r="C96" s="165">
        <v>84766.73</v>
      </c>
      <c r="D96" s="196">
        <v>9.4116625889732546E-4</v>
      </c>
      <c r="E96" s="197"/>
    </row>
    <row r="97" spans="1:5">
      <c r="A97" s="150" t="s">
        <v>579</v>
      </c>
      <c r="B97" s="150" t="s">
        <v>1237</v>
      </c>
      <c r="C97" s="165">
        <v>1648647.85</v>
      </c>
      <c r="D97" s="196">
        <v>1.8304961501093873E-2</v>
      </c>
      <c r="E97" s="197"/>
    </row>
    <row r="98" spans="1:5">
      <c r="A98" s="150" t="s">
        <v>581</v>
      </c>
      <c r="B98" s="150" t="s">
        <v>1238</v>
      </c>
      <c r="C98" s="165">
        <v>201886.09</v>
      </c>
      <c r="D98" s="196">
        <v>2.241544247946202E-3</v>
      </c>
      <c r="E98" s="197"/>
    </row>
    <row r="99" spans="1:5">
      <c r="A99" s="150" t="s">
        <v>695</v>
      </c>
      <c r="B99" s="150" t="s">
        <v>1239</v>
      </c>
      <c r="C99" s="165">
        <v>29000</v>
      </c>
      <c r="D99" s="196">
        <v>3.2198742959675854E-4</v>
      </c>
      <c r="E99" s="197"/>
    </row>
    <row r="100" spans="1:5">
      <c r="A100" s="150" t="s">
        <v>583</v>
      </c>
      <c r="B100" s="150" t="s">
        <v>1240</v>
      </c>
      <c r="C100" s="165">
        <v>82884.009999999995</v>
      </c>
      <c r="D100" s="196">
        <v>9.2026239084731136E-4</v>
      </c>
      <c r="E100" s="197"/>
    </row>
    <row r="101" spans="1:5">
      <c r="A101" s="150" t="s">
        <v>1241</v>
      </c>
      <c r="B101" s="150" t="s">
        <v>1242</v>
      </c>
      <c r="C101" s="165">
        <v>109442.9</v>
      </c>
      <c r="D101" s="196">
        <v>1.2151461399522443E-3</v>
      </c>
      <c r="E101" s="197"/>
    </row>
    <row r="102" spans="1:5">
      <c r="A102" s="150" t="s">
        <v>587</v>
      </c>
      <c r="B102" s="150" t="s">
        <v>1243</v>
      </c>
      <c r="C102" s="165">
        <v>17955.63</v>
      </c>
      <c r="D102" s="196">
        <v>1.9936162587898089E-4</v>
      </c>
      <c r="E102" s="197"/>
    </row>
    <row r="103" spans="1:5">
      <c r="A103" s="150" t="s">
        <v>1244</v>
      </c>
      <c r="B103" s="150" t="s">
        <v>1245</v>
      </c>
      <c r="C103" s="165">
        <v>101533</v>
      </c>
      <c r="D103" s="196">
        <v>1.1273224030775063E-3</v>
      </c>
      <c r="E103" s="197"/>
    </row>
    <row r="104" spans="1:5">
      <c r="A104" s="150" t="s">
        <v>1246</v>
      </c>
      <c r="B104" s="150" t="s">
        <v>1247</v>
      </c>
      <c r="C104" s="165">
        <v>12781</v>
      </c>
      <c r="D104" s="196">
        <v>1.4190763233366105E-4</v>
      </c>
      <c r="E104" s="197"/>
    </row>
    <row r="105" spans="1:5">
      <c r="A105" s="150" t="s">
        <v>1248</v>
      </c>
      <c r="B105" s="150" t="s">
        <v>1249</v>
      </c>
      <c r="C105" s="165">
        <v>270045.84000000003</v>
      </c>
      <c r="D105" s="196">
        <v>2.9983229618930182E-3</v>
      </c>
      <c r="E105" s="197"/>
    </row>
    <row r="106" spans="1:5">
      <c r="A106" s="150" t="s">
        <v>591</v>
      </c>
      <c r="B106" s="150" t="s">
        <v>592</v>
      </c>
      <c r="C106" s="165">
        <v>222580.55</v>
      </c>
      <c r="D106" s="196">
        <v>2.4713151438873378E-3</v>
      </c>
      <c r="E106" s="197"/>
    </row>
    <row r="107" spans="1:5">
      <c r="A107" s="150" t="s">
        <v>1250</v>
      </c>
      <c r="B107" s="150" t="s">
        <v>1251</v>
      </c>
      <c r="C107" s="165">
        <v>3804.4</v>
      </c>
      <c r="D107" s="196">
        <v>4.2240309557169247E-5</v>
      </c>
      <c r="E107" s="197"/>
    </row>
    <row r="108" spans="1:5">
      <c r="A108" s="150" t="s">
        <v>1252</v>
      </c>
      <c r="B108" s="150" t="s">
        <v>1253</v>
      </c>
      <c r="C108" s="165">
        <v>413262.72</v>
      </c>
      <c r="D108" s="196">
        <v>4.5884621021022387E-3</v>
      </c>
      <c r="E108" s="197"/>
    </row>
    <row r="109" spans="1:5">
      <c r="A109" s="150" t="s">
        <v>1254</v>
      </c>
      <c r="B109" s="150" t="s">
        <v>1255</v>
      </c>
      <c r="C109" s="165">
        <v>484605.59</v>
      </c>
      <c r="D109" s="196">
        <v>5.380583044562781E-3</v>
      </c>
      <c r="E109" s="197"/>
    </row>
    <row r="110" spans="1:5">
      <c r="A110" s="150" t="s">
        <v>1256</v>
      </c>
      <c r="B110" s="150" t="s">
        <v>1257</v>
      </c>
      <c r="C110" s="165">
        <v>548861.1</v>
      </c>
      <c r="D110" s="196">
        <v>6.0940129239534287E-3</v>
      </c>
      <c r="E110" s="197"/>
    </row>
    <row r="111" spans="1:5">
      <c r="A111" s="150" t="s">
        <v>1258</v>
      </c>
      <c r="B111" s="150" t="s">
        <v>1259</v>
      </c>
      <c r="C111" s="165">
        <v>173424.89</v>
      </c>
      <c r="D111" s="196">
        <v>1.9255391227310551E-3</v>
      </c>
      <c r="E111" s="197"/>
    </row>
    <row r="112" spans="1:5">
      <c r="A112" s="150" t="s">
        <v>1260</v>
      </c>
      <c r="B112" s="150" t="s">
        <v>1261</v>
      </c>
      <c r="C112" s="165">
        <v>8599</v>
      </c>
      <c r="D112" s="196">
        <v>9.5474824382845748E-5</v>
      </c>
      <c r="E112" s="197"/>
    </row>
    <row r="113" spans="1:5">
      <c r="A113" s="150" t="s">
        <v>1262</v>
      </c>
      <c r="B113" s="150" t="s">
        <v>1263</v>
      </c>
      <c r="C113" s="165">
        <v>670170.17000000004</v>
      </c>
      <c r="D113" s="196">
        <v>7.4409093251973351E-3</v>
      </c>
      <c r="E113" s="197"/>
    </row>
    <row r="114" spans="1:5">
      <c r="A114" s="150" t="s">
        <v>1264</v>
      </c>
      <c r="B114" s="150" t="s">
        <v>1265</v>
      </c>
      <c r="C114" s="165">
        <v>155858.84</v>
      </c>
      <c r="D114" s="196">
        <v>1.7305030093631879E-3</v>
      </c>
      <c r="E114" s="197"/>
    </row>
    <row r="115" spans="1:5">
      <c r="A115" s="150" t="s">
        <v>1266</v>
      </c>
      <c r="B115" s="150" t="s">
        <v>1267</v>
      </c>
      <c r="C115" s="165">
        <v>1300</v>
      </c>
      <c r="D115" s="196">
        <v>1.4433919257785727E-5</v>
      </c>
      <c r="E115" s="197"/>
    </row>
    <row r="116" spans="1:5">
      <c r="A116" s="150" t="s">
        <v>1268</v>
      </c>
      <c r="B116" s="150" t="s">
        <v>1269</v>
      </c>
      <c r="C116" s="165">
        <v>186075.36</v>
      </c>
      <c r="D116" s="196">
        <v>2.0659974785410861E-3</v>
      </c>
      <c r="E116" s="197"/>
    </row>
    <row r="117" spans="1:5">
      <c r="A117" s="150" t="s">
        <v>1270</v>
      </c>
      <c r="B117" s="150" t="s">
        <v>598</v>
      </c>
      <c r="C117" s="165">
        <v>46813.89</v>
      </c>
      <c r="D117" s="196">
        <v>5.1977531415604817E-4</v>
      </c>
      <c r="E117" s="197"/>
    </row>
    <row r="118" spans="1:5">
      <c r="A118" s="150" t="s">
        <v>1271</v>
      </c>
      <c r="B118" s="150" t="s">
        <v>1272</v>
      </c>
      <c r="C118" s="165">
        <v>843744</v>
      </c>
      <c r="D118" s="196">
        <v>9.3681021309547398E-3</v>
      </c>
      <c r="E118" s="197"/>
    </row>
    <row r="119" spans="1:5">
      <c r="A119" s="150" t="s">
        <v>1273</v>
      </c>
      <c r="B119" s="150" t="s">
        <v>1274</v>
      </c>
      <c r="C119" s="165">
        <v>44997.79</v>
      </c>
      <c r="D119" s="196">
        <v>4.9961112895292154E-4</v>
      </c>
      <c r="E119" s="197"/>
    </row>
    <row r="120" spans="1:5">
      <c r="A120" s="150" t="s">
        <v>1275</v>
      </c>
      <c r="B120" s="150" t="s">
        <v>1276</v>
      </c>
      <c r="C120" s="165">
        <v>943121.58</v>
      </c>
      <c r="D120" s="196">
        <v>1.0471492873842541E-2</v>
      </c>
      <c r="E120" s="197"/>
    </row>
    <row r="121" spans="1:5">
      <c r="A121" s="150" t="s">
        <v>1277</v>
      </c>
      <c r="B121" s="150" t="s">
        <v>1278</v>
      </c>
      <c r="C121" s="165">
        <v>16900.46</v>
      </c>
      <c r="D121" s="196">
        <v>1.8764605773802874E-4</v>
      </c>
      <c r="E121" s="197"/>
    </row>
    <row r="122" spans="1:5">
      <c r="A122" s="150" t="s">
        <v>1279</v>
      </c>
      <c r="B122" s="150" t="s">
        <v>1280</v>
      </c>
      <c r="C122" s="165">
        <v>549999.85</v>
      </c>
      <c r="D122" s="196">
        <v>6.1066564820725089E-3</v>
      </c>
      <c r="E122" s="197"/>
    </row>
    <row r="123" spans="1:5">
      <c r="A123" s="150" t="s">
        <v>1281</v>
      </c>
      <c r="B123" s="150" t="s">
        <v>1282</v>
      </c>
      <c r="C123" s="165">
        <v>570672</v>
      </c>
      <c r="D123" s="196">
        <v>6.3361796697531513E-3</v>
      </c>
      <c r="E123" s="197"/>
    </row>
    <row r="124" spans="1:5">
      <c r="A124" s="150" t="s">
        <v>1283</v>
      </c>
      <c r="B124" s="150" t="s">
        <v>1284</v>
      </c>
      <c r="C124" s="165">
        <v>2263084.08</v>
      </c>
      <c r="D124" s="196">
        <v>2.5127056064846384E-2</v>
      </c>
      <c r="E124" s="197"/>
    </row>
    <row r="125" spans="1:5">
      <c r="A125" s="150" t="s">
        <v>1285</v>
      </c>
      <c r="B125" s="150" t="s">
        <v>1286</v>
      </c>
      <c r="C125" s="165">
        <v>156991.6</v>
      </c>
      <c r="D125" s="196">
        <v>1.7430800604235337E-3</v>
      </c>
      <c r="E125" s="197"/>
    </row>
    <row r="126" spans="1:5">
      <c r="A126" s="150" t="s">
        <v>1287</v>
      </c>
      <c r="B126" s="150" t="s">
        <v>1288</v>
      </c>
      <c r="C126" s="165">
        <v>3948</v>
      </c>
      <c r="D126" s="196">
        <v>4.3834702484413888E-5</v>
      </c>
      <c r="E126" s="197"/>
    </row>
    <row r="127" spans="1:5">
      <c r="A127" s="150" t="s">
        <v>1289</v>
      </c>
      <c r="B127" s="150" t="s">
        <v>1290</v>
      </c>
      <c r="C127" s="165">
        <v>1989597.38</v>
      </c>
      <c r="D127" s="196">
        <v>2.2090529183401559E-2</v>
      </c>
      <c r="E127" s="197"/>
    </row>
    <row r="128" spans="1:5">
      <c r="A128" s="150" t="s">
        <v>1291</v>
      </c>
      <c r="B128" s="150" t="s">
        <v>1292</v>
      </c>
      <c r="C128" s="165">
        <v>73160.63</v>
      </c>
      <c r="D128" s="196">
        <v>8.1230355866825869E-4</v>
      </c>
      <c r="E128" s="197"/>
    </row>
    <row r="129" spans="1:5">
      <c r="A129" s="150" t="s">
        <v>1293</v>
      </c>
      <c r="B129" s="150" t="s">
        <v>1294</v>
      </c>
      <c r="C129" s="165">
        <v>11575.7</v>
      </c>
      <c r="D129" s="196">
        <v>1.2852516857873096E-4</v>
      </c>
      <c r="E129" s="197"/>
    </row>
    <row r="130" spans="1:5">
      <c r="A130" s="150" t="s">
        <v>1295</v>
      </c>
      <c r="B130" s="150" t="s">
        <v>1296</v>
      </c>
      <c r="C130" s="165">
        <v>449500</v>
      </c>
      <c r="D130" s="196">
        <v>4.9908051587497573E-3</v>
      </c>
      <c r="E130" s="197"/>
    </row>
    <row r="131" spans="1:5">
      <c r="A131" s="150" t="s">
        <v>1297</v>
      </c>
      <c r="B131" s="150" t="s">
        <v>1298</v>
      </c>
      <c r="C131" s="165">
        <v>2250</v>
      </c>
      <c r="D131" s="196">
        <v>2.498178333078299E-5</v>
      </c>
      <c r="E131" s="197"/>
    </row>
    <row r="132" spans="1:5">
      <c r="A132" s="150"/>
      <c r="B132" s="150"/>
      <c r="C132" s="165"/>
      <c r="D132" s="196"/>
      <c r="E132" s="197"/>
    </row>
    <row r="133" spans="1:5">
      <c r="A133" s="152"/>
      <c r="B133" s="152" t="s">
        <v>388</v>
      </c>
      <c r="C133" s="166">
        <f>SUM(C8:C132)</f>
        <v>90065627.830000058</v>
      </c>
      <c r="D133" s="347">
        <f>SUM(D8:D132)</f>
        <v>0.99999999999999922</v>
      </c>
      <c r="E133" s="180"/>
    </row>
    <row r="134" spans="1:5">
      <c r="A134" s="198"/>
      <c r="B134" s="198"/>
      <c r="C134" s="199"/>
      <c r="D134" s="200"/>
      <c r="E134" s="20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zoomScaleSheetLayoutView="100" workbookViewId="0">
      <selection activeCell="F12" sqref="F12"/>
    </sheetView>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16384" width="11.42578125" style="274"/>
  </cols>
  <sheetData>
    <row r="1" spans="1:7" s="41" customFormat="1" ht="11.25" customHeight="1">
      <c r="A1" s="71" t="s">
        <v>43</v>
      </c>
      <c r="B1" s="71"/>
      <c r="C1" s="42"/>
      <c r="D1" s="42"/>
      <c r="E1" s="42"/>
      <c r="F1" s="101"/>
      <c r="G1" s="7"/>
    </row>
    <row r="2" spans="1:7" s="41" customFormat="1" ht="11.25" customHeight="1">
      <c r="A2" s="71" t="s">
        <v>0</v>
      </c>
      <c r="B2" s="71"/>
      <c r="C2" s="42"/>
      <c r="D2" s="42"/>
      <c r="E2" s="42"/>
    </row>
    <row r="3" spans="1:7" s="41" customFormat="1">
      <c r="C3" s="42"/>
      <c r="D3" s="42"/>
      <c r="E3" s="42"/>
    </row>
    <row r="4" spans="1:7" s="41" customFormat="1">
      <c r="C4" s="42"/>
      <c r="D4" s="42"/>
      <c r="E4" s="42"/>
    </row>
    <row r="5" spans="1:7" s="41" customFormat="1" ht="11.25" customHeight="1">
      <c r="A5" s="10" t="s">
        <v>139</v>
      </c>
      <c r="B5" s="10"/>
      <c r="C5" s="42"/>
      <c r="D5" s="42"/>
      <c r="E5" s="42"/>
      <c r="G5" s="366"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c r="A8" s="150" t="s">
        <v>1299</v>
      </c>
      <c r="B8" s="150" t="s">
        <v>1300</v>
      </c>
      <c r="C8" s="165">
        <v>79700086</v>
      </c>
      <c r="D8" s="165">
        <v>79700086</v>
      </c>
      <c r="E8" s="165">
        <v>0</v>
      </c>
      <c r="F8" s="392" t="s">
        <v>1301</v>
      </c>
      <c r="G8" s="393" t="s">
        <v>1302</v>
      </c>
    </row>
    <row r="9" spans="1:7">
      <c r="A9" s="150"/>
      <c r="B9" s="150"/>
      <c r="C9" s="165"/>
      <c r="D9" s="165"/>
      <c r="E9" s="165"/>
      <c r="F9" s="165"/>
      <c r="G9" s="172"/>
    </row>
    <row r="10" spans="1:7">
      <c r="A10" s="150"/>
      <c r="B10" s="150"/>
      <c r="C10" s="165"/>
      <c r="D10" s="165"/>
      <c r="E10" s="165"/>
      <c r="F10" s="172"/>
      <c r="G10" s="172"/>
    </row>
    <row r="11" spans="1:7">
      <c r="A11" s="150"/>
      <c r="B11" s="150"/>
      <c r="C11" s="165"/>
      <c r="D11" s="165"/>
      <c r="E11" s="165"/>
      <c r="F11" s="172"/>
      <c r="G11" s="172"/>
    </row>
    <row r="12" spans="1:7">
      <c r="A12" s="150"/>
      <c r="B12" s="150"/>
      <c r="C12" s="165"/>
      <c r="D12" s="165"/>
      <c r="E12" s="165"/>
      <c r="F12" s="172"/>
      <c r="G12" s="172"/>
    </row>
    <row r="13" spans="1:7">
      <c r="A13" s="150"/>
      <c r="B13" s="150"/>
      <c r="C13" s="165"/>
      <c r="D13" s="165"/>
      <c r="E13" s="165"/>
      <c r="F13" s="172"/>
      <c r="G13" s="172"/>
    </row>
    <row r="14" spans="1:7">
      <c r="A14" s="169"/>
      <c r="B14" s="152" t="s">
        <v>278</v>
      </c>
      <c r="C14" s="142">
        <f>SUM(C8:C13)</f>
        <v>79700086</v>
      </c>
      <c r="D14" s="142">
        <f>SUM(D8:D13)</f>
        <v>79700086</v>
      </c>
      <c r="E14" s="145">
        <f>SUM(E8:E13)</f>
        <v>0</v>
      </c>
      <c r="F14" s="202"/>
      <c r="G14" s="202"/>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zoomScaleSheetLayoutView="100" workbookViewId="0">
      <selection activeCell="F12" sqref="F12"/>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ht="11.25" customHeight="1">
      <c r="A5" s="10" t="s">
        <v>140</v>
      </c>
      <c r="B5" s="10"/>
      <c r="C5" s="42"/>
      <c r="D5" s="42"/>
      <c r="E5" s="42"/>
      <c r="F5" s="366" t="s">
        <v>118</v>
      </c>
    </row>
    <row r="6" spans="1:6" s="81" customFormat="1">
      <c r="A6" s="44"/>
      <c r="B6" s="44"/>
      <c r="C6" s="78"/>
      <c r="D6" s="80"/>
      <c r="E6" s="80"/>
    </row>
    <row r="7" spans="1:6" ht="15" customHeight="1">
      <c r="A7" s="15" t="s">
        <v>46</v>
      </c>
      <c r="B7" s="16" t="s">
        <v>47</v>
      </c>
      <c r="C7" s="57" t="s">
        <v>75</v>
      </c>
      <c r="D7" s="57" t="s">
        <v>76</v>
      </c>
      <c r="E7" s="102" t="s">
        <v>117</v>
      </c>
      <c r="F7" s="102" t="s">
        <v>89</v>
      </c>
    </row>
    <row r="8" spans="1:6">
      <c r="A8" s="394" t="s">
        <v>599</v>
      </c>
      <c r="B8" s="395" t="s">
        <v>1303</v>
      </c>
      <c r="C8" s="396">
        <v>0</v>
      </c>
      <c r="D8" s="396">
        <v>6851847.2199999997</v>
      </c>
      <c r="E8" s="396">
        <v>6851847.2199999997</v>
      </c>
      <c r="F8" s="397" t="s">
        <v>1304</v>
      </c>
    </row>
    <row r="9" spans="1:6">
      <c r="A9" s="398" t="s">
        <v>601</v>
      </c>
      <c r="B9" s="399" t="s">
        <v>1305</v>
      </c>
      <c r="C9" s="396">
        <v>18489388.829999998</v>
      </c>
      <c r="D9" s="396">
        <v>18489388.829999998</v>
      </c>
      <c r="E9" s="396">
        <v>0</v>
      </c>
      <c r="F9" s="397"/>
    </row>
    <row r="10" spans="1:6">
      <c r="A10" s="399" t="s">
        <v>603</v>
      </c>
      <c r="B10" s="399" t="s">
        <v>1306</v>
      </c>
      <c r="C10" s="396">
        <v>4756549.16</v>
      </c>
      <c r="D10" s="396">
        <v>4756549.16</v>
      </c>
      <c r="E10" s="396">
        <v>0</v>
      </c>
      <c r="F10" s="397"/>
    </row>
    <row r="11" spans="1:6">
      <c r="A11" s="399" t="s">
        <v>1307</v>
      </c>
      <c r="B11" s="399" t="s">
        <v>1308</v>
      </c>
      <c r="C11" s="396">
        <v>1223327.25</v>
      </c>
      <c r="D11" s="396">
        <v>1223327.25</v>
      </c>
      <c r="E11" s="396">
        <v>0</v>
      </c>
      <c r="F11" s="397"/>
    </row>
    <row r="12" spans="1:6" ht="15">
      <c r="A12" s="400" t="s">
        <v>607</v>
      </c>
      <c r="B12" s="399" t="s">
        <v>1309</v>
      </c>
      <c r="C12" s="165">
        <v>-40777.11</v>
      </c>
      <c r="D12" s="165">
        <v>-40777.11</v>
      </c>
      <c r="E12" s="396">
        <v>0</v>
      </c>
      <c r="F12" s="401"/>
    </row>
    <row r="13" spans="1:6">
      <c r="A13" s="150"/>
      <c r="B13" s="150"/>
      <c r="C13" s="165"/>
      <c r="D13" s="165"/>
      <c r="E13" s="165"/>
      <c r="F13" s="207"/>
    </row>
    <row r="14" spans="1:6">
      <c r="A14" s="150"/>
      <c r="B14" s="150"/>
      <c r="C14" s="165"/>
      <c r="D14" s="165"/>
      <c r="E14" s="165"/>
      <c r="F14" s="207"/>
    </row>
    <row r="15" spans="1:6">
      <c r="A15" s="150"/>
      <c r="B15" s="150"/>
      <c r="C15" s="165"/>
      <c r="D15" s="165"/>
      <c r="E15" s="165"/>
      <c r="F15" s="207"/>
    </row>
    <row r="16" spans="1:6">
      <c r="A16" s="150"/>
      <c r="B16" s="150"/>
      <c r="C16" s="165"/>
      <c r="D16" s="165"/>
      <c r="E16" s="165"/>
      <c r="F16" s="207"/>
    </row>
    <row r="17" spans="1:6">
      <c r="A17" s="150"/>
      <c r="B17" s="150"/>
      <c r="C17" s="165"/>
      <c r="D17" s="165"/>
      <c r="E17" s="165"/>
      <c r="F17" s="207"/>
    </row>
    <row r="18" spans="1:6">
      <c r="A18" s="150"/>
      <c r="B18" s="150"/>
      <c r="C18" s="165"/>
      <c r="D18" s="165"/>
      <c r="E18" s="165"/>
      <c r="F18" s="207"/>
    </row>
    <row r="19" spans="1:6">
      <c r="A19" s="150"/>
      <c r="B19" s="150"/>
      <c r="C19" s="165"/>
      <c r="D19" s="165"/>
      <c r="E19" s="165"/>
      <c r="F19" s="207"/>
    </row>
    <row r="20" spans="1:6">
      <c r="A20" s="150"/>
      <c r="B20" s="150"/>
      <c r="C20" s="165"/>
      <c r="D20" s="165"/>
      <c r="E20" s="165"/>
      <c r="F20" s="207"/>
    </row>
    <row r="21" spans="1:6">
      <c r="A21" s="150"/>
      <c r="B21" s="150"/>
      <c r="C21" s="165"/>
      <c r="D21" s="165"/>
      <c r="E21" s="165"/>
      <c r="F21" s="207"/>
    </row>
    <row r="22" spans="1:6">
      <c r="A22" s="150"/>
      <c r="B22" s="150"/>
      <c r="C22" s="165"/>
      <c r="D22" s="165"/>
      <c r="E22" s="165"/>
      <c r="F22" s="207"/>
    </row>
    <row r="23" spans="1:6">
      <c r="A23" s="152"/>
      <c r="B23" s="152" t="s">
        <v>279</v>
      </c>
      <c r="C23" s="166">
        <f>SUM(C8:C22)</f>
        <v>24428488.129999999</v>
      </c>
      <c r="D23" s="166">
        <f>SUM(D8:D22)</f>
        <v>31280335.349999998</v>
      </c>
      <c r="E23" s="166">
        <f>SUM(E8:E22)</f>
        <v>6851847.2199999997</v>
      </c>
      <c r="F23" s="152"/>
    </row>
  </sheetData>
  <protectedRanges>
    <protectedRange sqref="F23"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zoomScaleSheetLayoutView="100" workbookViewId="0">
      <selection activeCell="F12" sqref="F12"/>
    </sheetView>
  </sheetViews>
  <sheetFormatPr baseColWidth="10" defaultRowHeight="11.25"/>
  <cols>
    <col min="1" max="1" width="20.7109375" style="154" customWidth="1"/>
    <col min="2" max="2" width="50.7109375" style="154" customWidth="1"/>
    <col min="3" max="5" width="17.7109375" style="118" customWidth="1"/>
    <col min="6" max="16384" width="11.42578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ht="11.25" customHeight="1">
      <c r="A5" s="65" t="s">
        <v>154</v>
      </c>
      <c r="C5" s="72"/>
      <c r="D5" s="72"/>
      <c r="E5" s="262" t="s">
        <v>119</v>
      </c>
    </row>
    <row r="6" spans="1:5" s="81" customFormat="1">
      <c r="A6" s="28"/>
      <c r="B6" s="28"/>
      <c r="C6" s="103"/>
      <c r="D6" s="104"/>
      <c r="E6" s="104"/>
    </row>
    <row r="7" spans="1:5" ht="15" customHeight="1">
      <c r="A7" s="15" t="s">
        <v>46</v>
      </c>
      <c r="B7" s="16" t="s">
        <v>47</v>
      </c>
      <c r="C7" s="57" t="s">
        <v>75</v>
      </c>
      <c r="D7" s="57" t="s">
        <v>76</v>
      </c>
      <c r="E7" s="57" t="s">
        <v>77</v>
      </c>
    </row>
    <row r="8" spans="1:5" s="395" customFormat="1">
      <c r="A8" s="393" t="s">
        <v>1310</v>
      </c>
      <c r="B8" s="393" t="s">
        <v>1311</v>
      </c>
      <c r="C8" s="396">
        <v>78100</v>
      </c>
      <c r="D8" s="396">
        <v>77200</v>
      </c>
      <c r="E8" s="396">
        <v>-900</v>
      </c>
    </row>
    <row r="9" spans="1:5" s="395" customFormat="1">
      <c r="A9" s="393" t="s">
        <v>1312</v>
      </c>
      <c r="B9" s="393" t="s">
        <v>1313</v>
      </c>
      <c r="C9" s="396">
        <v>0</v>
      </c>
      <c r="D9" s="396">
        <v>145.80000000000001</v>
      </c>
      <c r="E9" s="396">
        <v>145.80000000000001</v>
      </c>
    </row>
    <row r="10" spans="1:5" s="395" customFormat="1">
      <c r="A10" s="393" t="s">
        <v>1314</v>
      </c>
      <c r="B10" s="393" t="s">
        <v>1315</v>
      </c>
      <c r="C10" s="396">
        <v>8635</v>
      </c>
      <c r="D10" s="396">
        <v>10805</v>
      </c>
      <c r="E10" s="396">
        <v>2170</v>
      </c>
    </row>
    <row r="11" spans="1:5" s="395" customFormat="1">
      <c r="A11" s="402"/>
      <c r="B11" s="402"/>
      <c r="C11" s="396"/>
      <c r="D11" s="396"/>
      <c r="E11" s="396"/>
    </row>
    <row r="12" spans="1:5" s="395" customFormat="1">
      <c r="A12" s="393" t="s">
        <v>1316</v>
      </c>
      <c r="B12" s="393" t="s">
        <v>1317</v>
      </c>
      <c r="C12" s="396">
        <v>3727073.3</v>
      </c>
      <c r="D12" s="396">
        <v>5150842.4800000004</v>
      </c>
      <c r="E12" s="396">
        <v>1423769.1800000006</v>
      </c>
    </row>
    <row r="13" spans="1:5" s="395" customFormat="1">
      <c r="A13" s="393" t="s">
        <v>1318</v>
      </c>
      <c r="B13" s="393" t="s">
        <v>1319</v>
      </c>
      <c r="C13" s="396">
        <v>21816.79</v>
      </c>
      <c r="D13" s="396">
        <v>0</v>
      </c>
      <c r="E13" s="396">
        <v>-21816.79</v>
      </c>
    </row>
    <row r="14" spans="1:5" s="395" customFormat="1">
      <c r="A14" s="393" t="s">
        <v>1320</v>
      </c>
      <c r="B14" s="393" t="s">
        <v>1321</v>
      </c>
      <c r="C14" s="396">
        <v>147514.32999999999</v>
      </c>
      <c r="D14" s="396">
        <v>1623111.3</v>
      </c>
      <c r="E14" s="396">
        <v>1475596.97</v>
      </c>
    </row>
    <row r="15" spans="1:5" s="395" customFormat="1">
      <c r="A15" s="393" t="s">
        <v>1322</v>
      </c>
      <c r="B15" s="393" t="s">
        <v>1323</v>
      </c>
      <c r="C15" s="396">
        <v>1223455.3999999999</v>
      </c>
      <c r="D15" s="396">
        <v>512507.41</v>
      </c>
      <c r="E15" s="396">
        <v>-710947.99</v>
      </c>
    </row>
    <row r="16" spans="1:5" s="395" customFormat="1">
      <c r="A16" s="393" t="s">
        <v>1324</v>
      </c>
      <c r="B16" s="393" t="s">
        <v>1325</v>
      </c>
      <c r="C16" s="396">
        <v>5596028.5800000001</v>
      </c>
      <c r="D16" s="396">
        <v>5755918.5599999996</v>
      </c>
      <c r="E16" s="396">
        <v>159889.97999999952</v>
      </c>
    </row>
    <row r="17" spans="1:5" s="395" customFormat="1">
      <c r="A17" s="393" t="s">
        <v>1326</v>
      </c>
      <c r="B17" s="393" t="s">
        <v>1327</v>
      </c>
      <c r="C17" s="396">
        <v>0</v>
      </c>
      <c r="D17" s="396">
        <v>3345</v>
      </c>
      <c r="E17" s="396">
        <v>3345</v>
      </c>
    </row>
    <row r="18" spans="1:5" s="395" customFormat="1">
      <c r="A18" s="393" t="s">
        <v>1328</v>
      </c>
      <c r="B18" s="393" t="s">
        <v>1329</v>
      </c>
      <c r="C18" s="396">
        <v>0</v>
      </c>
      <c r="D18" s="396">
        <v>25232.97</v>
      </c>
      <c r="E18" s="396">
        <v>25232.97</v>
      </c>
    </row>
    <row r="19" spans="1:5" s="395" customFormat="1">
      <c r="A19" s="393"/>
      <c r="B19" s="393"/>
      <c r="C19" s="396"/>
      <c r="D19" s="396"/>
      <c r="E19" s="396"/>
    </row>
    <row r="20" spans="1:5" s="395" customFormat="1">
      <c r="A20" s="402" t="s">
        <v>1330</v>
      </c>
      <c r="B20" s="402" t="s">
        <v>1331</v>
      </c>
      <c r="C20" s="396">
        <v>34322.160000000003</v>
      </c>
      <c r="D20" s="396">
        <v>1261394.6299999999</v>
      </c>
      <c r="E20" s="396">
        <v>1227072.47</v>
      </c>
    </row>
    <row r="21" spans="1:5" s="395" customFormat="1">
      <c r="A21" s="393"/>
      <c r="B21" s="393"/>
      <c r="C21" s="396"/>
      <c r="D21" s="396"/>
      <c r="E21" s="396"/>
    </row>
    <row r="22" spans="1:5">
      <c r="A22" s="172" t="s">
        <v>698</v>
      </c>
      <c r="B22" s="172" t="s">
        <v>699</v>
      </c>
      <c r="C22" s="165">
        <v>26395.42</v>
      </c>
      <c r="D22" s="165">
        <v>35750.31</v>
      </c>
      <c r="E22" s="165">
        <v>9354.89</v>
      </c>
    </row>
    <row r="23" spans="1:5">
      <c r="A23" s="172"/>
      <c r="B23" s="172"/>
      <c r="C23" s="165"/>
      <c r="D23" s="165"/>
      <c r="E23" s="165"/>
    </row>
    <row r="24" spans="1:5">
      <c r="A24" s="172"/>
      <c r="B24" s="172"/>
      <c r="C24" s="165"/>
      <c r="D24" s="165"/>
      <c r="E24" s="165"/>
    </row>
    <row r="25" spans="1:5">
      <c r="A25" s="151"/>
      <c r="B25" s="151"/>
      <c r="C25" s="203"/>
      <c r="D25" s="203"/>
      <c r="E25" s="203"/>
    </row>
    <row r="26" spans="1:5" s="19" customFormat="1">
      <c r="A26" s="152"/>
      <c r="B26" s="152" t="s">
        <v>389</v>
      </c>
      <c r="C26" s="166">
        <f>SUM(C8:C25)</f>
        <v>10863340.98</v>
      </c>
      <c r="D26" s="166">
        <f t="shared" ref="D26:E26" si="0">SUM(D8:D25)</f>
        <v>14456253.460000003</v>
      </c>
      <c r="E26" s="166">
        <f t="shared" si="0"/>
        <v>3592912.4800000009</v>
      </c>
    </row>
    <row r="27" spans="1:5" s="19" customFormat="1">
      <c r="A27" s="198"/>
      <c r="B27" s="198"/>
      <c r="C27" s="204"/>
      <c r="D27" s="204"/>
      <c r="E27" s="204"/>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Normal="100" zoomScaleSheetLayoutView="100" workbookViewId="0">
      <selection activeCell="F12" sqref="F12"/>
    </sheetView>
  </sheetViews>
  <sheetFormatPr baseColWidth="10" defaultRowHeight="11.25"/>
  <cols>
    <col min="1" max="1" width="20.7109375" style="154" customWidth="1"/>
    <col min="2" max="2" width="50.7109375" style="154" customWidth="1"/>
    <col min="3" max="3" width="17.7109375" style="118" customWidth="1"/>
    <col min="4" max="4" width="17.7109375" style="119" customWidth="1"/>
    <col min="5" max="16384" width="11.42578125" style="274"/>
  </cols>
  <sheetData>
    <row r="1" spans="1:4" s="41" customFormat="1">
      <c r="A1" s="71" t="s">
        <v>43</v>
      </c>
      <c r="B1" s="71"/>
      <c r="C1" s="105"/>
      <c r="D1" s="106"/>
    </row>
    <row r="2" spans="1:4" s="41" customFormat="1">
      <c r="A2" s="71" t="s">
        <v>0</v>
      </c>
      <c r="B2" s="71"/>
      <c r="C2" s="105"/>
      <c r="D2" s="107"/>
    </row>
    <row r="3" spans="1:4" s="41" customFormat="1">
      <c r="A3" s="71"/>
      <c r="B3" s="71"/>
      <c r="C3" s="105"/>
      <c r="D3" s="107"/>
    </row>
    <row r="4" spans="1:4" s="41" customFormat="1">
      <c r="C4" s="105"/>
      <c r="D4" s="107"/>
    </row>
    <row r="5" spans="1:4" s="41" customFormat="1" ht="11.25" customHeight="1">
      <c r="A5" s="1021" t="s">
        <v>280</v>
      </c>
      <c r="B5" s="1022"/>
      <c r="C5" s="105"/>
      <c r="D5" s="108" t="s">
        <v>120</v>
      </c>
    </row>
    <row r="6" spans="1:4">
      <c r="A6" s="109"/>
      <c r="B6" s="109"/>
      <c r="C6" s="110"/>
      <c r="D6" s="111"/>
    </row>
    <row r="7" spans="1:4" ht="15" customHeight="1">
      <c r="A7" s="15" t="s">
        <v>46</v>
      </c>
      <c r="B7" s="16" t="s">
        <v>47</v>
      </c>
      <c r="C7" s="57" t="s">
        <v>77</v>
      </c>
      <c r="D7" s="51" t="s">
        <v>121</v>
      </c>
    </row>
    <row r="8" spans="1:4">
      <c r="A8" s="112" t="s">
        <v>808</v>
      </c>
      <c r="B8" s="113" t="s">
        <v>809</v>
      </c>
      <c r="C8" s="132">
        <v>0</v>
      </c>
      <c r="D8" s="115">
        <v>0</v>
      </c>
    </row>
    <row r="9" spans="1:4">
      <c r="A9" s="112" t="s">
        <v>811</v>
      </c>
      <c r="B9" s="113" t="s">
        <v>812</v>
      </c>
      <c r="C9" s="132">
        <v>3449706.03</v>
      </c>
      <c r="D9" s="115">
        <v>1</v>
      </c>
    </row>
    <row r="10" spans="1:4">
      <c r="A10" s="112"/>
      <c r="B10" s="113"/>
      <c r="C10" s="114"/>
      <c r="D10" s="115"/>
    </row>
    <row r="11" spans="1:4">
      <c r="A11" s="112"/>
      <c r="B11" s="113"/>
      <c r="C11" s="114"/>
      <c r="D11" s="115"/>
    </row>
    <row r="12" spans="1:4">
      <c r="A12" s="112"/>
      <c r="B12" s="113"/>
      <c r="C12" s="114"/>
      <c r="D12" s="115"/>
    </row>
    <row r="13" spans="1:4">
      <c r="A13" s="112"/>
      <c r="B13" s="113"/>
      <c r="C13" s="114"/>
      <c r="D13" s="115"/>
    </row>
    <row r="14" spans="1:4">
      <c r="A14" s="112"/>
      <c r="B14" s="113"/>
      <c r="C14" s="114"/>
      <c r="D14" s="115"/>
    </row>
    <row r="15" spans="1:4">
      <c r="A15" s="112"/>
      <c r="B15" s="113"/>
      <c r="C15" s="114"/>
      <c r="D15" s="115"/>
    </row>
    <row r="16" spans="1:4">
      <c r="A16" s="112"/>
      <c r="B16" s="113"/>
      <c r="C16" s="114"/>
      <c r="D16" s="115"/>
    </row>
    <row r="17" spans="1:4">
      <c r="A17" s="112"/>
      <c r="B17" s="113"/>
      <c r="C17" s="114"/>
      <c r="D17" s="115"/>
    </row>
    <row r="18" spans="1:4">
      <c r="A18" s="112"/>
      <c r="B18" s="112"/>
      <c r="C18" s="114"/>
      <c r="D18" s="115"/>
    </row>
    <row r="19" spans="1:4">
      <c r="A19" s="116"/>
      <c r="B19" s="116" t="s">
        <v>387</v>
      </c>
      <c r="C19" s="117">
        <f>SUM(C8:C18)</f>
        <v>3449706.03</v>
      </c>
      <c r="D19" s="403">
        <f>SUM(D8:D18)</f>
        <v>1</v>
      </c>
    </row>
    <row r="22" spans="1:4">
      <c r="A22" s="1021" t="s">
        <v>281</v>
      </c>
      <c r="B22" s="1022"/>
      <c r="C22" s="105"/>
      <c r="D22" s="108" t="s">
        <v>120</v>
      </c>
    </row>
    <row r="23" spans="1:4">
      <c r="A23" s="109"/>
      <c r="B23" s="109"/>
      <c r="C23" s="110"/>
      <c r="D23" s="111"/>
    </row>
    <row r="24" spans="1:4">
      <c r="A24" s="15" t="s">
        <v>46</v>
      </c>
      <c r="B24" s="16" t="s">
        <v>47</v>
      </c>
      <c r="C24" s="57" t="s">
        <v>77</v>
      </c>
      <c r="D24" s="51" t="s">
        <v>121</v>
      </c>
    </row>
    <row r="25" spans="1:4">
      <c r="A25" s="112" t="s">
        <v>813</v>
      </c>
      <c r="B25" s="113" t="s">
        <v>458</v>
      </c>
      <c r="C25" s="114">
        <v>89609.450000000186</v>
      </c>
      <c r="D25" s="115">
        <v>9.8593942289831177E-2</v>
      </c>
    </row>
    <row r="26" spans="1:4">
      <c r="A26" s="112" t="s">
        <v>814</v>
      </c>
      <c r="B26" s="113" t="s">
        <v>815</v>
      </c>
      <c r="C26" s="114">
        <v>73914.850000000093</v>
      </c>
      <c r="D26" s="115">
        <v>8.1325758112135743E-2</v>
      </c>
    </row>
    <row r="27" spans="1:4">
      <c r="A27" s="112" t="s">
        <v>816</v>
      </c>
      <c r="B27" s="113" t="s">
        <v>817</v>
      </c>
      <c r="C27" s="114">
        <v>215151.93000000017</v>
      </c>
      <c r="D27" s="115">
        <v>0.2367236599484292</v>
      </c>
    </row>
    <row r="28" spans="1:4">
      <c r="A28" s="112" t="s">
        <v>818</v>
      </c>
      <c r="B28" s="113" t="s">
        <v>819</v>
      </c>
      <c r="C28" s="114">
        <v>0</v>
      </c>
      <c r="D28" s="115">
        <v>0</v>
      </c>
    </row>
    <row r="29" spans="1:4">
      <c r="A29" s="112" t="s">
        <v>820</v>
      </c>
      <c r="B29" s="113" t="s">
        <v>821</v>
      </c>
      <c r="C29" s="114">
        <v>0</v>
      </c>
      <c r="D29" s="115">
        <v>0</v>
      </c>
    </row>
    <row r="30" spans="1:4">
      <c r="A30" s="112" t="s">
        <v>822</v>
      </c>
      <c r="B30" s="113" t="s">
        <v>473</v>
      </c>
      <c r="C30" s="114">
        <v>144420</v>
      </c>
      <c r="D30" s="115">
        <v>0.15889995023401426</v>
      </c>
    </row>
    <row r="31" spans="1:4">
      <c r="A31" s="112" t="s">
        <v>823</v>
      </c>
      <c r="B31" s="113" t="s">
        <v>824</v>
      </c>
      <c r="C31" s="114">
        <v>193500</v>
      </c>
      <c r="D31" s="115">
        <v>0.21290084732226672</v>
      </c>
    </row>
    <row r="32" spans="1:4">
      <c r="A32" s="112" t="s">
        <v>825</v>
      </c>
      <c r="B32" s="113" t="s">
        <v>477</v>
      </c>
      <c r="C32" s="114">
        <v>0</v>
      </c>
      <c r="D32" s="115">
        <v>0</v>
      </c>
    </row>
    <row r="33" spans="1:4">
      <c r="A33" s="112" t="s">
        <v>826</v>
      </c>
      <c r="B33" s="112" t="s">
        <v>827</v>
      </c>
      <c r="C33" s="114">
        <v>86965.37</v>
      </c>
      <c r="D33" s="115">
        <v>9.5684759486792934E-2</v>
      </c>
    </row>
    <row r="34" spans="1:4">
      <c r="A34" s="112" t="s">
        <v>828</v>
      </c>
      <c r="B34" s="113" t="s">
        <v>829</v>
      </c>
      <c r="C34" s="114">
        <v>0</v>
      </c>
      <c r="D34" s="115">
        <v>0</v>
      </c>
    </row>
    <row r="35" spans="1:4">
      <c r="A35" s="112" t="s">
        <v>830</v>
      </c>
      <c r="B35" s="113" t="s">
        <v>831</v>
      </c>
      <c r="C35" s="114">
        <v>0</v>
      </c>
      <c r="D35" s="115">
        <v>0</v>
      </c>
    </row>
    <row r="36" spans="1:4">
      <c r="A36" s="112" t="s">
        <v>832</v>
      </c>
      <c r="B36" s="113" t="s">
        <v>833</v>
      </c>
      <c r="C36" s="114">
        <v>0</v>
      </c>
      <c r="D36" s="115">
        <v>0</v>
      </c>
    </row>
    <row r="37" spans="1:4">
      <c r="A37" s="112" t="s">
        <v>834</v>
      </c>
      <c r="B37" s="113" t="s">
        <v>835</v>
      </c>
      <c r="C37" s="114">
        <v>13759.989999999991</v>
      </c>
      <c r="D37" s="115">
        <v>1.5139604806955632E-2</v>
      </c>
    </row>
    <row r="38" spans="1:4">
      <c r="A38" s="112" t="s">
        <v>836</v>
      </c>
      <c r="B38" s="113" t="s">
        <v>837</v>
      </c>
      <c r="C38" s="114">
        <v>84064.400000000023</v>
      </c>
      <c r="D38" s="115">
        <v>9.249293017900756E-2</v>
      </c>
    </row>
    <row r="39" spans="1:4">
      <c r="A39" s="112" t="s">
        <v>838</v>
      </c>
      <c r="B39" s="113" t="s">
        <v>647</v>
      </c>
      <c r="C39" s="114">
        <v>0</v>
      </c>
      <c r="D39" s="115">
        <v>0</v>
      </c>
    </row>
    <row r="40" spans="1:4">
      <c r="A40" s="112" t="s">
        <v>839</v>
      </c>
      <c r="B40" s="113" t="s">
        <v>840</v>
      </c>
      <c r="C40" s="114">
        <v>7487.8</v>
      </c>
      <c r="D40" s="115">
        <v>8.2385476205667635E-3</v>
      </c>
    </row>
    <row r="41" spans="1:4">
      <c r="A41" s="112"/>
      <c r="B41" s="113"/>
      <c r="C41" s="114"/>
      <c r="D41" s="115"/>
    </row>
    <row r="42" spans="1:4">
      <c r="A42" s="112"/>
      <c r="B42" s="113"/>
      <c r="C42" s="114"/>
      <c r="D42" s="115"/>
    </row>
    <row r="43" spans="1:4">
      <c r="A43" s="112"/>
      <c r="B43" s="112"/>
      <c r="C43" s="114"/>
      <c r="D43" s="115"/>
    </row>
    <row r="44" spans="1:4">
      <c r="A44" s="116"/>
      <c r="B44" s="116" t="s">
        <v>390</v>
      </c>
      <c r="C44" s="117">
        <f>SUM(C25:C43)</f>
        <v>908873.7900000005</v>
      </c>
      <c r="D44" s="403">
        <f>SUM(D25:D43)</f>
        <v>0.99999999999999989</v>
      </c>
    </row>
  </sheetData>
  <mergeCells count="2">
    <mergeCell ref="A5:B5"/>
    <mergeCell ref="A22:B22"/>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A24"/>
    <dataValidation allowBlank="1" showInputMessage="1" showErrorMessage="1" prompt="Corresponde al nombre o descripción de la cuenta de acuerdo al Plan de Cuentas emitido por el CONAC." sqref="B7 B24"/>
    <dataValidation allowBlank="1" showInputMessage="1" showErrorMessage="1" prompt="Importe (saldo final) de las adquisiciones de bienes muebles e inmuebles efectuadas en el periodo al que corresponde la cuenta pública presentada." sqref="C24"/>
    <dataValidation allowBlank="1" showInputMessage="1" showErrorMessage="1" prompt="Detallar el porcentaje de estas adquisiciones que fueron realizadas mediante subsidios de capital del sector central (subsidiados por la federación, estado o municipio)." sqref="D7 D24"/>
  </dataValidations>
  <pageMargins left="0.7" right="0.7" top="0.75" bottom="0.75" header="0.3" footer="0.3"/>
  <pageSetup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160" zoomScaleNormal="160" workbookViewId="0">
      <selection activeCell="F12" sqref="F12"/>
    </sheetView>
  </sheetViews>
  <sheetFormatPr baseColWidth="10" defaultRowHeight="11.25"/>
  <cols>
    <col min="1" max="1" width="20.7109375" style="274" customWidth="1"/>
    <col min="2" max="2" width="50.7109375" style="274" customWidth="1"/>
    <col min="3" max="3" width="17.7109375" style="274"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v>99335220.650000006</v>
      </c>
    </row>
    <row r="9" spans="1:3">
      <c r="A9" s="234">
        <v>900002</v>
      </c>
      <c r="B9" s="218" t="s">
        <v>184</v>
      </c>
      <c r="C9" s="221">
        <f>SUM(C10:C14)</f>
        <v>0</v>
      </c>
    </row>
    <row r="10" spans="1:3">
      <c r="A10" s="232">
        <v>4320</v>
      </c>
      <c r="B10" s="219" t="s">
        <v>185</v>
      </c>
      <c r="C10" s="222"/>
    </row>
    <row r="11" spans="1:3" ht="22.5">
      <c r="A11" s="232">
        <v>4330</v>
      </c>
      <c r="B11" s="219" t="s">
        <v>186</v>
      </c>
      <c r="C11" s="222"/>
    </row>
    <row r="12" spans="1:3">
      <c r="A12" s="232">
        <v>4340</v>
      </c>
      <c r="B12" s="219" t="s">
        <v>187</v>
      </c>
      <c r="C12" s="222"/>
    </row>
    <row r="13" spans="1:3">
      <c r="A13" s="232">
        <v>4399</v>
      </c>
      <c r="B13" s="219" t="s">
        <v>188</v>
      </c>
      <c r="C13" s="222"/>
    </row>
    <row r="14" spans="1:3">
      <c r="A14" s="233">
        <v>4400</v>
      </c>
      <c r="B14" s="219" t="s">
        <v>189</v>
      </c>
      <c r="C14" s="222"/>
    </row>
    <row r="15" spans="1:3">
      <c r="A15" s="234">
        <v>900003</v>
      </c>
      <c r="B15" s="218" t="s">
        <v>190</v>
      </c>
      <c r="C15" s="221">
        <f>SUM(C16:C19)</f>
        <v>2417745.6</v>
      </c>
    </row>
    <row r="16" spans="1:3">
      <c r="A16" s="237">
        <v>52</v>
      </c>
      <c r="B16" s="219" t="s">
        <v>191</v>
      </c>
      <c r="C16" s="222"/>
    </row>
    <row r="17" spans="1:3">
      <c r="A17" s="237">
        <v>62</v>
      </c>
      <c r="B17" s="219" t="s">
        <v>192</v>
      </c>
      <c r="C17" s="222"/>
    </row>
    <row r="18" spans="1:3">
      <c r="A18" s="241" t="s">
        <v>206</v>
      </c>
      <c r="B18" s="219" t="s">
        <v>193</v>
      </c>
      <c r="C18" s="222">
        <v>2417745.6</v>
      </c>
    </row>
    <row r="19" spans="1:3">
      <c r="A19" s="233">
        <v>4500</v>
      </c>
      <c r="B19" s="220" t="s">
        <v>201</v>
      </c>
      <c r="C19" s="222"/>
    </row>
    <row r="20" spans="1:3">
      <c r="A20" s="235">
        <v>900004</v>
      </c>
      <c r="B20" s="223" t="s">
        <v>194</v>
      </c>
      <c r="C20" s="224">
        <f>+C8+C9-C15</f>
        <v>96917475.050000012</v>
      </c>
    </row>
    <row r="22" spans="1:3">
      <c r="C22" s="9"/>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115" zoomScaleNormal="115" workbookViewId="0">
      <selection activeCell="F12" sqref="F12"/>
    </sheetView>
  </sheetViews>
  <sheetFormatPr baseColWidth="10" defaultRowHeight="11.25"/>
  <cols>
    <col min="1" max="1" width="20.7109375" style="274" customWidth="1"/>
    <col min="2" max="2" width="50.7109375" style="274" customWidth="1"/>
    <col min="3" max="3" width="17.7109375" style="9" customWidth="1"/>
    <col min="4" max="16384" width="11.42578125" style="274"/>
  </cols>
  <sheetData>
    <row r="1" spans="1:3">
      <c r="A1" s="71" t="s">
        <v>43</v>
      </c>
    </row>
    <row r="2" spans="1:3">
      <c r="A2" s="71"/>
    </row>
    <row r="3" spans="1:3">
      <c r="A3" s="71"/>
    </row>
    <row r="4" spans="1:3">
      <c r="A4" s="71"/>
    </row>
    <row r="5" spans="1:3" ht="11.25" customHeight="1">
      <c r="A5" s="259" t="s">
        <v>196</v>
      </c>
      <c r="B5" s="260"/>
      <c r="C5" s="263" t="s">
        <v>214</v>
      </c>
    </row>
    <row r="6" spans="1:3" ht="11.25" customHeight="1">
      <c r="A6" s="264"/>
      <c r="B6" s="265"/>
      <c r="C6" s="266"/>
    </row>
    <row r="7" spans="1:3" ht="15" customHeight="1">
      <c r="A7" s="15" t="s">
        <v>46</v>
      </c>
      <c r="B7" s="261" t="s">
        <v>47</v>
      </c>
      <c r="C7" s="216" t="s">
        <v>54</v>
      </c>
    </row>
    <row r="8" spans="1:3">
      <c r="A8" s="239">
        <v>900001</v>
      </c>
      <c r="B8" s="226" t="s">
        <v>160</v>
      </c>
      <c r="C8" s="229">
        <v>94451260.260000005</v>
      </c>
    </row>
    <row r="9" spans="1:3">
      <c r="A9" s="239">
        <v>900002</v>
      </c>
      <c r="B9" s="226" t="s">
        <v>161</v>
      </c>
      <c r="C9" s="229">
        <f>SUM(C10:C26)</f>
        <v>4429679.0199999996</v>
      </c>
    </row>
    <row r="10" spans="1:3">
      <c r="A10" s="232">
        <v>5100</v>
      </c>
      <c r="B10" s="227" t="s">
        <v>162</v>
      </c>
      <c r="C10" s="225">
        <v>385775.43</v>
      </c>
    </row>
    <row r="11" spans="1:3">
      <c r="A11" s="232">
        <v>5200</v>
      </c>
      <c r="B11" s="227" t="s">
        <v>163</v>
      </c>
      <c r="C11" s="225"/>
    </row>
    <row r="12" spans="1:3">
      <c r="A12" s="232">
        <v>5300</v>
      </c>
      <c r="B12" s="227" t="s">
        <v>164</v>
      </c>
      <c r="C12" s="225">
        <v>144420</v>
      </c>
    </row>
    <row r="13" spans="1:3">
      <c r="A13" s="232">
        <v>5400</v>
      </c>
      <c r="B13" s="227" t="s">
        <v>165</v>
      </c>
      <c r="C13" s="225">
        <v>257500</v>
      </c>
    </row>
    <row r="14" spans="1:3">
      <c r="A14" s="232">
        <v>5500</v>
      </c>
      <c r="B14" s="227" t="s">
        <v>166</v>
      </c>
      <c r="C14" s="225">
        <v>86965.37</v>
      </c>
    </row>
    <row r="15" spans="1:3">
      <c r="A15" s="232">
        <v>5600</v>
      </c>
      <c r="B15" s="227" t="s">
        <v>167</v>
      </c>
      <c r="C15" s="225">
        <v>97824.39</v>
      </c>
    </row>
    <row r="16" spans="1:3">
      <c r="A16" s="232">
        <v>5700</v>
      </c>
      <c r="B16" s="227" t="s">
        <v>168</v>
      </c>
      <c r="C16" s="225"/>
    </row>
    <row r="17" spans="1:3">
      <c r="A17" s="232" t="s">
        <v>212</v>
      </c>
      <c r="B17" s="227" t="s">
        <v>169</v>
      </c>
      <c r="C17" s="225"/>
    </row>
    <row r="18" spans="1:3">
      <c r="A18" s="232">
        <v>5900</v>
      </c>
      <c r="B18" s="227" t="s">
        <v>170</v>
      </c>
      <c r="C18" s="225">
        <v>7487.8</v>
      </c>
    </row>
    <row r="19" spans="1:3">
      <c r="A19" s="237">
        <v>6200</v>
      </c>
      <c r="B19" s="227" t="s">
        <v>171</v>
      </c>
      <c r="C19" s="225">
        <v>3449706.03</v>
      </c>
    </row>
    <row r="20" spans="1:3">
      <c r="A20" s="237">
        <v>7200</v>
      </c>
      <c r="B20" s="227" t="s">
        <v>172</v>
      </c>
      <c r="C20" s="225"/>
    </row>
    <row r="21" spans="1:3">
      <c r="A21" s="237">
        <v>7300</v>
      </c>
      <c r="B21" s="227" t="s">
        <v>173</v>
      </c>
      <c r="C21" s="225"/>
    </row>
    <row r="22" spans="1:3">
      <c r="A22" s="237">
        <v>7500</v>
      </c>
      <c r="B22" s="227" t="s">
        <v>174</v>
      </c>
      <c r="C22" s="225"/>
    </row>
    <row r="23" spans="1:3">
      <c r="A23" s="237">
        <v>7900</v>
      </c>
      <c r="B23" s="227" t="s">
        <v>175</v>
      </c>
      <c r="C23" s="225"/>
    </row>
    <row r="24" spans="1:3">
      <c r="A24" s="237">
        <v>9100</v>
      </c>
      <c r="B24" s="227" t="s">
        <v>200</v>
      </c>
      <c r="C24" s="225"/>
    </row>
    <row r="25" spans="1:3">
      <c r="A25" s="237">
        <v>9900</v>
      </c>
      <c r="B25" s="227" t="s">
        <v>176</v>
      </c>
      <c r="C25" s="225"/>
    </row>
    <row r="26" spans="1:3">
      <c r="A26" s="237">
        <v>7400</v>
      </c>
      <c r="B26" s="228" t="s">
        <v>202</v>
      </c>
      <c r="C26" s="225"/>
    </row>
    <row r="27" spans="1:3">
      <c r="A27" s="239">
        <v>900003</v>
      </c>
      <c r="B27" s="226" t="s">
        <v>205</v>
      </c>
      <c r="C27" s="229">
        <f>SUM(C28:C34)</f>
        <v>44046.59</v>
      </c>
    </row>
    <row r="28" spans="1:3">
      <c r="A28" s="239">
        <v>5139</v>
      </c>
      <c r="B28" s="404" t="s">
        <v>1332</v>
      </c>
      <c r="C28" s="229">
        <v>41796.589999999997</v>
      </c>
    </row>
    <row r="29" spans="1:3" ht="22.5">
      <c r="A29" s="232">
        <v>5510</v>
      </c>
      <c r="B29" s="227" t="s">
        <v>177</v>
      </c>
      <c r="C29" s="225"/>
    </row>
    <row r="30" spans="1:3">
      <c r="A30" s="232">
        <v>5520</v>
      </c>
      <c r="B30" s="227" t="s">
        <v>178</v>
      </c>
      <c r="C30" s="225"/>
    </row>
    <row r="31" spans="1:3">
      <c r="A31" s="232">
        <v>5530</v>
      </c>
      <c r="B31" s="227" t="s">
        <v>179</v>
      </c>
      <c r="C31" s="225"/>
    </row>
    <row r="32" spans="1:3" ht="22.5">
      <c r="A32" s="232">
        <v>5540</v>
      </c>
      <c r="B32" s="227" t="s">
        <v>180</v>
      </c>
      <c r="C32" s="225"/>
    </row>
    <row r="33" spans="1:3">
      <c r="A33" s="232">
        <v>5550</v>
      </c>
      <c r="B33" s="227" t="s">
        <v>181</v>
      </c>
      <c r="C33" s="225"/>
    </row>
    <row r="34" spans="1:3">
      <c r="A34" s="232">
        <v>5590</v>
      </c>
      <c r="B34" s="227" t="s">
        <v>203</v>
      </c>
      <c r="C34" s="225">
        <v>2250</v>
      </c>
    </row>
    <row r="35" spans="1:3">
      <c r="A35" s="232">
        <v>5600</v>
      </c>
      <c r="B35" s="228" t="s">
        <v>204</v>
      </c>
      <c r="C35" s="225"/>
    </row>
    <row r="36" spans="1:3">
      <c r="A36" s="240">
        <v>900004</v>
      </c>
      <c r="B36" s="230" t="s">
        <v>182</v>
      </c>
      <c r="C36" s="231">
        <f>+C8-C9+C27</f>
        <v>90065627.830000013</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topLeftCell="A28" zoomScaleNormal="100" zoomScaleSheetLayoutView="100" workbookViewId="0">
      <selection activeCell="F12" sqref="F12"/>
    </sheetView>
  </sheetViews>
  <sheetFormatPr baseColWidth="10" defaultRowHeight="11.25"/>
  <cols>
    <col min="1" max="1" width="22.7109375" style="274" customWidth="1"/>
    <col min="2" max="2" width="53.5703125" style="274" customWidth="1"/>
    <col min="3" max="3" width="18.7109375" style="274" bestFit="1" customWidth="1"/>
    <col min="4" max="4" width="17" style="274" bestFit="1" customWidth="1"/>
    <col min="5" max="5" width="12.42578125" style="274" customWidth="1"/>
    <col min="6" max="16384" width="11.42578125" style="274"/>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333">
        <v>7000</v>
      </c>
      <c r="B11" s="332" t="s">
        <v>370</v>
      </c>
      <c r="C11" s="122"/>
      <c r="D11" s="122"/>
    </row>
    <row r="12" spans="1:8" s="120" customFormat="1" ht="12.75">
      <c r="A12" s="333"/>
      <c r="B12" s="332"/>
      <c r="C12" s="122"/>
      <c r="D12" s="122"/>
    </row>
    <row r="13" spans="1:8" s="120" customFormat="1">
      <c r="A13" s="125" t="s">
        <v>46</v>
      </c>
      <c r="B13" s="125" t="s">
        <v>47</v>
      </c>
      <c r="C13" s="125" t="s">
        <v>75</v>
      </c>
      <c r="D13" s="125" t="s">
        <v>76</v>
      </c>
      <c r="E13" s="125" t="s">
        <v>77</v>
      </c>
    </row>
    <row r="14" spans="1:8" s="120" customFormat="1">
      <c r="A14" s="334">
        <v>7100</v>
      </c>
      <c r="B14" s="335" t="s">
        <v>338</v>
      </c>
      <c r="C14" s="336"/>
      <c r="D14" s="336"/>
      <c r="E14" s="337"/>
    </row>
    <row r="15" spans="1:8" s="120" customFormat="1">
      <c r="A15" s="329">
        <v>7110</v>
      </c>
      <c r="B15" s="338" t="s">
        <v>339</v>
      </c>
      <c r="C15" s="336"/>
      <c r="D15" s="336"/>
      <c r="E15" s="337"/>
    </row>
    <row r="16" spans="1:8" s="120" customFormat="1">
      <c r="A16" s="329">
        <v>7120</v>
      </c>
      <c r="B16" s="338" t="s">
        <v>340</v>
      </c>
      <c r="C16" s="336"/>
      <c r="D16" s="336"/>
      <c r="E16" s="337"/>
    </row>
    <row r="17" spans="1:5" s="120" customFormat="1">
      <c r="A17" s="329">
        <v>7130</v>
      </c>
      <c r="B17" s="338" t="s">
        <v>341</v>
      </c>
      <c r="C17" s="336"/>
      <c r="D17" s="336"/>
      <c r="E17" s="337"/>
    </row>
    <row r="18" spans="1:5" s="120" customFormat="1" ht="22.5">
      <c r="A18" s="329">
        <v>7140</v>
      </c>
      <c r="B18" s="338" t="s">
        <v>342</v>
      </c>
      <c r="C18" s="336"/>
      <c r="D18" s="336"/>
      <c r="E18" s="337"/>
    </row>
    <row r="19" spans="1:5" s="120" customFormat="1" ht="22.5">
      <c r="A19" s="329">
        <v>7150</v>
      </c>
      <c r="B19" s="338" t="s">
        <v>343</v>
      </c>
      <c r="C19" s="336"/>
      <c r="D19" s="336"/>
      <c r="E19" s="337"/>
    </row>
    <row r="20" spans="1:5" s="120" customFormat="1">
      <c r="A20" s="329">
        <v>7160</v>
      </c>
      <c r="B20" s="338" t="s">
        <v>344</v>
      </c>
      <c r="C20" s="336"/>
      <c r="D20" s="336"/>
      <c r="E20" s="337"/>
    </row>
    <row r="21" spans="1:5" s="120" customFormat="1">
      <c r="A21" s="334">
        <v>7200</v>
      </c>
      <c r="B21" s="335" t="s">
        <v>345</v>
      </c>
      <c r="C21" s="336"/>
      <c r="D21" s="336"/>
      <c r="E21" s="337"/>
    </row>
    <row r="22" spans="1:5" s="120" customFormat="1" ht="22.5">
      <c r="A22" s="329">
        <v>7210</v>
      </c>
      <c r="B22" s="338" t="s">
        <v>346</v>
      </c>
      <c r="C22" s="336"/>
      <c r="D22" s="336"/>
      <c r="E22" s="337"/>
    </row>
    <row r="23" spans="1:5" s="120" customFormat="1" ht="22.5">
      <c r="A23" s="329">
        <v>7220</v>
      </c>
      <c r="B23" s="338" t="s">
        <v>347</v>
      </c>
      <c r="C23" s="336"/>
      <c r="D23" s="336"/>
      <c r="E23" s="337"/>
    </row>
    <row r="24" spans="1:5" s="120" customFormat="1" ht="12.95" customHeight="1">
      <c r="A24" s="329">
        <v>7230</v>
      </c>
      <c r="B24" s="339" t="s">
        <v>348</v>
      </c>
      <c r="C24" s="337"/>
      <c r="D24" s="337"/>
      <c r="E24" s="337"/>
    </row>
    <row r="25" spans="1:5" s="120" customFormat="1" ht="22.5">
      <c r="A25" s="329">
        <v>7240</v>
      </c>
      <c r="B25" s="339" t="s">
        <v>349</v>
      </c>
      <c r="C25" s="337"/>
      <c r="D25" s="337"/>
      <c r="E25" s="337"/>
    </row>
    <row r="26" spans="1:5" s="120" customFormat="1" ht="22.5">
      <c r="A26" s="329">
        <v>7250</v>
      </c>
      <c r="B26" s="339" t="s">
        <v>350</v>
      </c>
      <c r="C26" s="337"/>
      <c r="D26" s="337"/>
      <c r="E26" s="337"/>
    </row>
    <row r="27" spans="1:5" s="120" customFormat="1" ht="22.5">
      <c r="A27" s="329">
        <v>7260</v>
      </c>
      <c r="B27" s="339" t="s">
        <v>351</v>
      </c>
      <c r="C27" s="337"/>
      <c r="D27" s="337"/>
      <c r="E27" s="337"/>
    </row>
    <row r="28" spans="1:5" s="120" customFormat="1">
      <c r="A28" s="334">
        <v>7300</v>
      </c>
      <c r="B28" s="340" t="s">
        <v>352</v>
      </c>
      <c r="C28" s="337"/>
      <c r="D28" s="337"/>
      <c r="E28" s="337"/>
    </row>
    <row r="29" spans="1:5" s="120" customFormat="1">
      <c r="A29" s="329">
        <v>7310</v>
      </c>
      <c r="B29" s="339" t="s">
        <v>353</v>
      </c>
      <c r="C29" s="337"/>
      <c r="D29" s="337"/>
      <c r="E29" s="337"/>
    </row>
    <row r="30" spans="1:5" s="120" customFormat="1">
      <c r="A30" s="329">
        <v>7320</v>
      </c>
      <c r="B30" s="339" t="s">
        <v>354</v>
      </c>
      <c r="C30" s="337"/>
      <c r="D30" s="337"/>
      <c r="E30" s="337"/>
    </row>
    <row r="31" spans="1:5" s="120" customFormat="1">
      <c r="A31" s="329">
        <v>7330</v>
      </c>
      <c r="B31" s="339" t="s">
        <v>355</v>
      </c>
      <c r="C31" s="337"/>
      <c r="D31" s="337"/>
      <c r="E31" s="337"/>
    </row>
    <row r="32" spans="1:5" s="120" customFormat="1">
      <c r="A32" s="329">
        <v>7340</v>
      </c>
      <c r="B32" s="339" t="s">
        <v>356</v>
      </c>
      <c r="C32" s="337"/>
      <c r="D32" s="337"/>
      <c r="E32" s="337"/>
    </row>
    <row r="33" spans="1:5" s="120" customFormat="1">
      <c r="A33" s="329">
        <v>7350</v>
      </c>
      <c r="B33" s="339" t="s">
        <v>357</v>
      </c>
      <c r="C33" s="337"/>
      <c r="D33" s="337"/>
      <c r="E33" s="337"/>
    </row>
    <row r="34" spans="1:5" s="120" customFormat="1">
      <c r="A34" s="329">
        <v>7360</v>
      </c>
      <c r="B34" s="339" t="s">
        <v>358</v>
      </c>
      <c r="C34" s="337"/>
      <c r="D34" s="337"/>
      <c r="E34" s="337"/>
    </row>
    <row r="35" spans="1:5" s="120" customFormat="1">
      <c r="A35" s="334">
        <v>7400</v>
      </c>
      <c r="B35" s="340" t="s">
        <v>359</v>
      </c>
      <c r="C35" s="337"/>
      <c r="D35" s="337"/>
      <c r="E35" s="337"/>
    </row>
    <row r="36" spans="1:5" s="120" customFormat="1">
      <c r="A36" s="329">
        <v>7410</v>
      </c>
      <c r="B36" s="339" t="s">
        <v>360</v>
      </c>
      <c r="C36" s="337"/>
      <c r="D36" s="337"/>
      <c r="E36" s="337"/>
    </row>
    <row r="37" spans="1:5" s="120" customFormat="1">
      <c r="A37" s="329">
        <v>7420</v>
      </c>
      <c r="B37" s="339" t="s">
        <v>361</v>
      </c>
      <c r="C37" s="337"/>
      <c r="D37" s="337"/>
      <c r="E37" s="337"/>
    </row>
    <row r="38" spans="1:5" s="120" customFormat="1" ht="22.5">
      <c r="A38" s="334">
        <v>7500</v>
      </c>
      <c r="B38" s="340" t="s">
        <v>362</v>
      </c>
      <c r="C38" s="337"/>
      <c r="D38" s="337"/>
      <c r="E38" s="337"/>
    </row>
    <row r="39" spans="1:5" s="120" customFormat="1" ht="22.5">
      <c r="A39" s="329">
        <v>7510</v>
      </c>
      <c r="B39" s="339" t="s">
        <v>363</v>
      </c>
      <c r="C39" s="337"/>
      <c r="D39" s="337"/>
      <c r="E39" s="337"/>
    </row>
    <row r="40" spans="1:5" s="120" customFormat="1" ht="22.5">
      <c r="A40" s="329">
        <v>7520</v>
      </c>
      <c r="B40" s="339" t="s">
        <v>364</v>
      </c>
      <c r="C40" s="337"/>
      <c r="D40" s="337"/>
      <c r="E40" s="337"/>
    </row>
    <row r="41" spans="1:5" s="120" customFormat="1">
      <c r="A41" s="334">
        <v>7600</v>
      </c>
      <c r="B41" s="340" t="s">
        <v>365</v>
      </c>
      <c r="C41" s="337"/>
      <c r="D41" s="337"/>
      <c r="E41" s="337"/>
    </row>
    <row r="42" spans="1:5" s="120" customFormat="1">
      <c r="A42" s="329">
        <v>7610</v>
      </c>
      <c r="B42" s="338" t="s">
        <v>366</v>
      </c>
      <c r="C42" s="336"/>
      <c r="D42" s="336"/>
      <c r="E42" s="337"/>
    </row>
    <row r="43" spans="1:5" s="120" customFormat="1">
      <c r="A43" s="329">
        <v>7620</v>
      </c>
      <c r="B43" s="338" t="s">
        <v>367</v>
      </c>
      <c r="C43" s="336"/>
      <c r="D43" s="336"/>
      <c r="E43" s="337"/>
    </row>
    <row r="44" spans="1:5" s="120" customFormat="1">
      <c r="A44" s="329">
        <v>7630</v>
      </c>
      <c r="B44" s="338" t="s">
        <v>368</v>
      </c>
      <c r="C44" s="336"/>
      <c r="D44" s="336"/>
      <c r="E44" s="337"/>
    </row>
    <row r="45" spans="1:5" s="120" customFormat="1">
      <c r="A45" s="329">
        <v>7640</v>
      </c>
      <c r="B45" s="339" t="s">
        <v>369</v>
      </c>
      <c r="C45" s="337"/>
      <c r="D45" s="337"/>
      <c r="E45" s="337"/>
    </row>
    <row r="46" spans="1:5" s="120" customFormat="1">
      <c r="A46" s="329"/>
      <c r="B46" s="339"/>
      <c r="C46" s="337"/>
      <c r="D46" s="337"/>
      <c r="E46" s="337"/>
    </row>
    <row r="47" spans="1:5" s="120" customFormat="1">
      <c r="A47" s="334" t="s">
        <v>371</v>
      </c>
      <c r="B47" s="341" t="s">
        <v>372</v>
      </c>
      <c r="C47" s="337"/>
      <c r="D47" s="337"/>
      <c r="E47" s="337"/>
    </row>
    <row r="48" spans="1:5" s="120" customFormat="1">
      <c r="A48" s="329" t="s">
        <v>373</v>
      </c>
      <c r="B48" s="342" t="s">
        <v>374</v>
      </c>
      <c r="C48" s="337"/>
      <c r="D48" s="337"/>
      <c r="E48" s="337"/>
    </row>
    <row r="49" spans="1:8" s="120" customFormat="1">
      <c r="A49" s="329" t="s">
        <v>375</v>
      </c>
      <c r="B49" s="342" t="s">
        <v>376</v>
      </c>
      <c r="C49" s="337"/>
      <c r="D49" s="337"/>
      <c r="E49" s="337"/>
    </row>
    <row r="50" spans="1:8" s="120" customFormat="1">
      <c r="A50" s="329" t="s">
        <v>377</v>
      </c>
      <c r="B50" s="342" t="s">
        <v>378</v>
      </c>
      <c r="C50" s="337"/>
      <c r="D50" s="337"/>
      <c r="E50" s="337"/>
    </row>
    <row r="51" spans="1:8" s="120" customFormat="1">
      <c r="A51" s="329" t="s">
        <v>379</v>
      </c>
      <c r="B51" s="342" t="s">
        <v>380</v>
      </c>
      <c r="C51" s="337"/>
      <c r="D51" s="337"/>
      <c r="E51" s="337"/>
    </row>
    <row r="52" spans="1:8" s="120" customFormat="1">
      <c r="A52" s="329" t="s">
        <v>381</v>
      </c>
      <c r="B52" s="342" t="s">
        <v>382</v>
      </c>
      <c r="C52" s="337"/>
      <c r="D52" s="337"/>
      <c r="E52" s="337"/>
    </row>
    <row r="53" spans="1:8" s="120" customFormat="1">
      <c r="A53" s="329" t="s">
        <v>383</v>
      </c>
      <c r="B53" s="342" t="s">
        <v>384</v>
      </c>
      <c r="C53" s="337"/>
      <c r="D53" s="337"/>
      <c r="E53" s="337"/>
    </row>
    <row r="54" spans="1:8" s="120" customFormat="1" ht="12">
      <c r="A54" s="320" t="s">
        <v>321</v>
      </c>
      <c r="B54" s="131"/>
    </row>
    <row r="55" spans="1:8" s="120" customFormat="1">
      <c r="A55" s="122"/>
      <c r="B55" s="131"/>
    </row>
    <row r="56" spans="1:8" s="120" customFormat="1" ht="12.75">
      <c r="A56" s="321" t="s">
        <v>385</v>
      </c>
      <c r="B56" s="131"/>
    </row>
    <row r="57" spans="1:8" s="120" customFormat="1" ht="12.75">
      <c r="A57" s="321"/>
    </row>
    <row r="58" spans="1:8" s="120" customFormat="1" ht="12.75">
      <c r="A58" s="333">
        <v>8000</v>
      </c>
      <c r="B58" s="332" t="s">
        <v>323</v>
      </c>
    </row>
    <row r="59" spans="1:8" s="120" customFormat="1">
      <c r="B59" s="1024" t="s">
        <v>126</v>
      </c>
      <c r="C59" s="1024"/>
      <c r="D59" s="1024"/>
      <c r="E59" s="1024"/>
      <c r="H59" s="123"/>
    </row>
    <row r="60" spans="1:8" s="120" customFormat="1">
      <c r="A60" s="124" t="s">
        <v>46</v>
      </c>
      <c r="B60" s="124" t="s">
        <v>47</v>
      </c>
      <c r="C60" s="125" t="s">
        <v>75</v>
      </c>
      <c r="D60" s="125" t="s">
        <v>76</v>
      </c>
      <c r="E60" s="125" t="s">
        <v>77</v>
      </c>
      <c r="H60" s="123"/>
    </row>
    <row r="61" spans="1:8" s="120" customFormat="1">
      <c r="A61" s="326" t="s">
        <v>1333</v>
      </c>
      <c r="B61" s="327" t="s">
        <v>1334</v>
      </c>
      <c r="C61" s="405">
        <v>85847420</v>
      </c>
      <c r="D61" s="406">
        <v>87587541</v>
      </c>
      <c r="E61" s="406">
        <v>-1740121</v>
      </c>
      <c r="H61" s="123"/>
    </row>
    <row r="62" spans="1:8" s="120" customFormat="1">
      <c r="A62" s="322" t="s">
        <v>1335</v>
      </c>
      <c r="B62" s="126" t="s">
        <v>1336</v>
      </c>
      <c r="C62" s="405">
        <v>1319256.4400000125</v>
      </c>
      <c r="D62" s="406">
        <v>0</v>
      </c>
      <c r="E62" s="406">
        <v>1319256.4400000125</v>
      </c>
      <c r="F62" s="123"/>
      <c r="H62" s="123"/>
    </row>
    <row r="63" spans="1:8" s="120" customFormat="1">
      <c r="A63" s="322" t="s">
        <v>1337</v>
      </c>
      <c r="B63" s="126" t="s">
        <v>1338</v>
      </c>
      <c r="C63" s="405">
        <v>98356325.760000005</v>
      </c>
      <c r="D63" s="406">
        <v>99335220.650000006</v>
      </c>
      <c r="E63" s="406">
        <v>-978894.8900000006</v>
      </c>
      <c r="F63" s="123"/>
      <c r="H63" s="123"/>
    </row>
    <row r="64" spans="1:8" s="120" customFormat="1">
      <c r="A64" s="323" t="s">
        <v>1339</v>
      </c>
      <c r="B64" s="126" t="s">
        <v>1340</v>
      </c>
      <c r="C64" s="405">
        <v>97037069.319999993</v>
      </c>
      <c r="D64" s="406">
        <v>99335220.650000006</v>
      </c>
      <c r="E64" s="406">
        <v>-2298151.3300000131</v>
      </c>
      <c r="F64" s="123"/>
      <c r="H64" s="123"/>
    </row>
    <row r="65" spans="1:8" s="120" customFormat="1">
      <c r="A65" s="323" t="s">
        <v>1341</v>
      </c>
      <c r="B65" s="126" t="s">
        <v>1342</v>
      </c>
      <c r="C65" s="405">
        <v>97037069.319999993</v>
      </c>
      <c r="D65" s="406">
        <v>99335220.650000006</v>
      </c>
      <c r="E65" s="406">
        <v>-2298151.3300000131</v>
      </c>
      <c r="F65" s="123"/>
      <c r="H65" s="123"/>
    </row>
    <row r="66" spans="1:8" s="120" customFormat="1">
      <c r="A66" s="323" t="s">
        <v>1343</v>
      </c>
      <c r="B66" s="126" t="s">
        <v>1344</v>
      </c>
      <c r="C66" s="405">
        <v>85847420</v>
      </c>
      <c r="D66" s="406">
        <v>87587541</v>
      </c>
      <c r="E66" s="406">
        <v>-1740121</v>
      </c>
      <c r="F66" s="123"/>
      <c r="H66" s="123"/>
    </row>
    <row r="67" spans="1:8" s="120" customFormat="1">
      <c r="A67" s="328" t="s">
        <v>1345</v>
      </c>
      <c r="B67" s="327" t="s">
        <v>1346</v>
      </c>
      <c r="C67" s="405">
        <v>4188315.6600000113</v>
      </c>
      <c r="D67" s="406">
        <v>4883960.3900000006</v>
      </c>
      <c r="E67" s="406">
        <v>-695644.72999998927</v>
      </c>
      <c r="F67" s="123"/>
      <c r="G67" s="123"/>
      <c r="H67" s="123"/>
    </row>
    <row r="68" spans="1:8" s="120" customFormat="1">
      <c r="A68" s="323" t="s">
        <v>1347</v>
      </c>
      <c r="B68" s="126" t="s">
        <v>1348</v>
      </c>
      <c r="C68" s="405">
        <v>98356325.760000005</v>
      </c>
      <c r="D68" s="406">
        <v>99335220.650000006</v>
      </c>
      <c r="E68" s="406">
        <v>-978894.8900000006</v>
      </c>
      <c r="F68" s="123"/>
      <c r="G68" s="123"/>
      <c r="H68" s="123"/>
    </row>
    <row r="69" spans="1:8" s="120" customFormat="1">
      <c r="A69" s="323" t="s">
        <v>1349</v>
      </c>
      <c r="B69" s="126" t="s">
        <v>1350</v>
      </c>
      <c r="C69" s="405">
        <v>94168010.099999994</v>
      </c>
      <c r="D69" s="406">
        <v>94451260.260000005</v>
      </c>
      <c r="E69" s="406">
        <v>-283250.16000001132</v>
      </c>
      <c r="F69" s="123"/>
      <c r="G69" s="123"/>
      <c r="H69" s="123"/>
    </row>
    <row r="70" spans="1:8" s="120" customFormat="1">
      <c r="A70" s="323" t="s">
        <v>1351</v>
      </c>
      <c r="B70" s="126" t="s">
        <v>1352</v>
      </c>
      <c r="C70" s="405">
        <v>94168010.099999994</v>
      </c>
      <c r="D70" s="406">
        <v>94451260.260000005</v>
      </c>
      <c r="E70" s="406">
        <v>-283250.16000001132</v>
      </c>
      <c r="F70" s="123"/>
      <c r="G70" s="123"/>
      <c r="H70" s="123"/>
    </row>
    <row r="71" spans="1:8" s="120" customFormat="1">
      <c r="A71" s="323" t="s">
        <v>1353</v>
      </c>
      <c r="B71" s="126" t="s">
        <v>1354</v>
      </c>
      <c r="C71" s="405">
        <v>92653416.569999993</v>
      </c>
      <c r="D71" s="406">
        <v>93014776.950000003</v>
      </c>
      <c r="E71" s="406">
        <v>-361360.38000001013</v>
      </c>
      <c r="F71" s="123"/>
      <c r="G71" s="123"/>
      <c r="H71" s="123"/>
    </row>
    <row r="72" spans="1:8" s="120" customFormat="1">
      <c r="A72" s="323" t="s">
        <v>1355</v>
      </c>
      <c r="B72" s="126" t="s">
        <v>1356</v>
      </c>
      <c r="C72" s="407">
        <v>92653416.569999993</v>
      </c>
      <c r="D72" s="408">
        <v>93014776.950000003</v>
      </c>
      <c r="E72" s="408">
        <v>-361360.38000001013</v>
      </c>
      <c r="F72" s="123"/>
      <c r="G72" s="123"/>
      <c r="H72" s="123"/>
    </row>
    <row r="73" spans="1:8" ht="12">
      <c r="A73" s="320" t="s">
        <v>322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zoomScaleSheetLayoutView="90" workbookViewId="0">
      <selection activeCell="C11" sqref="C11"/>
    </sheetView>
  </sheetViews>
  <sheetFormatPr baseColWidth="10" defaultRowHeight="11.25"/>
  <cols>
    <col min="1" max="1" width="27.28515625" style="19" customWidth="1"/>
    <col min="2" max="2" width="43.7109375" style="19" customWidth="1"/>
    <col min="3" max="3" width="17.7109375" style="21" customWidth="1"/>
    <col min="4" max="4" width="18.28515625" style="164" bestFit="1" customWidth="1"/>
    <col min="5" max="5" width="18.28515625" style="164" customWidth="1"/>
    <col min="6" max="6" width="14.7109375" style="19" customWidth="1"/>
    <col min="7" max="256" width="11.42578125" style="19"/>
    <col min="257" max="257" width="27.28515625" style="19" customWidth="1"/>
    <col min="258" max="258" width="43.7109375" style="19" customWidth="1"/>
    <col min="259" max="259" width="17.7109375" style="19" customWidth="1"/>
    <col min="260" max="260" width="18.28515625" style="19" bestFit="1" customWidth="1"/>
    <col min="261" max="261" width="18.28515625" style="19" customWidth="1"/>
    <col min="262" max="262" width="14.7109375" style="19" customWidth="1"/>
    <col min="263" max="512" width="11.42578125" style="19"/>
    <col min="513" max="513" width="27.28515625" style="19" customWidth="1"/>
    <col min="514" max="514" width="43.7109375" style="19" customWidth="1"/>
    <col min="515" max="515" width="17.7109375" style="19" customWidth="1"/>
    <col min="516" max="516" width="18.28515625" style="19" bestFit="1" customWidth="1"/>
    <col min="517" max="517" width="18.28515625" style="19" customWidth="1"/>
    <col min="518" max="518" width="14.7109375" style="19" customWidth="1"/>
    <col min="519" max="768" width="11.42578125" style="19"/>
    <col min="769" max="769" width="27.28515625" style="19" customWidth="1"/>
    <col min="770" max="770" width="43.7109375" style="19" customWidth="1"/>
    <col min="771" max="771" width="17.7109375" style="19" customWidth="1"/>
    <col min="772" max="772" width="18.28515625" style="19" bestFit="1" customWidth="1"/>
    <col min="773" max="773" width="18.28515625" style="19" customWidth="1"/>
    <col min="774" max="774" width="14.7109375" style="19" customWidth="1"/>
    <col min="775" max="1024" width="11.42578125" style="19"/>
    <col min="1025" max="1025" width="27.28515625" style="19" customWidth="1"/>
    <col min="1026" max="1026" width="43.7109375" style="19" customWidth="1"/>
    <col min="1027" max="1027" width="17.7109375" style="19" customWidth="1"/>
    <col min="1028" max="1028" width="18.28515625" style="19" bestFit="1" customWidth="1"/>
    <col min="1029" max="1029" width="18.28515625" style="19" customWidth="1"/>
    <col min="1030" max="1030" width="14.7109375" style="19" customWidth="1"/>
    <col min="1031" max="1280" width="11.42578125" style="19"/>
    <col min="1281" max="1281" width="27.28515625" style="19" customWidth="1"/>
    <col min="1282" max="1282" width="43.7109375" style="19" customWidth="1"/>
    <col min="1283" max="1283" width="17.7109375" style="19" customWidth="1"/>
    <col min="1284" max="1284" width="18.28515625" style="19" bestFit="1" customWidth="1"/>
    <col min="1285" max="1285" width="18.28515625" style="19" customWidth="1"/>
    <col min="1286" max="1286" width="14.7109375" style="19" customWidth="1"/>
    <col min="1287" max="1536" width="11.42578125" style="19"/>
    <col min="1537" max="1537" width="27.28515625" style="19" customWidth="1"/>
    <col min="1538" max="1538" width="43.7109375" style="19" customWidth="1"/>
    <col min="1539" max="1539" width="17.7109375" style="19" customWidth="1"/>
    <col min="1540" max="1540" width="18.28515625" style="19" bestFit="1" customWidth="1"/>
    <col min="1541" max="1541" width="18.28515625" style="19" customWidth="1"/>
    <col min="1542" max="1542" width="14.7109375" style="19" customWidth="1"/>
    <col min="1543" max="1792" width="11.42578125" style="19"/>
    <col min="1793" max="1793" width="27.28515625" style="19" customWidth="1"/>
    <col min="1794" max="1794" width="43.7109375" style="19" customWidth="1"/>
    <col min="1795" max="1795" width="17.7109375" style="19" customWidth="1"/>
    <col min="1796" max="1796" width="18.28515625" style="19" bestFit="1" customWidth="1"/>
    <col min="1797" max="1797" width="18.28515625" style="19" customWidth="1"/>
    <col min="1798" max="1798" width="14.7109375" style="19" customWidth="1"/>
    <col min="1799" max="2048" width="11.42578125" style="19"/>
    <col min="2049" max="2049" width="27.28515625" style="19" customWidth="1"/>
    <col min="2050" max="2050" width="43.7109375" style="19" customWidth="1"/>
    <col min="2051" max="2051" width="17.7109375" style="19" customWidth="1"/>
    <col min="2052" max="2052" width="18.28515625" style="19" bestFit="1" customWidth="1"/>
    <col min="2053" max="2053" width="18.28515625" style="19" customWidth="1"/>
    <col min="2054" max="2054" width="14.7109375" style="19" customWidth="1"/>
    <col min="2055" max="2304" width="11.42578125" style="19"/>
    <col min="2305" max="2305" width="27.28515625" style="19" customWidth="1"/>
    <col min="2306" max="2306" width="43.7109375" style="19" customWidth="1"/>
    <col min="2307" max="2307" width="17.7109375" style="19" customWidth="1"/>
    <col min="2308" max="2308" width="18.28515625" style="19" bestFit="1" customWidth="1"/>
    <col min="2309" max="2309" width="18.28515625" style="19" customWidth="1"/>
    <col min="2310" max="2310" width="14.7109375" style="19" customWidth="1"/>
    <col min="2311" max="2560" width="11.42578125" style="19"/>
    <col min="2561" max="2561" width="27.28515625" style="19" customWidth="1"/>
    <col min="2562" max="2562" width="43.7109375" style="19" customWidth="1"/>
    <col min="2563" max="2563" width="17.7109375" style="19" customWidth="1"/>
    <col min="2564" max="2564" width="18.28515625" style="19" bestFit="1" customWidth="1"/>
    <col min="2565" max="2565" width="18.28515625" style="19" customWidth="1"/>
    <col min="2566" max="2566" width="14.7109375" style="19" customWidth="1"/>
    <col min="2567" max="2816" width="11.42578125" style="19"/>
    <col min="2817" max="2817" width="27.28515625" style="19" customWidth="1"/>
    <col min="2818" max="2818" width="43.7109375" style="19" customWidth="1"/>
    <col min="2819" max="2819" width="17.7109375" style="19" customWidth="1"/>
    <col min="2820" max="2820" width="18.28515625" style="19" bestFit="1" customWidth="1"/>
    <col min="2821" max="2821" width="18.28515625" style="19" customWidth="1"/>
    <col min="2822" max="2822" width="14.7109375" style="19" customWidth="1"/>
    <col min="2823" max="3072" width="11.42578125" style="19"/>
    <col min="3073" max="3073" width="27.28515625" style="19" customWidth="1"/>
    <col min="3074" max="3074" width="43.7109375" style="19" customWidth="1"/>
    <col min="3075" max="3075" width="17.7109375" style="19" customWidth="1"/>
    <col min="3076" max="3076" width="18.28515625" style="19" bestFit="1" customWidth="1"/>
    <col min="3077" max="3077" width="18.28515625" style="19" customWidth="1"/>
    <col min="3078" max="3078" width="14.7109375" style="19" customWidth="1"/>
    <col min="3079" max="3328" width="11.42578125" style="19"/>
    <col min="3329" max="3329" width="27.28515625" style="19" customWidth="1"/>
    <col min="3330" max="3330" width="43.7109375" style="19" customWidth="1"/>
    <col min="3331" max="3331" width="17.7109375" style="19" customWidth="1"/>
    <col min="3332" max="3332" width="18.28515625" style="19" bestFit="1" customWidth="1"/>
    <col min="3333" max="3333" width="18.28515625" style="19" customWidth="1"/>
    <col min="3334" max="3334" width="14.7109375" style="19" customWidth="1"/>
    <col min="3335" max="3584" width="11.42578125" style="19"/>
    <col min="3585" max="3585" width="27.28515625" style="19" customWidth="1"/>
    <col min="3586" max="3586" width="43.7109375" style="19" customWidth="1"/>
    <col min="3587" max="3587" width="17.7109375" style="19" customWidth="1"/>
    <col min="3588" max="3588" width="18.28515625" style="19" bestFit="1" customWidth="1"/>
    <col min="3589" max="3589" width="18.28515625" style="19" customWidth="1"/>
    <col min="3590" max="3590" width="14.7109375" style="19" customWidth="1"/>
    <col min="3591" max="3840" width="11.42578125" style="19"/>
    <col min="3841" max="3841" width="27.28515625" style="19" customWidth="1"/>
    <col min="3842" max="3842" width="43.7109375" style="19" customWidth="1"/>
    <col min="3843" max="3843" width="17.7109375" style="19" customWidth="1"/>
    <col min="3844" max="3844" width="18.28515625" style="19" bestFit="1" customWidth="1"/>
    <col min="3845" max="3845" width="18.28515625" style="19" customWidth="1"/>
    <col min="3846" max="3846" width="14.7109375" style="19" customWidth="1"/>
    <col min="3847" max="4096" width="11.42578125" style="19"/>
    <col min="4097" max="4097" width="27.28515625" style="19" customWidth="1"/>
    <col min="4098" max="4098" width="43.7109375" style="19" customWidth="1"/>
    <col min="4099" max="4099" width="17.7109375" style="19" customWidth="1"/>
    <col min="4100" max="4100" width="18.28515625" style="19" bestFit="1" customWidth="1"/>
    <col min="4101" max="4101" width="18.28515625" style="19" customWidth="1"/>
    <col min="4102" max="4102" width="14.7109375" style="19" customWidth="1"/>
    <col min="4103" max="4352" width="11.42578125" style="19"/>
    <col min="4353" max="4353" width="27.28515625" style="19" customWidth="1"/>
    <col min="4354" max="4354" width="43.7109375" style="19" customWidth="1"/>
    <col min="4355" max="4355" width="17.7109375" style="19" customWidth="1"/>
    <col min="4356" max="4356" width="18.28515625" style="19" bestFit="1" customWidth="1"/>
    <col min="4357" max="4357" width="18.28515625" style="19" customWidth="1"/>
    <col min="4358" max="4358" width="14.7109375" style="19" customWidth="1"/>
    <col min="4359" max="4608" width="11.42578125" style="19"/>
    <col min="4609" max="4609" width="27.28515625" style="19" customWidth="1"/>
    <col min="4610" max="4610" width="43.7109375" style="19" customWidth="1"/>
    <col min="4611" max="4611" width="17.7109375" style="19" customWidth="1"/>
    <col min="4612" max="4612" width="18.28515625" style="19" bestFit="1" customWidth="1"/>
    <col min="4613" max="4613" width="18.28515625" style="19" customWidth="1"/>
    <col min="4614" max="4614" width="14.7109375" style="19" customWidth="1"/>
    <col min="4615" max="4864" width="11.42578125" style="19"/>
    <col min="4865" max="4865" width="27.28515625" style="19" customWidth="1"/>
    <col min="4866" max="4866" width="43.7109375" style="19" customWidth="1"/>
    <col min="4867" max="4867" width="17.7109375" style="19" customWidth="1"/>
    <col min="4868" max="4868" width="18.28515625" style="19" bestFit="1" customWidth="1"/>
    <col min="4869" max="4869" width="18.28515625" style="19" customWidth="1"/>
    <col min="4870" max="4870" width="14.7109375" style="19" customWidth="1"/>
    <col min="4871" max="5120" width="11.42578125" style="19"/>
    <col min="5121" max="5121" width="27.28515625" style="19" customWidth="1"/>
    <col min="5122" max="5122" width="43.7109375" style="19" customWidth="1"/>
    <col min="5123" max="5123" width="17.7109375" style="19" customWidth="1"/>
    <col min="5124" max="5124" width="18.28515625" style="19" bestFit="1" customWidth="1"/>
    <col min="5125" max="5125" width="18.28515625" style="19" customWidth="1"/>
    <col min="5126" max="5126" width="14.7109375" style="19" customWidth="1"/>
    <col min="5127" max="5376" width="11.42578125" style="19"/>
    <col min="5377" max="5377" width="27.28515625" style="19" customWidth="1"/>
    <col min="5378" max="5378" width="43.7109375" style="19" customWidth="1"/>
    <col min="5379" max="5379" width="17.7109375" style="19" customWidth="1"/>
    <col min="5380" max="5380" width="18.28515625" style="19" bestFit="1" customWidth="1"/>
    <col min="5381" max="5381" width="18.28515625" style="19" customWidth="1"/>
    <col min="5382" max="5382" width="14.7109375" style="19" customWidth="1"/>
    <col min="5383" max="5632" width="11.42578125" style="19"/>
    <col min="5633" max="5633" width="27.28515625" style="19" customWidth="1"/>
    <col min="5634" max="5634" width="43.7109375" style="19" customWidth="1"/>
    <col min="5635" max="5635" width="17.7109375" style="19" customWidth="1"/>
    <col min="5636" max="5636" width="18.28515625" style="19" bestFit="1" customWidth="1"/>
    <col min="5637" max="5637" width="18.28515625" style="19" customWidth="1"/>
    <col min="5638" max="5638" width="14.7109375" style="19" customWidth="1"/>
    <col min="5639" max="5888" width="11.42578125" style="19"/>
    <col min="5889" max="5889" width="27.28515625" style="19" customWidth="1"/>
    <col min="5890" max="5890" width="43.7109375" style="19" customWidth="1"/>
    <col min="5891" max="5891" width="17.7109375" style="19" customWidth="1"/>
    <col min="5892" max="5892" width="18.28515625" style="19" bestFit="1" customWidth="1"/>
    <col min="5893" max="5893" width="18.28515625" style="19" customWidth="1"/>
    <col min="5894" max="5894" width="14.7109375" style="19" customWidth="1"/>
    <col min="5895" max="6144" width="11.42578125" style="19"/>
    <col min="6145" max="6145" width="27.28515625" style="19" customWidth="1"/>
    <col min="6146" max="6146" width="43.7109375" style="19" customWidth="1"/>
    <col min="6147" max="6147" width="17.7109375" style="19" customWidth="1"/>
    <col min="6148" max="6148" width="18.28515625" style="19" bestFit="1" customWidth="1"/>
    <col min="6149" max="6149" width="18.28515625" style="19" customWidth="1"/>
    <col min="6150" max="6150" width="14.7109375" style="19" customWidth="1"/>
    <col min="6151" max="6400" width="11.42578125" style="19"/>
    <col min="6401" max="6401" width="27.28515625" style="19" customWidth="1"/>
    <col min="6402" max="6402" width="43.7109375" style="19" customWidth="1"/>
    <col min="6403" max="6403" width="17.7109375" style="19" customWidth="1"/>
    <col min="6404" max="6404" width="18.28515625" style="19" bestFit="1" customWidth="1"/>
    <col min="6405" max="6405" width="18.28515625" style="19" customWidth="1"/>
    <col min="6406" max="6406" width="14.7109375" style="19" customWidth="1"/>
    <col min="6407" max="6656" width="11.42578125" style="19"/>
    <col min="6657" max="6657" width="27.28515625" style="19" customWidth="1"/>
    <col min="6658" max="6658" width="43.7109375" style="19" customWidth="1"/>
    <col min="6659" max="6659" width="17.7109375" style="19" customWidth="1"/>
    <col min="6660" max="6660" width="18.28515625" style="19" bestFit="1" customWidth="1"/>
    <col min="6661" max="6661" width="18.28515625" style="19" customWidth="1"/>
    <col min="6662" max="6662" width="14.7109375" style="19" customWidth="1"/>
    <col min="6663" max="6912" width="11.42578125" style="19"/>
    <col min="6913" max="6913" width="27.28515625" style="19" customWidth="1"/>
    <col min="6914" max="6914" width="43.7109375" style="19" customWidth="1"/>
    <col min="6915" max="6915" width="17.7109375" style="19" customWidth="1"/>
    <col min="6916" max="6916" width="18.28515625" style="19" bestFit="1" customWidth="1"/>
    <col min="6917" max="6917" width="18.28515625" style="19" customWidth="1"/>
    <col min="6918" max="6918" width="14.7109375" style="19" customWidth="1"/>
    <col min="6919" max="7168" width="11.42578125" style="19"/>
    <col min="7169" max="7169" width="27.28515625" style="19" customWidth="1"/>
    <col min="7170" max="7170" width="43.7109375" style="19" customWidth="1"/>
    <col min="7171" max="7171" width="17.7109375" style="19" customWidth="1"/>
    <col min="7172" max="7172" width="18.28515625" style="19" bestFit="1" customWidth="1"/>
    <col min="7173" max="7173" width="18.28515625" style="19" customWidth="1"/>
    <col min="7174" max="7174" width="14.7109375" style="19" customWidth="1"/>
    <col min="7175" max="7424" width="11.42578125" style="19"/>
    <col min="7425" max="7425" width="27.28515625" style="19" customWidth="1"/>
    <col min="7426" max="7426" width="43.7109375" style="19" customWidth="1"/>
    <col min="7427" max="7427" width="17.7109375" style="19" customWidth="1"/>
    <col min="7428" max="7428" width="18.28515625" style="19" bestFit="1" customWidth="1"/>
    <col min="7429" max="7429" width="18.28515625" style="19" customWidth="1"/>
    <col min="7430" max="7430" width="14.7109375" style="19" customWidth="1"/>
    <col min="7431" max="7680" width="11.42578125" style="19"/>
    <col min="7681" max="7681" width="27.28515625" style="19" customWidth="1"/>
    <col min="7682" max="7682" width="43.7109375" style="19" customWidth="1"/>
    <col min="7683" max="7683" width="17.7109375" style="19" customWidth="1"/>
    <col min="7684" max="7684" width="18.28515625" style="19" bestFit="1" customWidth="1"/>
    <col min="7685" max="7685" width="18.28515625" style="19" customWidth="1"/>
    <col min="7686" max="7686" width="14.7109375" style="19" customWidth="1"/>
    <col min="7687" max="7936" width="11.42578125" style="19"/>
    <col min="7937" max="7937" width="27.28515625" style="19" customWidth="1"/>
    <col min="7938" max="7938" width="43.7109375" style="19" customWidth="1"/>
    <col min="7939" max="7939" width="17.7109375" style="19" customWidth="1"/>
    <col min="7940" max="7940" width="18.28515625" style="19" bestFit="1" customWidth="1"/>
    <col min="7941" max="7941" width="18.28515625" style="19" customWidth="1"/>
    <col min="7942" max="7942" width="14.7109375" style="19" customWidth="1"/>
    <col min="7943" max="8192" width="11.42578125" style="19"/>
    <col min="8193" max="8193" width="27.28515625" style="19" customWidth="1"/>
    <col min="8194" max="8194" width="43.7109375" style="19" customWidth="1"/>
    <col min="8195" max="8195" width="17.7109375" style="19" customWidth="1"/>
    <col min="8196" max="8196" width="18.28515625" style="19" bestFit="1" customWidth="1"/>
    <col min="8197" max="8197" width="18.28515625" style="19" customWidth="1"/>
    <col min="8198" max="8198" width="14.7109375" style="19" customWidth="1"/>
    <col min="8199" max="8448" width="11.42578125" style="19"/>
    <col min="8449" max="8449" width="27.28515625" style="19" customWidth="1"/>
    <col min="8450" max="8450" width="43.7109375" style="19" customWidth="1"/>
    <col min="8451" max="8451" width="17.7109375" style="19" customWidth="1"/>
    <col min="8452" max="8452" width="18.28515625" style="19" bestFit="1" customWidth="1"/>
    <col min="8453" max="8453" width="18.28515625" style="19" customWidth="1"/>
    <col min="8454" max="8454" width="14.7109375" style="19" customWidth="1"/>
    <col min="8455" max="8704" width="11.42578125" style="19"/>
    <col min="8705" max="8705" width="27.28515625" style="19" customWidth="1"/>
    <col min="8706" max="8706" width="43.7109375" style="19" customWidth="1"/>
    <col min="8707" max="8707" width="17.7109375" style="19" customWidth="1"/>
    <col min="8708" max="8708" width="18.28515625" style="19" bestFit="1" customWidth="1"/>
    <col min="8709" max="8709" width="18.28515625" style="19" customWidth="1"/>
    <col min="8710" max="8710" width="14.7109375" style="19" customWidth="1"/>
    <col min="8711" max="8960" width="11.42578125" style="19"/>
    <col min="8961" max="8961" width="27.28515625" style="19" customWidth="1"/>
    <col min="8962" max="8962" width="43.7109375" style="19" customWidth="1"/>
    <col min="8963" max="8963" width="17.7109375" style="19" customWidth="1"/>
    <col min="8964" max="8964" width="18.28515625" style="19" bestFit="1" customWidth="1"/>
    <col min="8965" max="8965" width="18.28515625" style="19" customWidth="1"/>
    <col min="8966" max="8966" width="14.7109375" style="19" customWidth="1"/>
    <col min="8967" max="9216" width="11.42578125" style="19"/>
    <col min="9217" max="9217" width="27.28515625" style="19" customWidth="1"/>
    <col min="9218" max="9218" width="43.7109375" style="19" customWidth="1"/>
    <col min="9219" max="9219" width="17.7109375" style="19" customWidth="1"/>
    <col min="9220" max="9220" width="18.28515625" style="19" bestFit="1" customWidth="1"/>
    <col min="9221" max="9221" width="18.28515625" style="19" customWidth="1"/>
    <col min="9222" max="9222" width="14.7109375" style="19" customWidth="1"/>
    <col min="9223" max="9472" width="11.42578125" style="19"/>
    <col min="9473" max="9473" width="27.28515625" style="19" customWidth="1"/>
    <col min="9474" max="9474" width="43.7109375" style="19" customWidth="1"/>
    <col min="9475" max="9475" width="17.7109375" style="19" customWidth="1"/>
    <col min="9476" max="9476" width="18.28515625" style="19" bestFit="1" customWidth="1"/>
    <col min="9477" max="9477" width="18.28515625" style="19" customWidth="1"/>
    <col min="9478" max="9478" width="14.7109375" style="19" customWidth="1"/>
    <col min="9479" max="9728" width="11.42578125" style="19"/>
    <col min="9729" max="9729" width="27.28515625" style="19" customWidth="1"/>
    <col min="9730" max="9730" width="43.7109375" style="19" customWidth="1"/>
    <col min="9731" max="9731" width="17.7109375" style="19" customWidth="1"/>
    <col min="9732" max="9732" width="18.28515625" style="19" bestFit="1" customWidth="1"/>
    <col min="9733" max="9733" width="18.28515625" style="19" customWidth="1"/>
    <col min="9734" max="9734" width="14.7109375" style="19" customWidth="1"/>
    <col min="9735" max="9984" width="11.42578125" style="19"/>
    <col min="9985" max="9985" width="27.28515625" style="19" customWidth="1"/>
    <col min="9986" max="9986" width="43.7109375" style="19" customWidth="1"/>
    <col min="9987" max="9987" width="17.7109375" style="19" customWidth="1"/>
    <col min="9988" max="9988" width="18.28515625" style="19" bestFit="1" customWidth="1"/>
    <col min="9989" max="9989" width="18.28515625" style="19" customWidth="1"/>
    <col min="9990" max="9990" width="14.7109375" style="19" customWidth="1"/>
    <col min="9991" max="10240" width="11.42578125" style="19"/>
    <col min="10241" max="10241" width="27.28515625" style="19" customWidth="1"/>
    <col min="10242" max="10242" width="43.7109375" style="19" customWidth="1"/>
    <col min="10243" max="10243" width="17.7109375" style="19" customWidth="1"/>
    <col min="10244" max="10244" width="18.28515625" style="19" bestFit="1" customWidth="1"/>
    <col min="10245" max="10245" width="18.28515625" style="19" customWidth="1"/>
    <col min="10246" max="10246" width="14.7109375" style="19" customWidth="1"/>
    <col min="10247" max="10496" width="11.42578125" style="19"/>
    <col min="10497" max="10497" width="27.28515625" style="19" customWidth="1"/>
    <col min="10498" max="10498" width="43.7109375" style="19" customWidth="1"/>
    <col min="10499" max="10499" width="17.7109375" style="19" customWidth="1"/>
    <col min="10500" max="10500" width="18.28515625" style="19" bestFit="1" customWidth="1"/>
    <col min="10501" max="10501" width="18.28515625" style="19" customWidth="1"/>
    <col min="10502" max="10502" width="14.7109375" style="19" customWidth="1"/>
    <col min="10503" max="10752" width="11.42578125" style="19"/>
    <col min="10753" max="10753" width="27.28515625" style="19" customWidth="1"/>
    <col min="10754" max="10754" width="43.7109375" style="19" customWidth="1"/>
    <col min="10755" max="10755" width="17.7109375" style="19" customWidth="1"/>
    <col min="10756" max="10756" width="18.28515625" style="19" bestFit="1" customWidth="1"/>
    <col min="10757" max="10757" width="18.28515625" style="19" customWidth="1"/>
    <col min="10758" max="10758" width="14.7109375" style="19" customWidth="1"/>
    <col min="10759" max="11008" width="11.42578125" style="19"/>
    <col min="11009" max="11009" width="27.28515625" style="19" customWidth="1"/>
    <col min="11010" max="11010" width="43.7109375" style="19" customWidth="1"/>
    <col min="11011" max="11011" width="17.7109375" style="19" customWidth="1"/>
    <col min="11012" max="11012" width="18.28515625" style="19" bestFit="1" customWidth="1"/>
    <col min="11013" max="11013" width="18.28515625" style="19" customWidth="1"/>
    <col min="11014" max="11014" width="14.7109375" style="19" customWidth="1"/>
    <col min="11015" max="11264" width="11.42578125" style="19"/>
    <col min="11265" max="11265" width="27.28515625" style="19" customWidth="1"/>
    <col min="11266" max="11266" width="43.7109375" style="19" customWidth="1"/>
    <col min="11267" max="11267" width="17.7109375" style="19" customWidth="1"/>
    <col min="11268" max="11268" width="18.28515625" style="19" bestFit="1" customWidth="1"/>
    <col min="11269" max="11269" width="18.28515625" style="19" customWidth="1"/>
    <col min="11270" max="11270" width="14.7109375" style="19" customWidth="1"/>
    <col min="11271" max="11520" width="11.42578125" style="19"/>
    <col min="11521" max="11521" width="27.28515625" style="19" customWidth="1"/>
    <col min="11522" max="11522" width="43.7109375" style="19" customWidth="1"/>
    <col min="11523" max="11523" width="17.7109375" style="19" customWidth="1"/>
    <col min="11524" max="11524" width="18.28515625" style="19" bestFit="1" customWidth="1"/>
    <col min="11525" max="11525" width="18.28515625" style="19" customWidth="1"/>
    <col min="11526" max="11526" width="14.7109375" style="19" customWidth="1"/>
    <col min="11527" max="11776" width="11.42578125" style="19"/>
    <col min="11777" max="11777" width="27.28515625" style="19" customWidth="1"/>
    <col min="11778" max="11778" width="43.7109375" style="19" customWidth="1"/>
    <col min="11779" max="11779" width="17.7109375" style="19" customWidth="1"/>
    <col min="11780" max="11780" width="18.28515625" style="19" bestFit="1" customWidth="1"/>
    <col min="11781" max="11781" width="18.28515625" style="19" customWidth="1"/>
    <col min="11782" max="11782" width="14.7109375" style="19" customWidth="1"/>
    <col min="11783" max="12032" width="11.42578125" style="19"/>
    <col min="12033" max="12033" width="27.28515625" style="19" customWidth="1"/>
    <col min="12034" max="12034" width="43.7109375" style="19" customWidth="1"/>
    <col min="12035" max="12035" width="17.7109375" style="19" customWidth="1"/>
    <col min="12036" max="12036" width="18.28515625" style="19" bestFit="1" customWidth="1"/>
    <col min="12037" max="12037" width="18.28515625" style="19" customWidth="1"/>
    <col min="12038" max="12038" width="14.7109375" style="19" customWidth="1"/>
    <col min="12039" max="12288" width="11.42578125" style="19"/>
    <col min="12289" max="12289" width="27.28515625" style="19" customWidth="1"/>
    <col min="12290" max="12290" width="43.7109375" style="19" customWidth="1"/>
    <col min="12291" max="12291" width="17.7109375" style="19" customWidth="1"/>
    <col min="12292" max="12292" width="18.28515625" style="19" bestFit="1" customWidth="1"/>
    <col min="12293" max="12293" width="18.28515625" style="19" customWidth="1"/>
    <col min="12294" max="12294" width="14.7109375" style="19" customWidth="1"/>
    <col min="12295" max="12544" width="11.42578125" style="19"/>
    <col min="12545" max="12545" width="27.28515625" style="19" customWidth="1"/>
    <col min="12546" max="12546" width="43.7109375" style="19" customWidth="1"/>
    <col min="12547" max="12547" width="17.7109375" style="19" customWidth="1"/>
    <col min="12548" max="12548" width="18.28515625" style="19" bestFit="1" customWidth="1"/>
    <col min="12549" max="12549" width="18.28515625" style="19" customWidth="1"/>
    <col min="12550" max="12550" width="14.7109375" style="19" customWidth="1"/>
    <col min="12551" max="12800" width="11.42578125" style="19"/>
    <col min="12801" max="12801" width="27.28515625" style="19" customWidth="1"/>
    <col min="12802" max="12802" width="43.7109375" style="19" customWidth="1"/>
    <col min="12803" max="12803" width="17.7109375" style="19" customWidth="1"/>
    <col min="12804" max="12804" width="18.28515625" style="19" bestFit="1" customWidth="1"/>
    <col min="12805" max="12805" width="18.28515625" style="19" customWidth="1"/>
    <col min="12806" max="12806" width="14.7109375" style="19" customWidth="1"/>
    <col min="12807" max="13056" width="11.42578125" style="19"/>
    <col min="13057" max="13057" width="27.28515625" style="19" customWidth="1"/>
    <col min="13058" max="13058" width="43.7109375" style="19" customWidth="1"/>
    <col min="13059" max="13059" width="17.7109375" style="19" customWidth="1"/>
    <col min="13060" max="13060" width="18.28515625" style="19" bestFit="1" customWidth="1"/>
    <col min="13061" max="13061" width="18.28515625" style="19" customWidth="1"/>
    <col min="13062" max="13062" width="14.7109375" style="19" customWidth="1"/>
    <col min="13063" max="13312" width="11.42578125" style="19"/>
    <col min="13313" max="13313" width="27.28515625" style="19" customWidth="1"/>
    <col min="13314" max="13314" width="43.7109375" style="19" customWidth="1"/>
    <col min="13315" max="13315" width="17.7109375" style="19" customWidth="1"/>
    <col min="13316" max="13316" width="18.28515625" style="19" bestFit="1" customWidth="1"/>
    <col min="13317" max="13317" width="18.28515625" style="19" customWidth="1"/>
    <col min="13318" max="13318" width="14.7109375" style="19" customWidth="1"/>
    <col min="13319" max="13568" width="11.42578125" style="19"/>
    <col min="13569" max="13569" width="27.28515625" style="19" customWidth="1"/>
    <col min="13570" max="13570" width="43.7109375" style="19" customWidth="1"/>
    <col min="13571" max="13571" width="17.7109375" style="19" customWidth="1"/>
    <col min="13572" max="13572" width="18.28515625" style="19" bestFit="1" customWidth="1"/>
    <col min="13573" max="13573" width="18.28515625" style="19" customWidth="1"/>
    <col min="13574" max="13574" width="14.7109375" style="19" customWidth="1"/>
    <col min="13575" max="13824" width="11.42578125" style="19"/>
    <col min="13825" max="13825" width="27.28515625" style="19" customWidth="1"/>
    <col min="13826" max="13826" width="43.7109375" style="19" customWidth="1"/>
    <col min="13827" max="13827" width="17.7109375" style="19" customWidth="1"/>
    <col min="13828" max="13828" width="18.28515625" style="19" bestFit="1" customWidth="1"/>
    <col min="13829" max="13829" width="18.28515625" style="19" customWidth="1"/>
    <col min="13830" max="13830" width="14.7109375" style="19" customWidth="1"/>
    <col min="13831" max="14080" width="11.42578125" style="19"/>
    <col min="14081" max="14081" width="27.28515625" style="19" customWidth="1"/>
    <col min="14082" max="14082" width="43.7109375" style="19" customWidth="1"/>
    <col min="14083" max="14083" width="17.7109375" style="19" customWidth="1"/>
    <col min="14084" max="14084" width="18.28515625" style="19" bestFit="1" customWidth="1"/>
    <col min="14085" max="14085" width="18.28515625" style="19" customWidth="1"/>
    <col min="14086" max="14086" width="14.7109375" style="19" customWidth="1"/>
    <col min="14087" max="14336" width="11.42578125" style="19"/>
    <col min="14337" max="14337" width="27.28515625" style="19" customWidth="1"/>
    <col min="14338" max="14338" width="43.7109375" style="19" customWidth="1"/>
    <col min="14339" max="14339" width="17.7109375" style="19" customWidth="1"/>
    <col min="14340" max="14340" width="18.28515625" style="19" bestFit="1" customWidth="1"/>
    <col min="14341" max="14341" width="18.28515625" style="19" customWidth="1"/>
    <col min="14342" max="14342" width="14.7109375" style="19" customWidth="1"/>
    <col min="14343" max="14592" width="11.42578125" style="19"/>
    <col min="14593" max="14593" width="27.28515625" style="19" customWidth="1"/>
    <col min="14594" max="14594" width="43.7109375" style="19" customWidth="1"/>
    <col min="14595" max="14595" width="17.7109375" style="19" customWidth="1"/>
    <col min="14596" max="14596" width="18.28515625" style="19" bestFit="1" customWidth="1"/>
    <col min="14597" max="14597" width="18.28515625" style="19" customWidth="1"/>
    <col min="14598" max="14598" width="14.7109375" style="19" customWidth="1"/>
    <col min="14599" max="14848" width="11.42578125" style="19"/>
    <col min="14849" max="14849" width="27.28515625" style="19" customWidth="1"/>
    <col min="14850" max="14850" width="43.7109375" style="19" customWidth="1"/>
    <col min="14851" max="14851" width="17.7109375" style="19" customWidth="1"/>
    <col min="14852" max="14852" width="18.28515625" style="19" bestFit="1" customWidth="1"/>
    <col min="14853" max="14853" width="18.28515625" style="19" customWidth="1"/>
    <col min="14854" max="14854" width="14.7109375" style="19" customWidth="1"/>
    <col min="14855" max="15104" width="11.42578125" style="19"/>
    <col min="15105" max="15105" width="27.28515625" style="19" customWidth="1"/>
    <col min="15106" max="15106" width="43.7109375" style="19" customWidth="1"/>
    <col min="15107" max="15107" width="17.7109375" style="19" customWidth="1"/>
    <col min="15108" max="15108" width="18.28515625" style="19" bestFit="1" customWidth="1"/>
    <col min="15109" max="15109" width="18.28515625" style="19" customWidth="1"/>
    <col min="15110" max="15110" width="14.7109375" style="19" customWidth="1"/>
    <col min="15111" max="15360" width="11.42578125" style="19"/>
    <col min="15361" max="15361" width="27.28515625" style="19" customWidth="1"/>
    <col min="15362" max="15362" width="43.7109375" style="19" customWidth="1"/>
    <col min="15363" max="15363" width="17.7109375" style="19" customWidth="1"/>
    <col min="15364" max="15364" width="18.28515625" style="19" bestFit="1" customWidth="1"/>
    <col min="15365" max="15365" width="18.28515625" style="19" customWidth="1"/>
    <col min="15366" max="15366" width="14.7109375" style="19" customWidth="1"/>
    <col min="15367" max="15616" width="11.42578125" style="19"/>
    <col min="15617" max="15617" width="27.28515625" style="19" customWidth="1"/>
    <col min="15618" max="15618" width="43.7109375" style="19" customWidth="1"/>
    <col min="15619" max="15619" width="17.7109375" style="19" customWidth="1"/>
    <col min="15620" max="15620" width="18.28515625" style="19" bestFit="1" customWidth="1"/>
    <col min="15621" max="15621" width="18.28515625" style="19" customWidth="1"/>
    <col min="15622" max="15622" width="14.7109375" style="19" customWidth="1"/>
    <col min="15623" max="15872" width="11.42578125" style="19"/>
    <col min="15873" max="15873" width="27.28515625" style="19" customWidth="1"/>
    <col min="15874" max="15874" width="43.7109375" style="19" customWidth="1"/>
    <col min="15875" max="15875" width="17.7109375" style="19" customWidth="1"/>
    <col min="15876" max="15876" width="18.28515625" style="19" bestFit="1" customWidth="1"/>
    <col min="15877" max="15877" width="18.28515625" style="19" customWidth="1"/>
    <col min="15878" max="15878" width="14.7109375" style="19" customWidth="1"/>
    <col min="15879" max="16128" width="11.42578125" style="19"/>
    <col min="16129" max="16129" width="27.28515625" style="19" customWidth="1"/>
    <col min="16130" max="16130" width="43.7109375" style="19" customWidth="1"/>
    <col min="16131" max="16131" width="17.7109375" style="19" customWidth="1"/>
    <col min="16132" max="16132" width="18.28515625" style="19" bestFit="1" customWidth="1"/>
    <col min="16133" max="16133" width="18.28515625" style="19" customWidth="1"/>
    <col min="16134" max="16134" width="14.7109375" style="19" customWidth="1"/>
    <col min="16135" max="16384" width="11.42578125" style="19"/>
  </cols>
  <sheetData>
    <row r="1" spans="1:6" s="274" customFormat="1">
      <c r="A1" s="3" t="s">
        <v>43</v>
      </c>
      <c r="B1" s="3"/>
      <c r="C1" s="4"/>
      <c r="D1" s="5"/>
      <c r="E1" s="411"/>
      <c r="F1" s="412" t="s">
        <v>44</v>
      </c>
    </row>
    <row r="2" spans="1:6" s="274" customFormat="1">
      <c r="A2" s="3" t="s">
        <v>1360</v>
      </c>
      <c r="B2" s="3"/>
      <c r="C2" s="4"/>
      <c r="D2" s="5"/>
      <c r="E2" s="411"/>
      <c r="F2" s="19"/>
    </row>
    <row r="3" spans="1:6" s="274" customFormat="1">
      <c r="C3" s="9"/>
      <c r="D3" s="5"/>
      <c r="E3" s="411"/>
      <c r="F3" s="19"/>
    </row>
    <row r="4" spans="1:6">
      <c r="D4" s="413"/>
      <c r="E4" s="411"/>
    </row>
    <row r="5" spans="1:6" s="274" customFormat="1" ht="11.25" customHeight="1">
      <c r="A5" s="10" t="s">
        <v>141</v>
      </c>
      <c r="B5" s="11"/>
      <c r="C5" s="9"/>
      <c r="D5" s="4"/>
      <c r="E5" s="414"/>
      <c r="F5" s="18" t="s">
        <v>45</v>
      </c>
    </row>
    <row r="6" spans="1:6" s="274" customFormat="1">
      <c r="A6" s="13"/>
      <c r="B6" s="13"/>
      <c r="C6" s="14"/>
      <c r="D6" s="3"/>
      <c r="E6" s="414"/>
      <c r="F6" s="415"/>
    </row>
    <row r="7" spans="1:6" ht="15" customHeight="1">
      <c r="A7" s="15" t="s">
        <v>46</v>
      </c>
      <c r="B7" s="16" t="s">
        <v>47</v>
      </c>
      <c r="C7" s="17" t="s">
        <v>48</v>
      </c>
      <c r="D7" s="18" t="s">
        <v>49</v>
      </c>
      <c r="E7" s="18" t="s">
        <v>50</v>
      </c>
    </row>
    <row r="8" spans="1:6" customFormat="1" ht="11.25" customHeight="1">
      <c r="A8" s="155" t="s">
        <v>1361</v>
      </c>
      <c r="B8" s="155" t="s">
        <v>1362</v>
      </c>
      <c r="C8" s="132">
        <v>0</v>
      </c>
      <c r="D8" s="141" t="s">
        <v>1363</v>
      </c>
      <c r="E8" s="132" t="s">
        <v>1363</v>
      </c>
    </row>
    <row r="9" spans="1:6">
      <c r="A9" s="156"/>
      <c r="B9" s="156" t="s">
        <v>1364</v>
      </c>
      <c r="C9" s="146"/>
      <c r="D9" s="141"/>
      <c r="E9" s="146"/>
    </row>
    <row r="10" spans="1:6">
      <c r="A10" s="157"/>
      <c r="B10" s="157" t="s">
        <v>1365</v>
      </c>
      <c r="C10" s="20">
        <v>0</v>
      </c>
      <c r="D10" s="140"/>
      <c r="E10" s="140"/>
    </row>
    <row r="11" spans="1:6">
      <c r="A11" s="158"/>
      <c r="B11" s="158"/>
      <c r="C11" s="159"/>
      <c r="D11" s="158"/>
      <c r="E11" s="159"/>
    </row>
    <row r="12" spans="1:6">
      <c r="A12" s="158"/>
      <c r="B12" s="158"/>
      <c r="C12" s="159"/>
      <c r="D12" s="158"/>
      <c r="E12" s="159"/>
    </row>
    <row r="13" spans="1:6" ht="11.25" customHeight="1">
      <c r="A13" s="10" t="s">
        <v>1366</v>
      </c>
      <c r="B13" s="11"/>
      <c r="C13" s="22"/>
      <c r="D13" s="416"/>
      <c r="E13" s="417"/>
      <c r="F13" s="18" t="s">
        <v>45</v>
      </c>
    </row>
    <row r="14" spans="1:6">
      <c r="A14" s="274"/>
      <c r="B14" s="274"/>
      <c r="C14" s="9"/>
      <c r="D14" s="5"/>
      <c r="E14" s="411"/>
    </row>
    <row r="15" spans="1:6" ht="15" customHeight="1">
      <c r="A15" s="15" t="s">
        <v>46</v>
      </c>
      <c r="B15" s="16" t="s">
        <v>47</v>
      </c>
      <c r="C15" s="17" t="s">
        <v>48</v>
      </c>
      <c r="D15" s="18" t="s">
        <v>49</v>
      </c>
      <c r="E15" s="24"/>
    </row>
    <row r="16" spans="1:6" ht="11.25" customHeight="1">
      <c r="A16" s="150"/>
      <c r="B16" s="160"/>
      <c r="C16" s="143"/>
      <c r="D16" s="132"/>
      <c r="E16" s="25"/>
    </row>
    <row r="17" spans="1:6">
      <c r="A17" s="161"/>
      <c r="B17" s="161" t="s">
        <v>1365</v>
      </c>
      <c r="C17" s="20">
        <v>0</v>
      </c>
      <c r="D17" s="142"/>
      <c r="E17" s="27"/>
    </row>
    <row r="18" spans="1:6">
      <c r="A18" s="154"/>
      <c r="B18" s="154"/>
      <c r="C18" s="162"/>
      <c r="D18" s="154"/>
      <c r="E18" s="159"/>
    </row>
    <row r="19" spans="1:6">
      <c r="A19" s="154"/>
      <c r="B19" s="154"/>
      <c r="C19" s="162"/>
      <c r="D19" s="154"/>
      <c r="E19" s="159"/>
    </row>
    <row r="20" spans="1:6" ht="11.25" customHeight="1">
      <c r="A20" s="10" t="s">
        <v>148</v>
      </c>
      <c r="B20" s="11"/>
      <c r="C20" s="22"/>
      <c r="D20" s="274"/>
      <c r="E20" s="21"/>
      <c r="F20" s="18" t="s">
        <v>45</v>
      </c>
    </row>
    <row r="21" spans="1:6">
      <c r="A21" s="274"/>
      <c r="B21" s="274"/>
      <c r="C21" s="9"/>
      <c r="D21" s="274"/>
      <c r="E21" s="21"/>
    </row>
    <row r="22" spans="1:6" ht="15" customHeight="1">
      <c r="A22" s="15" t="s">
        <v>46</v>
      </c>
      <c r="B22" s="16" t="s">
        <v>47</v>
      </c>
      <c r="C22" s="17" t="s">
        <v>48</v>
      </c>
      <c r="D22" s="18" t="s">
        <v>49</v>
      </c>
      <c r="E22" s="18" t="s">
        <v>50</v>
      </c>
      <c r="F22" s="28"/>
    </row>
    <row r="23" spans="1:6">
      <c r="A23" s="150"/>
      <c r="B23" s="160"/>
      <c r="C23" s="143"/>
      <c r="D23" s="143"/>
      <c r="E23" s="132"/>
      <c r="F23" s="25"/>
    </row>
    <row r="24" spans="1:6">
      <c r="A24" s="161"/>
      <c r="B24" s="161" t="s">
        <v>1365</v>
      </c>
      <c r="C24" s="20">
        <v>0</v>
      </c>
      <c r="D24" s="144"/>
      <c r="E24" s="140"/>
      <c r="F24" s="27"/>
    </row>
    <row r="25" spans="1:6">
      <c r="A25" s="154"/>
      <c r="B25" s="154"/>
      <c r="C25" s="162"/>
      <c r="D25" s="154"/>
      <c r="E25" s="159"/>
    </row>
    <row r="26" spans="1:6">
      <c r="A26" s="154"/>
      <c r="B26" s="154"/>
      <c r="C26" s="162"/>
      <c r="D26" s="154"/>
      <c r="E26" s="159"/>
    </row>
    <row r="27" spans="1:6" ht="11.25" customHeight="1">
      <c r="A27" s="10" t="s">
        <v>149</v>
      </c>
      <c r="B27" s="11"/>
      <c r="C27" s="22"/>
      <c r="D27" s="274"/>
      <c r="E27" s="21"/>
      <c r="F27" s="18" t="s">
        <v>45</v>
      </c>
    </row>
    <row r="28" spans="1:6">
      <c r="A28" s="274"/>
      <c r="B28" s="274"/>
      <c r="C28" s="9"/>
      <c r="D28" s="274"/>
      <c r="E28" s="21"/>
    </row>
    <row r="29" spans="1:6" ht="15" customHeight="1">
      <c r="A29" s="15" t="s">
        <v>46</v>
      </c>
      <c r="B29" s="16" t="s">
        <v>47</v>
      </c>
      <c r="C29" s="17" t="s">
        <v>48</v>
      </c>
      <c r="D29" s="18" t="s">
        <v>49</v>
      </c>
      <c r="E29" s="18" t="s">
        <v>50</v>
      </c>
      <c r="F29" s="28"/>
    </row>
    <row r="30" spans="1:6">
      <c r="A30" s="155"/>
      <c r="B30" s="155"/>
      <c r="C30" s="132"/>
      <c r="D30" s="132"/>
      <c r="E30" s="132"/>
      <c r="F30" s="25"/>
    </row>
    <row r="31" spans="1:6">
      <c r="A31" s="163"/>
      <c r="B31" s="163" t="s">
        <v>1365</v>
      </c>
      <c r="C31" s="20">
        <v>0</v>
      </c>
      <c r="D31" s="145"/>
      <c r="E31" s="140"/>
      <c r="F31" s="27"/>
    </row>
  </sheetData>
  <dataValidations count="6">
    <dataValidation allowBlank="1" showInputMessage="1" showErrorMessage="1" prompt="Saldo final de la Cuenta Pública presentada y en su caso, el importe debe corresponder a la suma de la columna de monto parcial (mensual:  enero, febrero, marzo, etc.;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dataValidation allowBlank="1" showInputMessage="1" showErrorMessage="1" prompt="Saldo final de la Cuenta Pública presentada y el importe debe corresponder a la suma de la columna de monto parcial. (Municipios: enero, febrero, marzo, etc.; para Administración Estatal: 1er, 2do, 3ro. o 4to. trimestre.)" sqref="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dataValidation allowBlank="1" showInputMessage="1" showErrorMessage="1" prompt="Especificar el tipo de instrumento de inversión: Bondes, Petrobonos, Cetes, Mesa de dinero, etc."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dataValidation allowBlank="1" showInputMessage="1" showErrorMessage="1" prompt="En los casos en que la inversión se localice en dos o mas tipos de instrumentos, se detallará cada una de ellas y el importe invertido."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dataValidations>
  <pageMargins left="0.7" right="0.7" top="0.75" bottom="0.75" header="0.3" footer="0.3"/>
  <pageSetup scale="5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election activeCell="B32" sqref="B32"/>
    </sheetView>
  </sheetViews>
  <sheetFormatPr baseColWidth="10" defaultRowHeight="11.25"/>
  <cols>
    <col min="1" max="1" width="23.85546875" style="274" customWidth="1"/>
    <col min="2" max="2" width="44" style="274" customWidth="1"/>
    <col min="3" max="3" width="15.85546875" style="9" customWidth="1"/>
    <col min="4" max="5" width="13.7109375" style="9" customWidth="1"/>
    <col min="6" max="7" width="11.42578125" style="274" customWidth="1"/>
    <col min="8" max="256" width="11.42578125" style="274"/>
    <col min="257" max="257" width="23.85546875" style="274" customWidth="1"/>
    <col min="258" max="258" width="44" style="274" customWidth="1"/>
    <col min="259" max="259" width="15.85546875" style="274" customWidth="1"/>
    <col min="260" max="261" width="13.7109375" style="274" customWidth="1"/>
    <col min="262" max="263" width="11.42578125" style="274" customWidth="1"/>
    <col min="264" max="512" width="11.42578125" style="274"/>
    <col min="513" max="513" width="23.85546875" style="274" customWidth="1"/>
    <col min="514" max="514" width="44" style="274" customWidth="1"/>
    <col min="515" max="515" width="15.85546875" style="274" customWidth="1"/>
    <col min="516" max="517" width="13.7109375" style="274" customWidth="1"/>
    <col min="518" max="519" width="11.42578125" style="274" customWidth="1"/>
    <col min="520" max="768" width="11.42578125" style="274"/>
    <col min="769" max="769" width="23.85546875" style="274" customWidth="1"/>
    <col min="770" max="770" width="44" style="274" customWidth="1"/>
    <col min="771" max="771" width="15.85546875" style="274" customWidth="1"/>
    <col min="772" max="773" width="13.7109375" style="274" customWidth="1"/>
    <col min="774" max="775" width="11.42578125" style="274" customWidth="1"/>
    <col min="776" max="1024" width="11.42578125" style="274"/>
    <col min="1025" max="1025" width="23.85546875" style="274" customWidth="1"/>
    <col min="1026" max="1026" width="44" style="274" customWidth="1"/>
    <col min="1027" max="1027" width="15.85546875" style="274" customWidth="1"/>
    <col min="1028" max="1029" width="13.7109375" style="274" customWidth="1"/>
    <col min="1030" max="1031" width="11.42578125" style="274" customWidth="1"/>
    <col min="1032" max="1280" width="11.42578125" style="274"/>
    <col min="1281" max="1281" width="23.85546875" style="274" customWidth="1"/>
    <col min="1282" max="1282" width="44" style="274" customWidth="1"/>
    <col min="1283" max="1283" width="15.85546875" style="274" customWidth="1"/>
    <col min="1284" max="1285" width="13.7109375" style="274" customWidth="1"/>
    <col min="1286" max="1287" width="11.42578125" style="274" customWidth="1"/>
    <col min="1288" max="1536" width="11.42578125" style="274"/>
    <col min="1537" max="1537" width="23.85546875" style="274" customWidth="1"/>
    <col min="1538" max="1538" width="44" style="274" customWidth="1"/>
    <col min="1539" max="1539" width="15.85546875" style="274" customWidth="1"/>
    <col min="1540" max="1541" width="13.7109375" style="274" customWidth="1"/>
    <col min="1542" max="1543" width="11.42578125" style="274" customWidth="1"/>
    <col min="1544" max="1792" width="11.42578125" style="274"/>
    <col min="1793" max="1793" width="23.85546875" style="274" customWidth="1"/>
    <col min="1794" max="1794" width="44" style="274" customWidth="1"/>
    <col min="1795" max="1795" width="15.85546875" style="274" customWidth="1"/>
    <col min="1796" max="1797" width="13.7109375" style="274" customWidth="1"/>
    <col min="1798" max="1799" width="11.42578125" style="274" customWidth="1"/>
    <col min="1800" max="2048" width="11.42578125" style="274"/>
    <col min="2049" max="2049" width="23.85546875" style="274" customWidth="1"/>
    <col min="2050" max="2050" width="44" style="274" customWidth="1"/>
    <col min="2051" max="2051" width="15.85546875" style="274" customWidth="1"/>
    <col min="2052" max="2053" width="13.7109375" style="274" customWidth="1"/>
    <col min="2054" max="2055" width="11.42578125" style="274" customWidth="1"/>
    <col min="2056" max="2304" width="11.42578125" style="274"/>
    <col min="2305" max="2305" width="23.85546875" style="274" customWidth="1"/>
    <col min="2306" max="2306" width="44" style="274" customWidth="1"/>
    <col min="2307" max="2307" width="15.85546875" style="274" customWidth="1"/>
    <col min="2308" max="2309" width="13.7109375" style="274" customWidth="1"/>
    <col min="2310" max="2311" width="11.42578125" style="274" customWidth="1"/>
    <col min="2312" max="2560" width="11.42578125" style="274"/>
    <col min="2561" max="2561" width="23.85546875" style="274" customWidth="1"/>
    <col min="2562" max="2562" width="44" style="274" customWidth="1"/>
    <col min="2563" max="2563" width="15.85546875" style="274" customWidth="1"/>
    <col min="2564" max="2565" width="13.7109375" style="274" customWidth="1"/>
    <col min="2566" max="2567" width="11.42578125" style="274" customWidth="1"/>
    <col min="2568" max="2816" width="11.42578125" style="274"/>
    <col min="2817" max="2817" width="23.85546875" style="274" customWidth="1"/>
    <col min="2818" max="2818" width="44" style="274" customWidth="1"/>
    <col min="2819" max="2819" width="15.85546875" style="274" customWidth="1"/>
    <col min="2820" max="2821" width="13.7109375" style="274" customWidth="1"/>
    <col min="2822" max="2823" width="11.42578125" style="274" customWidth="1"/>
    <col min="2824" max="3072" width="11.42578125" style="274"/>
    <col min="3073" max="3073" width="23.85546875" style="274" customWidth="1"/>
    <col min="3074" max="3074" width="44" style="274" customWidth="1"/>
    <col min="3075" max="3075" width="15.85546875" style="274" customWidth="1"/>
    <col min="3076" max="3077" width="13.7109375" style="274" customWidth="1"/>
    <col min="3078" max="3079" width="11.42578125" style="274" customWidth="1"/>
    <col min="3080" max="3328" width="11.42578125" style="274"/>
    <col min="3329" max="3329" width="23.85546875" style="274" customWidth="1"/>
    <col min="3330" max="3330" width="44" style="274" customWidth="1"/>
    <col min="3331" max="3331" width="15.85546875" style="274" customWidth="1"/>
    <col min="3332" max="3333" width="13.7109375" style="274" customWidth="1"/>
    <col min="3334" max="3335" width="11.42578125" style="274" customWidth="1"/>
    <col min="3336" max="3584" width="11.42578125" style="274"/>
    <col min="3585" max="3585" width="23.85546875" style="274" customWidth="1"/>
    <col min="3586" max="3586" width="44" style="274" customWidth="1"/>
    <col min="3587" max="3587" width="15.85546875" style="274" customWidth="1"/>
    <col min="3588" max="3589" width="13.7109375" style="274" customWidth="1"/>
    <col min="3590" max="3591" width="11.42578125" style="274" customWidth="1"/>
    <col min="3592" max="3840" width="11.42578125" style="274"/>
    <col min="3841" max="3841" width="23.85546875" style="274" customWidth="1"/>
    <col min="3842" max="3842" width="44" style="274" customWidth="1"/>
    <col min="3843" max="3843" width="15.85546875" style="274" customWidth="1"/>
    <col min="3844" max="3845" width="13.7109375" style="274" customWidth="1"/>
    <col min="3846" max="3847" width="11.42578125" style="274" customWidth="1"/>
    <col min="3848" max="4096" width="11.42578125" style="274"/>
    <col min="4097" max="4097" width="23.85546875" style="274" customWidth="1"/>
    <col min="4098" max="4098" width="44" style="274" customWidth="1"/>
    <col min="4099" max="4099" width="15.85546875" style="274" customWidth="1"/>
    <col min="4100" max="4101" width="13.7109375" style="274" customWidth="1"/>
    <col min="4102" max="4103" width="11.42578125" style="274" customWidth="1"/>
    <col min="4104" max="4352" width="11.42578125" style="274"/>
    <col min="4353" max="4353" width="23.85546875" style="274" customWidth="1"/>
    <col min="4354" max="4354" width="44" style="274" customWidth="1"/>
    <col min="4355" max="4355" width="15.85546875" style="274" customWidth="1"/>
    <col min="4356" max="4357" width="13.7109375" style="274" customWidth="1"/>
    <col min="4358" max="4359" width="11.42578125" style="274" customWidth="1"/>
    <col min="4360" max="4608" width="11.42578125" style="274"/>
    <col min="4609" max="4609" width="23.85546875" style="274" customWidth="1"/>
    <col min="4610" max="4610" width="44" style="274" customWidth="1"/>
    <col min="4611" max="4611" width="15.85546875" style="274" customWidth="1"/>
    <col min="4612" max="4613" width="13.7109375" style="274" customWidth="1"/>
    <col min="4614" max="4615" width="11.42578125" style="274" customWidth="1"/>
    <col min="4616" max="4864" width="11.42578125" style="274"/>
    <col min="4865" max="4865" width="23.85546875" style="274" customWidth="1"/>
    <col min="4866" max="4866" width="44" style="274" customWidth="1"/>
    <col min="4867" max="4867" width="15.85546875" style="274" customWidth="1"/>
    <col min="4868" max="4869" width="13.7109375" style="274" customWidth="1"/>
    <col min="4870" max="4871" width="11.42578125" style="274" customWidth="1"/>
    <col min="4872" max="5120" width="11.42578125" style="274"/>
    <col min="5121" max="5121" width="23.85546875" style="274" customWidth="1"/>
    <col min="5122" max="5122" width="44" style="274" customWidth="1"/>
    <col min="5123" max="5123" width="15.85546875" style="274" customWidth="1"/>
    <col min="5124" max="5125" width="13.7109375" style="274" customWidth="1"/>
    <col min="5126" max="5127" width="11.42578125" style="274" customWidth="1"/>
    <col min="5128" max="5376" width="11.42578125" style="274"/>
    <col min="5377" max="5377" width="23.85546875" style="274" customWidth="1"/>
    <col min="5378" max="5378" width="44" style="274" customWidth="1"/>
    <col min="5379" max="5379" width="15.85546875" style="274" customWidth="1"/>
    <col min="5380" max="5381" width="13.7109375" style="274" customWidth="1"/>
    <col min="5382" max="5383" width="11.42578125" style="274" customWidth="1"/>
    <col min="5384" max="5632" width="11.42578125" style="274"/>
    <col min="5633" max="5633" width="23.85546875" style="274" customWidth="1"/>
    <col min="5634" max="5634" width="44" style="274" customWidth="1"/>
    <col min="5635" max="5635" width="15.85546875" style="274" customWidth="1"/>
    <col min="5636" max="5637" width="13.7109375" style="274" customWidth="1"/>
    <col min="5638" max="5639" width="11.42578125" style="274" customWidth="1"/>
    <col min="5640" max="5888" width="11.42578125" style="274"/>
    <col min="5889" max="5889" width="23.85546875" style="274" customWidth="1"/>
    <col min="5890" max="5890" width="44" style="274" customWidth="1"/>
    <col min="5891" max="5891" width="15.85546875" style="274" customWidth="1"/>
    <col min="5892" max="5893" width="13.7109375" style="274" customWidth="1"/>
    <col min="5894" max="5895" width="11.42578125" style="274" customWidth="1"/>
    <col min="5896" max="6144" width="11.42578125" style="274"/>
    <col min="6145" max="6145" width="23.85546875" style="274" customWidth="1"/>
    <col min="6146" max="6146" width="44" style="274" customWidth="1"/>
    <col min="6147" max="6147" width="15.85546875" style="274" customWidth="1"/>
    <col min="6148" max="6149" width="13.7109375" style="274" customWidth="1"/>
    <col min="6150" max="6151" width="11.42578125" style="274" customWidth="1"/>
    <col min="6152" max="6400" width="11.42578125" style="274"/>
    <col min="6401" max="6401" width="23.85546875" style="274" customWidth="1"/>
    <col min="6402" max="6402" width="44" style="274" customWidth="1"/>
    <col min="6403" max="6403" width="15.85546875" style="274" customWidth="1"/>
    <col min="6404" max="6405" width="13.7109375" style="274" customWidth="1"/>
    <col min="6406" max="6407" width="11.42578125" style="274" customWidth="1"/>
    <col min="6408" max="6656" width="11.42578125" style="274"/>
    <col min="6657" max="6657" width="23.85546875" style="274" customWidth="1"/>
    <col min="6658" max="6658" width="44" style="274" customWidth="1"/>
    <col min="6659" max="6659" width="15.85546875" style="274" customWidth="1"/>
    <col min="6660" max="6661" width="13.7109375" style="274" customWidth="1"/>
    <col min="6662" max="6663" width="11.42578125" style="274" customWidth="1"/>
    <col min="6664" max="6912" width="11.42578125" style="274"/>
    <col min="6913" max="6913" width="23.85546875" style="274" customWidth="1"/>
    <col min="6914" max="6914" width="44" style="274" customWidth="1"/>
    <col min="6915" max="6915" width="15.85546875" style="274" customWidth="1"/>
    <col min="6916" max="6917" width="13.7109375" style="274" customWidth="1"/>
    <col min="6918" max="6919" width="11.42578125" style="274" customWidth="1"/>
    <col min="6920" max="7168" width="11.42578125" style="274"/>
    <col min="7169" max="7169" width="23.85546875" style="274" customWidth="1"/>
    <col min="7170" max="7170" width="44" style="274" customWidth="1"/>
    <col min="7171" max="7171" width="15.85546875" style="274" customWidth="1"/>
    <col min="7172" max="7173" width="13.7109375" style="274" customWidth="1"/>
    <col min="7174" max="7175" width="11.42578125" style="274" customWidth="1"/>
    <col min="7176" max="7424" width="11.42578125" style="274"/>
    <col min="7425" max="7425" width="23.85546875" style="274" customWidth="1"/>
    <col min="7426" max="7426" width="44" style="274" customWidth="1"/>
    <col min="7427" max="7427" width="15.85546875" style="274" customWidth="1"/>
    <col min="7428" max="7429" width="13.7109375" style="274" customWidth="1"/>
    <col min="7430" max="7431" width="11.42578125" style="274" customWidth="1"/>
    <col min="7432" max="7680" width="11.42578125" style="274"/>
    <col min="7681" max="7681" width="23.85546875" style="274" customWidth="1"/>
    <col min="7682" max="7682" width="44" style="274" customWidth="1"/>
    <col min="7683" max="7683" width="15.85546875" style="274" customWidth="1"/>
    <col min="7684" max="7685" width="13.7109375" style="274" customWidth="1"/>
    <col min="7686" max="7687" width="11.42578125" style="274" customWidth="1"/>
    <col min="7688" max="7936" width="11.42578125" style="274"/>
    <col min="7937" max="7937" width="23.85546875" style="274" customWidth="1"/>
    <col min="7938" max="7938" width="44" style="274" customWidth="1"/>
    <col min="7939" max="7939" width="15.85546875" style="274" customWidth="1"/>
    <col min="7940" max="7941" width="13.7109375" style="274" customWidth="1"/>
    <col min="7942" max="7943" width="11.42578125" style="274" customWidth="1"/>
    <col min="7944" max="8192" width="11.42578125" style="274"/>
    <col min="8193" max="8193" width="23.85546875" style="274" customWidth="1"/>
    <col min="8194" max="8194" width="44" style="274" customWidth="1"/>
    <col min="8195" max="8195" width="15.85546875" style="274" customWidth="1"/>
    <col min="8196" max="8197" width="13.7109375" style="274" customWidth="1"/>
    <col min="8198" max="8199" width="11.42578125" style="274" customWidth="1"/>
    <col min="8200" max="8448" width="11.42578125" style="274"/>
    <col min="8449" max="8449" width="23.85546875" style="274" customWidth="1"/>
    <col min="8450" max="8450" width="44" style="274" customWidth="1"/>
    <col min="8451" max="8451" width="15.85546875" style="274" customWidth="1"/>
    <col min="8452" max="8453" width="13.7109375" style="274" customWidth="1"/>
    <col min="8454" max="8455" width="11.42578125" style="274" customWidth="1"/>
    <col min="8456" max="8704" width="11.42578125" style="274"/>
    <col min="8705" max="8705" width="23.85546875" style="274" customWidth="1"/>
    <col min="8706" max="8706" width="44" style="274" customWidth="1"/>
    <col min="8707" max="8707" width="15.85546875" style="274" customWidth="1"/>
    <col min="8708" max="8709" width="13.7109375" style="274" customWidth="1"/>
    <col min="8710" max="8711" width="11.42578125" style="274" customWidth="1"/>
    <col min="8712" max="8960" width="11.42578125" style="274"/>
    <col min="8961" max="8961" width="23.85546875" style="274" customWidth="1"/>
    <col min="8962" max="8962" width="44" style="274" customWidth="1"/>
    <col min="8963" max="8963" width="15.85546875" style="274" customWidth="1"/>
    <col min="8964" max="8965" width="13.7109375" style="274" customWidth="1"/>
    <col min="8966" max="8967" width="11.42578125" style="274" customWidth="1"/>
    <col min="8968" max="9216" width="11.42578125" style="274"/>
    <col min="9217" max="9217" width="23.85546875" style="274" customWidth="1"/>
    <col min="9218" max="9218" width="44" style="274" customWidth="1"/>
    <col min="9219" max="9219" width="15.85546875" style="274" customWidth="1"/>
    <col min="9220" max="9221" width="13.7109375" style="274" customWidth="1"/>
    <col min="9222" max="9223" width="11.42578125" style="274" customWidth="1"/>
    <col min="9224" max="9472" width="11.42578125" style="274"/>
    <col min="9473" max="9473" width="23.85546875" style="274" customWidth="1"/>
    <col min="9474" max="9474" width="44" style="274" customWidth="1"/>
    <col min="9475" max="9475" width="15.85546875" style="274" customWidth="1"/>
    <col min="9476" max="9477" width="13.7109375" style="274" customWidth="1"/>
    <col min="9478" max="9479" width="11.42578125" style="274" customWidth="1"/>
    <col min="9480" max="9728" width="11.42578125" style="274"/>
    <col min="9729" max="9729" width="23.85546875" style="274" customWidth="1"/>
    <col min="9730" max="9730" width="44" style="274" customWidth="1"/>
    <col min="9731" max="9731" width="15.85546875" style="274" customWidth="1"/>
    <col min="9732" max="9733" width="13.7109375" style="274" customWidth="1"/>
    <col min="9734" max="9735" width="11.42578125" style="274" customWidth="1"/>
    <col min="9736" max="9984" width="11.42578125" style="274"/>
    <col min="9985" max="9985" width="23.85546875" style="274" customWidth="1"/>
    <col min="9986" max="9986" width="44" style="274" customWidth="1"/>
    <col min="9987" max="9987" width="15.85546875" style="274" customWidth="1"/>
    <col min="9988" max="9989" width="13.7109375" style="274" customWidth="1"/>
    <col min="9990" max="9991" width="11.42578125" style="274" customWidth="1"/>
    <col min="9992" max="10240" width="11.42578125" style="274"/>
    <col min="10241" max="10241" width="23.85546875" style="274" customWidth="1"/>
    <col min="10242" max="10242" width="44" style="274" customWidth="1"/>
    <col min="10243" max="10243" width="15.85546875" style="274" customWidth="1"/>
    <col min="10244" max="10245" width="13.7109375" style="274" customWidth="1"/>
    <col min="10246" max="10247" width="11.42578125" style="274" customWidth="1"/>
    <col min="10248" max="10496" width="11.42578125" style="274"/>
    <col min="10497" max="10497" width="23.85546875" style="274" customWidth="1"/>
    <col min="10498" max="10498" width="44" style="274" customWidth="1"/>
    <col min="10499" max="10499" width="15.85546875" style="274" customWidth="1"/>
    <col min="10500" max="10501" width="13.7109375" style="274" customWidth="1"/>
    <col min="10502" max="10503" width="11.42578125" style="274" customWidth="1"/>
    <col min="10504" max="10752" width="11.42578125" style="274"/>
    <col min="10753" max="10753" width="23.85546875" style="274" customWidth="1"/>
    <col min="10754" max="10754" width="44" style="274" customWidth="1"/>
    <col min="10755" max="10755" width="15.85546875" style="274" customWidth="1"/>
    <col min="10756" max="10757" width="13.7109375" style="274" customWidth="1"/>
    <col min="10758" max="10759" width="11.42578125" style="274" customWidth="1"/>
    <col min="10760" max="11008" width="11.42578125" style="274"/>
    <col min="11009" max="11009" width="23.85546875" style="274" customWidth="1"/>
    <col min="11010" max="11010" width="44" style="274" customWidth="1"/>
    <col min="11011" max="11011" width="15.85546875" style="274" customWidth="1"/>
    <col min="11012" max="11013" width="13.7109375" style="274" customWidth="1"/>
    <col min="11014" max="11015" width="11.42578125" style="274" customWidth="1"/>
    <col min="11016" max="11264" width="11.42578125" style="274"/>
    <col min="11265" max="11265" width="23.85546875" style="274" customWidth="1"/>
    <col min="11266" max="11266" width="44" style="274" customWidth="1"/>
    <col min="11267" max="11267" width="15.85546875" style="274" customWidth="1"/>
    <col min="11268" max="11269" width="13.7109375" style="274" customWidth="1"/>
    <col min="11270" max="11271" width="11.42578125" style="274" customWidth="1"/>
    <col min="11272" max="11520" width="11.42578125" style="274"/>
    <col min="11521" max="11521" width="23.85546875" style="274" customWidth="1"/>
    <col min="11522" max="11522" width="44" style="274" customWidth="1"/>
    <col min="11523" max="11523" width="15.85546875" style="274" customWidth="1"/>
    <col min="11524" max="11525" width="13.7109375" style="274" customWidth="1"/>
    <col min="11526" max="11527" width="11.42578125" style="274" customWidth="1"/>
    <col min="11528" max="11776" width="11.42578125" style="274"/>
    <col min="11777" max="11777" width="23.85546875" style="274" customWidth="1"/>
    <col min="11778" max="11778" width="44" style="274" customWidth="1"/>
    <col min="11779" max="11779" width="15.85546875" style="274" customWidth="1"/>
    <col min="11780" max="11781" width="13.7109375" style="274" customWidth="1"/>
    <col min="11782" max="11783" width="11.42578125" style="274" customWidth="1"/>
    <col min="11784" max="12032" width="11.42578125" style="274"/>
    <col min="12033" max="12033" width="23.85546875" style="274" customWidth="1"/>
    <col min="12034" max="12034" width="44" style="274" customWidth="1"/>
    <col min="12035" max="12035" width="15.85546875" style="274" customWidth="1"/>
    <col min="12036" max="12037" width="13.7109375" style="274" customWidth="1"/>
    <col min="12038" max="12039" width="11.42578125" style="274" customWidth="1"/>
    <col min="12040" max="12288" width="11.42578125" style="274"/>
    <col min="12289" max="12289" width="23.85546875" style="274" customWidth="1"/>
    <col min="12290" max="12290" width="44" style="274" customWidth="1"/>
    <col min="12291" max="12291" width="15.85546875" style="274" customWidth="1"/>
    <col min="12292" max="12293" width="13.7109375" style="274" customWidth="1"/>
    <col min="12294" max="12295" width="11.42578125" style="274" customWidth="1"/>
    <col min="12296" max="12544" width="11.42578125" style="274"/>
    <col min="12545" max="12545" width="23.85546875" style="274" customWidth="1"/>
    <col min="12546" max="12546" width="44" style="274" customWidth="1"/>
    <col min="12547" max="12547" width="15.85546875" style="274" customWidth="1"/>
    <col min="12548" max="12549" width="13.7109375" style="274" customWidth="1"/>
    <col min="12550" max="12551" width="11.42578125" style="274" customWidth="1"/>
    <col min="12552" max="12800" width="11.42578125" style="274"/>
    <col min="12801" max="12801" width="23.85546875" style="274" customWidth="1"/>
    <col min="12802" max="12802" width="44" style="274" customWidth="1"/>
    <col min="12803" max="12803" width="15.85546875" style="274" customWidth="1"/>
    <col min="12804" max="12805" width="13.7109375" style="274" customWidth="1"/>
    <col min="12806" max="12807" width="11.42578125" style="274" customWidth="1"/>
    <col min="12808" max="13056" width="11.42578125" style="274"/>
    <col min="13057" max="13057" width="23.85546875" style="274" customWidth="1"/>
    <col min="13058" max="13058" width="44" style="274" customWidth="1"/>
    <col min="13059" max="13059" width="15.85546875" style="274" customWidth="1"/>
    <col min="13060" max="13061" width="13.7109375" style="274" customWidth="1"/>
    <col min="13062" max="13063" width="11.42578125" style="274" customWidth="1"/>
    <col min="13064" max="13312" width="11.42578125" style="274"/>
    <col min="13313" max="13313" width="23.85546875" style="274" customWidth="1"/>
    <col min="13314" max="13314" width="44" style="274" customWidth="1"/>
    <col min="13315" max="13315" width="15.85546875" style="274" customWidth="1"/>
    <col min="13316" max="13317" width="13.7109375" style="274" customWidth="1"/>
    <col min="13318" max="13319" width="11.42578125" style="274" customWidth="1"/>
    <col min="13320" max="13568" width="11.42578125" style="274"/>
    <col min="13569" max="13569" width="23.85546875" style="274" customWidth="1"/>
    <col min="13570" max="13570" width="44" style="274" customWidth="1"/>
    <col min="13571" max="13571" width="15.85546875" style="274" customWidth="1"/>
    <col min="13572" max="13573" width="13.7109375" style="274" customWidth="1"/>
    <col min="13574" max="13575" width="11.42578125" style="274" customWidth="1"/>
    <col min="13576" max="13824" width="11.42578125" style="274"/>
    <col min="13825" max="13825" width="23.85546875" style="274" customWidth="1"/>
    <col min="13826" max="13826" width="44" style="274" customWidth="1"/>
    <col min="13827" max="13827" width="15.85546875" style="274" customWidth="1"/>
    <col min="13828" max="13829" width="13.7109375" style="274" customWidth="1"/>
    <col min="13830" max="13831" width="11.42578125" style="274" customWidth="1"/>
    <col min="13832" max="14080" width="11.42578125" style="274"/>
    <col min="14081" max="14081" width="23.85546875" style="274" customWidth="1"/>
    <col min="14082" max="14082" width="44" style="274" customWidth="1"/>
    <col min="14083" max="14083" width="15.85546875" style="274" customWidth="1"/>
    <col min="14084" max="14085" width="13.7109375" style="274" customWidth="1"/>
    <col min="14086" max="14087" width="11.42578125" style="274" customWidth="1"/>
    <col min="14088" max="14336" width="11.42578125" style="274"/>
    <col min="14337" max="14337" width="23.85546875" style="274" customWidth="1"/>
    <col min="14338" max="14338" width="44" style="274" customWidth="1"/>
    <col min="14339" max="14339" width="15.85546875" style="274" customWidth="1"/>
    <col min="14340" max="14341" width="13.7109375" style="274" customWidth="1"/>
    <col min="14342" max="14343" width="11.42578125" style="274" customWidth="1"/>
    <col min="14344" max="14592" width="11.42578125" style="274"/>
    <col min="14593" max="14593" width="23.85546875" style="274" customWidth="1"/>
    <col min="14594" max="14594" width="44" style="274" customWidth="1"/>
    <col min="14595" max="14595" width="15.85546875" style="274" customWidth="1"/>
    <col min="14596" max="14597" width="13.7109375" style="274" customWidth="1"/>
    <col min="14598" max="14599" width="11.42578125" style="274" customWidth="1"/>
    <col min="14600" max="14848" width="11.42578125" style="274"/>
    <col min="14849" max="14849" width="23.85546875" style="274" customWidth="1"/>
    <col min="14850" max="14850" width="44" style="274" customWidth="1"/>
    <col min="14851" max="14851" width="15.85546875" style="274" customWidth="1"/>
    <col min="14852" max="14853" width="13.7109375" style="274" customWidth="1"/>
    <col min="14854" max="14855" width="11.42578125" style="274" customWidth="1"/>
    <col min="14856" max="15104" width="11.42578125" style="274"/>
    <col min="15105" max="15105" width="23.85546875" style="274" customWidth="1"/>
    <col min="15106" max="15106" width="44" style="274" customWidth="1"/>
    <col min="15107" max="15107" width="15.85546875" style="274" customWidth="1"/>
    <col min="15108" max="15109" width="13.7109375" style="274" customWidth="1"/>
    <col min="15110" max="15111" width="11.42578125" style="274" customWidth="1"/>
    <col min="15112" max="15360" width="11.42578125" style="274"/>
    <col min="15361" max="15361" width="23.85546875" style="274" customWidth="1"/>
    <col min="15362" max="15362" width="44" style="274" customWidth="1"/>
    <col min="15363" max="15363" width="15.85546875" style="274" customWidth="1"/>
    <col min="15364" max="15365" width="13.7109375" style="274" customWidth="1"/>
    <col min="15366" max="15367" width="11.42578125" style="274" customWidth="1"/>
    <col min="15368" max="15616" width="11.42578125" style="274"/>
    <col min="15617" max="15617" width="23.85546875" style="274" customWidth="1"/>
    <col min="15618" max="15618" width="44" style="274" customWidth="1"/>
    <col min="15619" max="15619" width="15.85546875" style="274" customWidth="1"/>
    <col min="15620" max="15621" width="13.7109375" style="274" customWidth="1"/>
    <col min="15622" max="15623" width="11.42578125" style="274" customWidth="1"/>
    <col min="15624" max="15872" width="11.42578125" style="274"/>
    <col min="15873" max="15873" width="23.85546875" style="274" customWidth="1"/>
    <col min="15874" max="15874" width="44" style="274" customWidth="1"/>
    <col min="15875" max="15875" width="15.85546875" style="274" customWidth="1"/>
    <col min="15876" max="15877" width="13.7109375" style="274" customWidth="1"/>
    <col min="15878" max="15879" width="11.42578125" style="274" customWidth="1"/>
    <col min="15880" max="16128" width="11.42578125" style="274"/>
    <col min="16129" max="16129" width="23.85546875" style="274" customWidth="1"/>
    <col min="16130" max="16130" width="44" style="274" customWidth="1"/>
    <col min="16131" max="16131" width="15.85546875" style="274" customWidth="1"/>
    <col min="16132" max="16133" width="13.7109375" style="274" customWidth="1"/>
    <col min="16134" max="16135" width="11.42578125" style="274" customWidth="1"/>
    <col min="16136" max="16384" width="11.42578125" style="274"/>
  </cols>
  <sheetData>
    <row r="1" spans="1:5">
      <c r="A1" s="3" t="s">
        <v>43</v>
      </c>
      <c r="B1" s="3"/>
      <c r="E1" s="32" t="s">
        <v>44</v>
      </c>
    </row>
    <row r="2" spans="1:5">
      <c r="A2" s="3" t="s">
        <v>1360</v>
      </c>
      <c r="B2" s="3"/>
      <c r="C2" s="21"/>
    </row>
    <row r="3" spans="1:5">
      <c r="B3" s="3"/>
      <c r="C3" s="21"/>
    </row>
    <row r="4" spans="1:5" s="19" customFormat="1">
      <c r="C4" s="21"/>
      <c r="D4" s="21"/>
      <c r="E4" s="21"/>
    </row>
    <row r="5" spans="1:5" s="35" customFormat="1" ht="11.25" customHeight="1">
      <c r="A5" s="33" t="s">
        <v>142</v>
      </c>
      <c r="B5" s="33"/>
      <c r="C5" s="34"/>
      <c r="E5" s="418" t="s">
        <v>51</v>
      </c>
    </row>
    <row r="6" spans="1:5">
      <c r="A6" s="13"/>
      <c r="B6" s="13"/>
      <c r="C6" s="4"/>
      <c r="D6" s="4"/>
      <c r="E6" s="4"/>
    </row>
    <row r="7" spans="1:5" ht="15" customHeight="1">
      <c r="A7" s="15" t="s">
        <v>46</v>
      </c>
      <c r="B7" s="16" t="s">
        <v>47</v>
      </c>
      <c r="C7" s="419" t="s">
        <v>48</v>
      </c>
      <c r="D7" s="420">
        <v>2015</v>
      </c>
      <c r="E7" s="420">
        <v>2014</v>
      </c>
    </row>
    <row r="8" spans="1:5">
      <c r="A8" s="150"/>
      <c r="B8" s="150"/>
      <c r="C8" s="165"/>
      <c r="D8" s="165"/>
      <c r="E8" s="165"/>
    </row>
    <row r="9" spans="1:5">
      <c r="A9" s="152"/>
      <c r="B9" s="152" t="s">
        <v>1365</v>
      </c>
      <c r="C9" s="20">
        <v>0</v>
      </c>
      <c r="D9" s="20">
        <v>0</v>
      </c>
      <c r="E9" s="20">
        <v>0</v>
      </c>
    </row>
    <row r="10" spans="1:5">
      <c r="A10" s="154"/>
      <c r="B10" s="154"/>
      <c r="C10" s="162"/>
      <c r="D10" s="162"/>
      <c r="E10" s="162"/>
    </row>
    <row r="11" spans="1:5">
      <c r="A11" s="154"/>
      <c r="B11" s="154"/>
      <c r="C11" s="162"/>
      <c r="D11" s="162"/>
      <c r="E11" s="162"/>
    </row>
    <row r="12" spans="1:5" s="35" customFormat="1" ht="11.25" customHeight="1">
      <c r="A12" s="33" t="s">
        <v>150</v>
      </c>
      <c r="B12" s="33"/>
      <c r="C12" s="34"/>
      <c r="E12" s="418" t="s">
        <v>51</v>
      </c>
    </row>
    <row r="13" spans="1:5">
      <c r="A13" s="13"/>
      <c r="B13" s="13"/>
      <c r="C13" s="4"/>
      <c r="D13" s="4"/>
      <c r="E13" s="4"/>
    </row>
    <row r="14" spans="1:5" ht="15" customHeight="1">
      <c r="A14" s="15" t="s">
        <v>46</v>
      </c>
      <c r="B14" s="16" t="s">
        <v>47</v>
      </c>
      <c r="C14" s="419" t="s">
        <v>48</v>
      </c>
      <c r="D14" s="420">
        <v>2015</v>
      </c>
      <c r="E14" s="420">
        <v>2014</v>
      </c>
    </row>
    <row r="15" spans="1:5">
      <c r="A15" s="150"/>
      <c r="B15" s="150"/>
      <c r="C15" s="165"/>
      <c r="D15" s="165"/>
      <c r="E15" s="165"/>
    </row>
    <row r="16" spans="1:5">
      <c r="A16" s="152"/>
      <c r="B16" s="152" t="s">
        <v>1365</v>
      </c>
      <c r="C16" s="20">
        <v>0</v>
      </c>
      <c r="D16" s="20">
        <v>0</v>
      </c>
      <c r="E16" s="20">
        <v>0</v>
      </c>
    </row>
  </sheetData>
  <dataValidations count="5">
    <dataValidation allowBlank="1" showInputMessage="1" showErrorMessage="1" prompt="Saldo final de la Cuenta Pública presentada (mensual:  enero, febrero, marzo, etc.;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dataValidation allowBlank="1" showInputMessage="1" showErrorMessage="1" prompt="Saldo final al 31 de diciembre de 2012."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ataValidation allowBlank="1" showInputMessage="1" showErrorMessage="1" prompt="Saldo final al 31 de diciembre de 201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dataValidations>
  <pageMargins left="0.7" right="0.7" top="0.75" bottom="0.75" header="0.3" footer="0.3"/>
  <pageSetup scale="81"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zoomScaleNormal="100" zoomScaleSheetLayoutView="100" workbookViewId="0">
      <selection activeCell="C11" sqref="C11"/>
    </sheetView>
  </sheetViews>
  <sheetFormatPr baseColWidth="10" defaultRowHeight="11.25"/>
  <cols>
    <col min="1" max="1" width="22.28515625" style="274" customWidth="1"/>
    <col min="2" max="2" width="39.85546875" style="274" bestFit="1" customWidth="1"/>
    <col min="3" max="7" width="15.7109375" style="9" customWidth="1"/>
    <col min="8" max="8" width="25.5703125" style="19" customWidth="1"/>
    <col min="9" max="9" width="22.42578125" style="19" customWidth="1"/>
    <col min="10" max="10" width="150.7109375" style="274" customWidth="1"/>
    <col min="11" max="256" width="11.42578125" style="274"/>
    <col min="257" max="257" width="22.28515625" style="274" customWidth="1"/>
    <col min="258" max="258" width="39.85546875" style="274" bestFit="1" customWidth="1"/>
    <col min="259" max="263" width="15.7109375" style="274" customWidth="1"/>
    <col min="264" max="264" width="25.5703125" style="274" customWidth="1"/>
    <col min="265" max="265" width="22.42578125" style="274" customWidth="1"/>
    <col min="266" max="266" width="150.7109375" style="274" customWidth="1"/>
    <col min="267" max="512" width="11.42578125" style="274"/>
    <col min="513" max="513" width="22.28515625" style="274" customWidth="1"/>
    <col min="514" max="514" width="39.85546875" style="274" bestFit="1" customWidth="1"/>
    <col min="515" max="519" width="15.7109375" style="274" customWidth="1"/>
    <col min="520" max="520" width="25.5703125" style="274" customWidth="1"/>
    <col min="521" max="521" width="22.42578125" style="274" customWidth="1"/>
    <col min="522" max="522" width="150.7109375" style="274" customWidth="1"/>
    <col min="523" max="768" width="11.42578125" style="274"/>
    <col min="769" max="769" width="22.28515625" style="274" customWidth="1"/>
    <col min="770" max="770" width="39.85546875" style="274" bestFit="1" customWidth="1"/>
    <col min="771" max="775" width="15.7109375" style="274" customWidth="1"/>
    <col min="776" max="776" width="25.5703125" style="274" customWidth="1"/>
    <col min="777" max="777" width="22.42578125" style="274" customWidth="1"/>
    <col min="778" max="778" width="150.7109375" style="274" customWidth="1"/>
    <col min="779" max="1024" width="11.42578125" style="274"/>
    <col min="1025" max="1025" width="22.28515625" style="274" customWidth="1"/>
    <col min="1026" max="1026" width="39.85546875" style="274" bestFit="1" customWidth="1"/>
    <col min="1027" max="1031" width="15.7109375" style="274" customWidth="1"/>
    <col min="1032" max="1032" width="25.5703125" style="274" customWidth="1"/>
    <col min="1033" max="1033" width="22.42578125" style="274" customWidth="1"/>
    <col min="1034" max="1034" width="150.7109375" style="274" customWidth="1"/>
    <col min="1035" max="1280" width="11.42578125" style="274"/>
    <col min="1281" max="1281" width="22.28515625" style="274" customWidth="1"/>
    <col min="1282" max="1282" width="39.85546875" style="274" bestFit="1" customWidth="1"/>
    <col min="1283" max="1287" width="15.7109375" style="274" customWidth="1"/>
    <col min="1288" max="1288" width="25.5703125" style="274" customWidth="1"/>
    <col min="1289" max="1289" width="22.42578125" style="274" customWidth="1"/>
    <col min="1290" max="1290" width="150.7109375" style="274" customWidth="1"/>
    <col min="1291" max="1536" width="11.42578125" style="274"/>
    <col min="1537" max="1537" width="22.28515625" style="274" customWidth="1"/>
    <col min="1538" max="1538" width="39.85546875" style="274" bestFit="1" customWidth="1"/>
    <col min="1539" max="1543" width="15.7109375" style="274" customWidth="1"/>
    <col min="1544" max="1544" width="25.5703125" style="274" customWidth="1"/>
    <col min="1545" max="1545" width="22.42578125" style="274" customWidth="1"/>
    <col min="1546" max="1546" width="150.7109375" style="274" customWidth="1"/>
    <col min="1547" max="1792" width="11.42578125" style="274"/>
    <col min="1793" max="1793" width="22.28515625" style="274" customWidth="1"/>
    <col min="1794" max="1794" width="39.85546875" style="274" bestFit="1" customWidth="1"/>
    <col min="1795" max="1799" width="15.7109375" style="274" customWidth="1"/>
    <col min="1800" max="1800" width="25.5703125" style="274" customWidth="1"/>
    <col min="1801" max="1801" width="22.42578125" style="274" customWidth="1"/>
    <col min="1802" max="1802" width="150.7109375" style="274" customWidth="1"/>
    <col min="1803" max="2048" width="11.42578125" style="274"/>
    <col min="2049" max="2049" width="22.28515625" style="274" customWidth="1"/>
    <col min="2050" max="2050" width="39.85546875" style="274" bestFit="1" customWidth="1"/>
    <col min="2051" max="2055" width="15.7109375" style="274" customWidth="1"/>
    <col min="2056" max="2056" width="25.5703125" style="274" customWidth="1"/>
    <col min="2057" max="2057" width="22.42578125" style="274" customWidth="1"/>
    <col min="2058" max="2058" width="150.7109375" style="274" customWidth="1"/>
    <col min="2059" max="2304" width="11.42578125" style="274"/>
    <col min="2305" max="2305" width="22.28515625" style="274" customWidth="1"/>
    <col min="2306" max="2306" width="39.85546875" style="274" bestFit="1" customWidth="1"/>
    <col min="2307" max="2311" width="15.7109375" style="274" customWidth="1"/>
    <col min="2312" max="2312" width="25.5703125" style="274" customWidth="1"/>
    <col min="2313" max="2313" width="22.42578125" style="274" customWidth="1"/>
    <col min="2314" max="2314" width="150.7109375" style="274" customWidth="1"/>
    <col min="2315" max="2560" width="11.42578125" style="274"/>
    <col min="2561" max="2561" width="22.28515625" style="274" customWidth="1"/>
    <col min="2562" max="2562" width="39.85546875" style="274" bestFit="1" customWidth="1"/>
    <col min="2563" max="2567" width="15.7109375" style="274" customWidth="1"/>
    <col min="2568" max="2568" width="25.5703125" style="274" customWidth="1"/>
    <col min="2569" max="2569" width="22.42578125" style="274" customWidth="1"/>
    <col min="2570" max="2570" width="150.7109375" style="274" customWidth="1"/>
    <col min="2571" max="2816" width="11.42578125" style="274"/>
    <col min="2817" max="2817" width="22.28515625" style="274" customWidth="1"/>
    <col min="2818" max="2818" width="39.85546875" style="274" bestFit="1" customWidth="1"/>
    <col min="2819" max="2823" width="15.7109375" style="274" customWidth="1"/>
    <col min="2824" max="2824" width="25.5703125" style="274" customWidth="1"/>
    <col min="2825" max="2825" width="22.42578125" style="274" customWidth="1"/>
    <col min="2826" max="2826" width="150.7109375" style="274" customWidth="1"/>
    <col min="2827" max="3072" width="11.42578125" style="274"/>
    <col min="3073" max="3073" width="22.28515625" style="274" customWidth="1"/>
    <col min="3074" max="3074" width="39.85546875" style="274" bestFit="1" customWidth="1"/>
    <col min="3075" max="3079" width="15.7109375" style="274" customWidth="1"/>
    <col min="3080" max="3080" width="25.5703125" style="274" customWidth="1"/>
    <col min="3081" max="3081" width="22.42578125" style="274" customWidth="1"/>
    <col min="3082" max="3082" width="150.7109375" style="274" customWidth="1"/>
    <col min="3083" max="3328" width="11.42578125" style="274"/>
    <col min="3329" max="3329" width="22.28515625" style="274" customWidth="1"/>
    <col min="3330" max="3330" width="39.85546875" style="274" bestFit="1" customWidth="1"/>
    <col min="3331" max="3335" width="15.7109375" style="274" customWidth="1"/>
    <col min="3336" max="3336" width="25.5703125" style="274" customWidth="1"/>
    <col min="3337" max="3337" width="22.42578125" style="274" customWidth="1"/>
    <col min="3338" max="3338" width="150.7109375" style="274" customWidth="1"/>
    <col min="3339" max="3584" width="11.42578125" style="274"/>
    <col min="3585" max="3585" width="22.28515625" style="274" customWidth="1"/>
    <col min="3586" max="3586" width="39.85546875" style="274" bestFit="1" customWidth="1"/>
    <col min="3587" max="3591" width="15.7109375" style="274" customWidth="1"/>
    <col min="3592" max="3592" width="25.5703125" style="274" customWidth="1"/>
    <col min="3593" max="3593" width="22.42578125" style="274" customWidth="1"/>
    <col min="3594" max="3594" width="150.7109375" style="274" customWidth="1"/>
    <col min="3595" max="3840" width="11.42578125" style="274"/>
    <col min="3841" max="3841" width="22.28515625" style="274" customWidth="1"/>
    <col min="3842" max="3842" width="39.85546875" style="274" bestFit="1" customWidth="1"/>
    <col min="3843" max="3847" width="15.7109375" style="274" customWidth="1"/>
    <col min="3848" max="3848" width="25.5703125" style="274" customWidth="1"/>
    <col min="3849" max="3849" width="22.42578125" style="274" customWidth="1"/>
    <col min="3850" max="3850" width="150.7109375" style="274" customWidth="1"/>
    <col min="3851" max="4096" width="11.42578125" style="274"/>
    <col min="4097" max="4097" width="22.28515625" style="274" customWidth="1"/>
    <col min="4098" max="4098" width="39.85546875" style="274" bestFit="1" customWidth="1"/>
    <col min="4099" max="4103" width="15.7109375" style="274" customWidth="1"/>
    <col min="4104" max="4104" width="25.5703125" style="274" customWidth="1"/>
    <col min="4105" max="4105" width="22.42578125" style="274" customWidth="1"/>
    <col min="4106" max="4106" width="150.7109375" style="274" customWidth="1"/>
    <col min="4107" max="4352" width="11.42578125" style="274"/>
    <col min="4353" max="4353" width="22.28515625" style="274" customWidth="1"/>
    <col min="4354" max="4354" width="39.85546875" style="274" bestFit="1" customWidth="1"/>
    <col min="4355" max="4359" width="15.7109375" style="274" customWidth="1"/>
    <col min="4360" max="4360" width="25.5703125" style="274" customWidth="1"/>
    <col min="4361" max="4361" width="22.42578125" style="274" customWidth="1"/>
    <col min="4362" max="4362" width="150.7109375" style="274" customWidth="1"/>
    <col min="4363" max="4608" width="11.42578125" style="274"/>
    <col min="4609" max="4609" width="22.28515625" style="274" customWidth="1"/>
    <col min="4610" max="4610" width="39.85546875" style="274" bestFit="1" customWidth="1"/>
    <col min="4611" max="4615" width="15.7109375" style="274" customWidth="1"/>
    <col min="4616" max="4616" width="25.5703125" style="274" customWidth="1"/>
    <col min="4617" max="4617" width="22.42578125" style="274" customWidth="1"/>
    <col min="4618" max="4618" width="150.7109375" style="274" customWidth="1"/>
    <col min="4619" max="4864" width="11.42578125" style="274"/>
    <col min="4865" max="4865" width="22.28515625" style="274" customWidth="1"/>
    <col min="4866" max="4866" width="39.85546875" style="274" bestFit="1" customWidth="1"/>
    <col min="4867" max="4871" width="15.7109375" style="274" customWidth="1"/>
    <col min="4872" max="4872" width="25.5703125" style="274" customWidth="1"/>
    <col min="4873" max="4873" width="22.42578125" style="274" customWidth="1"/>
    <col min="4874" max="4874" width="150.7109375" style="274" customWidth="1"/>
    <col min="4875" max="5120" width="11.42578125" style="274"/>
    <col min="5121" max="5121" width="22.28515625" style="274" customWidth="1"/>
    <col min="5122" max="5122" width="39.85546875" style="274" bestFit="1" customWidth="1"/>
    <col min="5123" max="5127" width="15.7109375" style="274" customWidth="1"/>
    <col min="5128" max="5128" width="25.5703125" style="274" customWidth="1"/>
    <col min="5129" max="5129" width="22.42578125" style="274" customWidth="1"/>
    <col min="5130" max="5130" width="150.7109375" style="274" customWidth="1"/>
    <col min="5131" max="5376" width="11.42578125" style="274"/>
    <col min="5377" max="5377" width="22.28515625" style="274" customWidth="1"/>
    <col min="5378" max="5378" width="39.85546875" style="274" bestFit="1" customWidth="1"/>
    <col min="5379" max="5383" width="15.7109375" style="274" customWidth="1"/>
    <col min="5384" max="5384" width="25.5703125" style="274" customWidth="1"/>
    <col min="5385" max="5385" width="22.42578125" style="274" customWidth="1"/>
    <col min="5386" max="5386" width="150.7109375" style="274" customWidth="1"/>
    <col min="5387" max="5632" width="11.42578125" style="274"/>
    <col min="5633" max="5633" width="22.28515625" style="274" customWidth="1"/>
    <col min="5634" max="5634" width="39.85546875" style="274" bestFit="1" customWidth="1"/>
    <col min="5635" max="5639" width="15.7109375" style="274" customWidth="1"/>
    <col min="5640" max="5640" width="25.5703125" style="274" customWidth="1"/>
    <col min="5641" max="5641" width="22.42578125" style="274" customWidth="1"/>
    <col min="5642" max="5642" width="150.7109375" style="274" customWidth="1"/>
    <col min="5643" max="5888" width="11.42578125" style="274"/>
    <col min="5889" max="5889" width="22.28515625" style="274" customWidth="1"/>
    <col min="5890" max="5890" width="39.85546875" style="274" bestFit="1" customWidth="1"/>
    <col min="5891" max="5895" width="15.7109375" style="274" customWidth="1"/>
    <col min="5896" max="5896" width="25.5703125" style="274" customWidth="1"/>
    <col min="5897" max="5897" width="22.42578125" style="274" customWidth="1"/>
    <col min="5898" max="5898" width="150.7109375" style="274" customWidth="1"/>
    <col min="5899" max="6144" width="11.42578125" style="274"/>
    <col min="6145" max="6145" width="22.28515625" style="274" customWidth="1"/>
    <col min="6146" max="6146" width="39.85546875" style="274" bestFit="1" customWidth="1"/>
    <col min="6147" max="6151" width="15.7109375" style="274" customWidth="1"/>
    <col min="6152" max="6152" width="25.5703125" style="274" customWidth="1"/>
    <col min="6153" max="6153" width="22.42578125" style="274" customWidth="1"/>
    <col min="6154" max="6154" width="150.7109375" style="274" customWidth="1"/>
    <col min="6155" max="6400" width="11.42578125" style="274"/>
    <col min="6401" max="6401" width="22.28515625" style="274" customWidth="1"/>
    <col min="6402" max="6402" width="39.85546875" style="274" bestFit="1" customWidth="1"/>
    <col min="6403" max="6407" width="15.7109375" style="274" customWidth="1"/>
    <col min="6408" max="6408" width="25.5703125" style="274" customWidth="1"/>
    <col min="6409" max="6409" width="22.42578125" style="274" customWidth="1"/>
    <col min="6410" max="6410" width="150.7109375" style="274" customWidth="1"/>
    <col min="6411" max="6656" width="11.42578125" style="274"/>
    <col min="6657" max="6657" width="22.28515625" style="274" customWidth="1"/>
    <col min="6658" max="6658" width="39.85546875" style="274" bestFit="1" customWidth="1"/>
    <col min="6659" max="6663" width="15.7109375" style="274" customWidth="1"/>
    <col min="6664" max="6664" width="25.5703125" style="274" customWidth="1"/>
    <col min="6665" max="6665" width="22.42578125" style="274" customWidth="1"/>
    <col min="6666" max="6666" width="150.7109375" style="274" customWidth="1"/>
    <col min="6667" max="6912" width="11.42578125" style="274"/>
    <col min="6913" max="6913" width="22.28515625" style="274" customWidth="1"/>
    <col min="6914" max="6914" width="39.85546875" style="274" bestFit="1" customWidth="1"/>
    <col min="6915" max="6919" width="15.7109375" style="274" customWidth="1"/>
    <col min="6920" max="6920" width="25.5703125" style="274" customWidth="1"/>
    <col min="6921" max="6921" width="22.42578125" style="274" customWidth="1"/>
    <col min="6922" max="6922" width="150.7109375" style="274" customWidth="1"/>
    <col min="6923" max="7168" width="11.42578125" style="274"/>
    <col min="7169" max="7169" width="22.28515625" style="274" customWidth="1"/>
    <col min="7170" max="7170" width="39.85546875" style="274" bestFit="1" customWidth="1"/>
    <col min="7171" max="7175" width="15.7109375" style="274" customWidth="1"/>
    <col min="7176" max="7176" width="25.5703125" style="274" customWidth="1"/>
    <col min="7177" max="7177" width="22.42578125" style="274" customWidth="1"/>
    <col min="7178" max="7178" width="150.7109375" style="274" customWidth="1"/>
    <col min="7179" max="7424" width="11.42578125" style="274"/>
    <col min="7425" max="7425" width="22.28515625" style="274" customWidth="1"/>
    <col min="7426" max="7426" width="39.85546875" style="274" bestFit="1" customWidth="1"/>
    <col min="7427" max="7431" width="15.7109375" style="274" customWidth="1"/>
    <col min="7432" max="7432" width="25.5703125" style="274" customWidth="1"/>
    <col min="7433" max="7433" width="22.42578125" style="274" customWidth="1"/>
    <col min="7434" max="7434" width="150.7109375" style="274" customWidth="1"/>
    <col min="7435" max="7680" width="11.42578125" style="274"/>
    <col min="7681" max="7681" width="22.28515625" style="274" customWidth="1"/>
    <col min="7682" max="7682" width="39.85546875" style="274" bestFit="1" customWidth="1"/>
    <col min="7683" max="7687" width="15.7109375" style="274" customWidth="1"/>
    <col min="7688" max="7688" width="25.5703125" style="274" customWidth="1"/>
    <col min="7689" max="7689" width="22.42578125" style="274" customWidth="1"/>
    <col min="7690" max="7690" width="150.7109375" style="274" customWidth="1"/>
    <col min="7691" max="7936" width="11.42578125" style="274"/>
    <col min="7937" max="7937" width="22.28515625" style="274" customWidth="1"/>
    <col min="7938" max="7938" width="39.85546875" style="274" bestFit="1" customWidth="1"/>
    <col min="7939" max="7943" width="15.7109375" style="274" customWidth="1"/>
    <col min="7944" max="7944" width="25.5703125" style="274" customWidth="1"/>
    <col min="7945" max="7945" width="22.42578125" style="274" customWidth="1"/>
    <col min="7946" max="7946" width="150.7109375" style="274" customWidth="1"/>
    <col min="7947" max="8192" width="11.42578125" style="274"/>
    <col min="8193" max="8193" width="22.28515625" style="274" customWidth="1"/>
    <col min="8194" max="8194" width="39.85546875" style="274" bestFit="1" customWidth="1"/>
    <col min="8195" max="8199" width="15.7109375" style="274" customWidth="1"/>
    <col min="8200" max="8200" width="25.5703125" style="274" customWidth="1"/>
    <col min="8201" max="8201" width="22.42578125" style="274" customWidth="1"/>
    <col min="8202" max="8202" width="150.7109375" style="274" customWidth="1"/>
    <col min="8203" max="8448" width="11.42578125" style="274"/>
    <col min="8449" max="8449" width="22.28515625" style="274" customWidth="1"/>
    <col min="8450" max="8450" width="39.85546875" style="274" bestFit="1" customWidth="1"/>
    <col min="8451" max="8455" width="15.7109375" style="274" customWidth="1"/>
    <col min="8456" max="8456" width="25.5703125" style="274" customWidth="1"/>
    <col min="8457" max="8457" width="22.42578125" style="274" customWidth="1"/>
    <col min="8458" max="8458" width="150.7109375" style="274" customWidth="1"/>
    <col min="8459" max="8704" width="11.42578125" style="274"/>
    <col min="8705" max="8705" width="22.28515625" style="274" customWidth="1"/>
    <col min="8706" max="8706" width="39.85546875" style="274" bestFit="1" customWidth="1"/>
    <col min="8707" max="8711" width="15.7109375" style="274" customWidth="1"/>
    <col min="8712" max="8712" width="25.5703125" style="274" customWidth="1"/>
    <col min="8713" max="8713" width="22.42578125" style="274" customWidth="1"/>
    <col min="8714" max="8714" width="150.7109375" style="274" customWidth="1"/>
    <col min="8715" max="8960" width="11.42578125" style="274"/>
    <col min="8961" max="8961" width="22.28515625" style="274" customWidth="1"/>
    <col min="8962" max="8962" width="39.85546875" style="274" bestFit="1" customWidth="1"/>
    <col min="8963" max="8967" width="15.7109375" style="274" customWidth="1"/>
    <col min="8968" max="8968" width="25.5703125" style="274" customWidth="1"/>
    <col min="8969" max="8969" width="22.42578125" style="274" customWidth="1"/>
    <col min="8970" max="8970" width="150.7109375" style="274" customWidth="1"/>
    <col min="8971" max="9216" width="11.42578125" style="274"/>
    <col min="9217" max="9217" width="22.28515625" style="274" customWidth="1"/>
    <col min="9218" max="9218" width="39.85546875" style="274" bestFit="1" customWidth="1"/>
    <col min="9219" max="9223" width="15.7109375" style="274" customWidth="1"/>
    <col min="9224" max="9224" width="25.5703125" style="274" customWidth="1"/>
    <col min="9225" max="9225" width="22.42578125" style="274" customWidth="1"/>
    <col min="9226" max="9226" width="150.7109375" style="274" customWidth="1"/>
    <col min="9227" max="9472" width="11.42578125" style="274"/>
    <col min="9473" max="9473" width="22.28515625" style="274" customWidth="1"/>
    <col min="9474" max="9474" width="39.85546875" style="274" bestFit="1" customWidth="1"/>
    <col min="9475" max="9479" width="15.7109375" style="274" customWidth="1"/>
    <col min="9480" max="9480" width="25.5703125" style="274" customWidth="1"/>
    <col min="9481" max="9481" width="22.42578125" style="274" customWidth="1"/>
    <col min="9482" max="9482" width="150.7109375" style="274" customWidth="1"/>
    <col min="9483" max="9728" width="11.42578125" style="274"/>
    <col min="9729" max="9729" width="22.28515625" style="274" customWidth="1"/>
    <col min="9730" max="9730" width="39.85546875" style="274" bestFit="1" customWidth="1"/>
    <col min="9731" max="9735" width="15.7109375" style="274" customWidth="1"/>
    <col min="9736" max="9736" width="25.5703125" style="274" customWidth="1"/>
    <col min="9737" max="9737" width="22.42578125" style="274" customWidth="1"/>
    <col min="9738" max="9738" width="150.7109375" style="274" customWidth="1"/>
    <col min="9739" max="9984" width="11.42578125" style="274"/>
    <col min="9985" max="9985" width="22.28515625" style="274" customWidth="1"/>
    <col min="9986" max="9986" width="39.85546875" style="274" bestFit="1" customWidth="1"/>
    <col min="9987" max="9991" width="15.7109375" style="274" customWidth="1"/>
    <col min="9992" max="9992" width="25.5703125" style="274" customWidth="1"/>
    <col min="9993" max="9993" width="22.42578125" style="274" customWidth="1"/>
    <col min="9994" max="9994" width="150.7109375" style="274" customWidth="1"/>
    <col min="9995" max="10240" width="11.42578125" style="274"/>
    <col min="10241" max="10241" width="22.28515625" style="274" customWidth="1"/>
    <col min="10242" max="10242" width="39.85546875" style="274" bestFit="1" customWidth="1"/>
    <col min="10243" max="10247" width="15.7109375" style="274" customWidth="1"/>
    <col min="10248" max="10248" width="25.5703125" style="274" customWidth="1"/>
    <col min="10249" max="10249" width="22.42578125" style="274" customWidth="1"/>
    <col min="10250" max="10250" width="150.7109375" style="274" customWidth="1"/>
    <col min="10251" max="10496" width="11.42578125" style="274"/>
    <col min="10497" max="10497" width="22.28515625" style="274" customWidth="1"/>
    <col min="10498" max="10498" width="39.85546875" style="274" bestFit="1" customWidth="1"/>
    <col min="10499" max="10503" width="15.7109375" style="274" customWidth="1"/>
    <col min="10504" max="10504" width="25.5703125" style="274" customWidth="1"/>
    <col min="10505" max="10505" width="22.42578125" style="274" customWidth="1"/>
    <col min="10506" max="10506" width="150.7109375" style="274" customWidth="1"/>
    <col min="10507" max="10752" width="11.42578125" style="274"/>
    <col min="10753" max="10753" width="22.28515625" style="274" customWidth="1"/>
    <col min="10754" max="10754" width="39.85546875" style="274" bestFit="1" customWidth="1"/>
    <col min="10755" max="10759" width="15.7109375" style="274" customWidth="1"/>
    <col min="10760" max="10760" width="25.5703125" style="274" customWidth="1"/>
    <col min="10761" max="10761" width="22.42578125" style="274" customWidth="1"/>
    <col min="10762" max="10762" width="150.7109375" style="274" customWidth="1"/>
    <col min="10763" max="11008" width="11.42578125" style="274"/>
    <col min="11009" max="11009" width="22.28515625" style="274" customWidth="1"/>
    <col min="11010" max="11010" width="39.85546875" style="274" bestFit="1" customWidth="1"/>
    <col min="11011" max="11015" width="15.7109375" style="274" customWidth="1"/>
    <col min="11016" max="11016" width="25.5703125" style="274" customWidth="1"/>
    <col min="11017" max="11017" width="22.42578125" style="274" customWidth="1"/>
    <col min="11018" max="11018" width="150.7109375" style="274" customWidth="1"/>
    <col min="11019" max="11264" width="11.42578125" style="274"/>
    <col min="11265" max="11265" width="22.28515625" style="274" customWidth="1"/>
    <col min="11266" max="11266" width="39.85546875" style="274" bestFit="1" customWidth="1"/>
    <col min="11267" max="11271" width="15.7109375" style="274" customWidth="1"/>
    <col min="11272" max="11272" width="25.5703125" style="274" customWidth="1"/>
    <col min="11273" max="11273" width="22.42578125" style="274" customWidth="1"/>
    <col min="11274" max="11274" width="150.7109375" style="274" customWidth="1"/>
    <col min="11275" max="11520" width="11.42578125" style="274"/>
    <col min="11521" max="11521" width="22.28515625" style="274" customWidth="1"/>
    <col min="11522" max="11522" width="39.85546875" style="274" bestFit="1" customWidth="1"/>
    <col min="11523" max="11527" width="15.7109375" style="274" customWidth="1"/>
    <col min="11528" max="11528" width="25.5703125" style="274" customWidth="1"/>
    <col min="11529" max="11529" width="22.42578125" style="274" customWidth="1"/>
    <col min="11530" max="11530" width="150.7109375" style="274" customWidth="1"/>
    <col min="11531" max="11776" width="11.42578125" style="274"/>
    <col min="11777" max="11777" width="22.28515625" style="274" customWidth="1"/>
    <col min="11778" max="11778" width="39.85546875" style="274" bestFit="1" customWidth="1"/>
    <col min="11779" max="11783" width="15.7109375" style="274" customWidth="1"/>
    <col min="11784" max="11784" width="25.5703125" style="274" customWidth="1"/>
    <col min="11785" max="11785" width="22.42578125" style="274" customWidth="1"/>
    <col min="11786" max="11786" width="150.7109375" style="274" customWidth="1"/>
    <col min="11787" max="12032" width="11.42578125" style="274"/>
    <col min="12033" max="12033" width="22.28515625" style="274" customWidth="1"/>
    <col min="12034" max="12034" width="39.85546875" style="274" bestFit="1" customWidth="1"/>
    <col min="12035" max="12039" width="15.7109375" style="274" customWidth="1"/>
    <col min="12040" max="12040" width="25.5703125" style="274" customWidth="1"/>
    <col min="12041" max="12041" width="22.42578125" style="274" customWidth="1"/>
    <col min="12042" max="12042" width="150.7109375" style="274" customWidth="1"/>
    <col min="12043" max="12288" width="11.42578125" style="274"/>
    <col min="12289" max="12289" width="22.28515625" style="274" customWidth="1"/>
    <col min="12290" max="12290" width="39.85546875" style="274" bestFit="1" customWidth="1"/>
    <col min="12291" max="12295" width="15.7109375" style="274" customWidth="1"/>
    <col min="12296" max="12296" width="25.5703125" style="274" customWidth="1"/>
    <col min="12297" max="12297" width="22.42578125" style="274" customWidth="1"/>
    <col min="12298" max="12298" width="150.7109375" style="274" customWidth="1"/>
    <col min="12299" max="12544" width="11.42578125" style="274"/>
    <col min="12545" max="12545" width="22.28515625" style="274" customWidth="1"/>
    <col min="12546" max="12546" width="39.85546875" style="274" bestFit="1" customWidth="1"/>
    <col min="12547" max="12551" width="15.7109375" style="274" customWidth="1"/>
    <col min="12552" max="12552" width="25.5703125" style="274" customWidth="1"/>
    <col min="12553" max="12553" width="22.42578125" style="274" customWidth="1"/>
    <col min="12554" max="12554" width="150.7109375" style="274" customWidth="1"/>
    <col min="12555" max="12800" width="11.42578125" style="274"/>
    <col min="12801" max="12801" width="22.28515625" style="274" customWidth="1"/>
    <col min="12802" max="12802" width="39.85546875" style="274" bestFit="1" customWidth="1"/>
    <col min="12803" max="12807" width="15.7109375" style="274" customWidth="1"/>
    <col min="12808" max="12808" width="25.5703125" style="274" customWidth="1"/>
    <col min="12809" max="12809" width="22.42578125" style="274" customWidth="1"/>
    <col min="12810" max="12810" width="150.7109375" style="274" customWidth="1"/>
    <col min="12811" max="13056" width="11.42578125" style="274"/>
    <col min="13057" max="13057" width="22.28515625" style="274" customWidth="1"/>
    <col min="13058" max="13058" width="39.85546875" style="274" bestFit="1" customWidth="1"/>
    <col min="13059" max="13063" width="15.7109375" style="274" customWidth="1"/>
    <col min="13064" max="13064" width="25.5703125" style="274" customWidth="1"/>
    <col min="13065" max="13065" width="22.42578125" style="274" customWidth="1"/>
    <col min="13066" max="13066" width="150.7109375" style="274" customWidth="1"/>
    <col min="13067" max="13312" width="11.42578125" style="274"/>
    <col min="13313" max="13313" width="22.28515625" style="274" customWidth="1"/>
    <col min="13314" max="13314" width="39.85546875" style="274" bestFit="1" customWidth="1"/>
    <col min="13315" max="13319" width="15.7109375" style="274" customWidth="1"/>
    <col min="13320" max="13320" width="25.5703125" style="274" customWidth="1"/>
    <col min="13321" max="13321" width="22.42578125" style="274" customWidth="1"/>
    <col min="13322" max="13322" width="150.7109375" style="274" customWidth="1"/>
    <col min="13323" max="13568" width="11.42578125" style="274"/>
    <col min="13569" max="13569" width="22.28515625" style="274" customWidth="1"/>
    <col min="13570" max="13570" width="39.85546875" style="274" bestFit="1" customWidth="1"/>
    <col min="13571" max="13575" width="15.7109375" style="274" customWidth="1"/>
    <col min="13576" max="13576" width="25.5703125" style="274" customWidth="1"/>
    <col min="13577" max="13577" width="22.42578125" style="274" customWidth="1"/>
    <col min="13578" max="13578" width="150.7109375" style="274" customWidth="1"/>
    <col min="13579" max="13824" width="11.42578125" style="274"/>
    <col min="13825" max="13825" width="22.28515625" style="274" customWidth="1"/>
    <col min="13826" max="13826" width="39.85546875" style="274" bestFit="1" customWidth="1"/>
    <col min="13827" max="13831" width="15.7109375" style="274" customWidth="1"/>
    <col min="13832" max="13832" width="25.5703125" style="274" customWidth="1"/>
    <col min="13833" max="13833" width="22.42578125" style="274" customWidth="1"/>
    <col min="13834" max="13834" width="150.7109375" style="274" customWidth="1"/>
    <col min="13835" max="14080" width="11.42578125" style="274"/>
    <col min="14081" max="14081" width="22.28515625" style="274" customWidth="1"/>
    <col min="14082" max="14082" width="39.85546875" style="274" bestFit="1" customWidth="1"/>
    <col min="14083" max="14087" width="15.7109375" style="274" customWidth="1"/>
    <col min="14088" max="14088" width="25.5703125" style="274" customWidth="1"/>
    <col min="14089" max="14089" width="22.42578125" style="274" customWidth="1"/>
    <col min="14090" max="14090" width="150.7109375" style="274" customWidth="1"/>
    <col min="14091" max="14336" width="11.42578125" style="274"/>
    <col min="14337" max="14337" width="22.28515625" style="274" customWidth="1"/>
    <col min="14338" max="14338" width="39.85546875" style="274" bestFit="1" customWidth="1"/>
    <col min="14339" max="14343" width="15.7109375" style="274" customWidth="1"/>
    <col min="14344" max="14344" width="25.5703125" style="274" customWidth="1"/>
    <col min="14345" max="14345" width="22.42578125" style="274" customWidth="1"/>
    <col min="14346" max="14346" width="150.7109375" style="274" customWidth="1"/>
    <col min="14347" max="14592" width="11.42578125" style="274"/>
    <col min="14593" max="14593" width="22.28515625" style="274" customWidth="1"/>
    <col min="14594" max="14594" width="39.85546875" style="274" bestFit="1" customWidth="1"/>
    <col min="14595" max="14599" width="15.7109375" style="274" customWidth="1"/>
    <col min="14600" max="14600" width="25.5703125" style="274" customWidth="1"/>
    <col min="14601" max="14601" width="22.42578125" style="274" customWidth="1"/>
    <col min="14602" max="14602" width="150.7109375" style="274" customWidth="1"/>
    <col min="14603" max="14848" width="11.42578125" style="274"/>
    <col min="14849" max="14849" width="22.28515625" style="274" customWidth="1"/>
    <col min="14850" max="14850" width="39.85546875" style="274" bestFit="1" customWidth="1"/>
    <col min="14851" max="14855" width="15.7109375" style="274" customWidth="1"/>
    <col min="14856" max="14856" width="25.5703125" style="274" customWidth="1"/>
    <col min="14857" max="14857" width="22.42578125" style="274" customWidth="1"/>
    <col min="14858" max="14858" width="150.7109375" style="274" customWidth="1"/>
    <col min="14859" max="15104" width="11.42578125" style="274"/>
    <col min="15105" max="15105" width="22.28515625" style="274" customWidth="1"/>
    <col min="15106" max="15106" width="39.85546875" style="274" bestFit="1" customWidth="1"/>
    <col min="15107" max="15111" width="15.7109375" style="274" customWidth="1"/>
    <col min="15112" max="15112" width="25.5703125" style="274" customWidth="1"/>
    <col min="15113" max="15113" width="22.42578125" style="274" customWidth="1"/>
    <col min="15114" max="15114" width="150.7109375" style="274" customWidth="1"/>
    <col min="15115" max="15360" width="11.42578125" style="274"/>
    <col min="15361" max="15361" width="22.28515625" style="274" customWidth="1"/>
    <col min="15362" max="15362" width="39.85546875" style="274" bestFit="1" customWidth="1"/>
    <col min="15363" max="15367" width="15.7109375" style="274" customWidth="1"/>
    <col min="15368" max="15368" width="25.5703125" style="274" customWidth="1"/>
    <col min="15369" max="15369" width="22.42578125" style="274" customWidth="1"/>
    <col min="15370" max="15370" width="150.7109375" style="274" customWidth="1"/>
    <col min="15371" max="15616" width="11.42578125" style="274"/>
    <col min="15617" max="15617" width="22.28515625" style="274" customWidth="1"/>
    <col min="15618" max="15618" width="39.85546875" style="274" bestFit="1" customWidth="1"/>
    <col min="15619" max="15623" width="15.7109375" style="274" customWidth="1"/>
    <col min="15624" max="15624" width="25.5703125" style="274" customWidth="1"/>
    <col min="15625" max="15625" width="22.42578125" style="274" customWidth="1"/>
    <col min="15626" max="15626" width="150.7109375" style="274" customWidth="1"/>
    <col min="15627" max="15872" width="11.42578125" style="274"/>
    <col min="15873" max="15873" width="22.28515625" style="274" customWidth="1"/>
    <col min="15874" max="15874" width="39.85546875" style="274" bestFit="1" customWidth="1"/>
    <col min="15875" max="15879" width="15.7109375" style="274" customWidth="1"/>
    <col min="15880" max="15880" width="25.5703125" style="274" customWidth="1"/>
    <col min="15881" max="15881" width="22.42578125" style="274" customWidth="1"/>
    <col min="15882" max="15882" width="150.7109375" style="274" customWidth="1"/>
    <col min="15883" max="16128" width="11.42578125" style="274"/>
    <col min="16129" max="16129" width="22.28515625" style="274" customWidth="1"/>
    <col min="16130" max="16130" width="39.85546875" style="274" bestFit="1" customWidth="1"/>
    <col min="16131" max="16135" width="15.7109375" style="274" customWidth="1"/>
    <col min="16136" max="16136" width="25.5703125" style="274" customWidth="1"/>
    <col min="16137" max="16137" width="22.42578125" style="274" customWidth="1"/>
    <col min="16138" max="16138" width="150.7109375" style="274" customWidth="1"/>
    <col min="16139" max="16384" width="11.42578125" style="274"/>
  </cols>
  <sheetData>
    <row r="1" spans="1:10">
      <c r="A1" s="3" t="s">
        <v>43</v>
      </c>
      <c r="B1" s="3"/>
      <c r="I1" s="412" t="s">
        <v>44</v>
      </c>
    </row>
    <row r="2" spans="1:10">
      <c r="A2" s="3" t="s">
        <v>1360</v>
      </c>
      <c r="B2" s="3"/>
    </row>
    <row r="3" spans="1:10">
      <c r="J3" s="19"/>
    </row>
    <row r="4" spans="1:10" s="19" customFormat="1">
      <c r="C4" s="21"/>
      <c r="D4" s="21"/>
      <c r="E4" s="21"/>
      <c r="F4" s="21"/>
      <c r="G4" s="21"/>
    </row>
    <row r="5" spans="1:10" ht="11.25" customHeight="1">
      <c r="A5" s="10" t="s">
        <v>143</v>
      </c>
      <c r="B5" s="11"/>
      <c r="C5" s="21"/>
      <c r="D5" s="21"/>
      <c r="E5" s="45"/>
      <c r="F5" s="45"/>
      <c r="G5" s="21"/>
      <c r="I5" s="40" t="s">
        <v>53</v>
      </c>
    </row>
    <row r="6" spans="1:10">
      <c r="A6" s="38"/>
      <c r="B6" s="38"/>
      <c r="C6" s="37"/>
      <c r="D6" s="37"/>
      <c r="E6" s="37"/>
      <c r="F6" s="37"/>
    </row>
    <row r="7" spans="1:10" ht="15" customHeight="1">
      <c r="A7" s="15" t="s">
        <v>46</v>
      </c>
      <c r="B7" s="16" t="s">
        <v>47</v>
      </c>
      <c r="C7" s="39" t="s">
        <v>54</v>
      </c>
      <c r="D7" s="39" t="s">
        <v>55</v>
      </c>
      <c r="E7" s="39" t="s">
        <v>56</v>
      </c>
      <c r="F7" s="39" t="s">
        <v>57</v>
      </c>
      <c r="G7" s="40" t="s">
        <v>58</v>
      </c>
      <c r="H7" s="40" t="s">
        <v>59</v>
      </c>
      <c r="I7" s="40" t="s">
        <v>60</v>
      </c>
    </row>
    <row r="8" spans="1:10" customFormat="1" ht="15">
      <c r="A8" s="160" t="s">
        <v>1367</v>
      </c>
      <c r="B8" s="167" t="s">
        <v>1368</v>
      </c>
      <c r="C8" s="135">
        <v>862.6</v>
      </c>
      <c r="D8" s="135">
        <v>0</v>
      </c>
      <c r="E8" s="133">
        <v>0</v>
      </c>
      <c r="F8" s="133">
        <v>0</v>
      </c>
      <c r="G8" s="134">
        <v>862.6</v>
      </c>
      <c r="H8" s="171" t="s">
        <v>1369</v>
      </c>
      <c r="I8" s="421" t="s">
        <v>1370</v>
      </c>
    </row>
    <row r="9" spans="1:10" customFormat="1" ht="15">
      <c r="A9" s="160" t="s">
        <v>1371</v>
      </c>
      <c r="B9" s="167" t="s">
        <v>1372</v>
      </c>
      <c r="C9" s="135">
        <v>34.799999999999997</v>
      </c>
      <c r="D9" s="133">
        <v>34.799999999999997</v>
      </c>
      <c r="E9" s="133">
        <v>0</v>
      </c>
      <c r="F9" s="133">
        <v>0</v>
      </c>
      <c r="G9" s="134">
        <v>0</v>
      </c>
      <c r="H9" s="171" t="s">
        <v>1373</v>
      </c>
      <c r="I9" s="421" t="s">
        <v>1370</v>
      </c>
    </row>
    <row r="10" spans="1:10" customFormat="1" ht="15">
      <c r="A10" s="160" t="s">
        <v>1374</v>
      </c>
      <c r="B10" s="167" t="s">
        <v>1375</v>
      </c>
      <c r="C10" s="135">
        <v>34.799999999999997</v>
      </c>
      <c r="D10" s="133">
        <v>34.799999999999997</v>
      </c>
      <c r="E10" s="133">
        <v>0</v>
      </c>
      <c r="F10" s="133">
        <v>0</v>
      </c>
      <c r="G10" s="134">
        <v>0</v>
      </c>
      <c r="H10" s="171" t="s">
        <v>1373</v>
      </c>
      <c r="I10" s="421" t="s">
        <v>1370</v>
      </c>
    </row>
    <row r="11" spans="1:10" customFormat="1" ht="15">
      <c r="A11" s="160" t="s">
        <v>1376</v>
      </c>
      <c r="B11" s="167" t="s">
        <v>1377</v>
      </c>
      <c r="C11" s="135">
        <v>34.799999999999997</v>
      </c>
      <c r="D11" s="133">
        <v>34.799999999999997</v>
      </c>
      <c r="E11" s="133">
        <v>0</v>
      </c>
      <c r="F11" s="133">
        <v>0</v>
      </c>
      <c r="G11" s="134">
        <v>0</v>
      </c>
      <c r="H11" s="171" t="s">
        <v>1373</v>
      </c>
      <c r="I11" s="421" t="s">
        <v>1370</v>
      </c>
    </row>
    <row r="12" spans="1:10" customFormat="1" ht="15">
      <c r="A12" s="160" t="s">
        <v>1378</v>
      </c>
      <c r="B12" s="167" t="s">
        <v>1379</v>
      </c>
      <c r="C12" s="135">
        <v>321.02999999999997</v>
      </c>
      <c r="D12" s="133">
        <v>321.02999999999997</v>
      </c>
      <c r="E12" s="133">
        <v>0</v>
      </c>
      <c r="F12" s="133">
        <v>0</v>
      </c>
      <c r="G12" s="134">
        <v>0</v>
      </c>
      <c r="H12" s="171" t="s">
        <v>1373</v>
      </c>
      <c r="I12" s="421" t="s">
        <v>1370</v>
      </c>
    </row>
    <row r="13" spans="1:10" customFormat="1" ht="15">
      <c r="A13" s="160" t="s">
        <v>1380</v>
      </c>
      <c r="B13" s="167" t="s">
        <v>1381</v>
      </c>
      <c r="C13" s="135">
        <v>20</v>
      </c>
      <c r="D13" s="135">
        <v>20</v>
      </c>
      <c r="E13" s="133">
        <v>0</v>
      </c>
      <c r="F13" s="133">
        <v>0</v>
      </c>
      <c r="G13" s="134">
        <v>0</v>
      </c>
      <c r="H13" s="138" t="s">
        <v>1373</v>
      </c>
      <c r="I13" s="421" t="s">
        <v>1370</v>
      </c>
    </row>
    <row r="14" spans="1:10" customFormat="1" ht="15">
      <c r="A14" s="160" t="s">
        <v>1382</v>
      </c>
      <c r="B14" s="167" t="s">
        <v>1383</v>
      </c>
      <c r="C14" s="135">
        <v>717.46</v>
      </c>
      <c r="D14" s="133">
        <v>717.46</v>
      </c>
      <c r="E14" s="133">
        <v>0</v>
      </c>
      <c r="F14" s="133">
        <v>0</v>
      </c>
      <c r="G14" s="134">
        <v>0</v>
      </c>
      <c r="H14" s="138" t="s">
        <v>1373</v>
      </c>
      <c r="I14" s="421" t="s">
        <v>1370</v>
      </c>
    </row>
    <row r="15" spans="1:10" customFormat="1" ht="15">
      <c r="A15" s="160" t="s">
        <v>1384</v>
      </c>
      <c r="B15" s="167" t="s">
        <v>793</v>
      </c>
      <c r="C15" s="135">
        <v>23914.98</v>
      </c>
      <c r="D15" s="133">
        <v>23914.98</v>
      </c>
      <c r="E15" s="133">
        <v>0</v>
      </c>
      <c r="F15" s="133">
        <v>0</v>
      </c>
      <c r="G15" s="134">
        <v>0</v>
      </c>
      <c r="H15" s="171" t="s">
        <v>810</v>
      </c>
      <c r="I15" s="421" t="s">
        <v>1370</v>
      </c>
    </row>
    <row r="16" spans="1:10" customFormat="1" ht="15">
      <c r="A16" s="160" t="s">
        <v>1385</v>
      </c>
      <c r="B16" s="167" t="s">
        <v>1386</v>
      </c>
      <c r="C16" s="135">
        <v>160700</v>
      </c>
      <c r="D16" s="133">
        <v>0</v>
      </c>
      <c r="E16" s="133">
        <v>160700</v>
      </c>
      <c r="F16" s="133">
        <v>0</v>
      </c>
      <c r="G16" s="134">
        <v>0</v>
      </c>
      <c r="H16" s="138" t="s">
        <v>810</v>
      </c>
      <c r="I16" s="421" t="s">
        <v>1370</v>
      </c>
    </row>
    <row r="17" spans="1:9" customFormat="1" ht="15">
      <c r="A17" s="160" t="s">
        <v>1387</v>
      </c>
      <c r="B17" s="167" t="s">
        <v>1388</v>
      </c>
      <c r="C17" s="135">
        <v>4</v>
      </c>
      <c r="D17" s="133">
        <v>4</v>
      </c>
      <c r="E17" s="133">
        <v>0</v>
      </c>
      <c r="F17" s="133">
        <v>0</v>
      </c>
      <c r="G17" s="134">
        <v>0</v>
      </c>
      <c r="H17" s="171" t="s">
        <v>810</v>
      </c>
      <c r="I17" s="421" t="s">
        <v>1370</v>
      </c>
    </row>
    <row r="18" spans="1:9" customFormat="1" ht="15">
      <c r="A18" s="160" t="s">
        <v>1389</v>
      </c>
      <c r="B18" s="167" t="s">
        <v>1390</v>
      </c>
      <c r="C18" s="135">
        <v>5.5</v>
      </c>
      <c r="D18" s="133">
        <v>5.5</v>
      </c>
      <c r="E18" s="133">
        <v>0</v>
      </c>
      <c r="F18" s="133">
        <v>0</v>
      </c>
      <c r="G18" s="134">
        <v>0</v>
      </c>
      <c r="H18" s="171" t="s">
        <v>810</v>
      </c>
      <c r="I18" s="421" t="s">
        <v>1370</v>
      </c>
    </row>
    <row r="19" spans="1:9" customFormat="1" ht="15">
      <c r="A19" s="160" t="s">
        <v>1391</v>
      </c>
      <c r="B19" s="167" t="s">
        <v>1392</v>
      </c>
      <c r="C19" s="135">
        <v>391</v>
      </c>
      <c r="D19" s="133">
        <v>391</v>
      </c>
      <c r="E19" s="133">
        <v>0</v>
      </c>
      <c r="F19" s="133">
        <v>0</v>
      </c>
      <c r="G19" s="135">
        <v>0</v>
      </c>
      <c r="H19" s="138" t="s">
        <v>810</v>
      </c>
      <c r="I19" s="421" t="s">
        <v>1370</v>
      </c>
    </row>
    <row r="20" spans="1:9" customFormat="1" ht="15">
      <c r="A20" s="160" t="s">
        <v>1393</v>
      </c>
      <c r="B20" s="167" t="s">
        <v>1394</v>
      </c>
      <c r="C20" s="135">
        <v>4</v>
      </c>
      <c r="D20" s="135">
        <v>4</v>
      </c>
      <c r="E20" s="133">
        <v>0</v>
      </c>
      <c r="F20" s="133">
        <v>0</v>
      </c>
      <c r="G20" s="134">
        <v>0</v>
      </c>
      <c r="H20" s="138" t="s">
        <v>810</v>
      </c>
      <c r="I20" s="421" t="s">
        <v>1370</v>
      </c>
    </row>
    <row r="21" spans="1:9" customFormat="1" ht="15">
      <c r="A21" s="160" t="s">
        <v>1395</v>
      </c>
      <c r="B21" s="167" t="s">
        <v>1396</v>
      </c>
      <c r="C21" s="135">
        <v>1680</v>
      </c>
      <c r="D21" s="133">
        <v>0</v>
      </c>
      <c r="E21" s="133">
        <v>0</v>
      </c>
      <c r="F21" s="133">
        <v>0</v>
      </c>
      <c r="G21" s="134">
        <v>1680</v>
      </c>
      <c r="H21" s="171" t="s">
        <v>1369</v>
      </c>
      <c r="I21" s="421" t="s">
        <v>1370</v>
      </c>
    </row>
    <row r="22" spans="1:9" customFormat="1" ht="23.25">
      <c r="A22" s="160" t="s">
        <v>1397</v>
      </c>
      <c r="B22" s="167" t="s">
        <v>1398</v>
      </c>
      <c r="C22" s="135">
        <v>19</v>
      </c>
      <c r="D22" s="133">
        <v>0</v>
      </c>
      <c r="E22" s="133">
        <v>0</v>
      </c>
      <c r="F22" s="133">
        <v>0</v>
      </c>
      <c r="G22" s="134">
        <v>19</v>
      </c>
      <c r="H22" s="171" t="s">
        <v>810</v>
      </c>
      <c r="I22" s="421" t="s">
        <v>1370</v>
      </c>
    </row>
    <row r="23" spans="1:9" customFormat="1" ht="15">
      <c r="A23" s="160" t="s">
        <v>1399</v>
      </c>
      <c r="B23" s="167" t="s">
        <v>1400</v>
      </c>
      <c r="C23" s="135">
        <v>450</v>
      </c>
      <c r="D23" s="135">
        <v>450</v>
      </c>
      <c r="E23" s="133">
        <v>0</v>
      </c>
      <c r="F23" s="133">
        <v>0</v>
      </c>
      <c r="G23" s="134">
        <v>0</v>
      </c>
      <c r="H23" s="138" t="s">
        <v>810</v>
      </c>
      <c r="I23" s="421" t="s">
        <v>1370</v>
      </c>
    </row>
    <row r="24" spans="1:9" customFormat="1" ht="15">
      <c r="A24" s="160" t="s">
        <v>1401</v>
      </c>
      <c r="B24" s="167" t="s">
        <v>1402</v>
      </c>
      <c r="C24" s="135">
        <v>12</v>
      </c>
      <c r="D24" s="135">
        <v>0</v>
      </c>
      <c r="E24" s="133">
        <v>12</v>
      </c>
      <c r="F24" s="133">
        <v>0</v>
      </c>
      <c r="G24" s="134">
        <v>0</v>
      </c>
      <c r="H24" s="171" t="s">
        <v>810</v>
      </c>
      <c r="I24" s="421" t="s">
        <v>1370</v>
      </c>
    </row>
    <row r="25" spans="1:9" customFormat="1" ht="23.25">
      <c r="A25" s="160" t="s">
        <v>1403</v>
      </c>
      <c r="B25" s="167" t="s">
        <v>1404</v>
      </c>
      <c r="C25" s="135">
        <v>-200</v>
      </c>
      <c r="D25" s="133">
        <v>-200</v>
      </c>
      <c r="E25" s="133">
        <v>0</v>
      </c>
      <c r="F25" s="133">
        <v>0</v>
      </c>
      <c r="G25" s="134">
        <v>0</v>
      </c>
      <c r="H25" s="171" t="s">
        <v>1405</v>
      </c>
      <c r="I25" s="421" t="s">
        <v>1370</v>
      </c>
    </row>
    <row r="26" spans="1:9" customFormat="1" ht="15">
      <c r="A26" s="160" t="s">
        <v>1406</v>
      </c>
      <c r="B26" s="167" t="s">
        <v>1407</v>
      </c>
      <c r="C26" s="135">
        <v>567.20000000000005</v>
      </c>
      <c r="D26" s="135">
        <v>567.20000000000005</v>
      </c>
      <c r="E26" s="133">
        <v>0</v>
      </c>
      <c r="F26" s="133">
        <v>0</v>
      </c>
      <c r="G26" s="134">
        <v>0</v>
      </c>
      <c r="H26" s="171" t="s">
        <v>810</v>
      </c>
      <c r="I26" s="421" t="s">
        <v>1370</v>
      </c>
    </row>
    <row r="27" spans="1:9" customFormat="1" ht="15">
      <c r="A27" s="160" t="s">
        <v>1408</v>
      </c>
      <c r="B27" s="167" t="s">
        <v>1409</v>
      </c>
      <c r="C27" s="135">
        <v>3.6</v>
      </c>
      <c r="D27" s="133">
        <v>0</v>
      </c>
      <c r="E27" s="133">
        <v>3.6</v>
      </c>
      <c r="F27" s="133">
        <v>0</v>
      </c>
      <c r="G27" s="134">
        <v>0</v>
      </c>
      <c r="H27" s="171" t="s">
        <v>1363</v>
      </c>
      <c r="I27" s="421" t="s">
        <v>1363</v>
      </c>
    </row>
    <row r="28" spans="1:9" customFormat="1" ht="15">
      <c r="A28" s="160" t="s">
        <v>1410</v>
      </c>
      <c r="B28" s="167" t="s">
        <v>1411</v>
      </c>
      <c r="C28" s="135">
        <v>259.62</v>
      </c>
      <c r="D28" s="133">
        <v>259.62</v>
      </c>
      <c r="E28" s="133">
        <v>0</v>
      </c>
      <c r="F28" s="133">
        <v>0</v>
      </c>
      <c r="G28" s="134">
        <v>0</v>
      </c>
      <c r="H28" s="171" t="s">
        <v>1412</v>
      </c>
      <c r="I28" s="421" t="s">
        <v>1370</v>
      </c>
    </row>
    <row r="29" spans="1:9" customFormat="1" ht="15">
      <c r="A29" s="160" t="s">
        <v>1413</v>
      </c>
      <c r="B29" s="167" t="s">
        <v>1414</v>
      </c>
      <c r="C29" s="135">
        <v>50</v>
      </c>
      <c r="D29" s="133">
        <v>50</v>
      </c>
      <c r="E29" s="133">
        <v>0</v>
      </c>
      <c r="F29" s="133">
        <v>0</v>
      </c>
      <c r="G29" s="134">
        <v>0</v>
      </c>
      <c r="H29" s="171" t="s">
        <v>1412</v>
      </c>
      <c r="I29" s="421" t="s">
        <v>1370</v>
      </c>
    </row>
    <row r="30" spans="1:9" customFormat="1" ht="15">
      <c r="A30" s="160" t="s">
        <v>1415</v>
      </c>
      <c r="B30" s="167" t="s">
        <v>1416</v>
      </c>
      <c r="C30" s="135">
        <v>59.62</v>
      </c>
      <c r="D30" s="133">
        <v>59.62</v>
      </c>
      <c r="E30" s="133">
        <v>0</v>
      </c>
      <c r="F30" s="133">
        <v>0</v>
      </c>
      <c r="G30" s="134">
        <v>0</v>
      </c>
      <c r="H30" s="171" t="s">
        <v>810</v>
      </c>
      <c r="I30" s="421" t="s">
        <v>1370</v>
      </c>
    </row>
    <row r="31" spans="1:9" customFormat="1" ht="15">
      <c r="A31" s="160" t="s">
        <v>1417</v>
      </c>
      <c r="B31" s="167" t="s">
        <v>1418</v>
      </c>
      <c r="C31" s="135">
        <v>5337.06</v>
      </c>
      <c r="D31" s="135">
        <v>5337.06</v>
      </c>
      <c r="E31" s="133">
        <v>0</v>
      </c>
      <c r="F31" s="133">
        <v>0</v>
      </c>
      <c r="G31" s="134">
        <v>0</v>
      </c>
      <c r="H31" s="171" t="s">
        <v>810</v>
      </c>
      <c r="I31" s="421" t="s">
        <v>1370</v>
      </c>
    </row>
    <row r="32" spans="1:9" customFormat="1" ht="15">
      <c r="A32" s="160" t="s">
        <v>1419</v>
      </c>
      <c r="B32" s="167" t="s">
        <v>1420</v>
      </c>
      <c r="C32" s="135">
        <v>456.85</v>
      </c>
      <c r="D32" s="135">
        <v>0</v>
      </c>
      <c r="E32" s="133">
        <v>456.85</v>
      </c>
      <c r="F32" s="133">
        <v>0</v>
      </c>
      <c r="G32" s="134">
        <v>0</v>
      </c>
      <c r="H32" s="171" t="s">
        <v>810</v>
      </c>
      <c r="I32" s="421" t="s">
        <v>1370</v>
      </c>
    </row>
    <row r="33" spans="1:9" customFormat="1" ht="15">
      <c r="A33" s="160" t="s">
        <v>1421</v>
      </c>
      <c r="B33" s="167" t="s">
        <v>1422</v>
      </c>
      <c r="C33" s="135">
        <v>160</v>
      </c>
      <c r="D33" s="133">
        <v>0</v>
      </c>
      <c r="E33" s="133">
        <v>160</v>
      </c>
      <c r="F33" s="133">
        <v>0</v>
      </c>
      <c r="G33" s="134">
        <v>0</v>
      </c>
      <c r="H33" s="171" t="s">
        <v>1423</v>
      </c>
      <c r="I33" s="421" t="s">
        <v>1370</v>
      </c>
    </row>
    <row r="34" spans="1:9" customFormat="1" ht="15">
      <c r="A34" s="160" t="s">
        <v>1424</v>
      </c>
      <c r="B34" s="167" t="s">
        <v>1425</v>
      </c>
      <c r="C34" s="135">
        <v>1228</v>
      </c>
      <c r="D34" s="133">
        <v>1228</v>
      </c>
      <c r="E34" s="133">
        <v>0</v>
      </c>
      <c r="F34" s="133">
        <v>0</v>
      </c>
      <c r="G34" s="134">
        <v>0</v>
      </c>
      <c r="H34" s="171" t="s">
        <v>810</v>
      </c>
      <c r="I34" s="421" t="s">
        <v>1370</v>
      </c>
    </row>
    <row r="35" spans="1:9" customFormat="1" ht="15">
      <c r="A35" s="160" t="s">
        <v>1426</v>
      </c>
      <c r="B35" s="167" t="s">
        <v>1427</v>
      </c>
      <c r="C35" s="135">
        <v>475</v>
      </c>
      <c r="D35" s="135">
        <v>475</v>
      </c>
      <c r="E35" s="133">
        <v>0</v>
      </c>
      <c r="F35" s="133">
        <v>0</v>
      </c>
      <c r="G35" s="134">
        <v>0</v>
      </c>
      <c r="H35" s="138" t="s">
        <v>810</v>
      </c>
      <c r="I35" s="421" t="s">
        <v>1370</v>
      </c>
    </row>
    <row r="36" spans="1:9" customFormat="1" ht="15">
      <c r="A36" s="160" t="s">
        <v>1428</v>
      </c>
      <c r="B36" s="167" t="s">
        <v>1429</v>
      </c>
      <c r="C36" s="135">
        <v>350</v>
      </c>
      <c r="D36" s="133">
        <v>350</v>
      </c>
      <c r="E36" s="133">
        <v>0</v>
      </c>
      <c r="F36" s="133">
        <v>0</v>
      </c>
      <c r="G36" s="134">
        <v>0</v>
      </c>
      <c r="H36" s="171" t="s">
        <v>810</v>
      </c>
      <c r="I36" s="421" t="s">
        <v>1370</v>
      </c>
    </row>
    <row r="37" spans="1:9" customFormat="1" ht="15">
      <c r="A37" s="160" t="s">
        <v>1430</v>
      </c>
      <c r="B37" s="167" t="s">
        <v>1431</v>
      </c>
      <c r="C37" s="135">
        <v>1500</v>
      </c>
      <c r="D37" s="135">
        <v>1500</v>
      </c>
      <c r="E37" s="133">
        <v>0</v>
      </c>
      <c r="F37" s="133">
        <v>0</v>
      </c>
      <c r="G37" s="134">
        <v>0</v>
      </c>
      <c r="H37" s="171" t="s">
        <v>810</v>
      </c>
      <c r="I37" s="421" t="s">
        <v>1370</v>
      </c>
    </row>
    <row r="38" spans="1:9" customFormat="1" ht="15">
      <c r="A38" s="160" t="s">
        <v>1432</v>
      </c>
      <c r="B38" s="167" t="s">
        <v>1433</v>
      </c>
      <c r="C38" s="135">
        <v>496.96</v>
      </c>
      <c r="D38" s="133">
        <v>496.96</v>
      </c>
      <c r="E38" s="133">
        <v>0</v>
      </c>
      <c r="F38" s="133">
        <v>0</v>
      </c>
      <c r="G38" s="134">
        <v>0</v>
      </c>
      <c r="H38" s="171" t="s">
        <v>810</v>
      </c>
      <c r="I38" s="421" t="s">
        <v>1370</v>
      </c>
    </row>
    <row r="39" spans="1:9" customFormat="1" ht="15">
      <c r="A39" s="160" t="s">
        <v>1434</v>
      </c>
      <c r="B39" s="167" t="s">
        <v>1435</v>
      </c>
      <c r="C39" s="135">
        <v>294.16000000000003</v>
      </c>
      <c r="D39" s="133">
        <v>294.16000000000003</v>
      </c>
      <c r="E39" s="133">
        <v>0</v>
      </c>
      <c r="F39" s="133">
        <v>0</v>
      </c>
      <c r="G39" s="134">
        <v>0</v>
      </c>
      <c r="H39" s="171" t="s">
        <v>810</v>
      </c>
      <c r="I39" s="421" t="s">
        <v>1370</v>
      </c>
    </row>
    <row r="40" spans="1:9" customFormat="1" ht="15">
      <c r="A40" s="160" t="s">
        <v>1436</v>
      </c>
      <c r="B40" s="167" t="s">
        <v>1437</v>
      </c>
      <c r="C40" s="135">
        <v>1500</v>
      </c>
      <c r="D40" s="135">
        <v>1500</v>
      </c>
      <c r="E40" s="133">
        <v>0</v>
      </c>
      <c r="F40" s="133">
        <v>0</v>
      </c>
      <c r="G40" s="134">
        <v>0</v>
      </c>
      <c r="H40" s="138" t="s">
        <v>810</v>
      </c>
      <c r="I40" s="421" t="s">
        <v>1370</v>
      </c>
    </row>
    <row r="41" spans="1:9" customFormat="1" ht="15">
      <c r="A41" s="160" t="s">
        <v>1438</v>
      </c>
      <c r="B41" s="167" t="s">
        <v>1439</v>
      </c>
      <c r="C41" s="135">
        <v>1500</v>
      </c>
      <c r="D41" s="133">
        <v>1500</v>
      </c>
      <c r="E41" s="133">
        <v>0</v>
      </c>
      <c r="F41" s="133">
        <v>0</v>
      </c>
      <c r="G41" s="134">
        <v>0</v>
      </c>
      <c r="H41" s="171" t="s">
        <v>810</v>
      </c>
      <c r="I41" s="421" t="s">
        <v>1370</v>
      </c>
    </row>
    <row r="42" spans="1:9" customFormat="1" ht="15">
      <c r="A42" s="160" t="s">
        <v>1440</v>
      </c>
      <c r="B42" s="167" t="s">
        <v>1441</v>
      </c>
      <c r="C42" s="135">
        <v>1500</v>
      </c>
      <c r="D42" s="133">
        <v>1500</v>
      </c>
      <c r="E42" s="133">
        <v>0</v>
      </c>
      <c r="F42" s="133">
        <v>0</v>
      </c>
      <c r="G42" s="134">
        <v>0</v>
      </c>
      <c r="H42" s="171" t="s">
        <v>810</v>
      </c>
      <c r="I42" s="421" t="s">
        <v>1370</v>
      </c>
    </row>
    <row r="43" spans="1:9" customFormat="1" ht="15">
      <c r="A43" s="160" t="s">
        <v>1442</v>
      </c>
      <c r="B43" s="167" t="s">
        <v>1443</v>
      </c>
      <c r="C43" s="135">
        <v>1500</v>
      </c>
      <c r="D43" s="133">
        <v>1500</v>
      </c>
      <c r="E43" s="133">
        <v>0</v>
      </c>
      <c r="F43" s="133">
        <v>0</v>
      </c>
      <c r="G43" s="134">
        <v>0</v>
      </c>
      <c r="H43" s="171" t="s">
        <v>810</v>
      </c>
      <c r="I43" s="421" t="s">
        <v>1370</v>
      </c>
    </row>
    <row r="44" spans="1:9" customFormat="1" ht="15">
      <c r="A44" s="160" t="s">
        <v>1444</v>
      </c>
      <c r="B44" s="167" t="s">
        <v>1445</v>
      </c>
      <c r="C44" s="135">
        <v>1500</v>
      </c>
      <c r="D44" s="133">
        <v>1500</v>
      </c>
      <c r="E44" s="133">
        <v>0</v>
      </c>
      <c r="F44" s="133">
        <v>0</v>
      </c>
      <c r="G44" s="134">
        <v>0</v>
      </c>
      <c r="H44" s="171" t="s">
        <v>810</v>
      </c>
      <c r="I44" s="421" t="s">
        <v>1370</v>
      </c>
    </row>
    <row r="45" spans="1:9" customFormat="1" ht="15">
      <c r="A45" s="160" t="s">
        <v>1446</v>
      </c>
      <c r="B45" s="167" t="s">
        <v>1447</v>
      </c>
      <c r="C45" s="135">
        <v>1500</v>
      </c>
      <c r="D45" s="133">
        <v>1500</v>
      </c>
      <c r="E45" s="133">
        <v>0</v>
      </c>
      <c r="F45" s="133">
        <v>0</v>
      </c>
      <c r="G45" s="134">
        <v>0</v>
      </c>
      <c r="H45" s="171" t="s">
        <v>810</v>
      </c>
      <c r="I45" s="421" t="s">
        <v>1370</v>
      </c>
    </row>
    <row r="46" spans="1:9" customFormat="1" ht="15">
      <c r="A46" s="160" t="s">
        <v>1448</v>
      </c>
      <c r="B46" s="167" t="s">
        <v>1449</v>
      </c>
      <c r="C46" s="135">
        <v>1500</v>
      </c>
      <c r="D46" s="133">
        <v>1500</v>
      </c>
      <c r="E46" s="133">
        <v>0</v>
      </c>
      <c r="F46" s="133">
        <v>0</v>
      </c>
      <c r="G46" s="134">
        <v>0</v>
      </c>
      <c r="H46" s="171" t="s">
        <v>810</v>
      </c>
      <c r="I46" s="421" t="s">
        <v>1370</v>
      </c>
    </row>
    <row r="47" spans="1:9" customFormat="1" ht="15">
      <c r="A47" s="160" t="s">
        <v>1450</v>
      </c>
      <c r="B47" s="167" t="s">
        <v>1451</v>
      </c>
      <c r="C47" s="135">
        <v>1500</v>
      </c>
      <c r="D47" s="133">
        <v>1500</v>
      </c>
      <c r="E47" s="133">
        <v>0</v>
      </c>
      <c r="F47" s="133">
        <v>0</v>
      </c>
      <c r="G47" s="134">
        <v>0</v>
      </c>
      <c r="H47" s="171" t="s">
        <v>810</v>
      </c>
      <c r="I47" s="421" t="s">
        <v>1370</v>
      </c>
    </row>
    <row r="48" spans="1:9" customFormat="1" ht="15">
      <c r="A48" s="160" t="s">
        <v>1452</v>
      </c>
      <c r="B48" s="167" t="s">
        <v>1453</v>
      </c>
      <c r="C48" s="135">
        <v>1500</v>
      </c>
      <c r="D48" s="133">
        <v>1500</v>
      </c>
      <c r="E48" s="133">
        <v>0</v>
      </c>
      <c r="F48" s="133">
        <v>0</v>
      </c>
      <c r="G48" s="134">
        <v>0</v>
      </c>
      <c r="H48" s="171" t="s">
        <v>810</v>
      </c>
      <c r="I48" s="421" t="s">
        <v>1370</v>
      </c>
    </row>
    <row r="49" spans="1:9" customFormat="1" ht="15">
      <c r="A49" s="160" t="s">
        <v>1454</v>
      </c>
      <c r="B49" s="167" t="s">
        <v>1455</v>
      </c>
      <c r="C49" s="135">
        <v>1500</v>
      </c>
      <c r="D49" s="133">
        <v>1500</v>
      </c>
      <c r="E49" s="133">
        <v>0</v>
      </c>
      <c r="F49" s="133">
        <v>0</v>
      </c>
      <c r="G49" s="134">
        <v>0</v>
      </c>
      <c r="H49" s="171" t="s">
        <v>810</v>
      </c>
      <c r="I49" s="421" t="s">
        <v>1370</v>
      </c>
    </row>
    <row r="50" spans="1:9" customFormat="1" ht="15">
      <c r="A50" s="160" t="s">
        <v>1456</v>
      </c>
      <c r="B50" s="167" t="s">
        <v>1457</v>
      </c>
      <c r="C50" s="135">
        <v>1500</v>
      </c>
      <c r="D50" s="133">
        <v>1500</v>
      </c>
      <c r="E50" s="133">
        <v>0</v>
      </c>
      <c r="F50" s="133">
        <v>0</v>
      </c>
      <c r="G50" s="134">
        <v>0</v>
      </c>
      <c r="H50" s="171" t="s">
        <v>810</v>
      </c>
      <c r="I50" s="421" t="s">
        <v>1370</v>
      </c>
    </row>
    <row r="51" spans="1:9" customFormat="1" ht="15">
      <c r="A51" s="160" t="s">
        <v>1458</v>
      </c>
      <c r="B51" s="167" t="s">
        <v>1459</v>
      </c>
      <c r="C51" s="135">
        <v>1500</v>
      </c>
      <c r="D51" s="133">
        <v>1500</v>
      </c>
      <c r="E51" s="133">
        <v>0</v>
      </c>
      <c r="F51" s="133">
        <v>0</v>
      </c>
      <c r="G51" s="134">
        <v>0</v>
      </c>
      <c r="H51" s="171" t="s">
        <v>810</v>
      </c>
      <c r="I51" s="421" t="s">
        <v>1370</v>
      </c>
    </row>
    <row r="52" spans="1:9" customFormat="1" ht="15">
      <c r="A52" s="160" t="s">
        <v>1460</v>
      </c>
      <c r="B52" s="167" t="s">
        <v>1461</v>
      </c>
      <c r="C52" s="135">
        <v>1500</v>
      </c>
      <c r="D52" s="135">
        <v>1500</v>
      </c>
      <c r="E52" s="133">
        <v>0</v>
      </c>
      <c r="F52" s="133">
        <v>0</v>
      </c>
      <c r="G52" s="134">
        <v>0</v>
      </c>
      <c r="H52" s="138" t="s">
        <v>810</v>
      </c>
      <c r="I52" s="421" t="s">
        <v>1370</v>
      </c>
    </row>
    <row r="53" spans="1:9" customFormat="1" ht="15">
      <c r="A53" s="160" t="s">
        <v>1462</v>
      </c>
      <c r="B53" s="167" t="s">
        <v>1463</v>
      </c>
      <c r="C53" s="135">
        <v>1500</v>
      </c>
      <c r="D53" s="133">
        <v>1500</v>
      </c>
      <c r="E53" s="133">
        <v>0</v>
      </c>
      <c r="F53" s="133">
        <v>0</v>
      </c>
      <c r="G53" s="134">
        <v>0</v>
      </c>
      <c r="H53" s="171" t="s">
        <v>810</v>
      </c>
      <c r="I53" s="421" t="s">
        <v>1370</v>
      </c>
    </row>
    <row r="54" spans="1:9" customFormat="1" ht="15">
      <c r="A54" s="160" t="s">
        <v>1464</v>
      </c>
      <c r="B54" s="167" t="s">
        <v>1465</v>
      </c>
      <c r="C54" s="135">
        <v>1500</v>
      </c>
      <c r="D54" s="133">
        <v>1500</v>
      </c>
      <c r="E54" s="133">
        <v>0</v>
      </c>
      <c r="F54" s="133">
        <v>0</v>
      </c>
      <c r="G54" s="134">
        <v>0</v>
      </c>
      <c r="H54" s="171" t="s">
        <v>810</v>
      </c>
      <c r="I54" s="421" t="s">
        <v>1370</v>
      </c>
    </row>
    <row r="55" spans="1:9" customFormat="1" ht="15">
      <c r="A55" s="160" t="s">
        <v>1466</v>
      </c>
      <c r="B55" s="167" t="s">
        <v>1467</v>
      </c>
      <c r="C55" s="135">
        <v>1500</v>
      </c>
      <c r="D55" s="135">
        <v>1500</v>
      </c>
      <c r="E55" s="133">
        <v>0</v>
      </c>
      <c r="F55" s="133">
        <v>0</v>
      </c>
      <c r="G55" s="134">
        <v>0</v>
      </c>
      <c r="H55" s="138" t="s">
        <v>810</v>
      </c>
      <c r="I55" s="421" t="s">
        <v>1370</v>
      </c>
    </row>
    <row r="56" spans="1:9" customFormat="1" ht="15">
      <c r="A56" s="160" t="s">
        <v>1468</v>
      </c>
      <c r="B56" s="167" t="s">
        <v>1469</v>
      </c>
      <c r="C56" s="135">
        <v>1500</v>
      </c>
      <c r="D56" s="133">
        <v>1500</v>
      </c>
      <c r="E56" s="133">
        <v>0</v>
      </c>
      <c r="F56" s="133">
        <v>0</v>
      </c>
      <c r="G56" s="134">
        <v>0</v>
      </c>
      <c r="H56" s="171" t="s">
        <v>810</v>
      </c>
      <c r="I56" s="421" t="s">
        <v>1370</v>
      </c>
    </row>
    <row r="57" spans="1:9" customFormat="1" ht="15">
      <c r="A57" s="160" t="s">
        <v>1470</v>
      </c>
      <c r="B57" s="167" t="s">
        <v>1471</v>
      </c>
      <c r="C57" s="135">
        <v>1500</v>
      </c>
      <c r="D57" s="135">
        <v>1500</v>
      </c>
      <c r="E57" s="133">
        <v>0</v>
      </c>
      <c r="F57" s="133">
        <v>0</v>
      </c>
      <c r="G57" s="134">
        <v>0</v>
      </c>
      <c r="H57" s="138" t="s">
        <v>810</v>
      </c>
      <c r="I57" s="421" t="s">
        <v>1370</v>
      </c>
    </row>
    <row r="58" spans="1:9" customFormat="1" ht="15">
      <c r="A58" s="160" t="s">
        <v>1472</v>
      </c>
      <c r="B58" s="167" t="s">
        <v>1473</v>
      </c>
      <c r="C58" s="135">
        <v>1500</v>
      </c>
      <c r="D58" s="133">
        <v>1500</v>
      </c>
      <c r="E58" s="133">
        <v>0</v>
      </c>
      <c r="F58" s="133">
        <v>0</v>
      </c>
      <c r="G58" s="134">
        <v>0</v>
      </c>
      <c r="H58" s="171" t="s">
        <v>810</v>
      </c>
      <c r="I58" s="421" t="s">
        <v>1370</v>
      </c>
    </row>
    <row r="59" spans="1:9" customFormat="1" ht="15">
      <c r="A59" s="160" t="s">
        <v>1474</v>
      </c>
      <c r="B59" s="167" t="s">
        <v>1475</v>
      </c>
      <c r="C59" s="135">
        <v>1500</v>
      </c>
      <c r="D59" s="133">
        <v>1500</v>
      </c>
      <c r="E59" s="133">
        <v>0</v>
      </c>
      <c r="F59" s="133">
        <v>0</v>
      </c>
      <c r="G59" s="134">
        <v>0</v>
      </c>
      <c r="H59" s="171" t="s">
        <v>810</v>
      </c>
      <c r="I59" s="421" t="s">
        <v>1370</v>
      </c>
    </row>
    <row r="60" spans="1:9" customFormat="1" ht="15">
      <c r="A60" s="160" t="s">
        <v>1476</v>
      </c>
      <c r="B60" s="167" t="s">
        <v>1477</v>
      </c>
      <c r="C60" s="135">
        <v>239.38</v>
      </c>
      <c r="D60" s="133">
        <v>239.38</v>
      </c>
      <c r="E60" s="133">
        <v>0</v>
      </c>
      <c r="F60" s="133">
        <v>0</v>
      </c>
      <c r="G60" s="134">
        <v>0</v>
      </c>
      <c r="H60" s="171" t="s">
        <v>810</v>
      </c>
      <c r="I60" s="421" t="s">
        <v>1370</v>
      </c>
    </row>
    <row r="61" spans="1:9">
      <c r="A61" s="152"/>
      <c r="B61" s="152" t="s">
        <v>1365</v>
      </c>
      <c r="C61" s="166">
        <f>SUM(C8:C60)</f>
        <v>230483.42</v>
      </c>
      <c r="D61" s="166">
        <f>SUM(D8:D60)</f>
        <v>66589.37</v>
      </c>
      <c r="E61" s="166">
        <f>SUM(E8:E60)</f>
        <v>161332.45000000001</v>
      </c>
      <c r="F61" s="166">
        <f>SUM(F8:F60)</f>
        <v>0</v>
      </c>
      <c r="G61" s="166">
        <f>SUM(G8:G60)</f>
        <v>2561.6</v>
      </c>
      <c r="H61" s="152"/>
      <c r="I61" s="152"/>
    </row>
    <row r="62" spans="1:9">
      <c r="A62" s="154"/>
      <c r="B62" s="154"/>
      <c r="C62" s="162"/>
      <c r="D62" s="162"/>
      <c r="E62" s="162"/>
      <c r="F62" s="162"/>
      <c r="G62" s="162"/>
      <c r="H62" s="158"/>
      <c r="I62" s="158"/>
    </row>
    <row r="63" spans="1:9">
      <c r="A63" s="154"/>
      <c r="B63" s="154"/>
      <c r="C63" s="162"/>
      <c r="D63" s="162"/>
      <c r="E63" s="162"/>
      <c r="F63" s="162"/>
      <c r="G63" s="162"/>
      <c r="H63" s="158"/>
      <c r="I63" s="158"/>
    </row>
    <row r="64" spans="1:9" ht="11.25" customHeight="1">
      <c r="A64" s="10" t="s">
        <v>151</v>
      </c>
      <c r="B64" s="11"/>
      <c r="E64" s="37"/>
      <c r="F64" s="37"/>
      <c r="I64" s="40" t="s">
        <v>53</v>
      </c>
    </row>
    <row r="65" spans="1:9">
      <c r="A65" s="38"/>
      <c r="B65" s="38"/>
      <c r="C65" s="37"/>
      <c r="D65" s="37"/>
      <c r="E65" s="37"/>
      <c r="F65" s="37"/>
    </row>
    <row r="66" spans="1:9" ht="15" customHeight="1">
      <c r="A66" s="15" t="s">
        <v>46</v>
      </c>
      <c r="B66" s="16" t="s">
        <v>47</v>
      </c>
      <c r="C66" s="39" t="s">
        <v>54</v>
      </c>
      <c r="D66" s="39" t="s">
        <v>55</v>
      </c>
      <c r="E66" s="39" t="s">
        <v>56</v>
      </c>
      <c r="F66" s="39" t="s">
        <v>57</v>
      </c>
      <c r="G66" s="40" t="s">
        <v>58</v>
      </c>
      <c r="H66" s="40" t="s">
        <v>59</v>
      </c>
      <c r="I66" s="40" t="s">
        <v>60</v>
      </c>
    </row>
    <row r="67" spans="1:9">
      <c r="A67" s="155"/>
      <c r="B67" s="155"/>
      <c r="C67" s="132"/>
      <c r="D67" s="136"/>
      <c r="E67" s="136"/>
      <c r="F67" s="136"/>
      <c r="G67" s="136"/>
      <c r="H67" s="171"/>
      <c r="I67" s="171"/>
    </row>
    <row r="68" spans="1:9">
      <c r="A68" s="168"/>
      <c r="B68" s="168" t="s">
        <v>1365</v>
      </c>
      <c r="C68" s="140">
        <f>SUM(C67:C67)</f>
        <v>0</v>
      </c>
      <c r="D68" s="140">
        <f>SUM(D67:D67)</f>
        <v>0</v>
      </c>
      <c r="E68" s="140">
        <f>SUM(E67:E67)</f>
        <v>0</v>
      </c>
      <c r="F68" s="140">
        <f>SUM(F67:F67)</f>
        <v>0</v>
      </c>
      <c r="G68" s="140">
        <f>SUM(G67:G67)</f>
        <v>0</v>
      </c>
      <c r="H68" s="152"/>
      <c r="I68" s="152"/>
    </row>
    <row r="70" spans="1:9">
      <c r="A70" s="41"/>
      <c r="B70" s="41"/>
      <c r="C70" s="42"/>
      <c r="D70" s="42"/>
      <c r="E70" s="42"/>
      <c r="F70" s="42"/>
      <c r="G70" s="42"/>
      <c r="H70" s="81"/>
    </row>
  </sheetData>
  <dataValidations count="9">
    <dataValidation allowBlank="1" showInputMessage="1" showErrorMessage="1" prompt="Corresponde al número de la cuenta de acuerdo al Plan de Cuentas emitido por el CONAC (DOF 22/11/2010). Excepto cuentas por cobrar de contribuciones o fideicomisos que se encuentran dentro de inversiones financieras..."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dataValidation allowBlank="1" showInputMessage="1" showErrorMessage="1" prompt="Saldo final del periodo de la cuenta pública presentada, el cual debe coincidir con la suma de las columnas de 90, 180, 365 y más de 365 días (mensual:  enero, febrero, marzo, etc.;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dataValidation allowBlank="1" showInputMessage="1" showErrorMessage="1" prompt="Importe de la cuentas por cobrar con fecha de vencimiento de 1 a 90 días."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ataValidation allowBlank="1" showInputMessage="1" showErrorMessage="1" prompt="Importe de la cuentas por cobrar con fecha de vencimiento de 91 a 180 días."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dataValidation allowBlank="1" showInputMessage="1" showErrorMessage="1" prompt="Importe de la cuentas por cobrar con fecha de vencimiento de 181 a 365 días."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ataValidation allowBlank="1" showInputMessage="1" showErrorMessage="1" prompt="Importe de la cuentas por cobrar con vencimiento mayor a 365 días."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dataValidation allowBlank="1" showInputMessage="1" showErrorMessage="1" prompt="Informar sobre caraterísticas cualitativas de la cuenta, ejemplo: acciones implementadas para su recuperación, causas de la demora en su recuperación."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dataValidation allowBlank="1" showInputMessage="1" showErrorMessage="1" prompt="Indicar si el deudor ya sobrepasó el plazo estipulado para pago, 90, 180 o 365 días."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dataValidations>
  <pageMargins left="0.7" right="0.7" top="0.75" bottom="0.75" header="0.3" footer="0.3"/>
  <pageSetup scale="64"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1"/>
  <sheetViews>
    <sheetView zoomScaleNormal="100" zoomScaleSheetLayoutView="100" workbookViewId="0">
      <selection activeCell="C11" sqref="C11"/>
    </sheetView>
  </sheetViews>
  <sheetFormatPr baseColWidth="10" defaultRowHeight="11.25"/>
  <cols>
    <col min="1" max="1" width="22.42578125" style="274" customWidth="1"/>
    <col min="2" max="2" width="51.42578125" style="274" customWidth="1"/>
    <col min="3" max="3" width="20.7109375" style="9" customWidth="1"/>
    <col min="4" max="4" width="23.28515625" style="274" customWidth="1"/>
    <col min="5" max="256" width="11.42578125" style="274"/>
    <col min="257" max="257" width="22.42578125" style="274" customWidth="1"/>
    <col min="258" max="258" width="51.42578125" style="274" customWidth="1"/>
    <col min="259" max="259" width="20.7109375" style="274" customWidth="1"/>
    <col min="260" max="260" width="23.28515625" style="274" customWidth="1"/>
    <col min="261" max="512" width="11.42578125" style="274"/>
    <col min="513" max="513" width="22.42578125" style="274" customWidth="1"/>
    <col min="514" max="514" width="51.42578125" style="274" customWidth="1"/>
    <col min="515" max="515" width="20.7109375" style="274" customWidth="1"/>
    <col min="516" max="516" width="23.28515625" style="274" customWidth="1"/>
    <col min="517" max="768" width="11.42578125" style="274"/>
    <col min="769" max="769" width="22.42578125" style="274" customWidth="1"/>
    <col min="770" max="770" width="51.42578125" style="274" customWidth="1"/>
    <col min="771" max="771" width="20.7109375" style="274" customWidth="1"/>
    <col min="772" max="772" width="23.28515625" style="274" customWidth="1"/>
    <col min="773" max="1024" width="11.42578125" style="274"/>
    <col min="1025" max="1025" width="22.42578125" style="274" customWidth="1"/>
    <col min="1026" max="1026" width="51.42578125" style="274" customWidth="1"/>
    <col min="1027" max="1027" width="20.7109375" style="274" customWidth="1"/>
    <col min="1028" max="1028" width="23.28515625" style="274" customWidth="1"/>
    <col min="1029" max="1280" width="11.42578125" style="274"/>
    <col min="1281" max="1281" width="22.42578125" style="274" customWidth="1"/>
    <col min="1282" max="1282" width="51.42578125" style="274" customWidth="1"/>
    <col min="1283" max="1283" width="20.7109375" style="274" customWidth="1"/>
    <col min="1284" max="1284" width="23.28515625" style="274" customWidth="1"/>
    <col min="1285" max="1536" width="11.42578125" style="274"/>
    <col min="1537" max="1537" width="22.42578125" style="274" customWidth="1"/>
    <col min="1538" max="1538" width="51.42578125" style="274" customWidth="1"/>
    <col min="1539" max="1539" width="20.7109375" style="274" customWidth="1"/>
    <col min="1540" max="1540" width="23.28515625" style="274" customWidth="1"/>
    <col min="1541" max="1792" width="11.42578125" style="274"/>
    <col min="1793" max="1793" width="22.42578125" style="274" customWidth="1"/>
    <col min="1794" max="1794" width="51.42578125" style="274" customWidth="1"/>
    <col min="1795" max="1795" width="20.7109375" style="274" customWidth="1"/>
    <col min="1796" max="1796" width="23.28515625" style="274" customWidth="1"/>
    <col min="1797" max="2048" width="11.42578125" style="274"/>
    <col min="2049" max="2049" width="22.42578125" style="274" customWidth="1"/>
    <col min="2050" max="2050" width="51.42578125" style="274" customWidth="1"/>
    <col min="2051" max="2051" width="20.7109375" style="274" customWidth="1"/>
    <col min="2052" max="2052" width="23.28515625" style="274" customWidth="1"/>
    <col min="2053" max="2304" width="11.42578125" style="274"/>
    <col min="2305" max="2305" width="22.42578125" style="274" customWidth="1"/>
    <col min="2306" max="2306" width="51.42578125" style="274" customWidth="1"/>
    <col min="2307" max="2307" width="20.7109375" style="274" customWidth="1"/>
    <col min="2308" max="2308" width="23.28515625" style="274" customWidth="1"/>
    <col min="2309" max="2560" width="11.42578125" style="274"/>
    <col min="2561" max="2561" width="22.42578125" style="274" customWidth="1"/>
    <col min="2562" max="2562" width="51.42578125" style="274" customWidth="1"/>
    <col min="2563" max="2563" width="20.7109375" style="274" customWidth="1"/>
    <col min="2564" max="2564" width="23.28515625" style="274" customWidth="1"/>
    <col min="2565" max="2816" width="11.42578125" style="274"/>
    <col min="2817" max="2817" width="22.42578125" style="274" customWidth="1"/>
    <col min="2818" max="2818" width="51.42578125" style="274" customWidth="1"/>
    <col min="2819" max="2819" width="20.7109375" style="274" customWidth="1"/>
    <col min="2820" max="2820" width="23.28515625" style="274" customWidth="1"/>
    <col min="2821" max="3072" width="11.42578125" style="274"/>
    <col min="3073" max="3073" width="22.42578125" style="274" customWidth="1"/>
    <col min="3074" max="3074" width="51.42578125" style="274" customWidth="1"/>
    <col min="3075" max="3075" width="20.7109375" style="274" customWidth="1"/>
    <col min="3076" max="3076" width="23.28515625" style="274" customWidth="1"/>
    <col min="3077" max="3328" width="11.42578125" style="274"/>
    <col min="3329" max="3329" width="22.42578125" style="274" customWidth="1"/>
    <col min="3330" max="3330" width="51.42578125" style="274" customWidth="1"/>
    <col min="3331" max="3331" width="20.7109375" style="274" customWidth="1"/>
    <col min="3332" max="3332" width="23.28515625" style="274" customWidth="1"/>
    <col min="3333" max="3584" width="11.42578125" style="274"/>
    <col min="3585" max="3585" width="22.42578125" style="274" customWidth="1"/>
    <col min="3586" max="3586" width="51.42578125" style="274" customWidth="1"/>
    <col min="3587" max="3587" width="20.7109375" style="274" customWidth="1"/>
    <col min="3588" max="3588" width="23.28515625" style="274" customWidth="1"/>
    <col min="3589" max="3840" width="11.42578125" style="274"/>
    <col min="3841" max="3841" width="22.42578125" style="274" customWidth="1"/>
    <col min="3842" max="3842" width="51.42578125" style="274" customWidth="1"/>
    <col min="3843" max="3843" width="20.7109375" style="274" customWidth="1"/>
    <col min="3844" max="3844" width="23.28515625" style="274" customWidth="1"/>
    <col min="3845" max="4096" width="11.42578125" style="274"/>
    <col min="4097" max="4097" width="22.42578125" style="274" customWidth="1"/>
    <col min="4098" max="4098" width="51.42578125" style="274" customWidth="1"/>
    <col min="4099" max="4099" width="20.7109375" style="274" customWidth="1"/>
    <col min="4100" max="4100" width="23.28515625" style="274" customWidth="1"/>
    <col min="4101" max="4352" width="11.42578125" style="274"/>
    <col min="4353" max="4353" width="22.42578125" style="274" customWidth="1"/>
    <col min="4354" max="4354" width="51.42578125" style="274" customWidth="1"/>
    <col min="4355" max="4355" width="20.7109375" style="274" customWidth="1"/>
    <col min="4356" max="4356" width="23.28515625" style="274" customWidth="1"/>
    <col min="4357" max="4608" width="11.42578125" style="274"/>
    <col min="4609" max="4609" width="22.42578125" style="274" customWidth="1"/>
    <col min="4610" max="4610" width="51.42578125" style="274" customWidth="1"/>
    <col min="4611" max="4611" width="20.7109375" style="274" customWidth="1"/>
    <col min="4612" max="4612" width="23.28515625" style="274" customWidth="1"/>
    <col min="4613" max="4864" width="11.42578125" style="274"/>
    <col min="4865" max="4865" width="22.42578125" style="274" customWidth="1"/>
    <col min="4866" max="4866" width="51.42578125" style="274" customWidth="1"/>
    <col min="4867" max="4867" width="20.7109375" style="274" customWidth="1"/>
    <col min="4868" max="4868" width="23.28515625" style="274" customWidth="1"/>
    <col min="4869" max="5120" width="11.42578125" style="274"/>
    <col min="5121" max="5121" width="22.42578125" style="274" customWidth="1"/>
    <col min="5122" max="5122" width="51.42578125" style="274" customWidth="1"/>
    <col min="5123" max="5123" width="20.7109375" style="274" customWidth="1"/>
    <col min="5124" max="5124" width="23.28515625" style="274" customWidth="1"/>
    <col min="5125" max="5376" width="11.42578125" style="274"/>
    <col min="5377" max="5377" width="22.42578125" style="274" customWidth="1"/>
    <col min="5378" max="5378" width="51.42578125" style="274" customWidth="1"/>
    <col min="5379" max="5379" width="20.7109375" style="274" customWidth="1"/>
    <col min="5380" max="5380" width="23.28515625" style="274" customWidth="1"/>
    <col min="5381" max="5632" width="11.42578125" style="274"/>
    <col min="5633" max="5633" width="22.42578125" style="274" customWidth="1"/>
    <col min="5634" max="5634" width="51.42578125" style="274" customWidth="1"/>
    <col min="5635" max="5635" width="20.7109375" style="274" customWidth="1"/>
    <col min="5636" max="5636" width="23.28515625" style="274" customWidth="1"/>
    <col min="5637" max="5888" width="11.42578125" style="274"/>
    <col min="5889" max="5889" width="22.42578125" style="274" customWidth="1"/>
    <col min="5890" max="5890" width="51.42578125" style="274" customWidth="1"/>
    <col min="5891" max="5891" width="20.7109375" style="274" customWidth="1"/>
    <col min="5892" max="5892" width="23.28515625" style="274" customWidth="1"/>
    <col min="5893" max="6144" width="11.42578125" style="274"/>
    <col min="6145" max="6145" width="22.42578125" style="274" customWidth="1"/>
    <col min="6146" max="6146" width="51.42578125" style="274" customWidth="1"/>
    <col min="6147" max="6147" width="20.7109375" style="274" customWidth="1"/>
    <col min="6148" max="6148" width="23.28515625" style="274" customWidth="1"/>
    <col min="6149" max="6400" width="11.42578125" style="274"/>
    <col min="6401" max="6401" width="22.42578125" style="274" customWidth="1"/>
    <col min="6402" max="6402" width="51.42578125" style="274" customWidth="1"/>
    <col min="6403" max="6403" width="20.7109375" style="274" customWidth="1"/>
    <col min="6404" max="6404" width="23.28515625" style="274" customWidth="1"/>
    <col min="6405" max="6656" width="11.42578125" style="274"/>
    <col min="6657" max="6657" width="22.42578125" style="274" customWidth="1"/>
    <col min="6658" max="6658" width="51.42578125" style="274" customWidth="1"/>
    <col min="6659" max="6659" width="20.7109375" style="274" customWidth="1"/>
    <col min="6660" max="6660" width="23.28515625" style="274" customWidth="1"/>
    <col min="6661" max="6912" width="11.42578125" style="274"/>
    <col min="6913" max="6913" width="22.42578125" style="274" customWidth="1"/>
    <col min="6914" max="6914" width="51.42578125" style="274" customWidth="1"/>
    <col min="6915" max="6915" width="20.7109375" style="274" customWidth="1"/>
    <col min="6916" max="6916" width="23.28515625" style="274" customWidth="1"/>
    <col min="6917" max="7168" width="11.42578125" style="274"/>
    <col min="7169" max="7169" width="22.42578125" style="274" customWidth="1"/>
    <col min="7170" max="7170" width="51.42578125" style="274" customWidth="1"/>
    <col min="7171" max="7171" width="20.7109375" style="274" customWidth="1"/>
    <col min="7172" max="7172" width="23.28515625" style="274" customWidth="1"/>
    <col min="7173" max="7424" width="11.42578125" style="274"/>
    <col min="7425" max="7425" width="22.42578125" style="274" customWidth="1"/>
    <col min="7426" max="7426" width="51.42578125" style="274" customWidth="1"/>
    <col min="7427" max="7427" width="20.7109375" style="274" customWidth="1"/>
    <col min="7428" max="7428" width="23.28515625" style="274" customWidth="1"/>
    <col min="7429" max="7680" width="11.42578125" style="274"/>
    <col min="7681" max="7681" width="22.42578125" style="274" customWidth="1"/>
    <col min="7682" max="7682" width="51.42578125" style="274" customWidth="1"/>
    <col min="7683" max="7683" width="20.7109375" style="274" customWidth="1"/>
    <col min="7684" max="7684" width="23.28515625" style="274" customWidth="1"/>
    <col min="7685" max="7936" width="11.42578125" style="274"/>
    <col min="7937" max="7937" width="22.42578125" style="274" customWidth="1"/>
    <col min="7938" max="7938" width="51.42578125" style="274" customWidth="1"/>
    <col min="7939" max="7939" width="20.7109375" style="274" customWidth="1"/>
    <col min="7940" max="7940" width="23.28515625" style="274" customWidth="1"/>
    <col min="7941" max="8192" width="11.42578125" style="274"/>
    <col min="8193" max="8193" width="22.42578125" style="274" customWidth="1"/>
    <col min="8194" max="8194" width="51.42578125" style="274" customWidth="1"/>
    <col min="8195" max="8195" width="20.7109375" style="274" customWidth="1"/>
    <col min="8196" max="8196" width="23.28515625" style="274" customWidth="1"/>
    <col min="8197" max="8448" width="11.42578125" style="274"/>
    <col min="8449" max="8449" width="22.42578125" style="274" customWidth="1"/>
    <col min="8450" max="8450" width="51.42578125" style="274" customWidth="1"/>
    <col min="8451" max="8451" width="20.7109375" style="274" customWidth="1"/>
    <col min="8452" max="8452" width="23.28515625" style="274" customWidth="1"/>
    <col min="8453" max="8704" width="11.42578125" style="274"/>
    <col min="8705" max="8705" width="22.42578125" style="274" customWidth="1"/>
    <col min="8706" max="8706" width="51.42578125" style="274" customWidth="1"/>
    <col min="8707" max="8707" width="20.7109375" style="274" customWidth="1"/>
    <col min="8708" max="8708" width="23.28515625" style="274" customWidth="1"/>
    <col min="8709" max="8960" width="11.42578125" style="274"/>
    <col min="8961" max="8961" width="22.42578125" style="274" customWidth="1"/>
    <col min="8962" max="8962" width="51.42578125" style="274" customWidth="1"/>
    <col min="8963" max="8963" width="20.7109375" style="274" customWidth="1"/>
    <col min="8964" max="8964" width="23.28515625" style="274" customWidth="1"/>
    <col min="8965" max="9216" width="11.42578125" style="274"/>
    <col min="9217" max="9217" width="22.42578125" style="274" customWidth="1"/>
    <col min="9218" max="9218" width="51.42578125" style="274" customWidth="1"/>
    <col min="9219" max="9219" width="20.7109375" style="274" customWidth="1"/>
    <col min="9220" max="9220" width="23.28515625" style="274" customWidth="1"/>
    <col min="9221" max="9472" width="11.42578125" style="274"/>
    <col min="9473" max="9473" width="22.42578125" style="274" customWidth="1"/>
    <col min="9474" max="9474" width="51.42578125" style="274" customWidth="1"/>
    <col min="9475" max="9475" width="20.7109375" style="274" customWidth="1"/>
    <col min="9476" max="9476" width="23.28515625" style="274" customWidth="1"/>
    <col min="9477" max="9728" width="11.42578125" style="274"/>
    <col min="9729" max="9729" width="22.42578125" style="274" customWidth="1"/>
    <col min="9730" max="9730" width="51.42578125" style="274" customWidth="1"/>
    <col min="9731" max="9731" width="20.7109375" style="274" customWidth="1"/>
    <col min="9732" max="9732" width="23.28515625" style="274" customWidth="1"/>
    <col min="9733" max="9984" width="11.42578125" style="274"/>
    <col min="9985" max="9985" width="22.42578125" style="274" customWidth="1"/>
    <col min="9986" max="9986" width="51.42578125" style="274" customWidth="1"/>
    <col min="9987" max="9987" width="20.7109375" style="274" customWidth="1"/>
    <col min="9988" max="9988" width="23.28515625" style="274" customWidth="1"/>
    <col min="9989" max="10240" width="11.42578125" style="274"/>
    <col min="10241" max="10241" width="22.42578125" style="274" customWidth="1"/>
    <col min="10242" max="10242" width="51.42578125" style="274" customWidth="1"/>
    <col min="10243" max="10243" width="20.7109375" style="274" customWidth="1"/>
    <col min="10244" max="10244" width="23.28515625" style="274" customWidth="1"/>
    <col min="10245" max="10496" width="11.42578125" style="274"/>
    <col min="10497" max="10497" width="22.42578125" style="274" customWidth="1"/>
    <col min="10498" max="10498" width="51.42578125" style="274" customWidth="1"/>
    <col min="10499" max="10499" width="20.7109375" style="274" customWidth="1"/>
    <col min="10500" max="10500" width="23.28515625" style="274" customWidth="1"/>
    <col min="10501" max="10752" width="11.42578125" style="274"/>
    <col min="10753" max="10753" width="22.42578125" style="274" customWidth="1"/>
    <col min="10754" max="10754" width="51.42578125" style="274" customWidth="1"/>
    <col min="10755" max="10755" width="20.7109375" style="274" customWidth="1"/>
    <col min="10756" max="10756" width="23.28515625" style="274" customWidth="1"/>
    <col min="10757" max="11008" width="11.42578125" style="274"/>
    <col min="11009" max="11009" width="22.42578125" style="274" customWidth="1"/>
    <col min="11010" max="11010" width="51.42578125" style="274" customWidth="1"/>
    <col min="11011" max="11011" width="20.7109375" style="274" customWidth="1"/>
    <col min="11012" max="11012" width="23.28515625" style="274" customWidth="1"/>
    <col min="11013" max="11264" width="11.42578125" style="274"/>
    <col min="11265" max="11265" width="22.42578125" style="274" customWidth="1"/>
    <col min="11266" max="11266" width="51.42578125" style="274" customWidth="1"/>
    <col min="11267" max="11267" width="20.7109375" style="274" customWidth="1"/>
    <col min="11268" max="11268" width="23.28515625" style="274" customWidth="1"/>
    <col min="11269" max="11520" width="11.42578125" style="274"/>
    <col min="11521" max="11521" width="22.42578125" style="274" customWidth="1"/>
    <col min="11522" max="11522" width="51.42578125" style="274" customWidth="1"/>
    <col min="11523" max="11523" width="20.7109375" style="274" customWidth="1"/>
    <col min="11524" max="11524" width="23.28515625" style="274" customWidth="1"/>
    <col min="11525" max="11776" width="11.42578125" style="274"/>
    <col min="11777" max="11777" width="22.42578125" style="274" customWidth="1"/>
    <col min="11778" max="11778" width="51.42578125" style="274" customWidth="1"/>
    <col min="11779" max="11779" width="20.7109375" style="274" customWidth="1"/>
    <col min="11780" max="11780" width="23.28515625" style="274" customWidth="1"/>
    <col min="11781" max="12032" width="11.42578125" style="274"/>
    <col min="12033" max="12033" width="22.42578125" style="274" customWidth="1"/>
    <col min="12034" max="12034" width="51.42578125" style="274" customWidth="1"/>
    <col min="12035" max="12035" width="20.7109375" style="274" customWidth="1"/>
    <col min="12036" max="12036" width="23.28515625" style="274" customWidth="1"/>
    <col min="12037" max="12288" width="11.42578125" style="274"/>
    <col min="12289" max="12289" width="22.42578125" style="274" customWidth="1"/>
    <col min="12290" max="12290" width="51.42578125" style="274" customWidth="1"/>
    <col min="12291" max="12291" width="20.7109375" style="274" customWidth="1"/>
    <col min="12292" max="12292" width="23.28515625" style="274" customWidth="1"/>
    <col min="12293" max="12544" width="11.42578125" style="274"/>
    <col min="12545" max="12545" width="22.42578125" style="274" customWidth="1"/>
    <col min="12546" max="12546" width="51.42578125" style="274" customWidth="1"/>
    <col min="12547" max="12547" width="20.7109375" style="274" customWidth="1"/>
    <col min="12548" max="12548" width="23.28515625" style="274" customWidth="1"/>
    <col min="12549" max="12800" width="11.42578125" style="274"/>
    <col min="12801" max="12801" width="22.42578125" style="274" customWidth="1"/>
    <col min="12802" max="12802" width="51.42578125" style="274" customWidth="1"/>
    <col min="12803" max="12803" width="20.7109375" style="274" customWidth="1"/>
    <col min="12804" max="12804" width="23.28515625" style="274" customWidth="1"/>
    <col min="12805" max="13056" width="11.42578125" style="274"/>
    <col min="13057" max="13057" width="22.42578125" style="274" customWidth="1"/>
    <col min="13058" max="13058" width="51.42578125" style="274" customWidth="1"/>
    <col min="13059" max="13059" width="20.7109375" style="274" customWidth="1"/>
    <col min="13060" max="13060" width="23.28515625" style="274" customWidth="1"/>
    <col min="13061" max="13312" width="11.42578125" style="274"/>
    <col min="13313" max="13313" width="22.42578125" style="274" customWidth="1"/>
    <col min="13314" max="13314" width="51.42578125" style="274" customWidth="1"/>
    <col min="13315" max="13315" width="20.7109375" style="274" customWidth="1"/>
    <col min="13316" max="13316" width="23.28515625" style="274" customWidth="1"/>
    <col min="13317" max="13568" width="11.42578125" style="274"/>
    <col min="13569" max="13569" width="22.42578125" style="274" customWidth="1"/>
    <col min="13570" max="13570" width="51.42578125" style="274" customWidth="1"/>
    <col min="13571" max="13571" width="20.7109375" style="274" customWidth="1"/>
    <col min="13572" max="13572" width="23.28515625" style="274" customWidth="1"/>
    <col min="13573" max="13824" width="11.42578125" style="274"/>
    <col min="13825" max="13825" width="22.42578125" style="274" customWidth="1"/>
    <col min="13826" max="13826" width="51.42578125" style="274" customWidth="1"/>
    <col min="13827" max="13827" width="20.7109375" style="274" customWidth="1"/>
    <col min="13828" max="13828" width="23.28515625" style="274" customWidth="1"/>
    <col min="13829" max="14080" width="11.42578125" style="274"/>
    <col min="14081" max="14081" width="22.42578125" style="274" customWidth="1"/>
    <col min="14082" max="14082" width="51.42578125" style="274" customWidth="1"/>
    <col min="14083" max="14083" width="20.7109375" style="274" customWidth="1"/>
    <col min="14084" max="14084" width="23.28515625" style="274" customWidth="1"/>
    <col min="14085" max="14336" width="11.42578125" style="274"/>
    <col min="14337" max="14337" width="22.42578125" style="274" customWidth="1"/>
    <col min="14338" max="14338" width="51.42578125" style="274" customWidth="1"/>
    <col min="14339" max="14339" width="20.7109375" style="274" customWidth="1"/>
    <col min="14340" max="14340" width="23.28515625" style="274" customWidth="1"/>
    <col min="14341" max="14592" width="11.42578125" style="274"/>
    <col min="14593" max="14593" width="22.42578125" style="274" customWidth="1"/>
    <col min="14594" max="14594" width="51.42578125" style="274" customWidth="1"/>
    <col min="14595" max="14595" width="20.7109375" style="274" customWidth="1"/>
    <col min="14596" max="14596" width="23.28515625" style="274" customWidth="1"/>
    <col min="14597" max="14848" width="11.42578125" style="274"/>
    <col min="14849" max="14849" width="22.42578125" style="274" customWidth="1"/>
    <col min="14850" max="14850" width="51.42578125" style="274" customWidth="1"/>
    <col min="14851" max="14851" width="20.7109375" style="274" customWidth="1"/>
    <col min="14852" max="14852" width="23.28515625" style="274" customWidth="1"/>
    <col min="14853" max="15104" width="11.42578125" style="274"/>
    <col min="15105" max="15105" width="22.42578125" style="274" customWidth="1"/>
    <col min="15106" max="15106" width="51.42578125" style="274" customWidth="1"/>
    <col min="15107" max="15107" width="20.7109375" style="274" customWidth="1"/>
    <col min="15108" max="15108" width="23.28515625" style="274" customWidth="1"/>
    <col min="15109" max="15360" width="11.42578125" style="274"/>
    <col min="15361" max="15361" width="22.42578125" style="274" customWidth="1"/>
    <col min="15362" max="15362" width="51.42578125" style="274" customWidth="1"/>
    <col min="15363" max="15363" width="20.7109375" style="274" customWidth="1"/>
    <col min="15364" max="15364" width="23.28515625" style="274" customWidth="1"/>
    <col min="15365" max="15616" width="11.42578125" style="274"/>
    <col min="15617" max="15617" width="22.42578125" style="274" customWidth="1"/>
    <col min="15618" max="15618" width="51.42578125" style="274" customWidth="1"/>
    <col min="15619" max="15619" width="20.7109375" style="274" customWidth="1"/>
    <col min="15620" max="15620" width="23.28515625" style="274" customWidth="1"/>
    <col min="15621" max="15872" width="11.42578125" style="274"/>
    <col min="15873" max="15873" width="22.42578125" style="274" customWidth="1"/>
    <col min="15874" max="15874" width="51.42578125" style="274" customWidth="1"/>
    <col min="15875" max="15875" width="20.7109375" style="274" customWidth="1"/>
    <col min="15876" max="15876" width="23.28515625" style="274" customWidth="1"/>
    <col min="15877" max="16128" width="11.42578125" style="274"/>
    <col min="16129" max="16129" width="22.42578125" style="274" customWidth="1"/>
    <col min="16130" max="16130" width="51.42578125" style="274" customWidth="1"/>
    <col min="16131" max="16131" width="20.7109375" style="274" customWidth="1"/>
    <col min="16132" max="16132" width="23.28515625" style="274" customWidth="1"/>
    <col min="16133" max="16384" width="11.42578125" style="274"/>
  </cols>
  <sheetData>
    <row r="1" spans="1:4">
      <c r="A1" s="3" t="s">
        <v>43</v>
      </c>
      <c r="B1" s="3"/>
      <c r="D1" s="7" t="s">
        <v>44</v>
      </c>
    </row>
    <row r="2" spans="1:4">
      <c r="A2" s="3" t="s">
        <v>1360</v>
      </c>
      <c r="B2" s="3"/>
    </row>
    <row r="4" spans="1:4" s="19" customFormat="1">
      <c r="C4" s="21"/>
    </row>
    <row r="5" spans="1:4" s="35" customFormat="1" ht="11.25" customHeight="1">
      <c r="A5" s="33" t="s">
        <v>61</v>
      </c>
      <c r="B5" s="33"/>
      <c r="C5" s="43"/>
      <c r="D5" s="422" t="s">
        <v>62</v>
      </c>
    </row>
    <row r="6" spans="1:4">
      <c r="A6" s="44"/>
      <c r="B6" s="44"/>
      <c r="C6" s="45"/>
      <c r="D6" s="46"/>
    </row>
    <row r="7" spans="1:4" ht="15" customHeight="1">
      <c r="A7" s="15" t="s">
        <v>46</v>
      </c>
      <c r="B7" s="16" t="s">
        <v>47</v>
      </c>
      <c r="C7" s="419" t="s">
        <v>48</v>
      </c>
      <c r="D7" s="47" t="s">
        <v>63</v>
      </c>
    </row>
    <row r="8" spans="1:4">
      <c r="A8" s="155"/>
      <c r="B8" s="138"/>
      <c r="C8" s="136"/>
      <c r="D8" s="138"/>
    </row>
    <row r="9" spans="1:4">
      <c r="A9" s="169"/>
      <c r="B9" s="169" t="s">
        <v>1365</v>
      </c>
      <c r="C9" s="20">
        <v>0</v>
      </c>
      <c r="D9" s="170"/>
    </row>
    <row r="10" spans="1:4">
      <c r="A10" s="154"/>
      <c r="B10" s="154"/>
      <c r="C10" s="162"/>
      <c r="D10" s="154"/>
    </row>
    <row r="11" spans="1:4">
      <c r="A11" s="154"/>
      <c r="B11" s="154"/>
      <c r="C11" s="162"/>
      <c r="D11" s="154"/>
    </row>
    <row r="12" spans="1:4" s="35" customFormat="1" ht="11.25" customHeight="1">
      <c r="A12" s="33" t="s">
        <v>64</v>
      </c>
      <c r="B12" s="33"/>
      <c r="C12" s="43"/>
      <c r="D12" s="422" t="s">
        <v>62</v>
      </c>
    </row>
    <row r="13" spans="1:4">
      <c r="A13" s="44"/>
      <c r="B13" s="44"/>
      <c r="C13" s="45"/>
      <c r="D13" s="46"/>
    </row>
    <row r="14" spans="1:4" ht="15" customHeight="1">
      <c r="A14" s="15" t="s">
        <v>46</v>
      </c>
      <c r="B14" s="16" t="s">
        <v>47</v>
      </c>
      <c r="C14" s="419" t="s">
        <v>48</v>
      </c>
      <c r="D14" s="47" t="s">
        <v>63</v>
      </c>
    </row>
    <row r="15" spans="1:4" customFormat="1" ht="15">
      <c r="A15" s="160" t="s">
        <v>1478</v>
      </c>
      <c r="B15" s="167" t="s">
        <v>1479</v>
      </c>
      <c r="C15" s="136">
        <v>0.41</v>
      </c>
      <c r="D15" s="138" t="s">
        <v>1363</v>
      </c>
    </row>
    <row r="16" spans="1:4" customFormat="1" ht="15">
      <c r="A16" s="160" t="s">
        <v>1480</v>
      </c>
      <c r="B16" s="167" t="s">
        <v>1479</v>
      </c>
      <c r="C16" s="136">
        <v>0.34</v>
      </c>
      <c r="D16" s="138" t="s">
        <v>1363</v>
      </c>
    </row>
    <row r="17" spans="1:4" customFormat="1" ht="15">
      <c r="A17" s="160" t="s">
        <v>1481</v>
      </c>
      <c r="B17" s="167" t="s">
        <v>1482</v>
      </c>
      <c r="C17" s="136">
        <v>17288.07</v>
      </c>
      <c r="D17" s="138" t="s">
        <v>1363</v>
      </c>
    </row>
    <row r="18" spans="1:4" customFormat="1" ht="15">
      <c r="A18" s="160" t="s">
        <v>1483</v>
      </c>
      <c r="B18" s="167" t="s">
        <v>1484</v>
      </c>
      <c r="C18" s="136">
        <v>-599.75</v>
      </c>
      <c r="D18" s="138" t="s">
        <v>1363</v>
      </c>
    </row>
    <row r="19" spans="1:4" customFormat="1" ht="15">
      <c r="A19" s="160" t="s">
        <v>1485</v>
      </c>
      <c r="B19" s="167" t="s">
        <v>1486</v>
      </c>
      <c r="C19" s="136">
        <v>34752.949999999997</v>
      </c>
      <c r="D19" s="138" t="s">
        <v>1363</v>
      </c>
    </row>
    <row r="20" spans="1:4" customFormat="1" ht="15">
      <c r="A20" s="160" t="s">
        <v>1487</v>
      </c>
      <c r="B20" s="167" t="s">
        <v>413</v>
      </c>
      <c r="C20" s="136">
        <v>0.01</v>
      </c>
      <c r="D20" s="138" t="s">
        <v>1363</v>
      </c>
    </row>
    <row r="21" spans="1:4" customFormat="1" ht="15">
      <c r="A21" s="160" t="s">
        <v>1488</v>
      </c>
      <c r="B21" s="167" t="s">
        <v>415</v>
      </c>
      <c r="C21" s="136">
        <v>7.0000000000000007E-2</v>
      </c>
      <c r="D21" s="138" t="s">
        <v>1363</v>
      </c>
    </row>
    <row r="22" spans="1:4" customFormat="1" ht="15">
      <c r="A22" s="160" t="s">
        <v>1489</v>
      </c>
      <c r="B22" s="167" t="s">
        <v>1490</v>
      </c>
      <c r="C22" s="136">
        <v>16082.77</v>
      </c>
      <c r="D22" s="138" t="s">
        <v>1363</v>
      </c>
    </row>
    <row r="23" spans="1:4" customFormat="1" ht="15">
      <c r="A23" s="160" t="s">
        <v>1491</v>
      </c>
      <c r="B23" s="167" t="s">
        <v>1492</v>
      </c>
      <c r="C23" s="136">
        <v>9.89</v>
      </c>
      <c r="D23" s="138" t="s">
        <v>1363</v>
      </c>
    </row>
    <row r="24" spans="1:4" customFormat="1" ht="15">
      <c r="A24" s="160" t="s">
        <v>1493</v>
      </c>
      <c r="B24" s="167" t="s">
        <v>1494</v>
      </c>
      <c r="C24" s="136">
        <v>0</v>
      </c>
      <c r="D24" s="138" t="s">
        <v>1363</v>
      </c>
    </row>
    <row r="25" spans="1:4" customFormat="1" ht="15">
      <c r="A25" s="160" t="s">
        <v>1495</v>
      </c>
      <c r="B25" s="167" t="s">
        <v>417</v>
      </c>
      <c r="C25" s="136">
        <v>57</v>
      </c>
      <c r="D25" s="138"/>
    </row>
    <row r="26" spans="1:4" customFormat="1" ht="15">
      <c r="A26" s="160" t="s">
        <v>1496</v>
      </c>
      <c r="B26" s="167" t="s">
        <v>421</v>
      </c>
      <c r="C26" s="136">
        <v>0</v>
      </c>
      <c r="D26" s="138" t="s">
        <v>1363</v>
      </c>
    </row>
    <row r="27" spans="1:4" customFormat="1" ht="15">
      <c r="A27" s="160" t="s">
        <v>1497</v>
      </c>
      <c r="B27" s="167" t="s">
        <v>1498</v>
      </c>
      <c r="C27" s="423">
        <v>190.43</v>
      </c>
      <c r="D27" s="138" t="s">
        <v>1363</v>
      </c>
    </row>
    <row r="28" spans="1:4" customFormat="1" ht="15">
      <c r="A28" s="160" t="s">
        <v>1499</v>
      </c>
      <c r="B28" s="167" t="s">
        <v>1147</v>
      </c>
      <c r="C28" s="136">
        <v>0.05</v>
      </c>
      <c r="D28" s="138" t="s">
        <v>1363</v>
      </c>
    </row>
    <row r="29" spans="1:4" customFormat="1" ht="15">
      <c r="A29" s="160" t="s">
        <v>1500</v>
      </c>
      <c r="B29" s="167" t="s">
        <v>633</v>
      </c>
      <c r="C29" s="136">
        <v>151.49</v>
      </c>
      <c r="D29" s="138" t="s">
        <v>1363</v>
      </c>
    </row>
    <row r="30" spans="1:4" customFormat="1" ht="15">
      <c r="A30" s="160" t="s">
        <v>1501</v>
      </c>
      <c r="B30" s="167" t="s">
        <v>1150</v>
      </c>
      <c r="C30" s="136">
        <v>1</v>
      </c>
      <c r="D30" s="138" t="s">
        <v>1363</v>
      </c>
    </row>
    <row r="31" spans="1:4" customFormat="1" ht="15">
      <c r="A31" s="160" t="s">
        <v>1502</v>
      </c>
      <c r="B31" s="167" t="s">
        <v>425</v>
      </c>
      <c r="C31" s="136">
        <v>0.04</v>
      </c>
      <c r="D31" s="138" t="s">
        <v>1363</v>
      </c>
    </row>
    <row r="32" spans="1:4" customFormat="1" ht="15">
      <c r="A32" s="160" t="s">
        <v>1503</v>
      </c>
      <c r="B32" s="167" t="s">
        <v>1153</v>
      </c>
      <c r="C32" s="136">
        <v>0.01</v>
      </c>
      <c r="D32" s="138" t="s">
        <v>1363</v>
      </c>
    </row>
    <row r="33" spans="1:4" customFormat="1" ht="15">
      <c r="A33" s="160" t="s">
        <v>1504</v>
      </c>
      <c r="B33" s="167" t="s">
        <v>1155</v>
      </c>
      <c r="C33" s="136">
        <v>0.54</v>
      </c>
      <c r="D33" s="138" t="s">
        <v>1363</v>
      </c>
    </row>
    <row r="34" spans="1:4" customFormat="1" ht="15">
      <c r="A34" s="160" t="s">
        <v>1505</v>
      </c>
      <c r="B34" s="167" t="s">
        <v>1157</v>
      </c>
      <c r="C34" s="136">
        <v>0.78</v>
      </c>
      <c r="D34" s="138" t="s">
        <v>1363</v>
      </c>
    </row>
    <row r="35" spans="1:4" customFormat="1" ht="15">
      <c r="A35" s="160" t="s">
        <v>1506</v>
      </c>
      <c r="B35" s="167" t="s">
        <v>1507</v>
      </c>
      <c r="C35" s="136">
        <v>-77.040000000000006</v>
      </c>
      <c r="D35" s="138" t="s">
        <v>1363</v>
      </c>
    </row>
    <row r="36" spans="1:4" customFormat="1" ht="15">
      <c r="A36" s="160" t="s">
        <v>1508</v>
      </c>
      <c r="B36" s="167" t="s">
        <v>431</v>
      </c>
      <c r="C36" s="136">
        <v>0.05</v>
      </c>
      <c r="D36" s="138" t="s">
        <v>1363</v>
      </c>
    </row>
    <row r="37" spans="1:4" customFormat="1" ht="15">
      <c r="A37" s="160" t="s">
        <v>1509</v>
      </c>
      <c r="B37" s="167" t="s">
        <v>1167</v>
      </c>
      <c r="C37" s="136">
        <v>-700.45</v>
      </c>
      <c r="D37" s="138" t="s">
        <v>1363</v>
      </c>
    </row>
    <row r="38" spans="1:4" customFormat="1" ht="23.25">
      <c r="A38" s="160" t="s">
        <v>1510</v>
      </c>
      <c r="B38" s="167" t="s">
        <v>1511</v>
      </c>
      <c r="C38" s="136">
        <v>19776.46</v>
      </c>
      <c r="D38" s="138" t="s">
        <v>1363</v>
      </c>
    </row>
    <row r="39" spans="1:4" customFormat="1" ht="15">
      <c r="A39" s="160" t="s">
        <v>1512</v>
      </c>
      <c r="B39" s="167" t="s">
        <v>1513</v>
      </c>
      <c r="C39" s="136">
        <v>0.01</v>
      </c>
      <c r="D39" s="138" t="s">
        <v>1363</v>
      </c>
    </row>
    <row r="40" spans="1:4" customFormat="1" ht="15">
      <c r="A40" s="160" t="s">
        <v>1514</v>
      </c>
      <c r="B40" s="167" t="s">
        <v>1513</v>
      </c>
      <c r="C40" s="136">
        <v>0.05</v>
      </c>
      <c r="D40" s="138" t="s">
        <v>1363</v>
      </c>
    </row>
    <row r="41" spans="1:4" customFormat="1" ht="15">
      <c r="A41" s="160" t="s">
        <v>1515</v>
      </c>
      <c r="B41" s="167" t="s">
        <v>1516</v>
      </c>
      <c r="C41" s="136">
        <v>7.0000000000000007E-2</v>
      </c>
      <c r="D41" s="138" t="s">
        <v>1363</v>
      </c>
    </row>
    <row r="42" spans="1:4" customFormat="1" ht="15">
      <c r="A42" s="160" t="s">
        <v>1517</v>
      </c>
      <c r="B42" s="167" t="s">
        <v>1518</v>
      </c>
      <c r="C42" s="136">
        <v>0.5</v>
      </c>
      <c r="D42" s="138" t="s">
        <v>1363</v>
      </c>
    </row>
    <row r="43" spans="1:4" customFormat="1" ht="15">
      <c r="A43" s="160" t="s">
        <v>1519</v>
      </c>
      <c r="B43" s="167" t="s">
        <v>1520</v>
      </c>
      <c r="C43" s="136">
        <v>1.17</v>
      </c>
      <c r="D43" s="138" t="s">
        <v>1363</v>
      </c>
    </row>
    <row r="44" spans="1:4" customFormat="1" ht="15">
      <c r="A44" s="160" t="s">
        <v>1521</v>
      </c>
      <c r="B44" s="167" t="s">
        <v>1522</v>
      </c>
      <c r="C44" s="136">
        <v>7.0000000000000007E-2</v>
      </c>
      <c r="D44" s="138" t="s">
        <v>1363</v>
      </c>
    </row>
    <row r="45" spans="1:4" customFormat="1" ht="15">
      <c r="A45" s="160" t="s">
        <v>1523</v>
      </c>
      <c r="B45" s="167" t="s">
        <v>1524</v>
      </c>
      <c r="C45" s="136">
        <v>5.82</v>
      </c>
      <c r="D45" s="138" t="s">
        <v>1363</v>
      </c>
    </row>
    <row r="46" spans="1:4" customFormat="1" ht="15">
      <c r="A46" s="160" t="s">
        <v>1525</v>
      </c>
      <c r="B46" s="167" t="s">
        <v>1526</v>
      </c>
      <c r="C46" s="136">
        <v>4453.46</v>
      </c>
      <c r="D46" s="138" t="s">
        <v>1363</v>
      </c>
    </row>
    <row r="47" spans="1:4" customFormat="1" ht="15">
      <c r="A47" s="160" t="s">
        <v>1527</v>
      </c>
      <c r="B47" s="167" t="s">
        <v>1528</v>
      </c>
      <c r="C47" s="136">
        <v>122.8</v>
      </c>
      <c r="D47" s="138" t="s">
        <v>1363</v>
      </c>
    </row>
    <row r="48" spans="1:4" customFormat="1" ht="15">
      <c r="A48" s="160" t="s">
        <v>1529</v>
      </c>
      <c r="B48" s="167" t="s">
        <v>1530</v>
      </c>
      <c r="C48" s="136">
        <v>533.45000000000005</v>
      </c>
      <c r="D48" s="138" t="s">
        <v>1363</v>
      </c>
    </row>
    <row r="49" spans="1:4" customFormat="1" ht="15">
      <c r="A49" s="160" t="s">
        <v>1531</v>
      </c>
      <c r="B49" s="167" t="s">
        <v>645</v>
      </c>
      <c r="C49" s="136">
        <v>3998.22</v>
      </c>
      <c r="D49" s="138" t="s">
        <v>1363</v>
      </c>
    </row>
    <row r="50" spans="1:4" customFormat="1" ht="15">
      <c r="A50" s="160" t="s">
        <v>1532</v>
      </c>
      <c r="B50" s="167" t="s">
        <v>449</v>
      </c>
      <c r="C50" s="136">
        <v>0.39</v>
      </c>
      <c r="D50" s="138" t="s">
        <v>1363</v>
      </c>
    </row>
    <row r="51" spans="1:4" customFormat="1" ht="15">
      <c r="A51" s="160" t="s">
        <v>1533</v>
      </c>
      <c r="B51" s="167" t="s">
        <v>1534</v>
      </c>
      <c r="C51" s="136">
        <v>1060.52</v>
      </c>
      <c r="D51" s="138" t="s">
        <v>1363</v>
      </c>
    </row>
    <row r="52" spans="1:4" customFormat="1" ht="15">
      <c r="A52" s="160" t="s">
        <v>1535</v>
      </c>
      <c r="B52" s="167" t="s">
        <v>451</v>
      </c>
      <c r="C52" s="136">
        <v>0.25</v>
      </c>
      <c r="D52" s="138" t="s">
        <v>1363</v>
      </c>
    </row>
    <row r="53" spans="1:4" customFormat="1" ht="15">
      <c r="A53" s="160" t="s">
        <v>1536</v>
      </c>
      <c r="B53" s="167" t="s">
        <v>453</v>
      </c>
      <c r="C53" s="136">
        <v>0.05</v>
      </c>
      <c r="D53" s="138" t="s">
        <v>1363</v>
      </c>
    </row>
    <row r="54" spans="1:4" customFormat="1" ht="15">
      <c r="A54" s="160" t="s">
        <v>1537</v>
      </c>
      <c r="B54" s="167" t="s">
        <v>1538</v>
      </c>
      <c r="C54" s="136">
        <v>0.12</v>
      </c>
      <c r="D54" s="138" t="s">
        <v>1363</v>
      </c>
    </row>
    <row r="55" spans="1:4" customFormat="1" ht="15">
      <c r="A55" s="160" t="s">
        <v>1539</v>
      </c>
      <c r="B55" s="167" t="s">
        <v>1538</v>
      </c>
      <c r="C55" s="136">
        <v>0.03</v>
      </c>
      <c r="D55" s="138" t="s">
        <v>1363</v>
      </c>
    </row>
    <row r="56" spans="1:4" customFormat="1" ht="15">
      <c r="A56" s="160" t="s">
        <v>1540</v>
      </c>
      <c r="B56" s="167" t="s">
        <v>1541</v>
      </c>
      <c r="C56" s="136">
        <v>0.64</v>
      </c>
      <c r="D56" s="138" t="s">
        <v>1363</v>
      </c>
    </row>
    <row r="57" spans="1:4" customFormat="1" ht="15">
      <c r="A57" s="160" t="s">
        <v>1542</v>
      </c>
      <c r="B57" s="167" t="s">
        <v>1543</v>
      </c>
      <c r="C57" s="136">
        <v>-404.15</v>
      </c>
      <c r="D57" s="138" t="s">
        <v>1363</v>
      </c>
    </row>
    <row r="58" spans="1:4" customFormat="1" ht="15">
      <c r="A58" s="160" t="s">
        <v>1544</v>
      </c>
      <c r="B58" s="167" t="s">
        <v>1545</v>
      </c>
      <c r="C58" s="136">
        <v>4964.96</v>
      </c>
      <c r="D58" s="138" t="s">
        <v>1363</v>
      </c>
    </row>
    <row r="59" spans="1:4">
      <c r="A59" s="152"/>
      <c r="B59" s="152" t="s">
        <v>1365</v>
      </c>
      <c r="C59" s="20">
        <v>101673.55</v>
      </c>
      <c r="D59" s="170"/>
    </row>
    <row r="61" spans="1:4">
      <c r="B61" s="274" t="str">
        <f>+UPPER(B10)</f>
        <v/>
      </c>
    </row>
  </sheetData>
  <dataValidations count="4">
    <dataValidation allowBlank="1" showInputMessage="1" showErrorMessage="1" prompt="Saldo final del periodo que corresponde a la cuenta pública presentada (mensual:  enero, febrero, marzo, etc.;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dataValidation allowBlank="1" showInputMessage="1" showErrorMessage="1" prompt="Sistema de costeo y método de valuación aplicados a los inventarios (UEPS, PROMEDIO, etc.)"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ataValidations>
  <pageMargins left="0.70866141732283472" right="0.70866141732283472" top="0.74803149606299213" bottom="0.74803149606299213" header="0.31496062992125984" footer="0.31496062992125984"/>
  <pageSetup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Normal="100" zoomScaleSheetLayoutView="100" workbookViewId="0">
      <selection activeCell="C11" sqref="C11"/>
    </sheetView>
  </sheetViews>
  <sheetFormatPr baseColWidth="10" defaultRowHeight="11.25"/>
  <cols>
    <col min="1" max="1" width="18.7109375" style="274" customWidth="1"/>
    <col min="2" max="2" width="25.7109375" style="274" customWidth="1"/>
    <col min="3" max="3" width="24.7109375" style="274" customWidth="1"/>
    <col min="4" max="4" width="25.7109375" style="274" customWidth="1"/>
    <col min="5" max="7" width="25.7109375" style="19" customWidth="1"/>
    <col min="8" max="256" width="11.42578125" style="274"/>
    <col min="257" max="257" width="18.7109375" style="274" customWidth="1"/>
    <col min="258" max="258" width="25.7109375" style="274" customWidth="1"/>
    <col min="259" max="259" width="24.7109375" style="274" customWidth="1"/>
    <col min="260" max="263" width="25.7109375" style="274" customWidth="1"/>
    <col min="264" max="512" width="11.42578125" style="274"/>
    <col min="513" max="513" width="18.7109375" style="274" customWidth="1"/>
    <col min="514" max="514" width="25.7109375" style="274" customWidth="1"/>
    <col min="515" max="515" width="24.7109375" style="274" customWidth="1"/>
    <col min="516" max="519" width="25.7109375" style="274" customWidth="1"/>
    <col min="520" max="768" width="11.42578125" style="274"/>
    <col min="769" max="769" width="18.7109375" style="274" customWidth="1"/>
    <col min="770" max="770" width="25.7109375" style="274" customWidth="1"/>
    <col min="771" max="771" width="24.7109375" style="274" customWidth="1"/>
    <col min="772" max="775" width="25.7109375" style="274" customWidth="1"/>
    <col min="776" max="1024" width="11.42578125" style="274"/>
    <col min="1025" max="1025" width="18.7109375" style="274" customWidth="1"/>
    <col min="1026" max="1026" width="25.7109375" style="274" customWidth="1"/>
    <col min="1027" max="1027" width="24.7109375" style="274" customWidth="1"/>
    <col min="1028" max="1031" width="25.7109375" style="274" customWidth="1"/>
    <col min="1032" max="1280" width="11.42578125" style="274"/>
    <col min="1281" max="1281" width="18.7109375" style="274" customWidth="1"/>
    <col min="1282" max="1282" width="25.7109375" style="274" customWidth="1"/>
    <col min="1283" max="1283" width="24.7109375" style="274" customWidth="1"/>
    <col min="1284" max="1287" width="25.7109375" style="274" customWidth="1"/>
    <col min="1288" max="1536" width="11.42578125" style="274"/>
    <col min="1537" max="1537" width="18.7109375" style="274" customWidth="1"/>
    <col min="1538" max="1538" width="25.7109375" style="274" customWidth="1"/>
    <col min="1539" max="1539" width="24.7109375" style="274" customWidth="1"/>
    <col min="1540" max="1543" width="25.7109375" style="274" customWidth="1"/>
    <col min="1544" max="1792" width="11.42578125" style="274"/>
    <col min="1793" max="1793" width="18.7109375" style="274" customWidth="1"/>
    <col min="1794" max="1794" width="25.7109375" style="274" customWidth="1"/>
    <col min="1795" max="1795" width="24.7109375" style="274" customWidth="1"/>
    <col min="1796" max="1799" width="25.7109375" style="274" customWidth="1"/>
    <col min="1800" max="2048" width="11.42578125" style="274"/>
    <col min="2049" max="2049" width="18.7109375" style="274" customWidth="1"/>
    <col min="2050" max="2050" width="25.7109375" style="274" customWidth="1"/>
    <col min="2051" max="2051" width="24.7109375" style="274" customWidth="1"/>
    <col min="2052" max="2055" width="25.7109375" style="274" customWidth="1"/>
    <col min="2056" max="2304" width="11.42578125" style="274"/>
    <col min="2305" max="2305" width="18.7109375" style="274" customWidth="1"/>
    <col min="2306" max="2306" width="25.7109375" style="274" customWidth="1"/>
    <col min="2307" max="2307" width="24.7109375" style="274" customWidth="1"/>
    <col min="2308" max="2311" width="25.7109375" style="274" customWidth="1"/>
    <col min="2312" max="2560" width="11.42578125" style="274"/>
    <col min="2561" max="2561" width="18.7109375" style="274" customWidth="1"/>
    <col min="2562" max="2562" width="25.7109375" style="274" customWidth="1"/>
    <col min="2563" max="2563" width="24.7109375" style="274" customWidth="1"/>
    <col min="2564" max="2567" width="25.7109375" style="274" customWidth="1"/>
    <col min="2568" max="2816" width="11.42578125" style="274"/>
    <col min="2817" max="2817" width="18.7109375" style="274" customWidth="1"/>
    <col min="2818" max="2818" width="25.7109375" style="274" customWidth="1"/>
    <col min="2819" max="2819" width="24.7109375" style="274" customWidth="1"/>
    <col min="2820" max="2823" width="25.7109375" style="274" customWidth="1"/>
    <col min="2824" max="3072" width="11.42578125" style="274"/>
    <col min="3073" max="3073" width="18.7109375" style="274" customWidth="1"/>
    <col min="3074" max="3074" width="25.7109375" style="274" customWidth="1"/>
    <col min="3075" max="3075" width="24.7109375" style="274" customWidth="1"/>
    <col min="3076" max="3079" width="25.7109375" style="274" customWidth="1"/>
    <col min="3080" max="3328" width="11.42578125" style="274"/>
    <col min="3329" max="3329" width="18.7109375" style="274" customWidth="1"/>
    <col min="3330" max="3330" width="25.7109375" style="274" customWidth="1"/>
    <col min="3331" max="3331" width="24.7109375" style="274" customWidth="1"/>
    <col min="3332" max="3335" width="25.7109375" style="274" customWidth="1"/>
    <col min="3336" max="3584" width="11.42578125" style="274"/>
    <col min="3585" max="3585" width="18.7109375" style="274" customWidth="1"/>
    <col min="3586" max="3586" width="25.7109375" style="274" customWidth="1"/>
    <col min="3587" max="3587" width="24.7109375" style="274" customWidth="1"/>
    <col min="3588" max="3591" width="25.7109375" style="274" customWidth="1"/>
    <col min="3592" max="3840" width="11.42578125" style="274"/>
    <col min="3841" max="3841" width="18.7109375" style="274" customWidth="1"/>
    <col min="3842" max="3842" width="25.7109375" style="274" customWidth="1"/>
    <col min="3843" max="3843" width="24.7109375" style="274" customWidth="1"/>
    <col min="3844" max="3847" width="25.7109375" style="274" customWidth="1"/>
    <col min="3848" max="4096" width="11.42578125" style="274"/>
    <col min="4097" max="4097" width="18.7109375" style="274" customWidth="1"/>
    <col min="4098" max="4098" width="25.7109375" style="274" customWidth="1"/>
    <col min="4099" max="4099" width="24.7109375" style="274" customWidth="1"/>
    <col min="4100" max="4103" width="25.7109375" style="274" customWidth="1"/>
    <col min="4104" max="4352" width="11.42578125" style="274"/>
    <col min="4353" max="4353" width="18.7109375" style="274" customWidth="1"/>
    <col min="4354" max="4354" width="25.7109375" style="274" customWidth="1"/>
    <col min="4355" max="4355" width="24.7109375" style="274" customWidth="1"/>
    <col min="4356" max="4359" width="25.7109375" style="274" customWidth="1"/>
    <col min="4360" max="4608" width="11.42578125" style="274"/>
    <col min="4609" max="4609" width="18.7109375" style="274" customWidth="1"/>
    <col min="4610" max="4610" width="25.7109375" style="274" customWidth="1"/>
    <col min="4611" max="4611" width="24.7109375" style="274" customWidth="1"/>
    <col min="4612" max="4615" width="25.7109375" style="274" customWidth="1"/>
    <col min="4616" max="4864" width="11.42578125" style="274"/>
    <col min="4865" max="4865" width="18.7109375" style="274" customWidth="1"/>
    <col min="4866" max="4866" width="25.7109375" style="274" customWidth="1"/>
    <col min="4867" max="4867" width="24.7109375" style="274" customWidth="1"/>
    <col min="4868" max="4871" width="25.7109375" style="274" customWidth="1"/>
    <col min="4872" max="5120" width="11.42578125" style="274"/>
    <col min="5121" max="5121" width="18.7109375" style="274" customWidth="1"/>
    <col min="5122" max="5122" width="25.7109375" style="274" customWidth="1"/>
    <col min="5123" max="5123" width="24.7109375" style="274" customWidth="1"/>
    <col min="5124" max="5127" width="25.7109375" style="274" customWidth="1"/>
    <col min="5128" max="5376" width="11.42578125" style="274"/>
    <col min="5377" max="5377" width="18.7109375" style="274" customWidth="1"/>
    <col min="5378" max="5378" width="25.7109375" style="274" customWidth="1"/>
    <col min="5379" max="5379" width="24.7109375" style="274" customWidth="1"/>
    <col min="5380" max="5383" width="25.7109375" style="274" customWidth="1"/>
    <col min="5384" max="5632" width="11.42578125" style="274"/>
    <col min="5633" max="5633" width="18.7109375" style="274" customWidth="1"/>
    <col min="5634" max="5634" width="25.7109375" style="274" customWidth="1"/>
    <col min="5635" max="5635" width="24.7109375" style="274" customWidth="1"/>
    <col min="5636" max="5639" width="25.7109375" style="274" customWidth="1"/>
    <col min="5640" max="5888" width="11.42578125" style="274"/>
    <col min="5889" max="5889" width="18.7109375" style="274" customWidth="1"/>
    <col min="5890" max="5890" width="25.7109375" style="274" customWidth="1"/>
    <col min="5891" max="5891" width="24.7109375" style="274" customWidth="1"/>
    <col min="5892" max="5895" width="25.7109375" style="274" customWidth="1"/>
    <col min="5896" max="6144" width="11.42578125" style="274"/>
    <col min="6145" max="6145" width="18.7109375" style="274" customWidth="1"/>
    <col min="6146" max="6146" width="25.7109375" style="274" customWidth="1"/>
    <col min="6147" max="6147" width="24.7109375" style="274" customWidth="1"/>
    <col min="6148" max="6151" width="25.7109375" style="274" customWidth="1"/>
    <col min="6152" max="6400" width="11.42578125" style="274"/>
    <col min="6401" max="6401" width="18.7109375" style="274" customWidth="1"/>
    <col min="6402" max="6402" width="25.7109375" style="274" customWidth="1"/>
    <col min="6403" max="6403" width="24.7109375" style="274" customWidth="1"/>
    <col min="6404" max="6407" width="25.7109375" style="274" customWidth="1"/>
    <col min="6408" max="6656" width="11.42578125" style="274"/>
    <col min="6657" max="6657" width="18.7109375" style="274" customWidth="1"/>
    <col min="6658" max="6658" width="25.7109375" style="274" customWidth="1"/>
    <col min="6659" max="6659" width="24.7109375" style="274" customWidth="1"/>
    <col min="6660" max="6663" width="25.7109375" style="274" customWidth="1"/>
    <col min="6664" max="6912" width="11.42578125" style="274"/>
    <col min="6913" max="6913" width="18.7109375" style="274" customWidth="1"/>
    <col min="6914" max="6914" width="25.7109375" style="274" customWidth="1"/>
    <col min="6915" max="6915" width="24.7109375" style="274" customWidth="1"/>
    <col min="6916" max="6919" width="25.7109375" style="274" customWidth="1"/>
    <col min="6920" max="7168" width="11.42578125" style="274"/>
    <col min="7169" max="7169" width="18.7109375" style="274" customWidth="1"/>
    <col min="7170" max="7170" width="25.7109375" style="274" customWidth="1"/>
    <col min="7171" max="7171" width="24.7109375" style="274" customWidth="1"/>
    <col min="7172" max="7175" width="25.7109375" style="274" customWidth="1"/>
    <col min="7176" max="7424" width="11.42578125" style="274"/>
    <col min="7425" max="7425" width="18.7109375" style="274" customWidth="1"/>
    <col min="7426" max="7426" width="25.7109375" style="274" customWidth="1"/>
    <col min="7427" max="7427" width="24.7109375" style="274" customWidth="1"/>
    <col min="7428" max="7431" width="25.7109375" style="274" customWidth="1"/>
    <col min="7432" max="7680" width="11.42578125" style="274"/>
    <col min="7681" max="7681" width="18.7109375" style="274" customWidth="1"/>
    <col min="7682" max="7682" width="25.7109375" style="274" customWidth="1"/>
    <col min="7683" max="7683" width="24.7109375" style="274" customWidth="1"/>
    <col min="7684" max="7687" width="25.7109375" style="274" customWidth="1"/>
    <col min="7688" max="7936" width="11.42578125" style="274"/>
    <col min="7937" max="7937" width="18.7109375" style="274" customWidth="1"/>
    <col min="7938" max="7938" width="25.7109375" style="274" customWidth="1"/>
    <col min="7939" max="7939" width="24.7109375" style="274" customWidth="1"/>
    <col min="7940" max="7943" width="25.7109375" style="274" customWidth="1"/>
    <col min="7944" max="8192" width="11.42578125" style="274"/>
    <col min="8193" max="8193" width="18.7109375" style="274" customWidth="1"/>
    <col min="8194" max="8194" width="25.7109375" style="274" customWidth="1"/>
    <col min="8195" max="8195" width="24.7109375" style="274" customWidth="1"/>
    <col min="8196" max="8199" width="25.7109375" style="274" customWidth="1"/>
    <col min="8200" max="8448" width="11.42578125" style="274"/>
    <col min="8449" max="8449" width="18.7109375" style="274" customWidth="1"/>
    <col min="8450" max="8450" width="25.7109375" style="274" customWidth="1"/>
    <col min="8451" max="8451" width="24.7109375" style="274" customWidth="1"/>
    <col min="8452" max="8455" width="25.7109375" style="274" customWidth="1"/>
    <col min="8456" max="8704" width="11.42578125" style="274"/>
    <col min="8705" max="8705" width="18.7109375" style="274" customWidth="1"/>
    <col min="8706" max="8706" width="25.7109375" style="274" customWidth="1"/>
    <col min="8707" max="8707" width="24.7109375" style="274" customWidth="1"/>
    <col min="8708" max="8711" width="25.7109375" style="274" customWidth="1"/>
    <col min="8712" max="8960" width="11.42578125" style="274"/>
    <col min="8961" max="8961" width="18.7109375" style="274" customWidth="1"/>
    <col min="8962" max="8962" width="25.7109375" style="274" customWidth="1"/>
    <col min="8963" max="8963" width="24.7109375" style="274" customWidth="1"/>
    <col min="8964" max="8967" width="25.7109375" style="274" customWidth="1"/>
    <col min="8968" max="9216" width="11.42578125" style="274"/>
    <col min="9217" max="9217" width="18.7109375" style="274" customWidth="1"/>
    <col min="9218" max="9218" width="25.7109375" style="274" customWidth="1"/>
    <col min="9219" max="9219" width="24.7109375" style="274" customWidth="1"/>
    <col min="9220" max="9223" width="25.7109375" style="274" customWidth="1"/>
    <col min="9224" max="9472" width="11.42578125" style="274"/>
    <col min="9473" max="9473" width="18.7109375" style="274" customWidth="1"/>
    <col min="9474" max="9474" width="25.7109375" style="274" customWidth="1"/>
    <col min="9475" max="9475" width="24.7109375" style="274" customWidth="1"/>
    <col min="9476" max="9479" width="25.7109375" style="274" customWidth="1"/>
    <col min="9480" max="9728" width="11.42578125" style="274"/>
    <col min="9729" max="9729" width="18.7109375" style="274" customWidth="1"/>
    <col min="9730" max="9730" width="25.7109375" style="274" customWidth="1"/>
    <col min="9731" max="9731" width="24.7109375" style="274" customWidth="1"/>
    <col min="9732" max="9735" width="25.7109375" style="274" customWidth="1"/>
    <col min="9736" max="9984" width="11.42578125" style="274"/>
    <col min="9985" max="9985" width="18.7109375" style="274" customWidth="1"/>
    <col min="9986" max="9986" width="25.7109375" style="274" customWidth="1"/>
    <col min="9987" max="9987" width="24.7109375" style="274" customWidth="1"/>
    <col min="9988" max="9991" width="25.7109375" style="274" customWidth="1"/>
    <col min="9992" max="10240" width="11.42578125" style="274"/>
    <col min="10241" max="10241" width="18.7109375" style="274" customWidth="1"/>
    <col min="10242" max="10242" width="25.7109375" style="274" customWidth="1"/>
    <col min="10243" max="10243" width="24.7109375" style="274" customWidth="1"/>
    <col min="10244" max="10247" width="25.7109375" style="274" customWidth="1"/>
    <col min="10248" max="10496" width="11.42578125" style="274"/>
    <col min="10497" max="10497" width="18.7109375" style="274" customWidth="1"/>
    <col min="10498" max="10498" width="25.7109375" style="274" customWidth="1"/>
    <col min="10499" max="10499" width="24.7109375" style="274" customWidth="1"/>
    <col min="10500" max="10503" width="25.7109375" style="274" customWidth="1"/>
    <col min="10504" max="10752" width="11.42578125" style="274"/>
    <col min="10753" max="10753" width="18.7109375" style="274" customWidth="1"/>
    <col min="10754" max="10754" width="25.7109375" style="274" customWidth="1"/>
    <col min="10755" max="10755" width="24.7109375" style="274" customWidth="1"/>
    <col min="10756" max="10759" width="25.7109375" style="274" customWidth="1"/>
    <col min="10760" max="11008" width="11.42578125" style="274"/>
    <col min="11009" max="11009" width="18.7109375" style="274" customWidth="1"/>
    <col min="11010" max="11010" width="25.7109375" style="274" customWidth="1"/>
    <col min="11011" max="11011" width="24.7109375" style="274" customWidth="1"/>
    <col min="11012" max="11015" width="25.7109375" style="274" customWidth="1"/>
    <col min="11016" max="11264" width="11.42578125" style="274"/>
    <col min="11265" max="11265" width="18.7109375" style="274" customWidth="1"/>
    <col min="11266" max="11266" width="25.7109375" style="274" customWidth="1"/>
    <col min="11267" max="11267" width="24.7109375" style="274" customWidth="1"/>
    <col min="11268" max="11271" width="25.7109375" style="274" customWidth="1"/>
    <col min="11272" max="11520" width="11.42578125" style="274"/>
    <col min="11521" max="11521" width="18.7109375" style="274" customWidth="1"/>
    <col min="11522" max="11522" width="25.7109375" style="274" customWidth="1"/>
    <col min="11523" max="11523" width="24.7109375" style="274" customWidth="1"/>
    <col min="11524" max="11527" width="25.7109375" style="274" customWidth="1"/>
    <col min="11528" max="11776" width="11.42578125" style="274"/>
    <col min="11777" max="11777" width="18.7109375" style="274" customWidth="1"/>
    <col min="11778" max="11778" width="25.7109375" style="274" customWidth="1"/>
    <col min="11779" max="11779" width="24.7109375" style="274" customWidth="1"/>
    <col min="11780" max="11783" width="25.7109375" style="274" customWidth="1"/>
    <col min="11784" max="12032" width="11.42578125" style="274"/>
    <col min="12033" max="12033" width="18.7109375" style="274" customWidth="1"/>
    <col min="12034" max="12034" width="25.7109375" style="274" customWidth="1"/>
    <col min="12035" max="12035" width="24.7109375" style="274" customWidth="1"/>
    <col min="12036" max="12039" width="25.7109375" style="274" customWidth="1"/>
    <col min="12040" max="12288" width="11.42578125" style="274"/>
    <col min="12289" max="12289" width="18.7109375" style="274" customWidth="1"/>
    <col min="12290" max="12290" width="25.7109375" style="274" customWidth="1"/>
    <col min="12291" max="12291" width="24.7109375" style="274" customWidth="1"/>
    <col min="12292" max="12295" width="25.7109375" style="274" customWidth="1"/>
    <col min="12296" max="12544" width="11.42578125" style="274"/>
    <col min="12545" max="12545" width="18.7109375" style="274" customWidth="1"/>
    <col min="12546" max="12546" width="25.7109375" style="274" customWidth="1"/>
    <col min="12547" max="12547" width="24.7109375" style="274" customWidth="1"/>
    <col min="12548" max="12551" width="25.7109375" style="274" customWidth="1"/>
    <col min="12552" max="12800" width="11.42578125" style="274"/>
    <col min="12801" max="12801" width="18.7109375" style="274" customWidth="1"/>
    <col min="12802" max="12802" width="25.7109375" style="274" customWidth="1"/>
    <col min="12803" max="12803" width="24.7109375" style="274" customWidth="1"/>
    <col min="12804" max="12807" width="25.7109375" style="274" customWidth="1"/>
    <col min="12808" max="13056" width="11.42578125" style="274"/>
    <col min="13057" max="13057" width="18.7109375" style="274" customWidth="1"/>
    <col min="13058" max="13058" width="25.7109375" style="274" customWidth="1"/>
    <col min="13059" max="13059" width="24.7109375" style="274" customWidth="1"/>
    <col min="13060" max="13063" width="25.7109375" style="274" customWidth="1"/>
    <col min="13064" max="13312" width="11.42578125" style="274"/>
    <col min="13313" max="13313" width="18.7109375" style="274" customWidth="1"/>
    <col min="13314" max="13314" width="25.7109375" style="274" customWidth="1"/>
    <col min="13315" max="13315" width="24.7109375" style="274" customWidth="1"/>
    <col min="13316" max="13319" width="25.7109375" style="274" customWidth="1"/>
    <col min="13320" max="13568" width="11.42578125" style="274"/>
    <col min="13569" max="13569" width="18.7109375" style="274" customWidth="1"/>
    <col min="13570" max="13570" width="25.7109375" style="274" customWidth="1"/>
    <col min="13571" max="13571" width="24.7109375" style="274" customWidth="1"/>
    <col min="13572" max="13575" width="25.7109375" style="274" customWidth="1"/>
    <col min="13576" max="13824" width="11.42578125" style="274"/>
    <col min="13825" max="13825" width="18.7109375" style="274" customWidth="1"/>
    <col min="13826" max="13826" width="25.7109375" style="274" customWidth="1"/>
    <col min="13827" max="13827" width="24.7109375" style="274" customWidth="1"/>
    <col min="13828" max="13831" width="25.7109375" style="274" customWidth="1"/>
    <col min="13832" max="14080" width="11.42578125" style="274"/>
    <col min="14081" max="14081" width="18.7109375" style="274" customWidth="1"/>
    <col min="14082" max="14082" width="25.7109375" style="274" customWidth="1"/>
    <col min="14083" max="14083" width="24.7109375" style="274" customWidth="1"/>
    <col min="14084" max="14087" width="25.7109375" style="274" customWidth="1"/>
    <col min="14088" max="14336" width="11.42578125" style="274"/>
    <col min="14337" max="14337" width="18.7109375" style="274" customWidth="1"/>
    <col min="14338" max="14338" width="25.7109375" style="274" customWidth="1"/>
    <col min="14339" max="14339" width="24.7109375" style="274" customWidth="1"/>
    <col min="14340" max="14343" width="25.7109375" style="274" customWidth="1"/>
    <col min="14344" max="14592" width="11.42578125" style="274"/>
    <col min="14593" max="14593" width="18.7109375" style="274" customWidth="1"/>
    <col min="14594" max="14594" width="25.7109375" style="274" customWidth="1"/>
    <col min="14595" max="14595" width="24.7109375" style="274" customWidth="1"/>
    <col min="14596" max="14599" width="25.7109375" style="274" customWidth="1"/>
    <col min="14600" max="14848" width="11.42578125" style="274"/>
    <col min="14849" max="14849" width="18.7109375" style="274" customWidth="1"/>
    <col min="14850" max="14850" width="25.7109375" style="274" customWidth="1"/>
    <col min="14851" max="14851" width="24.7109375" style="274" customWidth="1"/>
    <col min="14852" max="14855" width="25.7109375" style="274" customWidth="1"/>
    <col min="14856" max="15104" width="11.42578125" style="274"/>
    <col min="15105" max="15105" width="18.7109375" style="274" customWidth="1"/>
    <col min="15106" max="15106" width="25.7109375" style="274" customWidth="1"/>
    <col min="15107" max="15107" width="24.7109375" style="274" customWidth="1"/>
    <col min="15108" max="15111" width="25.7109375" style="274" customWidth="1"/>
    <col min="15112" max="15360" width="11.42578125" style="274"/>
    <col min="15361" max="15361" width="18.7109375" style="274" customWidth="1"/>
    <col min="15362" max="15362" width="25.7109375" style="274" customWidth="1"/>
    <col min="15363" max="15363" width="24.7109375" style="274" customWidth="1"/>
    <col min="15364" max="15367" width="25.7109375" style="274" customWidth="1"/>
    <col min="15368" max="15616" width="11.42578125" style="274"/>
    <col min="15617" max="15617" width="18.7109375" style="274" customWidth="1"/>
    <col min="15618" max="15618" width="25.7109375" style="274" customWidth="1"/>
    <col min="15619" max="15619" width="24.7109375" style="274" customWidth="1"/>
    <col min="15620" max="15623" width="25.7109375" style="274" customWidth="1"/>
    <col min="15624" max="15872" width="11.42578125" style="274"/>
    <col min="15873" max="15873" width="18.7109375" style="274" customWidth="1"/>
    <col min="15874" max="15874" width="25.7109375" style="274" customWidth="1"/>
    <col min="15875" max="15875" width="24.7109375" style="274" customWidth="1"/>
    <col min="15876" max="15879" width="25.7109375" style="274" customWidth="1"/>
    <col min="15880" max="16128" width="11.42578125" style="274"/>
    <col min="16129" max="16129" width="18.7109375" style="274" customWidth="1"/>
    <col min="16130" max="16130" width="25.7109375" style="274" customWidth="1"/>
    <col min="16131" max="16131" width="24.7109375" style="274" customWidth="1"/>
    <col min="16132" max="16135" width="25.7109375" style="274" customWidth="1"/>
    <col min="16136" max="16384" width="11.42578125" style="274"/>
  </cols>
  <sheetData>
    <row r="1" spans="1:7" s="35" customFormat="1" ht="11.25" customHeight="1">
      <c r="A1" s="49" t="s">
        <v>43</v>
      </c>
      <c r="B1" s="49"/>
      <c r="C1" s="49"/>
      <c r="D1" s="49"/>
      <c r="E1" s="424"/>
      <c r="F1" s="424"/>
      <c r="G1" s="425" t="s">
        <v>44</v>
      </c>
    </row>
    <row r="2" spans="1:7" s="35" customFormat="1" ht="11.25" customHeight="1">
      <c r="A2" s="49" t="s">
        <v>1360</v>
      </c>
      <c r="B2" s="49"/>
      <c r="C2" s="49"/>
      <c r="D2" s="49"/>
      <c r="E2" s="424"/>
      <c r="F2" s="424"/>
      <c r="G2" s="424"/>
    </row>
    <row r="4" spans="1:7" s="19" customFormat="1"/>
    <row r="5" spans="1:7" ht="11.25" customHeight="1">
      <c r="A5" s="367" t="s">
        <v>65</v>
      </c>
      <c r="B5" s="426"/>
      <c r="C5" s="368"/>
      <c r="G5" s="18" t="s">
        <v>66</v>
      </c>
    </row>
    <row r="6" spans="1:7">
      <c r="A6" s="1025"/>
      <c r="B6" s="1025"/>
      <c r="C6" s="1025"/>
      <c r="D6" s="1025"/>
      <c r="E6" s="1025"/>
      <c r="F6" s="1025"/>
      <c r="G6" s="1025"/>
    </row>
    <row r="7" spans="1:7" ht="15" customHeight="1">
      <c r="A7" s="15" t="s">
        <v>46</v>
      </c>
      <c r="B7" s="16" t="s">
        <v>47</v>
      </c>
      <c r="C7" s="17" t="s">
        <v>48</v>
      </c>
      <c r="D7" s="18" t="s">
        <v>49</v>
      </c>
      <c r="E7" s="18" t="s">
        <v>67</v>
      </c>
      <c r="F7" s="18" t="s">
        <v>68</v>
      </c>
      <c r="G7" s="18" t="s">
        <v>69</v>
      </c>
    </row>
    <row r="8" spans="1:7">
      <c r="A8" s="171"/>
      <c r="B8" s="171"/>
      <c r="C8" s="132"/>
      <c r="D8" s="172"/>
      <c r="E8" s="173"/>
      <c r="F8" s="171"/>
      <c r="G8" s="171"/>
    </row>
    <row r="9" spans="1:7">
      <c r="A9" s="168"/>
      <c r="B9" s="168" t="s">
        <v>1365</v>
      </c>
      <c r="C9" s="20">
        <v>0</v>
      </c>
      <c r="D9" s="168"/>
      <c r="E9" s="168"/>
      <c r="F9" s="168"/>
      <c r="G9" s="168"/>
    </row>
  </sheetData>
  <mergeCells count="1">
    <mergeCell ref="A6:G6"/>
  </mergeCells>
  <dataValidations count="7">
    <dataValidation allowBlank="1" showInputMessage="1" showErrorMessage="1" prompt="Tipo de fideicomiso(s) que tiene la entidad derivado de los recursos asignados (Art. 32 LGCG.). Puede ser de: Administración, Inversión."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Saldo final del importe fideicomitido del ente público del periodo que corresponde la cuenta pública presentada (mensual:  enero, febrero, marzo, etc.;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Caracterisiticas relevantes que tengan impacto financiero o situación de riesgo. Ejemplo: Becas a fondo perdido."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 allowBlank="1" showInputMessage="1" showErrorMessage="1" prompt="Nombre con el que se identifica el fideicomiso."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dataValidation allowBlank="1" showInputMessage="1" showErrorMessage="1" prompt="Razón de existencia/fin del fideicomiso."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dataValidations>
  <pageMargins left="0.7" right="0.7" top="0.75" bottom="0.75" header="0.3" footer="0.3"/>
  <pageSetup scale="7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zoomScaleNormal="100" zoomScaleSheetLayoutView="100" workbookViewId="0">
      <selection activeCell="C11" sqref="C11"/>
    </sheetView>
  </sheetViews>
  <sheetFormatPr baseColWidth="10" defaultRowHeight="11.25"/>
  <cols>
    <col min="1" max="1" width="23.5703125" style="274" customWidth="1"/>
    <col min="2" max="4" width="31.140625" style="274" customWidth="1"/>
    <col min="5" max="5" width="22.28515625" style="19" bestFit="1" customWidth="1"/>
    <col min="6" max="256" width="11.42578125" style="274"/>
    <col min="257" max="257" width="23.5703125" style="274" customWidth="1"/>
    <col min="258" max="260" width="31.140625" style="274" customWidth="1"/>
    <col min="261" max="261" width="22.28515625" style="274" bestFit="1" customWidth="1"/>
    <col min="262" max="512" width="11.42578125" style="274"/>
    <col min="513" max="513" width="23.5703125" style="274" customWidth="1"/>
    <col min="514" max="516" width="31.140625" style="274" customWidth="1"/>
    <col min="517" max="517" width="22.28515625" style="274" bestFit="1" customWidth="1"/>
    <col min="518" max="768" width="11.42578125" style="274"/>
    <col min="769" max="769" width="23.5703125" style="274" customWidth="1"/>
    <col min="770" max="772" width="31.140625" style="274" customWidth="1"/>
    <col min="773" max="773" width="22.28515625" style="274" bestFit="1" customWidth="1"/>
    <col min="774" max="1024" width="11.42578125" style="274"/>
    <col min="1025" max="1025" width="23.5703125" style="274" customWidth="1"/>
    <col min="1026" max="1028" width="31.140625" style="274" customWidth="1"/>
    <col min="1029" max="1029" width="22.28515625" style="274" bestFit="1" customWidth="1"/>
    <col min="1030" max="1280" width="11.42578125" style="274"/>
    <col min="1281" max="1281" width="23.5703125" style="274" customWidth="1"/>
    <col min="1282" max="1284" width="31.140625" style="274" customWidth="1"/>
    <col min="1285" max="1285" width="22.28515625" style="274" bestFit="1" customWidth="1"/>
    <col min="1286" max="1536" width="11.42578125" style="274"/>
    <col min="1537" max="1537" width="23.5703125" style="274" customWidth="1"/>
    <col min="1538" max="1540" width="31.140625" style="274" customWidth="1"/>
    <col min="1541" max="1541" width="22.28515625" style="274" bestFit="1" customWidth="1"/>
    <col min="1542" max="1792" width="11.42578125" style="274"/>
    <col min="1793" max="1793" width="23.5703125" style="274" customWidth="1"/>
    <col min="1794" max="1796" width="31.140625" style="274" customWidth="1"/>
    <col min="1797" max="1797" width="22.28515625" style="274" bestFit="1" customWidth="1"/>
    <col min="1798" max="2048" width="11.42578125" style="274"/>
    <col min="2049" max="2049" width="23.5703125" style="274" customWidth="1"/>
    <col min="2050" max="2052" width="31.140625" style="274" customWidth="1"/>
    <col min="2053" max="2053" width="22.28515625" style="274" bestFit="1" customWidth="1"/>
    <col min="2054" max="2304" width="11.42578125" style="274"/>
    <col min="2305" max="2305" width="23.5703125" style="274" customWidth="1"/>
    <col min="2306" max="2308" width="31.140625" style="274" customWidth="1"/>
    <col min="2309" max="2309" width="22.28515625" style="274" bestFit="1" customWidth="1"/>
    <col min="2310" max="2560" width="11.42578125" style="274"/>
    <col min="2561" max="2561" width="23.5703125" style="274" customWidth="1"/>
    <col min="2562" max="2564" width="31.140625" style="274" customWidth="1"/>
    <col min="2565" max="2565" width="22.28515625" style="274" bestFit="1" customWidth="1"/>
    <col min="2566" max="2816" width="11.42578125" style="274"/>
    <col min="2817" max="2817" width="23.5703125" style="274" customWidth="1"/>
    <col min="2818" max="2820" width="31.140625" style="274" customWidth="1"/>
    <col min="2821" max="2821" width="22.28515625" style="274" bestFit="1" customWidth="1"/>
    <col min="2822" max="3072" width="11.42578125" style="274"/>
    <col min="3073" max="3073" width="23.5703125" style="274" customWidth="1"/>
    <col min="3074" max="3076" width="31.140625" style="274" customWidth="1"/>
    <col min="3077" max="3077" width="22.28515625" style="274" bestFit="1" customWidth="1"/>
    <col min="3078" max="3328" width="11.42578125" style="274"/>
    <col min="3329" max="3329" width="23.5703125" style="274" customWidth="1"/>
    <col min="3330" max="3332" width="31.140625" style="274" customWidth="1"/>
    <col min="3333" max="3333" width="22.28515625" style="274" bestFit="1" customWidth="1"/>
    <col min="3334" max="3584" width="11.42578125" style="274"/>
    <col min="3585" max="3585" width="23.5703125" style="274" customWidth="1"/>
    <col min="3586" max="3588" width="31.140625" style="274" customWidth="1"/>
    <col min="3589" max="3589" width="22.28515625" style="274" bestFit="1" customWidth="1"/>
    <col min="3590" max="3840" width="11.42578125" style="274"/>
    <col min="3841" max="3841" width="23.5703125" style="274" customWidth="1"/>
    <col min="3842" max="3844" width="31.140625" style="274" customWidth="1"/>
    <col min="3845" max="3845" width="22.28515625" style="274" bestFit="1" customWidth="1"/>
    <col min="3846" max="4096" width="11.42578125" style="274"/>
    <col min="4097" max="4097" width="23.5703125" style="274" customWidth="1"/>
    <col min="4098" max="4100" width="31.140625" style="274" customWidth="1"/>
    <col min="4101" max="4101" width="22.28515625" style="274" bestFit="1" customWidth="1"/>
    <col min="4102" max="4352" width="11.42578125" style="274"/>
    <col min="4353" max="4353" width="23.5703125" style="274" customWidth="1"/>
    <col min="4354" max="4356" width="31.140625" style="274" customWidth="1"/>
    <col min="4357" max="4357" width="22.28515625" style="274" bestFit="1" customWidth="1"/>
    <col min="4358" max="4608" width="11.42578125" style="274"/>
    <col min="4609" max="4609" width="23.5703125" style="274" customWidth="1"/>
    <col min="4610" max="4612" width="31.140625" style="274" customWidth="1"/>
    <col min="4613" max="4613" width="22.28515625" style="274" bestFit="1" customWidth="1"/>
    <col min="4614" max="4864" width="11.42578125" style="274"/>
    <col min="4865" max="4865" width="23.5703125" style="274" customWidth="1"/>
    <col min="4866" max="4868" width="31.140625" style="274" customWidth="1"/>
    <col min="4869" max="4869" width="22.28515625" style="274" bestFit="1" customWidth="1"/>
    <col min="4870" max="5120" width="11.42578125" style="274"/>
    <col min="5121" max="5121" width="23.5703125" style="274" customWidth="1"/>
    <col min="5122" max="5124" width="31.140625" style="274" customWidth="1"/>
    <col min="5125" max="5125" width="22.28515625" style="274" bestFit="1" customWidth="1"/>
    <col min="5126" max="5376" width="11.42578125" style="274"/>
    <col min="5377" max="5377" width="23.5703125" style="274" customWidth="1"/>
    <col min="5378" max="5380" width="31.140625" style="274" customWidth="1"/>
    <col min="5381" max="5381" width="22.28515625" style="274" bestFit="1" customWidth="1"/>
    <col min="5382" max="5632" width="11.42578125" style="274"/>
    <col min="5633" max="5633" width="23.5703125" style="274" customWidth="1"/>
    <col min="5634" max="5636" width="31.140625" style="274" customWidth="1"/>
    <col min="5637" max="5637" width="22.28515625" style="274" bestFit="1" customWidth="1"/>
    <col min="5638" max="5888" width="11.42578125" style="274"/>
    <col min="5889" max="5889" width="23.5703125" style="274" customWidth="1"/>
    <col min="5890" max="5892" width="31.140625" style="274" customWidth="1"/>
    <col min="5893" max="5893" width="22.28515625" style="274" bestFit="1" customWidth="1"/>
    <col min="5894" max="6144" width="11.42578125" style="274"/>
    <col min="6145" max="6145" width="23.5703125" style="274" customWidth="1"/>
    <col min="6146" max="6148" width="31.140625" style="274" customWidth="1"/>
    <col min="6149" max="6149" width="22.28515625" style="274" bestFit="1" customWidth="1"/>
    <col min="6150" max="6400" width="11.42578125" style="274"/>
    <col min="6401" max="6401" width="23.5703125" style="274" customWidth="1"/>
    <col min="6402" max="6404" width="31.140625" style="274" customWidth="1"/>
    <col min="6405" max="6405" width="22.28515625" style="274" bestFit="1" customWidth="1"/>
    <col min="6406" max="6656" width="11.42578125" style="274"/>
    <col min="6657" max="6657" width="23.5703125" style="274" customWidth="1"/>
    <col min="6658" max="6660" width="31.140625" style="274" customWidth="1"/>
    <col min="6661" max="6661" width="22.28515625" style="274" bestFit="1" customWidth="1"/>
    <col min="6662" max="6912" width="11.42578125" style="274"/>
    <col min="6913" max="6913" width="23.5703125" style="274" customWidth="1"/>
    <col min="6914" max="6916" width="31.140625" style="274" customWidth="1"/>
    <col min="6917" max="6917" width="22.28515625" style="274" bestFit="1" customWidth="1"/>
    <col min="6918" max="7168" width="11.42578125" style="274"/>
    <col min="7169" max="7169" width="23.5703125" style="274" customWidth="1"/>
    <col min="7170" max="7172" width="31.140625" style="274" customWidth="1"/>
    <col min="7173" max="7173" width="22.28515625" style="274" bestFit="1" customWidth="1"/>
    <col min="7174" max="7424" width="11.42578125" style="274"/>
    <col min="7425" max="7425" width="23.5703125" style="274" customWidth="1"/>
    <col min="7426" max="7428" width="31.140625" style="274" customWidth="1"/>
    <col min="7429" max="7429" width="22.28515625" style="274" bestFit="1" customWidth="1"/>
    <col min="7430" max="7680" width="11.42578125" style="274"/>
    <col min="7681" max="7681" width="23.5703125" style="274" customWidth="1"/>
    <col min="7682" max="7684" width="31.140625" style="274" customWidth="1"/>
    <col min="7685" max="7685" width="22.28515625" style="274" bestFit="1" customWidth="1"/>
    <col min="7686" max="7936" width="11.42578125" style="274"/>
    <col min="7937" max="7937" width="23.5703125" style="274" customWidth="1"/>
    <col min="7938" max="7940" width="31.140625" style="274" customWidth="1"/>
    <col min="7941" max="7941" width="22.28515625" style="274" bestFit="1" customWidth="1"/>
    <col min="7942" max="8192" width="11.42578125" style="274"/>
    <col min="8193" max="8193" width="23.5703125" style="274" customWidth="1"/>
    <col min="8194" max="8196" width="31.140625" style="274" customWidth="1"/>
    <col min="8197" max="8197" width="22.28515625" style="274" bestFit="1" customWidth="1"/>
    <col min="8198" max="8448" width="11.42578125" style="274"/>
    <col min="8449" max="8449" width="23.5703125" style="274" customWidth="1"/>
    <col min="8450" max="8452" width="31.140625" style="274" customWidth="1"/>
    <col min="8453" max="8453" width="22.28515625" style="274" bestFit="1" customWidth="1"/>
    <col min="8454" max="8704" width="11.42578125" style="274"/>
    <col min="8705" max="8705" width="23.5703125" style="274" customWidth="1"/>
    <col min="8706" max="8708" width="31.140625" style="274" customWidth="1"/>
    <col min="8709" max="8709" width="22.28515625" style="274" bestFit="1" customWidth="1"/>
    <col min="8710" max="8960" width="11.42578125" style="274"/>
    <col min="8961" max="8961" width="23.5703125" style="274" customWidth="1"/>
    <col min="8962" max="8964" width="31.140625" style="274" customWidth="1"/>
    <col min="8965" max="8965" width="22.28515625" style="274" bestFit="1" customWidth="1"/>
    <col min="8966" max="9216" width="11.42578125" style="274"/>
    <col min="9217" max="9217" width="23.5703125" style="274" customWidth="1"/>
    <col min="9218" max="9220" width="31.140625" style="274" customWidth="1"/>
    <col min="9221" max="9221" width="22.28515625" style="274" bestFit="1" customWidth="1"/>
    <col min="9222" max="9472" width="11.42578125" style="274"/>
    <col min="9473" max="9473" width="23.5703125" style="274" customWidth="1"/>
    <col min="9474" max="9476" width="31.140625" style="274" customWidth="1"/>
    <col min="9477" max="9477" width="22.28515625" style="274" bestFit="1" customWidth="1"/>
    <col min="9478" max="9728" width="11.42578125" style="274"/>
    <col min="9729" max="9729" width="23.5703125" style="274" customWidth="1"/>
    <col min="9730" max="9732" width="31.140625" style="274" customWidth="1"/>
    <col min="9733" max="9733" width="22.28515625" style="274" bestFit="1" customWidth="1"/>
    <col min="9734" max="9984" width="11.42578125" style="274"/>
    <col min="9985" max="9985" width="23.5703125" style="274" customWidth="1"/>
    <col min="9986" max="9988" width="31.140625" style="274" customWidth="1"/>
    <col min="9989" max="9989" width="22.28515625" style="274" bestFit="1" customWidth="1"/>
    <col min="9990" max="10240" width="11.42578125" style="274"/>
    <col min="10241" max="10241" width="23.5703125" style="274" customWidth="1"/>
    <col min="10242" max="10244" width="31.140625" style="274" customWidth="1"/>
    <col min="10245" max="10245" width="22.28515625" style="274" bestFit="1" customWidth="1"/>
    <col min="10246" max="10496" width="11.42578125" style="274"/>
    <col min="10497" max="10497" width="23.5703125" style="274" customWidth="1"/>
    <col min="10498" max="10500" width="31.140625" style="274" customWidth="1"/>
    <col min="10501" max="10501" width="22.28515625" style="274" bestFit="1" customWidth="1"/>
    <col min="10502" max="10752" width="11.42578125" style="274"/>
    <col min="10753" max="10753" width="23.5703125" style="274" customWidth="1"/>
    <col min="10754" max="10756" width="31.140625" style="274" customWidth="1"/>
    <col min="10757" max="10757" width="22.28515625" style="274" bestFit="1" customWidth="1"/>
    <col min="10758" max="11008" width="11.42578125" style="274"/>
    <col min="11009" max="11009" width="23.5703125" style="274" customWidth="1"/>
    <col min="11010" max="11012" width="31.140625" style="274" customWidth="1"/>
    <col min="11013" max="11013" width="22.28515625" style="274" bestFit="1" customWidth="1"/>
    <col min="11014" max="11264" width="11.42578125" style="274"/>
    <col min="11265" max="11265" width="23.5703125" style="274" customWidth="1"/>
    <col min="11266" max="11268" width="31.140625" style="274" customWidth="1"/>
    <col min="11269" max="11269" width="22.28515625" style="274" bestFit="1" customWidth="1"/>
    <col min="11270" max="11520" width="11.42578125" style="274"/>
    <col min="11521" max="11521" width="23.5703125" style="274" customWidth="1"/>
    <col min="11522" max="11524" width="31.140625" style="274" customWidth="1"/>
    <col min="11525" max="11525" width="22.28515625" style="274" bestFit="1" customWidth="1"/>
    <col min="11526" max="11776" width="11.42578125" style="274"/>
    <col min="11777" max="11777" width="23.5703125" style="274" customWidth="1"/>
    <col min="11778" max="11780" width="31.140625" style="274" customWidth="1"/>
    <col min="11781" max="11781" width="22.28515625" style="274" bestFit="1" customWidth="1"/>
    <col min="11782" max="12032" width="11.42578125" style="274"/>
    <col min="12033" max="12033" width="23.5703125" style="274" customWidth="1"/>
    <col min="12034" max="12036" width="31.140625" style="274" customWidth="1"/>
    <col min="12037" max="12037" width="22.28515625" style="274" bestFit="1" customWidth="1"/>
    <col min="12038" max="12288" width="11.42578125" style="274"/>
    <col min="12289" max="12289" width="23.5703125" style="274" customWidth="1"/>
    <col min="12290" max="12292" width="31.140625" style="274" customWidth="1"/>
    <col min="12293" max="12293" width="22.28515625" style="274" bestFit="1" customWidth="1"/>
    <col min="12294" max="12544" width="11.42578125" style="274"/>
    <col min="12545" max="12545" width="23.5703125" style="274" customWidth="1"/>
    <col min="12546" max="12548" width="31.140625" style="274" customWidth="1"/>
    <col min="12549" max="12549" width="22.28515625" style="274" bestFit="1" customWidth="1"/>
    <col min="12550" max="12800" width="11.42578125" style="274"/>
    <col min="12801" max="12801" width="23.5703125" style="274" customWidth="1"/>
    <col min="12802" max="12804" width="31.140625" style="274" customWidth="1"/>
    <col min="12805" max="12805" width="22.28515625" style="274" bestFit="1" customWidth="1"/>
    <col min="12806" max="13056" width="11.42578125" style="274"/>
    <col min="13057" max="13057" width="23.5703125" style="274" customWidth="1"/>
    <col min="13058" max="13060" width="31.140625" style="274" customWidth="1"/>
    <col min="13061" max="13061" width="22.28515625" style="274" bestFit="1" customWidth="1"/>
    <col min="13062" max="13312" width="11.42578125" style="274"/>
    <col min="13313" max="13313" width="23.5703125" style="274" customWidth="1"/>
    <col min="13314" max="13316" width="31.140625" style="274" customWidth="1"/>
    <col min="13317" max="13317" width="22.28515625" style="274" bestFit="1" customWidth="1"/>
    <col min="13318" max="13568" width="11.42578125" style="274"/>
    <col min="13569" max="13569" width="23.5703125" style="274" customWidth="1"/>
    <col min="13570" max="13572" width="31.140625" style="274" customWidth="1"/>
    <col min="13573" max="13573" width="22.28515625" style="274" bestFit="1" customWidth="1"/>
    <col min="13574" max="13824" width="11.42578125" style="274"/>
    <col min="13825" max="13825" width="23.5703125" style="274" customWidth="1"/>
    <col min="13826" max="13828" width="31.140625" style="274" customWidth="1"/>
    <col min="13829" max="13829" width="22.28515625" style="274" bestFit="1" customWidth="1"/>
    <col min="13830" max="14080" width="11.42578125" style="274"/>
    <col min="14081" max="14081" width="23.5703125" style="274" customWidth="1"/>
    <col min="14082" max="14084" width="31.140625" style="274" customWidth="1"/>
    <col min="14085" max="14085" width="22.28515625" style="274" bestFit="1" customWidth="1"/>
    <col min="14086" max="14336" width="11.42578125" style="274"/>
    <col min="14337" max="14337" width="23.5703125" style="274" customWidth="1"/>
    <col min="14338" max="14340" width="31.140625" style="274" customWidth="1"/>
    <col min="14341" max="14341" width="22.28515625" style="274" bestFit="1" customWidth="1"/>
    <col min="14342" max="14592" width="11.42578125" style="274"/>
    <col min="14593" max="14593" width="23.5703125" style="274" customWidth="1"/>
    <col min="14594" max="14596" width="31.140625" style="274" customWidth="1"/>
    <col min="14597" max="14597" width="22.28515625" style="274" bestFit="1" customWidth="1"/>
    <col min="14598" max="14848" width="11.42578125" style="274"/>
    <col min="14849" max="14849" width="23.5703125" style="274" customWidth="1"/>
    <col min="14850" max="14852" width="31.140625" style="274" customWidth="1"/>
    <col min="14853" max="14853" width="22.28515625" style="274" bestFit="1" customWidth="1"/>
    <col min="14854" max="15104" width="11.42578125" style="274"/>
    <col min="15105" max="15105" width="23.5703125" style="274" customWidth="1"/>
    <col min="15106" max="15108" width="31.140625" style="274" customWidth="1"/>
    <col min="15109" max="15109" width="22.28515625" style="274" bestFit="1" customWidth="1"/>
    <col min="15110" max="15360" width="11.42578125" style="274"/>
    <col min="15361" max="15361" width="23.5703125" style="274" customWidth="1"/>
    <col min="15362" max="15364" width="31.140625" style="274" customWidth="1"/>
    <col min="15365" max="15365" width="22.28515625" style="274" bestFit="1" customWidth="1"/>
    <col min="15366" max="15616" width="11.42578125" style="274"/>
    <col min="15617" max="15617" width="23.5703125" style="274" customWidth="1"/>
    <col min="15618" max="15620" width="31.140625" style="274" customWidth="1"/>
    <col min="15621" max="15621" width="22.28515625" style="274" bestFit="1" customWidth="1"/>
    <col min="15622" max="15872" width="11.42578125" style="274"/>
    <col min="15873" max="15873" width="23.5703125" style="274" customWidth="1"/>
    <col min="15874" max="15876" width="31.140625" style="274" customWidth="1"/>
    <col min="15877" max="15877" width="22.28515625" style="274" bestFit="1" customWidth="1"/>
    <col min="15878" max="16128" width="11.42578125" style="274"/>
    <col min="16129" max="16129" width="23.5703125" style="274" customWidth="1"/>
    <col min="16130" max="16132" width="31.140625" style="274" customWidth="1"/>
    <col min="16133" max="16133" width="22.28515625" style="274" bestFit="1" customWidth="1"/>
    <col min="16134" max="16384" width="11.42578125" style="274"/>
  </cols>
  <sheetData>
    <row r="1" spans="1:5">
      <c r="A1" s="3" t="s">
        <v>43</v>
      </c>
      <c r="B1" s="3"/>
      <c r="C1" s="3"/>
      <c r="D1" s="3"/>
      <c r="E1" s="412" t="s">
        <v>44</v>
      </c>
    </row>
    <row r="2" spans="1:5">
      <c r="A2" s="3" t="s">
        <v>1360</v>
      </c>
      <c r="B2" s="3"/>
      <c r="C2" s="3"/>
      <c r="D2" s="3"/>
      <c r="E2" s="415"/>
    </row>
    <row r="4" spans="1:5" s="19" customFormat="1"/>
    <row r="5" spans="1:5" ht="11.25" customHeight="1">
      <c r="A5" s="10" t="s">
        <v>70</v>
      </c>
      <c r="B5" s="10"/>
      <c r="C5" s="19"/>
      <c r="D5" s="19"/>
      <c r="E5" s="18" t="s">
        <v>71</v>
      </c>
    </row>
    <row r="6" spans="1:5">
      <c r="A6" s="1025"/>
      <c r="B6" s="1025"/>
      <c r="C6" s="1025"/>
      <c r="D6" s="1025"/>
      <c r="E6" s="1025"/>
    </row>
    <row r="7" spans="1:5" ht="15" customHeight="1">
      <c r="A7" s="15" t="s">
        <v>46</v>
      </c>
      <c r="B7" s="16" t="s">
        <v>47</v>
      </c>
      <c r="C7" s="17" t="s">
        <v>48</v>
      </c>
      <c r="D7" s="18" t="s">
        <v>49</v>
      </c>
      <c r="E7" s="18" t="s">
        <v>72</v>
      </c>
    </row>
    <row r="8" spans="1:5">
      <c r="A8" s="172"/>
      <c r="B8" s="172"/>
      <c r="C8" s="165"/>
      <c r="D8" s="172"/>
      <c r="E8" s="172"/>
    </row>
    <row r="9" spans="1:5">
      <c r="A9" s="152"/>
      <c r="B9" s="152" t="s">
        <v>1365</v>
      </c>
      <c r="C9" s="20">
        <v>0</v>
      </c>
      <c r="D9" s="152"/>
      <c r="E9" s="152"/>
    </row>
  </sheetData>
  <mergeCells count="1">
    <mergeCell ref="A6:E6"/>
  </mergeCells>
  <dataValidations count="5">
    <dataValidation allowBlank="1" showInputMessage="1" showErrorMessage="1" prompt="Tipo de Participaciones y Aportaciones de capital que tiene la entidad. Ejemplo: ordinarias, preferentes, serie A, B, C."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Saldo final del periodo que corresponde la Cuenta Pública presentada (mensual:  enero, febrero, marzo, etc.;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Especificar el nombre de la Empresa u Organismo Público Descentralizado al que se realizó la aportación. (organismo público descentralizados)."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s>
  <pageMargins left="0.7" right="0.7" top="0.75" bottom="0.75" header="0.3" footer="0.3"/>
  <pageSetup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topLeftCell="A28" zoomScaleNormal="100" zoomScaleSheetLayoutView="100" workbookViewId="0">
      <selection activeCell="C11" sqref="C11"/>
    </sheetView>
  </sheetViews>
  <sheetFormatPr baseColWidth="10" defaultRowHeight="11.25"/>
  <cols>
    <col min="1" max="1" width="22.28515625" style="274" customWidth="1"/>
    <col min="2" max="2" width="67.140625" style="274" customWidth="1"/>
    <col min="3" max="3" width="19.5703125" style="21" customWidth="1"/>
    <col min="4" max="4" width="17" style="21" customWidth="1"/>
    <col min="5" max="5" width="17.85546875" style="21" customWidth="1"/>
    <col min="6" max="6" width="17.5703125" style="19" bestFit="1" customWidth="1"/>
    <col min="7" max="256" width="11.42578125" style="274"/>
    <col min="257" max="257" width="22.28515625" style="274" customWidth="1"/>
    <col min="258" max="258" width="67.140625" style="274" customWidth="1"/>
    <col min="259" max="259" width="19.5703125" style="274" customWidth="1"/>
    <col min="260" max="260" width="17" style="274" customWidth="1"/>
    <col min="261" max="261" width="17.85546875" style="274" customWidth="1"/>
    <col min="262" max="262" width="17.5703125" style="274" bestFit="1" customWidth="1"/>
    <col min="263" max="512" width="11.42578125" style="274"/>
    <col min="513" max="513" width="22.28515625" style="274" customWidth="1"/>
    <col min="514" max="514" width="67.140625" style="274" customWidth="1"/>
    <col min="515" max="515" width="19.5703125" style="274" customWidth="1"/>
    <col min="516" max="516" width="17" style="274" customWidth="1"/>
    <col min="517" max="517" width="17.85546875" style="274" customWidth="1"/>
    <col min="518" max="518" width="17.5703125" style="274" bestFit="1" customWidth="1"/>
    <col min="519" max="768" width="11.42578125" style="274"/>
    <col min="769" max="769" width="22.28515625" style="274" customWidth="1"/>
    <col min="770" max="770" width="67.140625" style="274" customWidth="1"/>
    <col min="771" max="771" width="19.5703125" style="274" customWidth="1"/>
    <col min="772" max="772" width="17" style="274" customWidth="1"/>
    <col min="773" max="773" width="17.85546875" style="274" customWidth="1"/>
    <col min="774" max="774" width="17.5703125" style="274" bestFit="1" customWidth="1"/>
    <col min="775" max="1024" width="11.42578125" style="274"/>
    <col min="1025" max="1025" width="22.28515625" style="274" customWidth="1"/>
    <col min="1026" max="1026" width="67.140625" style="274" customWidth="1"/>
    <col min="1027" max="1027" width="19.5703125" style="274" customWidth="1"/>
    <col min="1028" max="1028" width="17" style="274" customWidth="1"/>
    <col min="1029" max="1029" width="17.85546875" style="274" customWidth="1"/>
    <col min="1030" max="1030" width="17.5703125" style="274" bestFit="1" customWidth="1"/>
    <col min="1031" max="1280" width="11.42578125" style="274"/>
    <col min="1281" max="1281" width="22.28515625" style="274" customWidth="1"/>
    <col min="1282" max="1282" width="67.140625" style="274" customWidth="1"/>
    <col min="1283" max="1283" width="19.5703125" style="274" customWidth="1"/>
    <col min="1284" max="1284" width="17" style="274" customWidth="1"/>
    <col min="1285" max="1285" width="17.85546875" style="274" customWidth="1"/>
    <col min="1286" max="1286" width="17.5703125" style="274" bestFit="1" customWidth="1"/>
    <col min="1287" max="1536" width="11.42578125" style="274"/>
    <col min="1537" max="1537" width="22.28515625" style="274" customWidth="1"/>
    <col min="1538" max="1538" width="67.140625" style="274" customWidth="1"/>
    <col min="1539" max="1539" width="19.5703125" style="274" customWidth="1"/>
    <col min="1540" max="1540" width="17" style="274" customWidth="1"/>
    <col min="1541" max="1541" width="17.85546875" style="274" customWidth="1"/>
    <col min="1542" max="1542" width="17.5703125" style="274" bestFit="1" customWidth="1"/>
    <col min="1543" max="1792" width="11.42578125" style="274"/>
    <col min="1793" max="1793" width="22.28515625" style="274" customWidth="1"/>
    <col min="1794" max="1794" width="67.140625" style="274" customWidth="1"/>
    <col min="1795" max="1795" width="19.5703125" style="274" customWidth="1"/>
    <col min="1796" max="1796" width="17" style="274" customWidth="1"/>
    <col min="1797" max="1797" width="17.85546875" style="274" customWidth="1"/>
    <col min="1798" max="1798" width="17.5703125" style="274" bestFit="1" customWidth="1"/>
    <col min="1799" max="2048" width="11.42578125" style="274"/>
    <col min="2049" max="2049" width="22.28515625" style="274" customWidth="1"/>
    <col min="2050" max="2050" width="67.140625" style="274" customWidth="1"/>
    <col min="2051" max="2051" width="19.5703125" style="274" customWidth="1"/>
    <col min="2052" max="2052" width="17" style="274" customWidth="1"/>
    <col min="2053" max="2053" width="17.85546875" style="274" customWidth="1"/>
    <col min="2054" max="2054" width="17.5703125" style="274" bestFit="1" customWidth="1"/>
    <col min="2055" max="2304" width="11.42578125" style="274"/>
    <col min="2305" max="2305" width="22.28515625" style="274" customWidth="1"/>
    <col min="2306" max="2306" width="67.140625" style="274" customWidth="1"/>
    <col min="2307" max="2307" width="19.5703125" style="274" customWidth="1"/>
    <col min="2308" max="2308" width="17" style="274" customWidth="1"/>
    <col min="2309" max="2309" width="17.85546875" style="274" customWidth="1"/>
    <col min="2310" max="2310" width="17.5703125" style="274" bestFit="1" customWidth="1"/>
    <col min="2311" max="2560" width="11.42578125" style="274"/>
    <col min="2561" max="2561" width="22.28515625" style="274" customWidth="1"/>
    <col min="2562" max="2562" width="67.140625" style="274" customWidth="1"/>
    <col min="2563" max="2563" width="19.5703125" style="274" customWidth="1"/>
    <col min="2564" max="2564" width="17" style="274" customWidth="1"/>
    <col min="2565" max="2565" width="17.85546875" style="274" customWidth="1"/>
    <col min="2566" max="2566" width="17.5703125" style="274" bestFit="1" customWidth="1"/>
    <col min="2567" max="2816" width="11.42578125" style="274"/>
    <col min="2817" max="2817" width="22.28515625" style="274" customWidth="1"/>
    <col min="2818" max="2818" width="67.140625" style="274" customWidth="1"/>
    <col min="2819" max="2819" width="19.5703125" style="274" customWidth="1"/>
    <col min="2820" max="2820" width="17" style="274" customWidth="1"/>
    <col min="2821" max="2821" width="17.85546875" style="274" customWidth="1"/>
    <col min="2822" max="2822" width="17.5703125" style="274" bestFit="1" customWidth="1"/>
    <col min="2823" max="3072" width="11.42578125" style="274"/>
    <col min="3073" max="3073" width="22.28515625" style="274" customWidth="1"/>
    <col min="3074" max="3074" width="67.140625" style="274" customWidth="1"/>
    <col min="3075" max="3075" width="19.5703125" style="274" customWidth="1"/>
    <col min="3076" max="3076" width="17" style="274" customWidth="1"/>
    <col min="3077" max="3077" width="17.85546875" style="274" customWidth="1"/>
    <col min="3078" max="3078" width="17.5703125" style="274" bestFit="1" customWidth="1"/>
    <col min="3079" max="3328" width="11.42578125" style="274"/>
    <col min="3329" max="3329" width="22.28515625" style="274" customWidth="1"/>
    <col min="3330" max="3330" width="67.140625" style="274" customWidth="1"/>
    <col min="3331" max="3331" width="19.5703125" style="274" customWidth="1"/>
    <col min="3332" max="3332" width="17" style="274" customWidth="1"/>
    <col min="3333" max="3333" width="17.85546875" style="274" customWidth="1"/>
    <col min="3334" max="3334" width="17.5703125" style="274" bestFit="1" customWidth="1"/>
    <col min="3335" max="3584" width="11.42578125" style="274"/>
    <col min="3585" max="3585" width="22.28515625" style="274" customWidth="1"/>
    <col min="3586" max="3586" width="67.140625" style="274" customWidth="1"/>
    <col min="3587" max="3587" width="19.5703125" style="274" customWidth="1"/>
    <col min="3588" max="3588" width="17" style="274" customWidth="1"/>
    <col min="3589" max="3589" width="17.85546875" style="274" customWidth="1"/>
    <col min="3590" max="3590" width="17.5703125" style="274" bestFit="1" customWidth="1"/>
    <col min="3591" max="3840" width="11.42578125" style="274"/>
    <col min="3841" max="3841" width="22.28515625" style="274" customWidth="1"/>
    <col min="3842" max="3842" width="67.140625" style="274" customWidth="1"/>
    <col min="3843" max="3843" width="19.5703125" style="274" customWidth="1"/>
    <col min="3844" max="3844" width="17" style="274" customWidth="1"/>
    <col min="3845" max="3845" width="17.85546875" style="274" customWidth="1"/>
    <col min="3846" max="3846" width="17.5703125" style="274" bestFit="1" customWidth="1"/>
    <col min="3847" max="4096" width="11.42578125" style="274"/>
    <col min="4097" max="4097" width="22.28515625" style="274" customWidth="1"/>
    <col min="4098" max="4098" width="67.140625" style="274" customWidth="1"/>
    <col min="4099" max="4099" width="19.5703125" style="274" customWidth="1"/>
    <col min="4100" max="4100" width="17" style="274" customWidth="1"/>
    <col min="4101" max="4101" width="17.85546875" style="274" customWidth="1"/>
    <col min="4102" max="4102" width="17.5703125" style="274" bestFit="1" customWidth="1"/>
    <col min="4103" max="4352" width="11.42578125" style="274"/>
    <col min="4353" max="4353" width="22.28515625" style="274" customWidth="1"/>
    <col min="4354" max="4354" width="67.140625" style="274" customWidth="1"/>
    <col min="4355" max="4355" width="19.5703125" style="274" customWidth="1"/>
    <col min="4356" max="4356" width="17" style="274" customWidth="1"/>
    <col min="4357" max="4357" width="17.85546875" style="274" customWidth="1"/>
    <col min="4358" max="4358" width="17.5703125" style="274" bestFit="1" customWidth="1"/>
    <col min="4359" max="4608" width="11.42578125" style="274"/>
    <col min="4609" max="4609" width="22.28515625" style="274" customWidth="1"/>
    <col min="4610" max="4610" width="67.140625" style="274" customWidth="1"/>
    <col min="4611" max="4611" width="19.5703125" style="274" customWidth="1"/>
    <col min="4612" max="4612" width="17" style="274" customWidth="1"/>
    <col min="4613" max="4613" width="17.85546875" style="274" customWidth="1"/>
    <col min="4614" max="4614" width="17.5703125" style="274" bestFit="1" customWidth="1"/>
    <col min="4615" max="4864" width="11.42578125" style="274"/>
    <col min="4865" max="4865" width="22.28515625" style="274" customWidth="1"/>
    <col min="4866" max="4866" width="67.140625" style="274" customWidth="1"/>
    <col min="4867" max="4867" width="19.5703125" style="274" customWidth="1"/>
    <col min="4868" max="4868" width="17" style="274" customWidth="1"/>
    <col min="4869" max="4869" width="17.85546875" style="274" customWidth="1"/>
    <col min="4870" max="4870" width="17.5703125" style="274" bestFit="1" customWidth="1"/>
    <col min="4871" max="5120" width="11.42578125" style="274"/>
    <col min="5121" max="5121" width="22.28515625" style="274" customWidth="1"/>
    <col min="5122" max="5122" width="67.140625" style="274" customWidth="1"/>
    <col min="5123" max="5123" width="19.5703125" style="274" customWidth="1"/>
    <col min="5124" max="5124" width="17" style="274" customWidth="1"/>
    <col min="5125" max="5125" width="17.85546875" style="274" customWidth="1"/>
    <col min="5126" max="5126" width="17.5703125" style="274" bestFit="1" customWidth="1"/>
    <col min="5127" max="5376" width="11.42578125" style="274"/>
    <col min="5377" max="5377" width="22.28515625" style="274" customWidth="1"/>
    <col min="5378" max="5378" width="67.140625" style="274" customWidth="1"/>
    <col min="5379" max="5379" width="19.5703125" style="274" customWidth="1"/>
    <col min="5380" max="5380" width="17" style="274" customWidth="1"/>
    <col min="5381" max="5381" width="17.85546875" style="274" customWidth="1"/>
    <col min="5382" max="5382" width="17.5703125" style="274" bestFit="1" customWidth="1"/>
    <col min="5383" max="5632" width="11.42578125" style="274"/>
    <col min="5633" max="5633" width="22.28515625" style="274" customWidth="1"/>
    <col min="5634" max="5634" width="67.140625" style="274" customWidth="1"/>
    <col min="5635" max="5635" width="19.5703125" style="274" customWidth="1"/>
    <col min="5636" max="5636" width="17" style="274" customWidth="1"/>
    <col min="5637" max="5637" width="17.85546875" style="274" customWidth="1"/>
    <col min="5638" max="5638" width="17.5703125" style="274" bestFit="1" customWidth="1"/>
    <col min="5639" max="5888" width="11.42578125" style="274"/>
    <col min="5889" max="5889" width="22.28515625" style="274" customWidth="1"/>
    <col min="5890" max="5890" width="67.140625" style="274" customWidth="1"/>
    <col min="5891" max="5891" width="19.5703125" style="274" customWidth="1"/>
    <col min="5892" max="5892" width="17" style="274" customWidth="1"/>
    <col min="5893" max="5893" width="17.85546875" style="274" customWidth="1"/>
    <col min="5894" max="5894" width="17.5703125" style="274" bestFit="1" customWidth="1"/>
    <col min="5895" max="6144" width="11.42578125" style="274"/>
    <col min="6145" max="6145" width="22.28515625" style="274" customWidth="1"/>
    <col min="6146" max="6146" width="67.140625" style="274" customWidth="1"/>
    <col min="6147" max="6147" width="19.5703125" style="274" customWidth="1"/>
    <col min="6148" max="6148" width="17" style="274" customWidth="1"/>
    <col min="6149" max="6149" width="17.85546875" style="274" customWidth="1"/>
    <col min="6150" max="6150" width="17.5703125" style="274" bestFit="1" customWidth="1"/>
    <col min="6151" max="6400" width="11.42578125" style="274"/>
    <col min="6401" max="6401" width="22.28515625" style="274" customWidth="1"/>
    <col min="6402" max="6402" width="67.140625" style="274" customWidth="1"/>
    <col min="6403" max="6403" width="19.5703125" style="274" customWidth="1"/>
    <col min="6404" max="6404" width="17" style="274" customWidth="1"/>
    <col min="6405" max="6405" width="17.85546875" style="274" customWidth="1"/>
    <col min="6406" max="6406" width="17.5703125" style="274" bestFit="1" customWidth="1"/>
    <col min="6407" max="6656" width="11.42578125" style="274"/>
    <col min="6657" max="6657" width="22.28515625" style="274" customWidth="1"/>
    <col min="6658" max="6658" width="67.140625" style="274" customWidth="1"/>
    <col min="6659" max="6659" width="19.5703125" style="274" customWidth="1"/>
    <col min="6660" max="6660" width="17" style="274" customWidth="1"/>
    <col min="6661" max="6661" width="17.85546875" style="274" customWidth="1"/>
    <col min="6662" max="6662" width="17.5703125" style="274" bestFit="1" customWidth="1"/>
    <col min="6663" max="6912" width="11.42578125" style="274"/>
    <col min="6913" max="6913" width="22.28515625" style="274" customWidth="1"/>
    <col min="6914" max="6914" width="67.140625" style="274" customWidth="1"/>
    <col min="6915" max="6915" width="19.5703125" style="274" customWidth="1"/>
    <col min="6916" max="6916" width="17" style="274" customWidth="1"/>
    <col min="6917" max="6917" width="17.85546875" style="274" customWidth="1"/>
    <col min="6918" max="6918" width="17.5703125" style="274" bestFit="1" customWidth="1"/>
    <col min="6919" max="7168" width="11.42578125" style="274"/>
    <col min="7169" max="7169" width="22.28515625" style="274" customWidth="1"/>
    <col min="7170" max="7170" width="67.140625" style="274" customWidth="1"/>
    <col min="7171" max="7171" width="19.5703125" style="274" customWidth="1"/>
    <col min="7172" max="7172" width="17" style="274" customWidth="1"/>
    <col min="7173" max="7173" width="17.85546875" style="274" customWidth="1"/>
    <col min="7174" max="7174" width="17.5703125" style="274" bestFit="1" customWidth="1"/>
    <col min="7175" max="7424" width="11.42578125" style="274"/>
    <col min="7425" max="7425" width="22.28515625" style="274" customWidth="1"/>
    <col min="7426" max="7426" width="67.140625" style="274" customWidth="1"/>
    <col min="7427" max="7427" width="19.5703125" style="274" customWidth="1"/>
    <col min="7428" max="7428" width="17" style="274" customWidth="1"/>
    <col min="7429" max="7429" width="17.85546875" style="274" customWidth="1"/>
    <col min="7430" max="7430" width="17.5703125" style="274" bestFit="1" customWidth="1"/>
    <col min="7431" max="7680" width="11.42578125" style="274"/>
    <col min="7681" max="7681" width="22.28515625" style="274" customWidth="1"/>
    <col min="7682" max="7682" width="67.140625" style="274" customWidth="1"/>
    <col min="7683" max="7683" width="19.5703125" style="274" customWidth="1"/>
    <col min="7684" max="7684" width="17" style="274" customWidth="1"/>
    <col min="7685" max="7685" width="17.85546875" style="274" customWidth="1"/>
    <col min="7686" max="7686" width="17.5703125" style="274" bestFit="1" customWidth="1"/>
    <col min="7687" max="7936" width="11.42578125" style="274"/>
    <col min="7937" max="7937" width="22.28515625" style="274" customWidth="1"/>
    <col min="7938" max="7938" width="67.140625" style="274" customWidth="1"/>
    <col min="7939" max="7939" width="19.5703125" style="274" customWidth="1"/>
    <col min="7940" max="7940" width="17" style="274" customWidth="1"/>
    <col min="7941" max="7941" width="17.85546875" style="274" customWidth="1"/>
    <col min="7942" max="7942" width="17.5703125" style="274" bestFit="1" customWidth="1"/>
    <col min="7943" max="8192" width="11.42578125" style="274"/>
    <col min="8193" max="8193" width="22.28515625" style="274" customWidth="1"/>
    <col min="8194" max="8194" width="67.140625" style="274" customWidth="1"/>
    <col min="8195" max="8195" width="19.5703125" style="274" customWidth="1"/>
    <col min="8196" max="8196" width="17" style="274" customWidth="1"/>
    <col min="8197" max="8197" width="17.85546875" style="274" customWidth="1"/>
    <col min="8198" max="8198" width="17.5703125" style="274" bestFit="1" customWidth="1"/>
    <col min="8199" max="8448" width="11.42578125" style="274"/>
    <col min="8449" max="8449" width="22.28515625" style="274" customWidth="1"/>
    <col min="8450" max="8450" width="67.140625" style="274" customWidth="1"/>
    <col min="8451" max="8451" width="19.5703125" style="274" customWidth="1"/>
    <col min="8452" max="8452" width="17" style="274" customWidth="1"/>
    <col min="8453" max="8453" width="17.85546875" style="274" customWidth="1"/>
    <col min="8454" max="8454" width="17.5703125" style="274" bestFit="1" customWidth="1"/>
    <col min="8455" max="8704" width="11.42578125" style="274"/>
    <col min="8705" max="8705" width="22.28515625" style="274" customWidth="1"/>
    <col min="8706" max="8706" width="67.140625" style="274" customWidth="1"/>
    <col min="8707" max="8707" width="19.5703125" style="274" customWidth="1"/>
    <col min="8708" max="8708" width="17" style="274" customWidth="1"/>
    <col min="8709" max="8709" width="17.85546875" style="274" customWidth="1"/>
    <col min="8710" max="8710" width="17.5703125" style="274" bestFit="1" customWidth="1"/>
    <col min="8711" max="8960" width="11.42578125" style="274"/>
    <col min="8961" max="8961" width="22.28515625" style="274" customWidth="1"/>
    <col min="8962" max="8962" width="67.140625" style="274" customWidth="1"/>
    <col min="8963" max="8963" width="19.5703125" style="274" customWidth="1"/>
    <col min="8964" max="8964" width="17" style="274" customWidth="1"/>
    <col min="8965" max="8965" width="17.85546875" style="274" customWidth="1"/>
    <col min="8966" max="8966" width="17.5703125" style="274" bestFit="1" customWidth="1"/>
    <col min="8967" max="9216" width="11.42578125" style="274"/>
    <col min="9217" max="9217" width="22.28515625" style="274" customWidth="1"/>
    <col min="9218" max="9218" width="67.140625" style="274" customWidth="1"/>
    <col min="9219" max="9219" width="19.5703125" style="274" customWidth="1"/>
    <col min="9220" max="9220" width="17" style="274" customWidth="1"/>
    <col min="9221" max="9221" width="17.85546875" style="274" customWidth="1"/>
    <col min="9222" max="9222" width="17.5703125" style="274" bestFit="1" customWidth="1"/>
    <col min="9223" max="9472" width="11.42578125" style="274"/>
    <col min="9473" max="9473" width="22.28515625" style="274" customWidth="1"/>
    <col min="9474" max="9474" width="67.140625" style="274" customWidth="1"/>
    <col min="9475" max="9475" width="19.5703125" style="274" customWidth="1"/>
    <col min="9476" max="9476" width="17" style="274" customWidth="1"/>
    <col min="9477" max="9477" width="17.85546875" style="274" customWidth="1"/>
    <col min="9478" max="9478" width="17.5703125" style="274" bestFit="1" customWidth="1"/>
    <col min="9479" max="9728" width="11.42578125" style="274"/>
    <col min="9729" max="9729" width="22.28515625" style="274" customWidth="1"/>
    <col min="9730" max="9730" width="67.140625" style="274" customWidth="1"/>
    <col min="9731" max="9731" width="19.5703125" style="274" customWidth="1"/>
    <col min="9732" max="9732" width="17" style="274" customWidth="1"/>
    <col min="9733" max="9733" width="17.85546875" style="274" customWidth="1"/>
    <col min="9734" max="9734" width="17.5703125" style="274" bestFit="1" customWidth="1"/>
    <col min="9735" max="9984" width="11.42578125" style="274"/>
    <col min="9985" max="9985" width="22.28515625" style="274" customWidth="1"/>
    <col min="9986" max="9986" width="67.140625" style="274" customWidth="1"/>
    <col min="9987" max="9987" width="19.5703125" style="274" customWidth="1"/>
    <col min="9988" max="9988" width="17" style="274" customWidth="1"/>
    <col min="9989" max="9989" width="17.85546875" style="274" customWidth="1"/>
    <col min="9990" max="9990" width="17.5703125" style="274" bestFit="1" customWidth="1"/>
    <col min="9991" max="10240" width="11.42578125" style="274"/>
    <col min="10241" max="10241" width="22.28515625" style="274" customWidth="1"/>
    <col min="10242" max="10242" width="67.140625" style="274" customWidth="1"/>
    <col min="10243" max="10243" width="19.5703125" style="274" customWidth="1"/>
    <col min="10244" max="10244" width="17" style="274" customWidth="1"/>
    <col min="10245" max="10245" width="17.85546875" style="274" customWidth="1"/>
    <col min="10246" max="10246" width="17.5703125" style="274" bestFit="1" customWidth="1"/>
    <col min="10247" max="10496" width="11.42578125" style="274"/>
    <col min="10497" max="10497" width="22.28515625" style="274" customWidth="1"/>
    <col min="10498" max="10498" width="67.140625" style="274" customWidth="1"/>
    <col min="10499" max="10499" width="19.5703125" style="274" customWidth="1"/>
    <col min="10500" max="10500" width="17" style="274" customWidth="1"/>
    <col min="10501" max="10501" width="17.85546875" style="274" customWidth="1"/>
    <col min="10502" max="10502" width="17.5703125" style="274" bestFit="1" customWidth="1"/>
    <col min="10503" max="10752" width="11.42578125" style="274"/>
    <col min="10753" max="10753" width="22.28515625" style="274" customWidth="1"/>
    <col min="10754" max="10754" width="67.140625" style="274" customWidth="1"/>
    <col min="10755" max="10755" width="19.5703125" style="274" customWidth="1"/>
    <col min="10756" max="10756" width="17" style="274" customWidth="1"/>
    <col min="10757" max="10757" width="17.85546875" style="274" customWidth="1"/>
    <col min="10758" max="10758" width="17.5703125" style="274" bestFit="1" customWidth="1"/>
    <col min="10759" max="11008" width="11.42578125" style="274"/>
    <col min="11009" max="11009" width="22.28515625" style="274" customWidth="1"/>
    <col min="11010" max="11010" width="67.140625" style="274" customWidth="1"/>
    <col min="11011" max="11011" width="19.5703125" style="274" customWidth="1"/>
    <col min="11012" max="11012" width="17" style="274" customWidth="1"/>
    <col min="11013" max="11013" width="17.85546875" style="274" customWidth="1"/>
    <col min="11014" max="11014" width="17.5703125" style="274" bestFit="1" customWidth="1"/>
    <col min="11015" max="11264" width="11.42578125" style="274"/>
    <col min="11265" max="11265" width="22.28515625" style="274" customWidth="1"/>
    <col min="11266" max="11266" width="67.140625" style="274" customWidth="1"/>
    <col min="11267" max="11267" width="19.5703125" style="274" customWidth="1"/>
    <col min="11268" max="11268" width="17" style="274" customWidth="1"/>
    <col min="11269" max="11269" width="17.85546875" style="274" customWidth="1"/>
    <col min="11270" max="11270" width="17.5703125" style="274" bestFit="1" customWidth="1"/>
    <col min="11271" max="11520" width="11.42578125" style="274"/>
    <col min="11521" max="11521" width="22.28515625" style="274" customWidth="1"/>
    <col min="11522" max="11522" width="67.140625" style="274" customWidth="1"/>
    <col min="11523" max="11523" width="19.5703125" style="274" customWidth="1"/>
    <col min="11524" max="11524" width="17" style="274" customWidth="1"/>
    <col min="11525" max="11525" width="17.85546875" style="274" customWidth="1"/>
    <col min="11526" max="11526" width="17.5703125" style="274" bestFit="1" customWidth="1"/>
    <col min="11527" max="11776" width="11.42578125" style="274"/>
    <col min="11777" max="11777" width="22.28515625" style="274" customWidth="1"/>
    <col min="11778" max="11778" width="67.140625" style="274" customWidth="1"/>
    <col min="11779" max="11779" width="19.5703125" style="274" customWidth="1"/>
    <col min="11780" max="11780" width="17" style="274" customWidth="1"/>
    <col min="11781" max="11781" width="17.85546875" style="274" customWidth="1"/>
    <col min="11782" max="11782" width="17.5703125" style="274" bestFit="1" customWidth="1"/>
    <col min="11783" max="12032" width="11.42578125" style="274"/>
    <col min="12033" max="12033" width="22.28515625" style="274" customWidth="1"/>
    <col min="12034" max="12034" width="67.140625" style="274" customWidth="1"/>
    <col min="12035" max="12035" width="19.5703125" style="274" customWidth="1"/>
    <col min="12036" max="12036" width="17" style="274" customWidth="1"/>
    <col min="12037" max="12037" width="17.85546875" style="274" customWidth="1"/>
    <col min="12038" max="12038" width="17.5703125" style="274" bestFit="1" customWidth="1"/>
    <col min="12039" max="12288" width="11.42578125" style="274"/>
    <col min="12289" max="12289" width="22.28515625" style="274" customWidth="1"/>
    <col min="12290" max="12290" width="67.140625" style="274" customWidth="1"/>
    <col min="12291" max="12291" width="19.5703125" style="274" customWidth="1"/>
    <col min="12292" max="12292" width="17" style="274" customWidth="1"/>
    <col min="12293" max="12293" width="17.85546875" style="274" customWidth="1"/>
    <col min="12294" max="12294" width="17.5703125" style="274" bestFit="1" customWidth="1"/>
    <col min="12295" max="12544" width="11.42578125" style="274"/>
    <col min="12545" max="12545" width="22.28515625" style="274" customWidth="1"/>
    <col min="12546" max="12546" width="67.140625" style="274" customWidth="1"/>
    <col min="12547" max="12547" width="19.5703125" style="274" customWidth="1"/>
    <col min="12548" max="12548" width="17" style="274" customWidth="1"/>
    <col min="12549" max="12549" width="17.85546875" style="274" customWidth="1"/>
    <col min="12550" max="12550" width="17.5703125" style="274" bestFit="1" customWidth="1"/>
    <col min="12551" max="12800" width="11.42578125" style="274"/>
    <col min="12801" max="12801" width="22.28515625" style="274" customWidth="1"/>
    <col min="12802" max="12802" width="67.140625" style="274" customWidth="1"/>
    <col min="12803" max="12803" width="19.5703125" style="274" customWidth="1"/>
    <col min="12804" max="12804" width="17" style="274" customWidth="1"/>
    <col min="12805" max="12805" width="17.85546875" style="274" customWidth="1"/>
    <col min="12806" max="12806" width="17.5703125" style="274" bestFit="1" customWidth="1"/>
    <col min="12807" max="13056" width="11.42578125" style="274"/>
    <col min="13057" max="13057" width="22.28515625" style="274" customWidth="1"/>
    <col min="13058" max="13058" width="67.140625" style="274" customWidth="1"/>
    <col min="13059" max="13059" width="19.5703125" style="274" customWidth="1"/>
    <col min="13060" max="13060" width="17" style="274" customWidth="1"/>
    <col min="13061" max="13061" width="17.85546875" style="274" customWidth="1"/>
    <col min="13062" max="13062" width="17.5703125" style="274" bestFit="1" customWidth="1"/>
    <col min="13063" max="13312" width="11.42578125" style="274"/>
    <col min="13313" max="13313" width="22.28515625" style="274" customWidth="1"/>
    <col min="13314" max="13314" width="67.140625" style="274" customWidth="1"/>
    <col min="13315" max="13315" width="19.5703125" style="274" customWidth="1"/>
    <col min="13316" max="13316" width="17" style="274" customWidth="1"/>
    <col min="13317" max="13317" width="17.85546875" style="274" customWidth="1"/>
    <col min="13318" max="13318" width="17.5703125" style="274" bestFit="1" customWidth="1"/>
    <col min="13319" max="13568" width="11.42578125" style="274"/>
    <col min="13569" max="13569" width="22.28515625" style="274" customWidth="1"/>
    <col min="13570" max="13570" width="67.140625" style="274" customWidth="1"/>
    <col min="13571" max="13571" width="19.5703125" style="274" customWidth="1"/>
    <col min="13572" max="13572" width="17" style="274" customWidth="1"/>
    <col min="13573" max="13573" width="17.85546875" style="274" customWidth="1"/>
    <col min="13574" max="13574" width="17.5703125" style="274" bestFit="1" customWidth="1"/>
    <col min="13575" max="13824" width="11.42578125" style="274"/>
    <col min="13825" max="13825" width="22.28515625" style="274" customWidth="1"/>
    <col min="13826" max="13826" width="67.140625" style="274" customWidth="1"/>
    <col min="13827" max="13827" width="19.5703125" style="274" customWidth="1"/>
    <col min="13828" max="13828" width="17" style="274" customWidth="1"/>
    <col min="13829" max="13829" width="17.85546875" style="274" customWidth="1"/>
    <col min="13830" max="13830" width="17.5703125" style="274" bestFit="1" customWidth="1"/>
    <col min="13831" max="14080" width="11.42578125" style="274"/>
    <col min="14081" max="14081" width="22.28515625" style="274" customWidth="1"/>
    <col min="14082" max="14082" width="67.140625" style="274" customWidth="1"/>
    <col min="14083" max="14083" width="19.5703125" style="274" customWidth="1"/>
    <col min="14084" max="14084" width="17" style="274" customWidth="1"/>
    <col min="14085" max="14085" width="17.85546875" style="274" customWidth="1"/>
    <col min="14086" max="14086" width="17.5703125" style="274" bestFit="1" customWidth="1"/>
    <col min="14087" max="14336" width="11.42578125" style="274"/>
    <col min="14337" max="14337" width="22.28515625" style="274" customWidth="1"/>
    <col min="14338" max="14338" width="67.140625" style="274" customWidth="1"/>
    <col min="14339" max="14339" width="19.5703125" style="274" customWidth="1"/>
    <col min="14340" max="14340" width="17" style="274" customWidth="1"/>
    <col min="14341" max="14341" width="17.85546875" style="274" customWidth="1"/>
    <col min="14342" max="14342" width="17.5703125" style="274" bestFit="1" customWidth="1"/>
    <col min="14343" max="14592" width="11.42578125" style="274"/>
    <col min="14593" max="14593" width="22.28515625" style="274" customWidth="1"/>
    <col min="14594" max="14594" width="67.140625" style="274" customWidth="1"/>
    <col min="14595" max="14595" width="19.5703125" style="274" customWidth="1"/>
    <col min="14596" max="14596" width="17" style="274" customWidth="1"/>
    <col min="14597" max="14597" width="17.85546875" style="274" customWidth="1"/>
    <col min="14598" max="14598" width="17.5703125" style="274" bestFit="1" customWidth="1"/>
    <col min="14599" max="14848" width="11.42578125" style="274"/>
    <col min="14849" max="14849" width="22.28515625" style="274" customWidth="1"/>
    <col min="14850" max="14850" width="67.140625" style="274" customWidth="1"/>
    <col min="14851" max="14851" width="19.5703125" style="274" customWidth="1"/>
    <col min="14852" max="14852" width="17" style="274" customWidth="1"/>
    <col min="14853" max="14853" width="17.85546875" style="274" customWidth="1"/>
    <col min="14854" max="14854" width="17.5703125" style="274" bestFit="1" customWidth="1"/>
    <col min="14855" max="15104" width="11.42578125" style="274"/>
    <col min="15105" max="15105" width="22.28515625" style="274" customWidth="1"/>
    <col min="15106" max="15106" width="67.140625" style="274" customWidth="1"/>
    <col min="15107" max="15107" width="19.5703125" style="274" customWidth="1"/>
    <col min="15108" max="15108" width="17" style="274" customWidth="1"/>
    <col min="15109" max="15109" width="17.85546875" style="274" customWidth="1"/>
    <col min="15110" max="15110" width="17.5703125" style="274" bestFit="1" customWidth="1"/>
    <col min="15111" max="15360" width="11.42578125" style="274"/>
    <col min="15361" max="15361" width="22.28515625" style="274" customWidth="1"/>
    <col min="15362" max="15362" width="67.140625" style="274" customWidth="1"/>
    <col min="15363" max="15363" width="19.5703125" style="274" customWidth="1"/>
    <col min="15364" max="15364" width="17" style="274" customWidth="1"/>
    <col min="15365" max="15365" width="17.85546875" style="274" customWidth="1"/>
    <col min="15366" max="15366" width="17.5703125" style="274" bestFit="1" customWidth="1"/>
    <col min="15367" max="15616" width="11.42578125" style="274"/>
    <col min="15617" max="15617" width="22.28515625" style="274" customWidth="1"/>
    <col min="15618" max="15618" width="67.140625" style="274" customWidth="1"/>
    <col min="15619" max="15619" width="19.5703125" style="274" customWidth="1"/>
    <col min="15620" max="15620" width="17" style="274" customWidth="1"/>
    <col min="15621" max="15621" width="17.85546875" style="274" customWidth="1"/>
    <col min="15622" max="15622" width="17.5703125" style="274" bestFit="1" customWidth="1"/>
    <col min="15623" max="15872" width="11.42578125" style="274"/>
    <col min="15873" max="15873" width="22.28515625" style="274" customWidth="1"/>
    <col min="15874" max="15874" width="67.140625" style="274" customWidth="1"/>
    <col min="15875" max="15875" width="19.5703125" style="274" customWidth="1"/>
    <col min="15876" max="15876" width="17" style="274" customWidth="1"/>
    <col min="15877" max="15877" width="17.85546875" style="274" customWidth="1"/>
    <col min="15878" max="15878" width="17.5703125" style="274" bestFit="1" customWidth="1"/>
    <col min="15879" max="16128" width="11.42578125" style="274"/>
    <col min="16129" max="16129" width="22.28515625" style="274" customWidth="1"/>
    <col min="16130" max="16130" width="67.140625" style="274" customWidth="1"/>
    <col min="16131" max="16131" width="19.5703125" style="274" customWidth="1"/>
    <col min="16132" max="16132" width="17" style="274" customWidth="1"/>
    <col min="16133" max="16133" width="17.85546875" style="274" customWidth="1"/>
    <col min="16134" max="16134" width="17.5703125" style="274" bestFit="1" customWidth="1"/>
    <col min="16135" max="16384" width="11.42578125" style="274"/>
  </cols>
  <sheetData>
    <row r="1" spans="1:6">
      <c r="A1" s="3" t="s">
        <v>43</v>
      </c>
      <c r="B1" s="3"/>
      <c r="C1" s="414"/>
      <c r="D1" s="414"/>
      <c r="E1" s="414"/>
      <c r="F1" s="412" t="s">
        <v>44</v>
      </c>
    </row>
    <row r="2" spans="1:6">
      <c r="A2" s="3" t="s">
        <v>1546</v>
      </c>
      <c r="B2" s="3"/>
      <c r="C2" s="414"/>
      <c r="D2" s="414"/>
      <c r="E2" s="414"/>
      <c r="F2" s="413"/>
    </row>
    <row r="3" spans="1:6">
      <c r="F3" s="413"/>
    </row>
    <row r="4" spans="1:6" s="19" customFormat="1">
      <c r="C4" s="21"/>
      <c r="D4" s="21"/>
      <c r="E4" s="21"/>
      <c r="F4" s="413"/>
    </row>
    <row r="5" spans="1:6" ht="11.25" customHeight="1">
      <c r="A5" s="10" t="s">
        <v>73</v>
      </c>
      <c r="B5" s="10"/>
      <c r="C5" s="52"/>
      <c r="D5" s="52"/>
      <c r="E5" s="52"/>
      <c r="F5" s="427" t="s">
        <v>74</v>
      </c>
    </row>
    <row r="6" spans="1:6">
      <c r="A6" s="54"/>
      <c r="B6" s="54"/>
      <c r="C6" s="52"/>
      <c r="D6" s="55"/>
      <c r="E6" s="55"/>
      <c r="F6" s="56"/>
    </row>
    <row r="7" spans="1:6" ht="15" customHeight="1">
      <c r="A7" s="15" t="s">
        <v>46</v>
      </c>
      <c r="B7" s="16" t="s">
        <v>47</v>
      </c>
      <c r="C7" s="16" t="s">
        <v>75</v>
      </c>
      <c r="D7" s="16" t="s">
        <v>76</v>
      </c>
      <c r="E7" s="16" t="s">
        <v>77</v>
      </c>
      <c r="F7" s="16" t="s">
        <v>78</v>
      </c>
    </row>
    <row r="8" spans="1:6">
      <c r="A8" s="155"/>
      <c r="B8" s="155"/>
      <c r="C8" s="132"/>
      <c r="D8" s="132"/>
      <c r="E8" s="132"/>
      <c r="F8" s="171"/>
    </row>
    <row r="9" spans="1:6">
      <c r="A9" s="168"/>
      <c r="B9" s="168" t="s">
        <v>1547</v>
      </c>
      <c r="C9" s="20">
        <v>0</v>
      </c>
      <c r="D9" s="20">
        <v>0</v>
      </c>
      <c r="E9" s="20">
        <v>0</v>
      </c>
      <c r="F9" s="168"/>
    </row>
    <row r="10" spans="1:6">
      <c r="A10" s="154"/>
      <c r="B10" s="154"/>
      <c r="C10" s="159"/>
      <c r="D10" s="159"/>
      <c r="E10" s="159"/>
      <c r="F10" s="158"/>
    </row>
    <row r="11" spans="1:6">
      <c r="A11" s="154"/>
      <c r="B11" s="154"/>
      <c r="C11" s="159"/>
      <c r="D11" s="159"/>
      <c r="E11" s="159"/>
      <c r="F11" s="158"/>
    </row>
    <row r="12" spans="1:6" ht="11.25" customHeight="1">
      <c r="A12" s="10" t="s">
        <v>79</v>
      </c>
      <c r="B12" s="10"/>
      <c r="C12" s="52"/>
      <c r="D12" s="52"/>
      <c r="E12" s="52"/>
      <c r="F12" s="16" t="s">
        <v>74</v>
      </c>
    </row>
    <row r="13" spans="1:6" ht="12.75" customHeight="1">
      <c r="A13" s="44"/>
      <c r="B13" s="44"/>
      <c r="C13" s="22"/>
    </row>
    <row r="14" spans="1:6" ht="15" customHeight="1">
      <c r="A14" s="15" t="s">
        <v>46</v>
      </c>
      <c r="B14" s="16" t="s">
        <v>47</v>
      </c>
      <c r="C14" s="16" t="s">
        <v>75</v>
      </c>
      <c r="D14" s="16" t="s">
        <v>76</v>
      </c>
      <c r="E14" s="16" t="s">
        <v>77</v>
      </c>
      <c r="F14" s="16" t="s">
        <v>78</v>
      </c>
    </row>
    <row r="15" spans="1:6" customFormat="1" ht="15">
      <c r="A15" s="155" t="s">
        <v>1548</v>
      </c>
      <c r="B15" s="138" t="s">
        <v>1549</v>
      </c>
      <c r="C15" s="132">
        <v>384586.68</v>
      </c>
      <c r="D15" s="132">
        <v>391285.68</v>
      </c>
      <c r="E15" s="132">
        <v>6699</v>
      </c>
      <c r="F15" s="171" t="s">
        <v>1363</v>
      </c>
    </row>
    <row r="16" spans="1:6" customFormat="1" ht="15">
      <c r="A16" s="155" t="s">
        <v>1550</v>
      </c>
      <c r="B16" s="138" t="s">
        <v>1551</v>
      </c>
      <c r="C16" s="132">
        <v>0</v>
      </c>
      <c r="D16" s="132">
        <v>6336.01</v>
      </c>
      <c r="E16" s="132">
        <v>6336.01</v>
      </c>
      <c r="F16" s="171" t="s">
        <v>1363</v>
      </c>
    </row>
    <row r="17" spans="1:6" customFormat="1" ht="15">
      <c r="A17" s="155" t="s">
        <v>1552</v>
      </c>
      <c r="B17" s="138" t="s">
        <v>1553</v>
      </c>
      <c r="C17" s="132">
        <v>850635.73</v>
      </c>
      <c r="D17" s="132">
        <v>857933.29</v>
      </c>
      <c r="E17" s="132">
        <v>7297.5600000000559</v>
      </c>
      <c r="F17" s="171" t="s">
        <v>1363</v>
      </c>
    </row>
    <row r="18" spans="1:6" customFormat="1" ht="15">
      <c r="A18" s="155" t="s">
        <v>1554</v>
      </c>
      <c r="B18" s="138" t="s">
        <v>465</v>
      </c>
      <c r="C18" s="132">
        <v>69270.720000000001</v>
      </c>
      <c r="D18" s="132">
        <v>69270.720000000001</v>
      </c>
      <c r="E18" s="132">
        <v>0</v>
      </c>
      <c r="F18" s="171" t="s">
        <v>1363</v>
      </c>
    </row>
    <row r="19" spans="1:6" customFormat="1" ht="15">
      <c r="A19" s="155" t="s">
        <v>1555</v>
      </c>
      <c r="B19" s="138" t="s">
        <v>1556</v>
      </c>
      <c r="C19" s="132">
        <v>1515943.07</v>
      </c>
      <c r="D19" s="132">
        <v>1524443.06</v>
      </c>
      <c r="E19" s="132">
        <v>8499.9899999999907</v>
      </c>
      <c r="F19" s="171" t="s">
        <v>1363</v>
      </c>
    </row>
    <row r="20" spans="1:6" customFormat="1" ht="15">
      <c r="A20" s="155" t="s">
        <v>1557</v>
      </c>
      <c r="B20" s="138" t="s">
        <v>1558</v>
      </c>
      <c r="C20" s="132">
        <v>514886.06</v>
      </c>
      <c r="D20" s="132">
        <v>529752.06000000006</v>
      </c>
      <c r="E20" s="132">
        <v>14866.000000000058</v>
      </c>
      <c r="F20" s="171" t="s">
        <v>1363</v>
      </c>
    </row>
    <row r="21" spans="1:6" customFormat="1" ht="15">
      <c r="A21" s="155" t="s">
        <v>1559</v>
      </c>
      <c r="B21" s="138" t="s">
        <v>819</v>
      </c>
      <c r="C21" s="132">
        <v>311393.91999999998</v>
      </c>
      <c r="D21" s="132">
        <v>391335.9</v>
      </c>
      <c r="E21" s="132">
        <v>79941.98000000004</v>
      </c>
      <c r="F21" s="171" t="s">
        <v>1363</v>
      </c>
    </row>
    <row r="22" spans="1:6" customFormat="1" ht="15">
      <c r="A22" s="155" t="s">
        <v>1560</v>
      </c>
      <c r="B22" s="138" t="s">
        <v>1561</v>
      </c>
      <c r="C22" s="132">
        <v>177128</v>
      </c>
      <c r="D22" s="132">
        <v>177128</v>
      </c>
      <c r="E22" s="132">
        <v>0</v>
      </c>
      <c r="F22" s="171" t="s">
        <v>1363</v>
      </c>
    </row>
    <row r="23" spans="1:6" customFormat="1" ht="15">
      <c r="A23" s="155" t="s">
        <v>1562</v>
      </c>
      <c r="B23" s="138" t="s">
        <v>469</v>
      </c>
      <c r="C23" s="132">
        <v>25385.599999999999</v>
      </c>
      <c r="D23" s="132">
        <v>25385.599999999999</v>
      </c>
      <c r="E23" s="132">
        <v>0</v>
      </c>
      <c r="F23" s="171" t="s">
        <v>1363</v>
      </c>
    </row>
    <row r="24" spans="1:6" customFormat="1" ht="15">
      <c r="A24" s="155" t="s">
        <v>1563</v>
      </c>
      <c r="B24" s="138" t="s">
        <v>821</v>
      </c>
      <c r="C24" s="132">
        <v>28755.45</v>
      </c>
      <c r="D24" s="132">
        <v>65179.45</v>
      </c>
      <c r="E24" s="132">
        <v>36424</v>
      </c>
      <c r="F24" s="171" t="s">
        <v>1363</v>
      </c>
    </row>
    <row r="25" spans="1:6" customFormat="1" ht="15">
      <c r="A25" s="155" t="s">
        <v>1564</v>
      </c>
      <c r="B25" s="138" t="s">
        <v>1565</v>
      </c>
      <c r="C25" s="132">
        <v>134142.79999999999</v>
      </c>
      <c r="D25" s="132">
        <v>181861.48</v>
      </c>
      <c r="E25" s="132">
        <v>47718.680000000022</v>
      </c>
      <c r="F25" s="171" t="s">
        <v>1363</v>
      </c>
    </row>
    <row r="26" spans="1:6" customFormat="1" ht="15">
      <c r="A26" s="155" t="s">
        <v>1566</v>
      </c>
      <c r="B26" s="138" t="s">
        <v>1567</v>
      </c>
      <c r="C26" s="132">
        <v>1830349.25</v>
      </c>
      <c r="D26" s="132">
        <v>2037413.25</v>
      </c>
      <c r="E26" s="132">
        <v>207064</v>
      </c>
      <c r="F26" s="171" t="s">
        <v>1363</v>
      </c>
    </row>
    <row r="27" spans="1:6" customFormat="1" ht="15">
      <c r="A27" s="155" t="s">
        <v>1568</v>
      </c>
      <c r="B27" s="138" t="s">
        <v>1569</v>
      </c>
      <c r="C27" s="132">
        <v>36211.160000000003</v>
      </c>
      <c r="D27" s="132">
        <v>36211.160000000003</v>
      </c>
      <c r="E27" s="132">
        <v>0</v>
      </c>
      <c r="F27" s="171" t="s">
        <v>1363</v>
      </c>
    </row>
    <row r="28" spans="1:6" customFormat="1" ht="15">
      <c r="A28" s="155" t="s">
        <v>1570</v>
      </c>
      <c r="B28" s="138" t="s">
        <v>479</v>
      </c>
      <c r="C28" s="132">
        <v>173000</v>
      </c>
      <c r="D28" s="132">
        <v>173000</v>
      </c>
      <c r="E28" s="132">
        <v>0</v>
      </c>
      <c r="F28" s="171" t="s">
        <v>1363</v>
      </c>
    </row>
    <row r="29" spans="1:6" customFormat="1" ht="15">
      <c r="A29" s="155" t="s">
        <v>1571</v>
      </c>
      <c r="B29" s="138" t="s">
        <v>1572</v>
      </c>
      <c r="C29" s="132">
        <v>409850.16</v>
      </c>
      <c r="D29" s="132">
        <v>648474.4</v>
      </c>
      <c r="E29" s="132">
        <v>238624.24000000005</v>
      </c>
      <c r="F29" s="171" t="s">
        <v>1363</v>
      </c>
    </row>
    <row r="30" spans="1:6" customFormat="1" ht="15">
      <c r="A30" s="155" t="s">
        <v>1573</v>
      </c>
      <c r="B30" s="138" t="s">
        <v>1574</v>
      </c>
      <c r="C30" s="132">
        <v>23124.6</v>
      </c>
      <c r="D30" s="132">
        <v>23124.6</v>
      </c>
      <c r="E30" s="132">
        <v>0</v>
      </c>
      <c r="F30" s="171" t="s">
        <v>1363</v>
      </c>
    </row>
    <row r="31" spans="1:6" customFormat="1" ht="15">
      <c r="A31" s="155" t="s">
        <v>1575</v>
      </c>
      <c r="B31" s="138" t="s">
        <v>1576</v>
      </c>
      <c r="C31" s="132">
        <v>68904</v>
      </c>
      <c r="D31" s="132">
        <v>68904</v>
      </c>
      <c r="E31" s="132">
        <v>0</v>
      </c>
      <c r="F31" s="171" t="s">
        <v>1363</v>
      </c>
    </row>
    <row r="32" spans="1:6" customFormat="1" ht="15">
      <c r="A32" s="155" t="s">
        <v>1577</v>
      </c>
      <c r="B32" s="138" t="s">
        <v>1578</v>
      </c>
      <c r="C32" s="132">
        <v>322917.56</v>
      </c>
      <c r="D32" s="132">
        <v>322917.56</v>
      </c>
      <c r="E32" s="132">
        <v>0</v>
      </c>
      <c r="F32" s="171" t="s">
        <v>1363</v>
      </c>
    </row>
    <row r="33" spans="1:6" customFormat="1" ht="15">
      <c r="A33" s="155" t="s">
        <v>1579</v>
      </c>
      <c r="B33" s="138" t="s">
        <v>1580</v>
      </c>
      <c r="C33" s="132">
        <v>4866572.3499999996</v>
      </c>
      <c r="D33" s="132">
        <v>4984888.0999999996</v>
      </c>
      <c r="E33" s="132">
        <v>118315.75</v>
      </c>
      <c r="F33" s="171" t="s">
        <v>1363</v>
      </c>
    </row>
    <row r="34" spans="1:6" customFormat="1" ht="15">
      <c r="A34" s="155" t="s">
        <v>1581</v>
      </c>
      <c r="B34" s="138" t="s">
        <v>1580</v>
      </c>
      <c r="C34" s="132">
        <v>184432.36</v>
      </c>
      <c r="D34" s="132">
        <v>184432.36</v>
      </c>
      <c r="E34" s="132">
        <v>0</v>
      </c>
      <c r="F34" s="171" t="s">
        <v>1363</v>
      </c>
    </row>
    <row r="35" spans="1:6">
      <c r="A35" s="168"/>
      <c r="B35" s="168" t="s">
        <v>1547</v>
      </c>
      <c r="C35" s="20">
        <v>11927489.470000001</v>
      </c>
      <c r="D35" s="20">
        <v>12699276.68</v>
      </c>
      <c r="E35" s="20">
        <v>771787.2100000002</v>
      </c>
      <c r="F35" s="168"/>
    </row>
    <row r="36" spans="1:6" s="19" customFormat="1">
      <c r="A36" s="153"/>
      <c r="B36" s="153"/>
      <c r="C36" s="27"/>
      <c r="D36" s="27"/>
      <c r="E36" s="27"/>
      <c r="F36" s="27"/>
    </row>
    <row r="37" spans="1:6" s="19" customFormat="1">
      <c r="A37" s="153"/>
      <c r="B37" s="153"/>
      <c r="C37" s="27"/>
      <c r="D37" s="27"/>
      <c r="E37" s="27"/>
      <c r="F37" s="27"/>
    </row>
    <row r="38" spans="1:6" s="19" customFormat="1" ht="11.25" customHeight="1">
      <c r="A38" s="65" t="s">
        <v>1582</v>
      </c>
      <c r="B38" s="16"/>
      <c r="C38" s="52"/>
      <c r="D38" s="52"/>
      <c r="E38" s="52"/>
      <c r="F38" s="16" t="s">
        <v>74</v>
      </c>
    </row>
    <row r="39" spans="1:6" s="19" customFormat="1">
      <c r="A39" s="44"/>
      <c r="B39" s="44"/>
      <c r="C39" s="22"/>
      <c r="D39" s="21"/>
      <c r="E39" s="21"/>
    </row>
    <row r="40" spans="1:6" s="19" customFormat="1" ht="15" customHeight="1">
      <c r="A40" s="16" t="s">
        <v>46</v>
      </c>
      <c r="B40" s="16" t="s">
        <v>47</v>
      </c>
      <c r="C40" s="16" t="s">
        <v>75</v>
      </c>
      <c r="D40" s="16" t="s">
        <v>76</v>
      </c>
      <c r="E40" s="16" t="s">
        <v>77</v>
      </c>
      <c r="F40" s="16" t="s">
        <v>78</v>
      </c>
    </row>
    <row r="41" spans="1:6" customFormat="1" ht="15">
      <c r="A41" s="155" t="s">
        <v>1583</v>
      </c>
      <c r="B41" s="171" t="s">
        <v>1584</v>
      </c>
      <c r="C41" s="132">
        <v>142495.04999999999</v>
      </c>
      <c r="D41" s="132">
        <v>185276.5</v>
      </c>
      <c r="E41" s="132">
        <v>42781.450000000012</v>
      </c>
      <c r="F41" s="171" t="s">
        <v>1363</v>
      </c>
    </row>
    <row r="42" spans="1:6" customFormat="1" ht="15">
      <c r="A42" s="155" t="s">
        <v>1585</v>
      </c>
      <c r="B42" s="171" t="s">
        <v>1586</v>
      </c>
      <c r="C42" s="132">
        <v>872513.41</v>
      </c>
      <c r="D42" s="132">
        <v>1037482.75</v>
      </c>
      <c r="E42" s="132">
        <v>164969.33999999997</v>
      </c>
      <c r="F42" s="171" t="s">
        <v>1363</v>
      </c>
    </row>
    <row r="43" spans="1:6" customFormat="1" ht="15">
      <c r="A43" s="155" t="s">
        <v>1587</v>
      </c>
      <c r="B43" s="171" t="s">
        <v>835</v>
      </c>
      <c r="C43" s="132">
        <v>74657.3</v>
      </c>
      <c r="D43" s="132">
        <v>95153.78</v>
      </c>
      <c r="E43" s="132">
        <v>20496.479999999996</v>
      </c>
      <c r="F43" s="171" t="s">
        <v>1363</v>
      </c>
    </row>
    <row r="44" spans="1:6" customFormat="1" ht="15">
      <c r="A44" s="155" t="s">
        <v>1588</v>
      </c>
      <c r="B44" s="171" t="s">
        <v>1589</v>
      </c>
      <c r="C44" s="132">
        <v>0</v>
      </c>
      <c r="D44" s="132">
        <v>253.44</v>
      </c>
      <c r="E44" s="132">
        <v>253.44</v>
      </c>
      <c r="F44" s="171" t="s">
        <v>1363</v>
      </c>
    </row>
    <row r="45" spans="1:6" customFormat="1" ht="15">
      <c r="A45" s="155" t="s">
        <v>1590</v>
      </c>
      <c r="B45" s="171" t="s">
        <v>1591</v>
      </c>
      <c r="C45" s="132">
        <v>204571.78</v>
      </c>
      <c r="D45" s="132">
        <v>236488.74</v>
      </c>
      <c r="E45" s="132">
        <v>31916.959999999992</v>
      </c>
      <c r="F45" s="171" t="s">
        <v>1363</v>
      </c>
    </row>
    <row r="46" spans="1:6" customFormat="1" ht="15">
      <c r="A46" s="155" t="s">
        <v>1592</v>
      </c>
      <c r="B46" s="171" t="s">
        <v>1593</v>
      </c>
      <c r="C46" s="132">
        <v>21591.68</v>
      </c>
      <c r="D46" s="132">
        <v>36803.480000000003</v>
      </c>
      <c r="E46" s="132">
        <v>15211.800000000003</v>
      </c>
      <c r="F46" s="171" t="s">
        <v>1363</v>
      </c>
    </row>
    <row r="47" spans="1:6" customFormat="1" ht="15">
      <c r="A47" s="155" t="s">
        <v>1594</v>
      </c>
      <c r="B47" s="171" t="s">
        <v>475</v>
      </c>
      <c r="C47" s="132">
        <v>990003.14</v>
      </c>
      <c r="D47" s="132">
        <v>1077877.75</v>
      </c>
      <c r="E47" s="132">
        <v>87874.609999999986</v>
      </c>
      <c r="F47" s="171" t="s">
        <v>1363</v>
      </c>
    </row>
    <row r="48" spans="1:6" customFormat="1" ht="15">
      <c r="A48" s="155" t="s">
        <v>1595</v>
      </c>
      <c r="B48" s="171" t="s">
        <v>479</v>
      </c>
      <c r="C48" s="132">
        <v>167341.66</v>
      </c>
      <c r="D48" s="132">
        <v>167341.66</v>
      </c>
      <c r="E48" s="132">
        <v>0</v>
      </c>
      <c r="F48" s="171" t="s">
        <v>1363</v>
      </c>
    </row>
    <row r="49" spans="1:6" customFormat="1" ht="15">
      <c r="A49" s="155" t="s">
        <v>1596</v>
      </c>
      <c r="B49" s="171" t="s">
        <v>1597</v>
      </c>
      <c r="C49" s="132">
        <v>2046800.55</v>
      </c>
      <c r="D49" s="132">
        <v>2511307.06</v>
      </c>
      <c r="E49" s="132">
        <v>464506.51</v>
      </c>
      <c r="F49" s="171" t="s">
        <v>1363</v>
      </c>
    </row>
    <row r="50" spans="1:6" customFormat="1" ht="15">
      <c r="A50" s="155" t="s">
        <v>1598</v>
      </c>
      <c r="B50" s="171" t="s">
        <v>819</v>
      </c>
      <c r="C50" s="132">
        <v>26055.040000000001</v>
      </c>
      <c r="D50" s="132">
        <v>58623.07</v>
      </c>
      <c r="E50" s="132">
        <v>32568.03</v>
      </c>
      <c r="F50" s="171" t="s">
        <v>1363</v>
      </c>
    </row>
    <row r="51" spans="1:6" customFormat="1" ht="15">
      <c r="A51" s="155" t="s">
        <v>1599</v>
      </c>
      <c r="B51" s="171" t="s">
        <v>1561</v>
      </c>
      <c r="C51" s="132">
        <v>122269.33</v>
      </c>
      <c r="D51" s="132">
        <v>178828.58</v>
      </c>
      <c r="E51" s="132">
        <v>56559.249999999985</v>
      </c>
      <c r="F51" s="171" t="s">
        <v>1363</v>
      </c>
    </row>
    <row r="52" spans="1:6" customFormat="1" ht="15">
      <c r="A52" s="155" t="s">
        <v>1600</v>
      </c>
      <c r="B52" s="171" t="s">
        <v>1572</v>
      </c>
      <c r="C52" s="132">
        <v>67016.800000000003</v>
      </c>
      <c r="D52" s="132">
        <v>89860.23</v>
      </c>
      <c r="E52" s="132">
        <v>22843.429999999993</v>
      </c>
      <c r="F52" s="171" t="s">
        <v>1363</v>
      </c>
    </row>
    <row r="53" spans="1:6" s="19" customFormat="1">
      <c r="A53" s="168"/>
      <c r="B53" s="168" t="s">
        <v>1547</v>
      </c>
      <c r="C53" s="20">
        <v>4735315.74</v>
      </c>
      <c r="D53" s="20">
        <v>5675297.040000001</v>
      </c>
      <c r="E53" s="20">
        <v>939981.3</v>
      </c>
      <c r="F53" s="168"/>
    </row>
    <row r="54" spans="1:6" s="19" customFormat="1">
      <c r="A54" s="59"/>
      <c r="B54" s="59"/>
      <c r="C54" s="60"/>
      <c r="D54" s="60"/>
      <c r="E54" s="60"/>
      <c r="F54" s="27"/>
    </row>
  </sheetData>
  <dataValidations count="6">
    <dataValidation allowBlank="1" showInputMessage="1" showErrorMessage="1" prompt="Importe final del periodo que corresponde la cuenta pública presentada (mensual:  enero, febrero, marzo, etc.; trimestral: 1er, 2do, 3ro. o 4to.)."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dataValidation allowBlank="1" showInputMessage="1" showErrorMessage="1" prompt="Saldo al 31 de diciembre del año anterior a la cuenta pública que se presenta."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dataValidation allowBlank="1" showInputMessage="1" showErrorMessage="1" prompt="Diferencia entre el saldo final y el inicial presentados."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dataValidation allowBlank="1" showInputMessage="1" showErrorMessage="1" prompt="Criterio para la aplicación de depreciación: anual, mensual, trimestral, etc."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dataValidations>
  <pageMargins left="0.7" right="0.7" top="0.75" bottom="0.75" header="0.3" footer="0.3"/>
  <pageSetup scale="56" orientation="portrait" horizontalDpi="4294967293" vertic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Normal="100" zoomScaleSheetLayoutView="100" workbookViewId="0">
      <selection activeCell="C11" sqref="C11"/>
    </sheetView>
  </sheetViews>
  <sheetFormatPr baseColWidth="10" defaultRowHeight="11.25"/>
  <cols>
    <col min="1" max="1" width="19.140625" style="274" customWidth="1"/>
    <col min="2" max="2" width="50.7109375" style="274" customWidth="1"/>
    <col min="3" max="3" width="14.85546875" style="21" bestFit="1" customWidth="1"/>
    <col min="4" max="4" width="17.42578125" style="21" customWidth="1"/>
    <col min="5" max="5" width="17.5703125" style="21" customWidth="1"/>
    <col min="6" max="6" width="17.5703125" style="19" bestFit="1" customWidth="1"/>
    <col min="7" max="256" width="11.42578125" style="274"/>
    <col min="257" max="257" width="19.140625" style="274" customWidth="1"/>
    <col min="258" max="258" width="50.7109375" style="274" customWidth="1"/>
    <col min="259" max="259" width="14.85546875" style="274" bestFit="1" customWidth="1"/>
    <col min="260" max="260" width="17.42578125" style="274" customWidth="1"/>
    <col min="261" max="261" width="17.5703125" style="274" customWidth="1"/>
    <col min="262" max="262" width="17.5703125" style="274" bestFit="1" customWidth="1"/>
    <col min="263" max="512" width="11.42578125" style="274"/>
    <col min="513" max="513" width="19.140625" style="274" customWidth="1"/>
    <col min="514" max="514" width="50.7109375" style="274" customWidth="1"/>
    <col min="515" max="515" width="14.85546875" style="274" bestFit="1" customWidth="1"/>
    <col min="516" max="516" width="17.42578125" style="274" customWidth="1"/>
    <col min="517" max="517" width="17.5703125" style="274" customWidth="1"/>
    <col min="518" max="518" width="17.5703125" style="274" bestFit="1" customWidth="1"/>
    <col min="519" max="768" width="11.42578125" style="274"/>
    <col min="769" max="769" width="19.140625" style="274" customWidth="1"/>
    <col min="770" max="770" width="50.7109375" style="274" customWidth="1"/>
    <col min="771" max="771" width="14.85546875" style="274" bestFit="1" customWidth="1"/>
    <col min="772" max="772" width="17.42578125" style="274" customWidth="1"/>
    <col min="773" max="773" width="17.5703125" style="274" customWidth="1"/>
    <col min="774" max="774" width="17.5703125" style="274" bestFit="1" customWidth="1"/>
    <col min="775" max="1024" width="11.42578125" style="274"/>
    <col min="1025" max="1025" width="19.140625" style="274" customWidth="1"/>
    <col min="1026" max="1026" width="50.7109375" style="274" customWidth="1"/>
    <col min="1027" max="1027" width="14.85546875" style="274" bestFit="1" customWidth="1"/>
    <col min="1028" max="1028" width="17.42578125" style="274" customWidth="1"/>
    <col min="1029" max="1029" width="17.5703125" style="274" customWidth="1"/>
    <col min="1030" max="1030" width="17.5703125" style="274" bestFit="1" customWidth="1"/>
    <col min="1031" max="1280" width="11.42578125" style="274"/>
    <col min="1281" max="1281" width="19.140625" style="274" customWidth="1"/>
    <col min="1282" max="1282" width="50.7109375" style="274" customWidth="1"/>
    <col min="1283" max="1283" width="14.85546875" style="274" bestFit="1" customWidth="1"/>
    <col min="1284" max="1284" width="17.42578125" style="274" customWidth="1"/>
    <col min="1285" max="1285" width="17.5703125" style="274" customWidth="1"/>
    <col min="1286" max="1286" width="17.5703125" style="274" bestFit="1" customWidth="1"/>
    <col min="1287" max="1536" width="11.42578125" style="274"/>
    <col min="1537" max="1537" width="19.140625" style="274" customWidth="1"/>
    <col min="1538" max="1538" width="50.7109375" style="274" customWidth="1"/>
    <col min="1539" max="1539" width="14.85546875" style="274" bestFit="1" customWidth="1"/>
    <col min="1540" max="1540" width="17.42578125" style="274" customWidth="1"/>
    <col min="1541" max="1541" width="17.5703125" style="274" customWidth="1"/>
    <col min="1542" max="1542" width="17.5703125" style="274" bestFit="1" customWidth="1"/>
    <col min="1543" max="1792" width="11.42578125" style="274"/>
    <col min="1793" max="1793" width="19.140625" style="274" customWidth="1"/>
    <col min="1794" max="1794" width="50.7109375" style="274" customWidth="1"/>
    <col min="1795" max="1795" width="14.85546875" style="274" bestFit="1" customWidth="1"/>
    <col min="1796" max="1796" width="17.42578125" style="274" customWidth="1"/>
    <col min="1797" max="1797" width="17.5703125" style="274" customWidth="1"/>
    <col min="1798" max="1798" width="17.5703125" style="274" bestFit="1" customWidth="1"/>
    <col min="1799" max="2048" width="11.42578125" style="274"/>
    <col min="2049" max="2049" width="19.140625" style="274" customWidth="1"/>
    <col min="2050" max="2050" width="50.7109375" style="274" customWidth="1"/>
    <col min="2051" max="2051" width="14.85546875" style="274" bestFit="1" customWidth="1"/>
    <col min="2052" max="2052" width="17.42578125" style="274" customWidth="1"/>
    <col min="2053" max="2053" width="17.5703125" style="274" customWidth="1"/>
    <col min="2054" max="2054" width="17.5703125" style="274" bestFit="1" customWidth="1"/>
    <col min="2055" max="2304" width="11.42578125" style="274"/>
    <col min="2305" max="2305" width="19.140625" style="274" customWidth="1"/>
    <col min="2306" max="2306" width="50.7109375" style="274" customWidth="1"/>
    <col min="2307" max="2307" width="14.85546875" style="274" bestFit="1" customWidth="1"/>
    <col min="2308" max="2308" width="17.42578125" style="274" customWidth="1"/>
    <col min="2309" max="2309" width="17.5703125" style="274" customWidth="1"/>
    <col min="2310" max="2310" width="17.5703125" style="274" bestFit="1" customWidth="1"/>
    <col min="2311" max="2560" width="11.42578125" style="274"/>
    <col min="2561" max="2561" width="19.140625" style="274" customWidth="1"/>
    <col min="2562" max="2562" width="50.7109375" style="274" customWidth="1"/>
    <col min="2563" max="2563" width="14.85546875" style="274" bestFit="1" customWidth="1"/>
    <col min="2564" max="2564" width="17.42578125" style="274" customWidth="1"/>
    <col min="2565" max="2565" width="17.5703125" style="274" customWidth="1"/>
    <col min="2566" max="2566" width="17.5703125" style="274" bestFit="1" customWidth="1"/>
    <col min="2567" max="2816" width="11.42578125" style="274"/>
    <col min="2817" max="2817" width="19.140625" style="274" customWidth="1"/>
    <col min="2818" max="2818" width="50.7109375" style="274" customWidth="1"/>
    <col min="2819" max="2819" width="14.85546875" style="274" bestFit="1" customWidth="1"/>
    <col min="2820" max="2820" width="17.42578125" style="274" customWidth="1"/>
    <col min="2821" max="2821" width="17.5703125" style="274" customWidth="1"/>
    <col min="2822" max="2822" width="17.5703125" style="274" bestFit="1" customWidth="1"/>
    <col min="2823" max="3072" width="11.42578125" style="274"/>
    <col min="3073" max="3073" width="19.140625" style="274" customWidth="1"/>
    <col min="3074" max="3074" width="50.7109375" style="274" customWidth="1"/>
    <col min="3075" max="3075" width="14.85546875" style="274" bestFit="1" customWidth="1"/>
    <col min="3076" max="3076" width="17.42578125" style="274" customWidth="1"/>
    <col min="3077" max="3077" width="17.5703125" style="274" customWidth="1"/>
    <col min="3078" max="3078" width="17.5703125" style="274" bestFit="1" customWidth="1"/>
    <col min="3079" max="3328" width="11.42578125" style="274"/>
    <col min="3329" max="3329" width="19.140625" style="274" customWidth="1"/>
    <col min="3330" max="3330" width="50.7109375" style="274" customWidth="1"/>
    <col min="3331" max="3331" width="14.85546875" style="274" bestFit="1" customWidth="1"/>
    <col min="3332" max="3332" width="17.42578125" style="274" customWidth="1"/>
    <col min="3333" max="3333" width="17.5703125" style="274" customWidth="1"/>
    <col min="3334" max="3334" width="17.5703125" style="274" bestFit="1" customWidth="1"/>
    <col min="3335" max="3584" width="11.42578125" style="274"/>
    <col min="3585" max="3585" width="19.140625" style="274" customWidth="1"/>
    <col min="3586" max="3586" width="50.7109375" style="274" customWidth="1"/>
    <col min="3587" max="3587" width="14.85546875" style="274" bestFit="1" customWidth="1"/>
    <col min="3588" max="3588" width="17.42578125" style="274" customWidth="1"/>
    <col min="3589" max="3589" width="17.5703125" style="274" customWidth="1"/>
    <col min="3590" max="3590" width="17.5703125" style="274" bestFit="1" customWidth="1"/>
    <col min="3591" max="3840" width="11.42578125" style="274"/>
    <col min="3841" max="3841" width="19.140625" style="274" customWidth="1"/>
    <col min="3842" max="3842" width="50.7109375" style="274" customWidth="1"/>
    <col min="3843" max="3843" width="14.85546875" style="274" bestFit="1" customWidth="1"/>
    <col min="3844" max="3844" width="17.42578125" style="274" customWidth="1"/>
    <col min="3845" max="3845" width="17.5703125" style="274" customWidth="1"/>
    <col min="3846" max="3846" width="17.5703125" style="274" bestFit="1" customWidth="1"/>
    <col min="3847" max="4096" width="11.42578125" style="274"/>
    <col min="4097" max="4097" width="19.140625" style="274" customWidth="1"/>
    <col min="4098" max="4098" width="50.7109375" style="274" customWidth="1"/>
    <col min="4099" max="4099" width="14.85546875" style="274" bestFit="1" customWidth="1"/>
    <col min="4100" max="4100" width="17.42578125" style="274" customWidth="1"/>
    <col min="4101" max="4101" width="17.5703125" style="274" customWidth="1"/>
    <col min="4102" max="4102" width="17.5703125" style="274" bestFit="1" customWidth="1"/>
    <col min="4103" max="4352" width="11.42578125" style="274"/>
    <col min="4353" max="4353" width="19.140625" style="274" customWidth="1"/>
    <col min="4354" max="4354" width="50.7109375" style="274" customWidth="1"/>
    <col min="4355" max="4355" width="14.85546875" style="274" bestFit="1" customWidth="1"/>
    <col min="4356" max="4356" width="17.42578125" style="274" customWidth="1"/>
    <col min="4357" max="4357" width="17.5703125" style="274" customWidth="1"/>
    <col min="4358" max="4358" width="17.5703125" style="274" bestFit="1" customWidth="1"/>
    <col min="4359" max="4608" width="11.42578125" style="274"/>
    <col min="4609" max="4609" width="19.140625" style="274" customWidth="1"/>
    <col min="4610" max="4610" width="50.7109375" style="274" customWidth="1"/>
    <col min="4611" max="4611" width="14.85546875" style="274" bestFit="1" customWidth="1"/>
    <col min="4612" max="4612" width="17.42578125" style="274" customWidth="1"/>
    <col min="4613" max="4613" width="17.5703125" style="274" customWidth="1"/>
    <col min="4614" max="4614" width="17.5703125" style="274" bestFit="1" customWidth="1"/>
    <col min="4615" max="4864" width="11.42578125" style="274"/>
    <col min="4865" max="4865" width="19.140625" style="274" customWidth="1"/>
    <col min="4866" max="4866" width="50.7109375" style="274" customWidth="1"/>
    <col min="4867" max="4867" width="14.85546875" style="274" bestFit="1" customWidth="1"/>
    <col min="4868" max="4868" width="17.42578125" style="274" customWidth="1"/>
    <col min="4869" max="4869" width="17.5703125" style="274" customWidth="1"/>
    <col min="4870" max="4870" width="17.5703125" style="274" bestFit="1" customWidth="1"/>
    <col min="4871" max="5120" width="11.42578125" style="274"/>
    <col min="5121" max="5121" width="19.140625" style="274" customWidth="1"/>
    <col min="5122" max="5122" width="50.7109375" style="274" customWidth="1"/>
    <col min="5123" max="5123" width="14.85546875" style="274" bestFit="1" customWidth="1"/>
    <col min="5124" max="5124" width="17.42578125" style="274" customWidth="1"/>
    <col min="5125" max="5125" width="17.5703125" style="274" customWidth="1"/>
    <col min="5126" max="5126" width="17.5703125" style="274" bestFit="1" customWidth="1"/>
    <col min="5127" max="5376" width="11.42578125" style="274"/>
    <col min="5377" max="5377" width="19.140625" style="274" customWidth="1"/>
    <col min="5378" max="5378" width="50.7109375" style="274" customWidth="1"/>
    <col min="5379" max="5379" width="14.85546875" style="274" bestFit="1" customWidth="1"/>
    <col min="5380" max="5380" width="17.42578125" style="274" customWidth="1"/>
    <col min="5381" max="5381" width="17.5703125" style="274" customWidth="1"/>
    <col min="5382" max="5382" width="17.5703125" style="274" bestFit="1" customWidth="1"/>
    <col min="5383" max="5632" width="11.42578125" style="274"/>
    <col min="5633" max="5633" width="19.140625" style="274" customWidth="1"/>
    <col min="5634" max="5634" width="50.7109375" style="274" customWidth="1"/>
    <col min="5635" max="5635" width="14.85546875" style="274" bestFit="1" customWidth="1"/>
    <col min="5636" max="5636" width="17.42578125" style="274" customWidth="1"/>
    <col min="5637" max="5637" width="17.5703125" style="274" customWidth="1"/>
    <col min="5638" max="5638" width="17.5703125" style="274" bestFit="1" customWidth="1"/>
    <col min="5639" max="5888" width="11.42578125" style="274"/>
    <col min="5889" max="5889" width="19.140625" style="274" customWidth="1"/>
    <col min="5890" max="5890" width="50.7109375" style="274" customWidth="1"/>
    <col min="5891" max="5891" width="14.85546875" style="274" bestFit="1" customWidth="1"/>
    <col min="5892" max="5892" width="17.42578125" style="274" customWidth="1"/>
    <col min="5893" max="5893" width="17.5703125" style="274" customWidth="1"/>
    <col min="5894" max="5894" width="17.5703125" style="274" bestFit="1" customWidth="1"/>
    <col min="5895" max="6144" width="11.42578125" style="274"/>
    <col min="6145" max="6145" width="19.140625" style="274" customWidth="1"/>
    <col min="6146" max="6146" width="50.7109375" style="274" customWidth="1"/>
    <col min="6147" max="6147" width="14.85546875" style="274" bestFit="1" customWidth="1"/>
    <col min="6148" max="6148" width="17.42578125" style="274" customWidth="1"/>
    <col min="6149" max="6149" width="17.5703125" style="274" customWidth="1"/>
    <col min="6150" max="6150" width="17.5703125" style="274" bestFit="1" customWidth="1"/>
    <col min="6151" max="6400" width="11.42578125" style="274"/>
    <col min="6401" max="6401" width="19.140625" style="274" customWidth="1"/>
    <col min="6402" max="6402" width="50.7109375" style="274" customWidth="1"/>
    <col min="6403" max="6403" width="14.85546875" style="274" bestFit="1" customWidth="1"/>
    <col min="6404" max="6404" width="17.42578125" style="274" customWidth="1"/>
    <col min="6405" max="6405" width="17.5703125" style="274" customWidth="1"/>
    <col min="6406" max="6406" width="17.5703125" style="274" bestFit="1" customWidth="1"/>
    <col min="6407" max="6656" width="11.42578125" style="274"/>
    <col min="6657" max="6657" width="19.140625" style="274" customWidth="1"/>
    <col min="6658" max="6658" width="50.7109375" style="274" customWidth="1"/>
    <col min="6659" max="6659" width="14.85546875" style="274" bestFit="1" customWidth="1"/>
    <col min="6660" max="6660" width="17.42578125" style="274" customWidth="1"/>
    <col min="6661" max="6661" width="17.5703125" style="274" customWidth="1"/>
    <col min="6662" max="6662" width="17.5703125" style="274" bestFit="1" customWidth="1"/>
    <col min="6663" max="6912" width="11.42578125" style="274"/>
    <col min="6913" max="6913" width="19.140625" style="274" customWidth="1"/>
    <col min="6914" max="6914" width="50.7109375" style="274" customWidth="1"/>
    <col min="6915" max="6915" width="14.85546875" style="274" bestFit="1" customWidth="1"/>
    <col min="6916" max="6916" width="17.42578125" style="274" customWidth="1"/>
    <col min="6917" max="6917" width="17.5703125" style="274" customWidth="1"/>
    <col min="6918" max="6918" width="17.5703125" style="274" bestFit="1" customWidth="1"/>
    <col min="6919" max="7168" width="11.42578125" style="274"/>
    <col min="7169" max="7169" width="19.140625" style="274" customWidth="1"/>
    <col min="7170" max="7170" width="50.7109375" style="274" customWidth="1"/>
    <col min="7171" max="7171" width="14.85546875" style="274" bestFit="1" customWidth="1"/>
    <col min="7172" max="7172" width="17.42578125" style="274" customWidth="1"/>
    <col min="7173" max="7173" width="17.5703125" style="274" customWidth="1"/>
    <col min="7174" max="7174" width="17.5703125" style="274" bestFit="1" customWidth="1"/>
    <col min="7175" max="7424" width="11.42578125" style="274"/>
    <col min="7425" max="7425" width="19.140625" style="274" customWidth="1"/>
    <col min="7426" max="7426" width="50.7109375" style="274" customWidth="1"/>
    <col min="7427" max="7427" width="14.85546875" style="274" bestFit="1" customWidth="1"/>
    <col min="7428" max="7428" width="17.42578125" style="274" customWidth="1"/>
    <col min="7429" max="7429" width="17.5703125" style="274" customWidth="1"/>
    <col min="7430" max="7430" width="17.5703125" style="274" bestFit="1" customWidth="1"/>
    <col min="7431" max="7680" width="11.42578125" style="274"/>
    <col min="7681" max="7681" width="19.140625" style="274" customWidth="1"/>
    <col min="7682" max="7682" width="50.7109375" style="274" customWidth="1"/>
    <col min="7683" max="7683" width="14.85546875" style="274" bestFit="1" customWidth="1"/>
    <col min="7684" max="7684" width="17.42578125" style="274" customWidth="1"/>
    <col min="7685" max="7685" width="17.5703125" style="274" customWidth="1"/>
    <col min="7686" max="7686" width="17.5703125" style="274" bestFit="1" customWidth="1"/>
    <col min="7687" max="7936" width="11.42578125" style="274"/>
    <col min="7937" max="7937" width="19.140625" style="274" customWidth="1"/>
    <col min="7938" max="7938" width="50.7109375" style="274" customWidth="1"/>
    <col min="7939" max="7939" width="14.85546875" style="274" bestFit="1" customWidth="1"/>
    <col min="7940" max="7940" width="17.42578125" style="274" customWidth="1"/>
    <col min="7941" max="7941" width="17.5703125" style="274" customWidth="1"/>
    <col min="7942" max="7942" width="17.5703125" style="274" bestFit="1" customWidth="1"/>
    <col min="7943" max="8192" width="11.42578125" style="274"/>
    <col min="8193" max="8193" width="19.140625" style="274" customWidth="1"/>
    <col min="8194" max="8194" width="50.7109375" style="274" customWidth="1"/>
    <col min="8195" max="8195" width="14.85546875" style="274" bestFit="1" customWidth="1"/>
    <col min="8196" max="8196" width="17.42578125" style="274" customWidth="1"/>
    <col min="8197" max="8197" width="17.5703125" style="274" customWidth="1"/>
    <col min="8198" max="8198" width="17.5703125" style="274" bestFit="1" customWidth="1"/>
    <col min="8199" max="8448" width="11.42578125" style="274"/>
    <col min="8449" max="8449" width="19.140625" style="274" customWidth="1"/>
    <col min="8450" max="8450" width="50.7109375" style="274" customWidth="1"/>
    <col min="8451" max="8451" width="14.85546875" style="274" bestFit="1" customWidth="1"/>
    <col min="8452" max="8452" width="17.42578125" style="274" customWidth="1"/>
    <col min="8453" max="8453" width="17.5703125" style="274" customWidth="1"/>
    <col min="8454" max="8454" width="17.5703125" style="274" bestFit="1" customWidth="1"/>
    <col min="8455" max="8704" width="11.42578125" style="274"/>
    <col min="8705" max="8705" width="19.140625" style="274" customWidth="1"/>
    <col min="8706" max="8706" width="50.7109375" style="274" customWidth="1"/>
    <col min="8707" max="8707" width="14.85546875" style="274" bestFit="1" customWidth="1"/>
    <col min="8708" max="8708" width="17.42578125" style="274" customWidth="1"/>
    <col min="8709" max="8709" width="17.5703125" style="274" customWidth="1"/>
    <col min="8710" max="8710" width="17.5703125" style="274" bestFit="1" customWidth="1"/>
    <col min="8711" max="8960" width="11.42578125" style="274"/>
    <col min="8961" max="8961" width="19.140625" style="274" customWidth="1"/>
    <col min="8962" max="8962" width="50.7109375" style="274" customWidth="1"/>
    <col min="8963" max="8963" width="14.85546875" style="274" bestFit="1" customWidth="1"/>
    <col min="8964" max="8964" width="17.42578125" style="274" customWidth="1"/>
    <col min="8965" max="8965" width="17.5703125" style="274" customWidth="1"/>
    <col min="8966" max="8966" width="17.5703125" style="274" bestFit="1" customWidth="1"/>
    <col min="8967" max="9216" width="11.42578125" style="274"/>
    <col min="9217" max="9217" width="19.140625" style="274" customWidth="1"/>
    <col min="9218" max="9218" width="50.7109375" style="274" customWidth="1"/>
    <col min="9219" max="9219" width="14.85546875" style="274" bestFit="1" customWidth="1"/>
    <col min="9220" max="9220" width="17.42578125" style="274" customWidth="1"/>
    <col min="9221" max="9221" width="17.5703125" style="274" customWidth="1"/>
    <col min="9222" max="9222" width="17.5703125" style="274" bestFit="1" customWidth="1"/>
    <col min="9223" max="9472" width="11.42578125" style="274"/>
    <col min="9473" max="9473" width="19.140625" style="274" customWidth="1"/>
    <col min="9474" max="9474" width="50.7109375" style="274" customWidth="1"/>
    <col min="9475" max="9475" width="14.85546875" style="274" bestFit="1" customWidth="1"/>
    <col min="9476" max="9476" width="17.42578125" style="274" customWidth="1"/>
    <col min="9477" max="9477" width="17.5703125" style="274" customWidth="1"/>
    <col min="9478" max="9478" width="17.5703125" style="274" bestFit="1" customWidth="1"/>
    <col min="9479" max="9728" width="11.42578125" style="274"/>
    <col min="9729" max="9729" width="19.140625" style="274" customWidth="1"/>
    <col min="9730" max="9730" width="50.7109375" style="274" customWidth="1"/>
    <col min="9731" max="9731" width="14.85546875" style="274" bestFit="1" customWidth="1"/>
    <col min="9732" max="9732" width="17.42578125" style="274" customWidth="1"/>
    <col min="9733" max="9733" width="17.5703125" style="274" customWidth="1"/>
    <col min="9734" max="9734" width="17.5703125" style="274" bestFit="1" customWidth="1"/>
    <col min="9735" max="9984" width="11.42578125" style="274"/>
    <col min="9985" max="9985" width="19.140625" style="274" customWidth="1"/>
    <col min="9986" max="9986" width="50.7109375" style="274" customWidth="1"/>
    <col min="9987" max="9987" width="14.85546875" style="274" bestFit="1" customWidth="1"/>
    <col min="9988" max="9988" width="17.42578125" style="274" customWidth="1"/>
    <col min="9989" max="9989" width="17.5703125" style="274" customWidth="1"/>
    <col min="9990" max="9990" width="17.5703125" style="274" bestFit="1" customWidth="1"/>
    <col min="9991" max="10240" width="11.42578125" style="274"/>
    <col min="10241" max="10241" width="19.140625" style="274" customWidth="1"/>
    <col min="10242" max="10242" width="50.7109375" style="274" customWidth="1"/>
    <col min="10243" max="10243" width="14.85546875" style="274" bestFit="1" customWidth="1"/>
    <col min="10244" max="10244" width="17.42578125" style="274" customWidth="1"/>
    <col min="10245" max="10245" width="17.5703125" style="274" customWidth="1"/>
    <col min="10246" max="10246" width="17.5703125" style="274" bestFit="1" customWidth="1"/>
    <col min="10247" max="10496" width="11.42578125" style="274"/>
    <col min="10497" max="10497" width="19.140625" style="274" customWidth="1"/>
    <col min="10498" max="10498" width="50.7109375" style="274" customWidth="1"/>
    <col min="10499" max="10499" width="14.85546875" style="274" bestFit="1" customWidth="1"/>
    <col min="10500" max="10500" width="17.42578125" style="274" customWidth="1"/>
    <col min="10501" max="10501" width="17.5703125" style="274" customWidth="1"/>
    <col min="10502" max="10502" width="17.5703125" style="274" bestFit="1" customWidth="1"/>
    <col min="10503" max="10752" width="11.42578125" style="274"/>
    <col min="10753" max="10753" width="19.140625" style="274" customWidth="1"/>
    <col min="10754" max="10754" width="50.7109375" style="274" customWidth="1"/>
    <col min="10755" max="10755" width="14.85546875" style="274" bestFit="1" customWidth="1"/>
    <col min="10756" max="10756" width="17.42578125" style="274" customWidth="1"/>
    <col min="10757" max="10757" width="17.5703125" style="274" customWidth="1"/>
    <col min="10758" max="10758" width="17.5703125" style="274" bestFit="1" customWidth="1"/>
    <col min="10759" max="11008" width="11.42578125" style="274"/>
    <col min="11009" max="11009" width="19.140625" style="274" customWidth="1"/>
    <col min="11010" max="11010" width="50.7109375" style="274" customWidth="1"/>
    <col min="11011" max="11011" width="14.85546875" style="274" bestFit="1" customWidth="1"/>
    <col min="11012" max="11012" width="17.42578125" style="274" customWidth="1"/>
    <col min="11013" max="11013" width="17.5703125" style="274" customWidth="1"/>
    <col min="11014" max="11014" width="17.5703125" style="274" bestFit="1" customWidth="1"/>
    <col min="11015" max="11264" width="11.42578125" style="274"/>
    <col min="11265" max="11265" width="19.140625" style="274" customWidth="1"/>
    <col min="11266" max="11266" width="50.7109375" style="274" customWidth="1"/>
    <col min="11267" max="11267" width="14.85546875" style="274" bestFit="1" customWidth="1"/>
    <col min="11268" max="11268" width="17.42578125" style="274" customWidth="1"/>
    <col min="11269" max="11269" width="17.5703125" style="274" customWidth="1"/>
    <col min="11270" max="11270" width="17.5703125" style="274" bestFit="1" customWidth="1"/>
    <col min="11271" max="11520" width="11.42578125" style="274"/>
    <col min="11521" max="11521" width="19.140625" style="274" customWidth="1"/>
    <col min="11522" max="11522" width="50.7109375" style="274" customWidth="1"/>
    <col min="11523" max="11523" width="14.85546875" style="274" bestFit="1" customWidth="1"/>
    <col min="11524" max="11524" width="17.42578125" style="274" customWidth="1"/>
    <col min="11525" max="11525" width="17.5703125" style="274" customWidth="1"/>
    <col min="11526" max="11526" width="17.5703125" style="274" bestFit="1" customWidth="1"/>
    <col min="11527" max="11776" width="11.42578125" style="274"/>
    <col min="11777" max="11777" width="19.140625" style="274" customWidth="1"/>
    <col min="11778" max="11778" width="50.7109375" style="274" customWidth="1"/>
    <col min="11779" max="11779" width="14.85546875" style="274" bestFit="1" customWidth="1"/>
    <col min="11780" max="11780" width="17.42578125" style="274" customWidth="1"/>
    <col min="11781" max="11781" width="17.5703125" style="274" customWidth="1"/>
    <col min="11782" max="11782" width="17.5703125" style="274" bestFit="1" customWidth="1"/>
    <col min="11783" max="12032" width="11.42578125" style="274"/>
    <col min="12033" max="12033" width="19.140625" style="274" customWidth="1"/>
    <col min="12034" max="12034" width="50.7109375" style="274" customWidth="1"/>
    <col min="12035" max="12035" width="14.85546875" style="274" bestFit="1" customWidth="1"/>
    <col min="12036" max="12036" width="17.42578125" style="274" customWidth="1"/>
    <col min="12037" max="12037" width="17.5703125" style="274" customWidth="1"/>
    <col min="12038" max="12038" width="17.5703125" style="274" bestFit="1" customWidth="1"/>
    <col min="12039" max="12288" width="11.42578125" style="274"/>
    <col min="12289" max="12289" width="19.140625" style="274" customWidth="1"/>
    <col min="12290" max="12290" width="50.7109375" style="274" customWidth="1"/>
    <col min="12291" max="12291" width="14.85546875" style="274" bestFit="1" customWidth="1"/>
    <col min="12292" max="12292" width="17.42578125" style="274" customWidth="1"/>
    <col min="12293" max="12293" width="17.5703125" style="274" customWidth="1"/>
    <col min="12294" max="12294" width="17.5703125" style="274" bestFit="1" customWidth="1"/>
    <col min="12295" max="12544" width="11.42578125" style="274"/>
    <col min="12545" max="12545" width="19.140625" style="274" customWidth="1"/>
    <col min="12546" max="12546" width="50.7109375" style="274" customWidth="1"/>
    <col min="12547" max="12547" width="14.85546875" style="274" bestFit="1" customWidth="1"/>
    <col min="12548" max="12548" width="17.42578125" style="274" customWidth="1"/>
    <col min="12549" max="12549" width="17.5703125" style="274" customWidth="1"/>
    <col min="12550" max="12550" width="17.5703125" style="274" bestFit="1" customWidth="1"/>
    <col min="12551" max="12800" width="11.42578125" style="274"/>
    <col min="12801" max="12801" width="19.140625" style="274" customWidth="1"/>
    <col min="12802" max="12802" width="50.7109375" style="274" customWidth="1"/>
    <col min="12803" max="12803" width="14.85546875" style="274" bestFit="1" customWidth="1"/>
    <col min="12804" max="12804" width="17.42578125" style="274" customWidth="1"/>
    <col min="12805" max="12805" width="17.5703125" style="274" customWidth="1"/>
    <col min="12806" max="12806" width="17.5703125" style="274" bestFit="1" customWidth="1"/>
    <col min="12807" max="13056" width="11.42578125" style="274"/>
    <col min="13057" max="13057" width="19.140625" style="274" customWidth="1"/>
    <col min="13058" max="13058" width="50.7109375" style="274" customWidth="1"/>
    <col min="13059" max="13059" width="14.85546875" style="274" bestFit="1" customWidth="1"/>
    <col min="13060" max="13060" width="17.42578125" style="274" customWidth="1"/>
    <col min="13061" max="13061" width="17.5703125" style="274" customWidth="1"/>
    <col min="13062" max="13062" width="17.5703125" style="274" bestFit="1" customWidth="1"/>
    <col min="13063" max="13312" width="11.42578125" style="274"/>
    <col min="13313" max="13313" width="19.140625" style="274" customWidth="1"/>
    <col min="13314" max="13314" width="50.7109375" style="274" customWidth="1"/>
    <col min="13315" max="13315" width="14.85546875" style="274" bestFit="1" customWidth="1"/>
    <col min="13316" max="13316" width="17.42578125" style="274" customWidth="1"/>
    <col min="13317" max="13317" width="17.5703125" style="274" customWidth="1"/>
    <col min="13318" max="13318" width="17.5703125" style="274" bestFit="1" customWidth="1"/>
    <col min="13319" max="13568" width="11.42578125" style="274"/>
    <col min="13569" max="13569" width="19.140625" style="274" customWidth="1"/>
    <col min="13570" max="13570" width="50.7109375" style="274" customWidth="1"/>
    <col min="13571" max="13571" width="14.85546875" style="274" bestFit="1" customWidth="1"/>
    <col min="13572" max="13572" width="17.42578125" style="274" customWidth="1"/>
    <col min="13573" max="13573" width="17.5703125" style="274" customWidth="1"/>
    <col min="13574" max="13574" width="17.5703125" style="274" bestFit="1" customWidth="1"/>
    <col min="13575" max="13824" width="11.42578125" style="274"/>
    <col min="13825" max="13825" width="19.140625" style="274" customWidth="1"/>
    <col min="13826" max="13826" width="50.7109375" style="274" customWidth="1"/>
    <col min="13827" max="13827" width="14.85546875" style="274" bestFit="1" customWidth="1"/>
    <col min="13828" max="13828" width="17.42578125" style="274" customWidth="1"/>
    <col min="13829" max="13829" width="17.5703125" style="274" customWidth="1"/>
    <col min="13830" max="13830" width="17.5703125" style="274" bestFit="1" customWidth="1"/>
    <col min="13831" max="14080" width="11.42578125" style="274"/>
    <col min="14081" max="14081" width="19.140625" style="274" customWidth="1"/>
    <col min="14082" max="14082" width="50.7109375" style="274" customWidth="1"/>
    <col min="14083" max="14083" width="14.85546875" style="274" bestFit="1" customWidth="1"/>
    <col min="14084" max="14084" width="17.42578125" style="274" customWidth="1"/>
    <col min="14085" max="14085" width="17.5703125" style="274" customWidth="1"/>
    <col min="14086" max="14086" width="17.5703125" style="274" bestFit="1" customWidth="1"/>
    <col min="14087" max="14336" width="11.42578125" style="274"/>
    <col min="14337" max="14337" width="19.140625" style="274" customWidth="1"/>
    <col min="14338" max="14338" width="50.7109375" style="274" customWidth="1"/>
    <col min="14339" max="14339" width="14.85546875" style="274" bestFit="1" customWidth="1"/>
    <col min="14340" max="14340" width="17.42578125" style="274" customWidth="1"/>
    <col min="14341" max="14341" width="17.5703125" style="274" customWidth="1"/>
    <col min="14342" max="14342" width="17.5703125" style="274" bestFit="1" customWidth="1"/>
    <col min="14343" max="14592" width="11.42578125" style="274"/>
    <col min="14593" max="14593" width="19.140625" style="274" customWidth="1"/>
    <col min="14594" max="14594" width="50.7109375" style="274" customWidth="1"/>
    <col min="14595" max="14595" width="14.85546875" style="274" bestFit="1" customWidth="1"/>
    <col min="14596" max="14596" width="17.42578125" style="274" customWidth="1"/>
    <col min="14597" max="14597" width="17.5703125" style="274" customWidth="1"/>
    <col min="14598" max="14598" width="17.5703125" style="274" bestFit="1" customWidth="1"/>
    <col min="14599" max="14848" width="11.42578125" style="274"/>
    <col min="14849" max="14849" width="19.140625" style="274" customWidth="1"/>
    <col min="14850" max="14850" width="50.7109375" style="274" customWidth="1"/>
    <col min="14851" max="14851" width="14.85546875" style="274" bestFit="1" customWidth="1"/>
    <col min="14852" max="14852" width="17.42578125" style="274" customWidth="1"/>
    <col min="14853" max="14853" width="17.5703125" style="274" customWidth="1"/>
    <col min="14854" max="14854" width="17.5703125" style="274" bestFit="1" customWidth="1"/>
    <col min="14855" max="15104" width="11.42578125" style="274"/>
    <col min="15105" max="15105" width="19.140625" style="274" customWidth="1"/>
    <col min="15106" max="15106" width="50.7109375" style="274" customWidth="1"/>
    <col min="15107" max="15107" width="14.85546875" style="274" bestFit="1" customWidth="1"/>
    <col min="15108" max="15108" width="17.42578125" style="274" customWidth="1"/>
    <col min="15109" max="15109" width="17.5703125" style="274" customWidth="1"/>
    <col min="15110" max="15110" width="17.5703125" style="274" bestFit="1" customWidth="1"/>
    <col min="15111" max="15360" width="11.42578125" style="274"/>
    <col min="15361" max="15361" width="19.140625" style="274" customWidth="1"/>
    <col min="15362" max="15362" width="50.7109375" style="274" customWidth="1"/>
    <col min="15363" max="15363" width="14.85546875" style="274" bestFit="1" customWidth="1"/>
    <col min="15364" max="15364" width="17.42578125" style="274" customWidth="1"/>
    <col min="15365" max="15365" width="17.5703125" style="274" customWidth="1"/>
    <col min="15366" max="15366" width="17.5703125" style="274" bestFit="1" customWidth="1"/>
    <col min="15367" max="15616" width="11.42578125" style="274"/>
    <col min="15617" max="15617" width="19.140625" style="274" customWidth="1"/>
    <col min="15618" max="15618" width="50.7109375" style="274" customWidth="1"/>
    <col min="15619" max="15619" width="14.85546875" style="274" bestFit="1" customWidth="1"/>
    <col min="15620" max="15620" width="17.42578125" style="274" customWidth="1"/>
    <col min="15621" max="15621" width="17.5703125" style="274" customWidth="1"/>
    <col min="15622" max="15622" width="17.5703125" style="274" bestFit="1" customWidth="1"/>
    <col min="15623" max="15872" width="11.42578125" style="274"/>
    <col min="15873" max="15873" width="19.140625" style="274" customWidth="1"/>
    <col min="15874" max="15874" width="50.7109375" style="274" customWidth="1"/>
    <col min="15875" max="15875" width="14.85546875" style="274" bestFit="1" customWidth="1"/>
    <col min="15876" max="15876" width="17.42578125" style="274" customWidth="1"/>
    <col min="15877" max="15877" width="17.5703125" style="274" customWidth="1"/>
    <col min="15878" max="15878" width="17.5703125" style="274" bestFit="1" customWidth="1"/>
    <col min="15879" max="16128" width="11.42578125" style="274"/>
    <col min="16129" max="16129" width="19.140625" style="274" customWidth="1"/>
    <col min="16130" max="16130" width="50.7109375" style="274" customWidth="1"/>
    <col min="16131" max="16131" width="14.85546875" style="274" bestFit="1" customWidth="1"/>
    <col min="16132" max="16132" width="17.42578125" style="274" customWidth="1"/>
    <col min="16133" max="16133" width="17.5703125" style="274" customWidth="1"/>
    <col min="16134" max="16134" width="17.5703125" style="274" bestFit="1" customWidth="1"/>
    <col min="16135" max="16384" width="11.42578125" style="274"/>
  </cols>
  <sheetData>
    <row r="1" spans="1:6" s="19" customFormat="1" ht="11.25" customHeight="1">
      <c r="A1" s="415" t="s">
        <v>43</v>
      </c>
      <c r="B1" s="415"/>
      <c r="C1" s="414"/>
      <c r="D1" s="414"/>
      <c r="E1" s="414"/>
      <c r="F1" s="412" t="s">
        <v>44</v>
      </c>
    </row>
    <row r="2" spans="1:6" s="19" customFormat="1" ht="11.25" customHeight="1">
      <c r="A2" s="415" t="s">
        <v>1360</v>
      </c>
      <c r="B2" s="415"/>
      <c r="C2" s="414"/>
      <c r="D2" s="414"/>
      <c r="E2" s="414"/>
    </row>
    <row r="3" spans="1:6" s="19" customFormat="1" ht="11.25" customHeight="1">
      <c r="C3" s="21"/>
      <c r="D3" s="21"/>
      <c r="E3" s="21"/>
    </row>
    <row r="4" spans="1:6" s="19" customFormat="1">
      <c r="C4" s="21"/>
      <c r="D4" s="21"/>
      <c r="E4" s="21"/>
      <c r="F4" s="16" t="s">
        <v>80</v>
      </c>
    </row>
    <row r="5" spans="1:6" ht="11.25" customHeight="1">
      <c r="A5" s="61" t="s">
        <v>144</v>
      </c>
      <c r="B5" s="61"/>
      <c r="C5" s="62"/>
      <c r="D5" s="62"/>
      <c r="E5" s="62"/>
    </row>
    <row r="6" spans="1:6" s="19" customFormat="1">
      <c r="A6" s="63"/>
      <c r="B6" s="63"/>
      <c r="C6" s="62"/>
      <c r="D6" s="62"/>
      <c r="E6" s="62"/>
    </row>
    <row r="7" spans="1:6" ht="15" customHeight="1">
      <c r="A7" s="15" t="s">
        <v>46</v>
      </c>
      <c r="B7" s="16" t="s">
        <v>47</v>
      </c>
      <c r="C7" s="16" t="s">
        <v>75</v>
      </c>
      <c r="D7" s="16" t="s">
        <v>76</v>
      </c>
      <c r="E7" s="16" t="s">
        <v>77</v>
      </c>
      <c r="F7" s="16" t="s">
        <v>78</v>
      </c>
    </row>
    <row r="8" spans="1:6" customFormat="1" ht="15">
      <c r="A8" s="171" t="s">
        <v>1601</v>
      </c>
      <c r="B8" s="171" t="s">
        <v>840</v>
      </c>
      <c r="C8" s="132">
        <v>368619.61</v>
      </c>
      <c r="D8" s="428">
        <v>454351.15</v>
      </c>
      <c r="E8" s="428">
        <v>85731.540000000037</v>
      </c>
      <c r="F8" s="141" t="s">
        <v>1363</v>
      </c>
    </row>
    <row r="9" spans="1:6">
      <c r="A9" s="168"/>
      <c r="B9" s="168" t="s">
        <v>1547</v>
      </c>
      <c r="C9" s="20">
        <v>368619.61</v>
      </c>
      <c r="D9" s="20">
        <v>454351.15</v>
      </c>
      <c r="E9" s="20">
        <v>85731.540000000037</v>
      </c>
      <c r="F9" s="168"/>
    </row>
    <row r="10" spans="1:6">
      <c r="A10" s="154"/>
      <c r="B10" s="154"/>
      <c r="C10" s="159"/>
      <c r="D10" s="159"/>
      <c r="E10" s="159"/>
      <c r="F10" s="158"/>
    </row>
    <row r="11" spans="1:6">
      <c r="A11" s="154"/>
      <c r="B11" s="154"/>
      <c r="C11" s="159"/>
      <c r="D11" s="159"/>
      <c r="E11" s="159"/>
      <c r="F11" s="158"/>
    </row>
    <row r="12" spans="1:6" s="19" customFormat="1" ht="11.25" customHeight="1">
      <c r="A12" s="65" t="s">
        <v>1602</v>
      </c>
      <c r="B12" s="16"/>
      <c r="C12" s="62"/>
      <c r="D12" s="62"/>
      <c r="E12" s="62"/>
      <c r="F12" s="16" t="s">
        <v>80</v>
      </c>
    </row>
    <row r="13" spans="1:6" s="19" customFormat="1">
      <c r="A13" s="429"/>
      <c r="B13" s="429"/>
      <c r="C13" s="430"/>
      <c r="D13" s="430"/>
      <c r="E13" s="430"/>
    </row>
    <row r="14" spans="1:6" s="19" customFormat="1" ht="15" customHeight="1">
      <c r="A14" s="16" t="s">
        <v>46</v>
      </c>
      <c r="B14" s="16" t="s">
        <v>47</v>
      </c>
      <c r="C14" s="16" t="s">
        <v>75</v>
      </c>
      <c r="D14" s="16" t="s">
        <v>76</v>
      </c>
      <c r="E14" s="16" t="s">
        <v>77</v>
      </c>
      <c r="F14" s="16" t="s">
        <v>78</v>
      </c>
    </row>
    <row r="15" spans="1:6" customFormat="1" ht="15">
      <c r="A15" s="155" t="s">
        <v>1603</v>
      </c>
      <c r="B15" s="171" t="s">
        <v>497</v>
      </c>
      <c r="C15" s="132">
        <v>240787.12</v>
      </c>
      <c r="D15" s="132">
        <v>263839.71999999997</v>
      </c>
      <c r="E15" s="132">
        <v>23052.599999999977</v>
      </c>
      <c r="F15" s="141" t="s">
        <v>1363</v>
      </c>
    </row>
    <row r="16" spans="1:6" s="19" customFormat="1">
      <c r="A16" s="175"/>
      <c r="B16" s="175" t="s">
        <v>1547</v>
      </c>
      <c r="C16" s="20">
        <v>240787.12</v>
      </c>
      <c r="D16" s="20">
        <v>263839.71999999997</v>
      </c>
      <c r="E16" s="20">
        <v>23052.599999999977</v>
      </c>
      <c r="F16" s="168"/>
    </row>
    <row r="17" spans="1:6">
      <c r="A17" s="154"/>
      <c r="B17" s="154"/>
      <c r="C17" s="159"/>
      <c r="D17" s="159"/>
      <c r="E17" s="159"/>
      <c r="F17" s="158"/>
    </row>
    <row r="18" spans="1:6">
      <c r="A18" s="154"/>
      <c r="B18" s="154"/>
      <c r="C18" s="159"/>
      <c r="D18" s="159"/>
      <c r="E18" s="159"/>
      <c r="F18" s="158"/>
    </row>
    <row r="19" spans="1:6" ht="11.25" customHeight="1">
      <c r="A19" s="65" t="s">
        <v>152</v>
      </c>
      <c r="B19" s="431"/>
      <c r="C19" s="67"/>
      <c r="D19" s="67"/>
      <c r="E19" s="52"/>
      <c r="F19" s="16" t="s">
        <v>81</v>
      </c>
    </row>
    <row r="20" spans="1:6">
      <c r="A20" s="44"/>
      <c r="B20" s="44"/>
      <c r="C20" s="22"/>
    </row>
    <row r="21" spans="1:6" ht="15" customHeight="1">
      <c r="A21" s="15" t="s">
        <v>46</v>
      </c>
      <c r="B21" s="16" t="s">
        <v>47</v>
      </c>
      <c r="C21" s="16" t="s">
        <v>75</v>
      </c>
      <c r="D21" s="16" t="s">
        <v>76</v>
      </c>
      <c r="E21" s="16" t="s">
        <v>77</v>
      </c>
      <c r="F21" s="16" t="s">
        <v>78</v>
      </c>
    </row>
    <row r="22" spans="1:6">
      <c r="A22" s="171"/>
      <c r="B22" s="171"/>
      <c r="C22" s="132"/>
      <c r="D22" s="428"/>
      <c r="E22" s="428"/>
      <c r="F22" s="141"/>
    </row>
    <row r="23" spans="1:6">
      <c r="A23" s="175"/>
      <c r="B23" s="175" t="s">
        <v>1547</v>
      </c>
      <c r="C23" s="20">
        <v>0</v>
      </c>
      <c r="D23" s="20">
        <v>0</v>
      </c>
      <c r="E23" s="20">
        <v>0</v>
      </c>
      <c r="F23" s="168"/>
    </row>
    <row r="24" spans="1:6">
      <c r="A24" s="147"/>
      <c r="B24" s="148"/>
      <c r="C24" s="432"/>
      <c r="D24" s="432"/>
      <c r="E24" s="432"/>
      <c r="F24" s="433"/>
    </row>
  </sheetData>
  <dataValidations count="6">
    <dataValidation allowBlank="1" showInputMessage="1" showErrorMessage="1" prompt="Indicar el medio como se está amortizando el intangible, por tiempo, por uso."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dataValidation allowBlank="1" showInputMessage="1" showErrorMessage="1" prompt="Importe final del periodo que corresponde la cuenta pública presentada (mensual:  enero, febrero, marzo, etc.; trimestral: 1er, 2do, 3ro. o 4to.)."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ataValidation allowBlank="1" showInputMessage="1" showErrorMessage="1" prompt="Diferencia entre el saldo final y el inicial presentados."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dataValidation allowBlank="1" showInputMessage="1" showErrorMessage="1" prompt="Saldo al 31 de diciembre del año anterior a la cuenta pública que se presenta."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dataValidations>
  <pageMargins left="0.70866141732283472" right="0.70866141732283472" top="0.74803149606299213" bottom="0.74803149606299213" header="0.31496062992125984" footer="0.31496062992125984"/>
  <pageSetup scale="6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zoomScaleNormal="100" zoomScaleSheetLayoutView="100" workbookViewId="0">
      <selection activeCell="C11" sqref="C11"/>
    </sheetView>
  </sheetViews>
  <sheetFormatPr baseColWidth="10" defaultRowHeight="11.25"/>
  <cols>
    <col min="1" max="16384" width="11.42578125" style="68"/>
  </cols>
  <sheetData>
    <row r="1" spans="1:17">
      <c r="A1" s="3" t="s">
        <v>43</v>
      </c>
      <c r="B1" s="3"/>
      <c r="C1" s="3"/>
      <c r="D1" s="3"/>
      <c r="E1" s="3"/>
      <c r="F1" s="3"/>
      <c r="G1" s="3"/>
      <c r="H1" s="7" t="s">
        <v>44</v>
      </c>
    </row>
    <row r="2" spans="1:17">
      <c r="A2" s="3" t="s">
        <v>1360</v>
      </c>
      <c r="B2" s="3"/>
      <c r="C2" s="3"/>
      <c r="D2" s="3"/>
      <c r="E2" s="3"/>
      <c r="F2" s="3"/>
      <c r="G2" s="3"/>
      <c r="H2" s="274"/>
    </row>
    <row r="3" spans="1:17">
      <c r="A3" s="3"/>
      <c r="B3" s="3"/>
      <c r="C3" s="3"/>
      <c r="D3" s="3"/>
      <c r="E3" s="3"/>
      <c r="F3" s="3"/>
      <c r="G3" s="3"/>
      <c r="H3" s="274"/>
    </row>
    <row r="4" spans="1:17">
      <c r="A4" s="274"/>
      <c r="B4" s="274"/>
      <c r="C4" s="274"/>
      <c r="D4" s="274"/>
      <c r="E4" s="274"/>
      <c r="F4" s="274"/>
      <c r="G4" s="1017" t="s">
        <v>82</v>
      </c>
      <c r="H4" s="1017"/>
    </row>
    <row r="5" spans="1:17" ht="11.25" customHeight="1">
      <c r="A5" s="69" t="s">
        <v>83</v>
      </c>
      <c r="B5" s="70"/>
      <c r="C5" s="70"/>
      <c r="D5" s="70"/>
      <c r="E5" s="63"/>
      <c r="F5" s="63"/>
      <c r="G5" s="63"/>
      <c r="H5" s="274"/>
    </row>
    <row r="6" spans="1:17">
      <c r="J6" s="1014"/>
      <c r="K6" s="1014"/>
      <c r="L6" s="1014"/>
      <c r="M6" s="1014"/>
      <c r="N6" s="1014"/>
      <c r="O6" s="1014"/>
      <c r="P6" s="1014"/>
      <c r="Q6" s="1014"/>
    </row>
    <row r="7" spans="1:17">
      <c r="A7" s="3" t="s">
        <v>84</v>
      </c>
    </row>
    <row r="8" spans="1:17" ht="52.5" customHeight="1">
      <c r="A8" s="1015" t="s">
        <v>85</v>
      </c>
      <c r="B8" s="1015"/>
      <c r="C8" s="1015"/>
      <c r="D8" s="1015"/>
      <c r="E8" s="1015"/>
      <c r="F8" s="1015"/>
      <c r="G8" s="1015"/>
      <c r="H8" s="1015"/>
    </row>
  </sheetData>
  <mergeCells count="3">
    <mergeCell ref="G4:H4"/>
    <mergeCell ref="J6:Q6"/>
    <mergeCell ref="A8:H8"/>
  </mergeCells>
  <pageMargins left="0.7" right="0.7" top="0.75" bottom="0.75" header="0.3" footer="0.3"/>
  <pageSetup scale="99" orientation="portrait" r:id="rId1"/>
  <colBreaks count="1" manualBreakCount="1">
    <brk id="8"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zoomScaleNormal="100" zoomScaleSheetLayoutView="100" workbookViewId="0">
      <selection activeCell="C11" sqref="C11"/>
    </sheetView>
  </sheetViews>
  <sheetFormatPr baseColWidth="10" defaultRowHeight="11.25"/>
  <cols>
    <col min="1" max="1" width="22.28515625" style="274" customWidth="1"/>
    <col min="2" max="2" width="53.28515625" style="274" customWidth="1"/>
    <col min="3" max="3" width="25.7109375" style="9" customWidth="1"/>
    <col min="4" max="4" width="22.28515625" style="274" customWidth="1"/>
    <col min="5" max="256" width="11.42578125" style="274"/>
    <col min="257" max="257" width="22.28515625" style="274" customWidth="1"/>
    <col min="258" max="258" width="53.28515625" style="274" customWidth="1"/>
    <col min="259" max="259" width="25.7109375" style="274" customWidth="1"/>
    <col min="260" max="260" width="22.28515625" style="274" customWidth="1"/>
    <col min="261" max="512" width="11.42578125" style="274"/>
    <col min="513" max="513" width="22.28515625" style="274" customWidth="1"/>
    <col min="514" max="514" width="53.28515625" style="274" customWidth="1"/>
    <col min="515" max="515" width="25.7109375" style="274" customWidth="1"/>
    <col min="516" max="516" width="22.28515625" style="274" customWidth="1"/>
    <col min="517" max="768" width="11.42578125" style="274"/>
    <col min="769" max="769" width="22.28515625" style="274" customWidth="1"/>
    <col min="770" max="770" width="53.28515625" style="274" customWidth="1"/>
    <col min="771" max="771" width="25.7109375" style="274" customWidth="1"/>
    <col min="772" max="772" width="22.28515625" style="274" customWidth="1"/>
    <col min="773" max="1024" width="11.42578125" style="274"/>
    <col min="1025" max="1025" width="22.28515625" style="274" customWidth="1"/>
    <col min="1026" max="1026" width="53.28515625" style="274" customWidth="1"/>
    <col min="1027" max="1027" width="25.7109375" style="274" customWidth="1"/>
    <col min="1028" max="1028" width="22.28515625" style="274" customWidth="1"/>
    <col min="1029" max="1280" width="11.42578125" style="274"/>
    <col min="1281" max="1281" width="22.28515625" style="274" customWidth="1"/>
    <col min="1282" max="1282" width="53.28515625" style="274" customWidth="1"/>
    <col min="1283" max="1283" width="25.7109375" style="274" customWidth="1"/>
    <col min="1284" max="1284" width="22.28515625" style="274" customWidth="1"/>
    <col min="1285" max="1536" width="11.42578125" style="274"/>
    <col min="1537" max="1537" width="22.28515625" style="274" customWidth="1"/>
    <col min="1538" max="1538" width="53.28515625" style="274" customWidth="1"/>
    <col min="1539" max="1539" width="25.7109375" style="274" customWidth="1"/>
    <col min="1540" max="1540" width="22.28515625" style="274" customWidth="1"/>
    <col min="1541" max="1792" width="11.42578125" style="274"/>
    <col min="1793" max="1793" width="22.28515625" style="274" customWidth="1"/>
    <col min="1794" max="1794" width="53.28515625" style="274" customWidth="1"/>
    <col min="1795" max="1795" width="25.7109375" style="274" customWidth="1"/>
    <col min="1796" max="1796" width="22.28515625" style="274" customWidth="1"/>
    <col min="1797" max="2048" width="11.42578125" style="274"/>
    <col min="2049" max="2049" width="22.28515625" style="274" customWidth="1"/>
    <col min="2050" max="2050" width="53.28515625" style="274" customWidth="1"/>
    <col min="2051" max="2051" width="25.7109375" style="274" customWidth="1"/>
    <col min="2052" max="2052" width="22.28515625" style="274" customWidth="1"/>
    <col min="2053" max="2304" width="11.42578125" style="274"/>
    <col min="2305" max="2305" width="22.28515625" style="274" customWidth="1"/>
    <col min="2306" max="2306" width="53.28515625" style="274" customWidth="1"/>
    <col min="2307" max="2307" width="25.7109375" style="274" customWidth="1"/>
    <col min="2308" max="2308" width="22.28515625" style="274" customWidth="1"/>
    <col min="2309" max="2560" width="11.42578125" style="274"/>
    <col min="2561" max="2561" width="22.28515625" style="274" customWidth="1"/>
    <col min="2562" max="2562" width="53.28515625" style="274" customWidth="1"/>
    <col min="2563" max="2563" width="25.7109375" style="274" customWidth="1"/>
    <col min="2564" max="2564" width="22.28515625" style="274" customWidth="1"/>
    <col min="2565" max="2816" width="11.42578125" style="274"/>
    <col min="2817" max="2817" width="22.28515625" style="274" customWidth="1"/>
    <col min="2818" max="2818" width="53.28515625" style="274" customWidth="1"/>
    <col min="2819" max="2819" width="25.7109375" style="274" customWidth="1"/>
    <col min="2820" max="2820" width="22.28515625" style="274" customWidth="1"/>
    <col min="2821" max="3072" width="11.42578125" style="274"/>
    <col min="3073" max="3073" width="22.28515625" style="274" customWidth="1"/>
    <col min="3074" max="3074" width="53.28515625" style="274" customWidth="1"/>
    <col min="3075" max="3075" width="25.7109375" style="274" customWidth="1"/>
    <col min="3076" max="3076" width="22.28515625" style="274" customWidth="1"/>
    <col min="3077" max="3328" width="11.42578125" style="274"/>
    <col min="3329" max="3329" width="22.28515625" style="274" customWidth="1"/>
    <col min="3330" max="3330" width="53.28515625" style="274" customWidth="1"/>
    <col min="3331" max="3331" width="25.7109375" style="274" customWidth="1"/>
    <col min="3332" max="3332" width="22.28515625" style="274" customWidth="1"/>
    <col min="3333" max="3584" width="11.42578125" style="274"/>
    <col min="3585" max="3585" width="22.28515625" style="274" customWidth="1"/>
    <col min="3586" max="3586" width="53.28515625" style="274" customWidth="1"/>
    <col min="3587" max="3587" width="25.7109375" style="274" customWidth="1"/>
    <col min="3588" max="3588" width="22.28515625" style="274" customWidth="1"/>
    <col min="3589" max="3840" width="11.42578125" style="274"/>
    <col min="3841" max="3841" width="22.28515625" style="274" customWidth="1"/>
    <col min="3842" max="3842" width="53.28515625" style="274" customWidth="1"/>
    <col min="3843" max="3843" width="25.7109375" style="274" customWidth="1"/>
    <col min="3844" max="3844" width="22.28515625" style="274" customWidth="1"/>
    <col min="3845" max="4096" width="11.42578125" style="274"/>
    <col min="4097" max="4097" width="22.28515625" style="274" customWidth="1"/>
    <col min="4098" max="4098" width="53.28515625" style="274" customWidth="1"/>
    <col min="4099" max="4099" width="25.7109375" style="274" customWidth="1"/>
    <col min="4100" max="4100" width="22.28515625" style="274" customWidth="1"/>
    <col min="4101" max="4352" width="11.42578125" style="274"/>
    <col min="4353" max="4353" width="22.28515625" style="274" customWidth="1"/>
    <col min="4354" max="4354" width="53.28515625" style="274" customWidth="1"/>
    <col min="4355" max="4355" width="25.7109375" style="274" customWidth="1"/>
    <col min="4356" max="4356" width="22.28515625" style="274" customWidth="1"/>
    <col min="4357" max="4608" width="11.42578125" style="274"/>
    <col min="4609" max="4609" width="22.28515625" style="274" customWidth="1"/>
    <col min="4610" max="4610" width="53.28515625" style="274" customWidth="1"/>
    <col min="4611" max="4611" width="25.7109375" style="274" customWidth="1"/>
    <col min="4612" max="4612" width="22.28515625" style="274" customWidth="1"/>
    <col min="4613" max="4864" width="11.42578125" style="274"/>
    <col min="4865" max="4865" width="22.28515625" style="274" customWidth="1"/>
    <col min="4866" max="4866" width="53.28515625" style="274" customWidth="1"/>
    <col min="4867" max="4867" width="25.7109375" style="274" customWidth="1"/>
    <col min="4868" max="4868" width="22.28515625" style="274" customWidth="1"/>
    <col min="4869" max="5120" width="11.42578125" style="274"/>
    <col min="5121" max="5121" width="22.28515625" style="274" customWidth="1"/>
    <col min="5122" max="5122" width="53.28515625" style="274" customWidth="1"/>
    <col min="5123" max="5123" width="25.7109375" style="274" customWidth="1"/>
    <col min="5124" max="5124" width="22.28515625" style="274" customWidth="1"/>
    <col min="5125" max="5376" width="11.42578125" style="274"/>
    <col min="5377" max="5377" width="22.28515625" style="274" customWidth="1"/>
    <col min="5378" max="5378" width="53.28515625" style="274" customWidth="1"/>
    <col min="5379" max="5379" width="25.7109375" style="274" customWidth="1"/>
    <col min="5380" max="5380" width="22.28515625" style="274" customWidth="1"/>
    <col min="5381" max="5632" width="11.42578125" style="274"/>
    <col min="5633" max="5633" width="22.28515625" style="274" customWidth="1"/>
    <col min="5634" max="5634" width="53.28515625" style="274" customWidth="1"/>
    <col min="5635" max="5635" width="25.7109375" style="274" customWidth="1"/>
    <col min="5636" max="5636" width="22.28515625" style="274" customWidth="1"/>
    <col min="5637" max="5888" width="11.42578125" style="274"/>
    <col min="5889" max="5889" width="22.28515625" style="274" customWidth="1"/>
    <col min="5890" max="5890" width="53.28515625" style="274" customWidth="1"/>
    <col min="5891" max="5891" width="25.7109375" style="274" customWidth="1"/>
    <col min="5892" max="5892" width="22.28515625" style="274" customWidth="1"/>
    <col min="5893" max="6144" width="11.42578125" style="274"/>
    <col min="6145" max="6145" width="22.28515625" style="274" customWidth="1"/>
    <col min="6146" max="6146" width="53.28515625" style="274" customWidth="1"/>
    <col min="6147" max="6147" width="25.7109375" style="274" customWidth="1"/>
    <col min="6148" max="6148" width="22.28515625" style="274" customWidth="1"/>
    <col min="6149" max="6400" width="11.42578125" style="274"/>
    <col min="6401" max="6401" width="22.28515625" style="274" customWidth="1"/>
    <col min="6402" max="6402" width="53.28515625" style="274" customWidth="1"/>
    <col min="6403" max="6403" width="25.7109375" style="274" customWidth="1"/>
    <col min="6404" max="6404" width="22.28515625" style="274" customWidth="1"/>
    <col min="6405" max="6656" width="11.42578125" style="274"/>
    <col min="6657" max="6657" width="22.28515625" style="274" customWidth="1"/>
    <col min="6658" max="6658" width="53.28515625" style="274" customWidth="1"/>
    <col min="6659" max="6659" width="25.7109375" style="274" customWidth="1"/>
    <col min="6660" max="6660" width="22.28515625" style="274" customWidth="1"/>
    <col min="6661" max="6912" width="11.42578125" style="274"/>
    <col min="6913" max="6913" width="22.28515625" style="274" customWidth="1"/>
    <col min="6914" max="6914" width="53.28515625" style="274" customWidth="1"/>
    <col min="6915" max="6915" width="25.7109375" style="274" customWidth="1"/>
    <col min="6916" max="6916" width="22.28515625" style="274" customWidth="1"/>
    <col min="6917" max="7168" width="11.42578125" style="274"/>
    <col min="7169" max="7169" width="22.28515625" style="274" customWidth="1"/>
    <col min="7170" max="7170" width="53.28515625" style="274" customWidth="1"/>
    <col min="7171" max="7171" width="25.7109375" style="274" customWidth="1"/>
    <col min="7172" max="7172" width="22.28515625" style="274" customWidth="1"/>
    <col min="7173" max="7424" width="11.42578125" style="274"/>
    <col min="7425" max="7425" width="22.28515625" style="274" customWidth="1"/>
    <col min="7426" max="7426" width="53.28515625" style="274" customWidth="1"/>
    <col min="7427" max="7427" width="25.7109375" style="274" customWidth="1"/>
    <col min="7428" max="7428" width="22.28515625" style="274" customWidth="1"/>
    <col min="7429" max="7680" width="11.42578125" style="274"/>
    <col min="7681" max="7681" width="22.28515625" style="274" customWidth="1"/>
    <col min="7682" max="7682" width="53.28515625" style="274" customWidth="1"/>
    <col min="7683" max="7683" width="25.7109375" style="274" customWidth="1"/>
    <col min="7684" max="7684" width="22.28515625" style="274" customWidth="1"/>
    <col min="7685" max="7936" width="11.42578125" style="274"/>
    <col min="7937" max="7937" width="22.28515625" style="274" customWidth="1"/>
    <col min="7938" max="7938" width="53.28515625" style="274" customWidth="1"/>
    <col min="7939" max="7939" width="25.7109375" style="274" customWidth="1"/>
    <col min="7940" max="7940" width="22.28515625" style="274" customWidth="1"/>
    <col min="7941" max="8192" width="11.42578125" style="274"/>
    <col min="8193" max="8193" width="22.28515625" style="274" customWidth="1"/>
    <col min="8194" max="8194" width="53.28515625" style="274" customWidth="1"/>
    <col min="8195" max="8195" width="25.7109375" style="274" customWidth="1"/>
    <col min="8196" max="8196" width="22.28515625" style="274" customWidth="1"/>
    <col min="8197" max="8448" width="11.42578125" style="274"/>
    <col min="8449" max="8449" width="22.28515625" style="274" customWidth="1"/>
    <col min="8450" max="8450" width="53.28515625" style="274" customWidth="1"/>
    <col min="8451" max="8451" width="25.7109375" style="274" customWidth="1"/>
    <col min="8452" max="8452" width="22.28515625" style="274" customWidth="1"/>
    <col min="8453" max="8704" width="11.42578125" style="274"/>
    <col min="8705" max="8705" width="22.28515625" style="274" customWidth="1"/>
    <col min="8706" max="8706" width="53.28515625" style="274" customWidth="1"/>
    <col min="8707" max="8707" width="25.7109375" style="274" customWidth="1"/>
    <col min="8708" max="8708" width="22.28515625" style="274" customWidth="1"/>
    <col min="8709" max="8960" width="11.42578125" style="274"/>
    <col min="8961" max="8961" width="22.28515625" style="274" customWidth="1"/>
    <col min="8962" max="8962" width="53.28515625" style="274" customWidth="1"/>
    <col min="8963" max="8963" width="25.7109375" style="274" customWidth="1"/>
    <col min="8964" max="8964" width="22.28515625" style="274" customWidth="1"/>
    <col min="8965" max="9216" width="11.42578125" style="274"/>
    <col min="9217" max="9217" width="22.28515625" style="274" customWidth="1"/>
    <col min="9218" max="9218" width="53.28515625" style="274" customWidth="1"/>
    <col min="9219" max="9219" width="25.7109375" style="274" customWidth="1"/>
    <col min="9220" max="9220" width="22.28515625" style="274" customWidth="1"/>
    <col min="9221" max="9472" width="11.42578125" style="274"/>
    <col min="9473" max="9473" width="22.28515625" style="274" customWidth="1"/>
    <col min="9474" max="9474" width="53.28515625" style="274" customWidth="1"/>
    <col min="9475" max="9475" width="25.7109375" style="274" customWidth="1"/>
    <col min="9476" max="9476" width="22.28515625" style="274" customWidth="1"/>
    <col min="9477" max="9728" width="11.42578125" style="274"/>
    <col min="9729" max="9729" width="22.28515625" style="274" customWidth="1"/>
    <col min="9730" max="9730" width="53.28515625" style="274" customWidth="1"/>
    <col min="9731" max="9731" width="25.7109375" style="274" customWidth="1"/>
    <col min="9732" max="9732" width="22.28515625" style="274" customWidth="1"/>
    <col min="9733" max="9984" width="11.42578125" style="274"/>
    <col min="9985" max="9985" width="22.28515625" style="274" customWidth="1"/>
    <col min="9986" max="9986" width="53.28515625" style="274" customWidth="1"/>
    <col min="9987" max="9987" width="25.7109375" style="274" customWidth="1"/>
    <col min="9988" max="9988" width="22.28515625" style="274" customWidth="1"/>
    <col min="9989" max="10240" width="11.42578125" style="274"/>
    <col min="10241" max="10241" width="22.28515625" style="274" customWidth="1"/>
    <col min="10242" max="10242" width="53.28515625" style="274" customWidth="1"/>
    <col min="10243" max="10243" width="25.7109375" style="274" customWidth="1"/>
    <col min="10244" max="10244" width="22.28515625" style="274" customWidth="1"/>
    <col min="10245" max="10496" width="11.42578125" style="274"/>
    <col min="10497" max="10497" width="22.28515625" style="274" customWidth="1"/>
    <col min="10498" max="10498" width="53.28515625" style="274" customWidth="1"/>
    <col min="10499" max="10499" width="25.7109375" style="274" customWidth="1"/>
    <col min="10500" max="10500" width="22.28515625" style="274" customWidth="1"/>
    <col min="10501" max="10752" width="11.42578125" style="274"/>
    <col min="10753" max="10753" width="22.28515625" style="274" customWidth="1"/>
    <col min="10754" max="10754" width="53.28515625" style="274" customWidth="1"/>
    <col min="10755" max="10755" width="25.7109375" style="274" customWidth="1"/>
    <col min="10756" max="10756" width="22.28515625" style="274" customWidth="1"/>
    <col min="10757" max="11008" width="11.42578125" style="274"/>
    <col min="11009" max="11009" width="22.28515625" style="274" customWidth="1"/>
    <col min="11010" max="11010" width="53.28515625" style="274" customWidth="1"/>
    <col min="11011" max="11011" width="25.7109375" style="274" customWidth="1"/>
    <col min="11012" max="11012" width="22.28515625" style="274" customWidth="1"/>
    <col min="11013" max="11264" width="11.42578125" style="274"/>
    <col min="11265" max="11265" width="22.28515625" style="274" customWidth="1"/>
    <col min="11266" max="11266" width="53.28515625" style="274" customWidth="1"/>
    <col min="11267" max="11267" width="25.7109375" style="274" customWidth="1"/>
    <col min="11268" max="11268" width="22.28515625" style="274" customWidth="1"/>
    <col min="11269" max="11520" width="11.42578125" style="274"/>
    <col min="11521" max="11521" width="22.28515625" style="274" customWidth="1"/>
    <col min="11522" max="11522" width="53.28515625" style="274" customWidth="1"/>
    <col min="11523" max="11523" width="25.7109375" style="274" customWidth="1"/>
    <col min="11524" max="11524" width="22.28515625" style="274" customWidth="1"/>
    <col min="11525" max="11776" width="11.42578125" style="274"/>
    <col min="11777" max="11777" width="22.28515625" style="274" customWidth="1"/>
    <col min="11778" max="11778" width="53.28515625" style="274" customWidth="1"/>
    <col min="11779" max="11779" width="25.7109375" style="274" customWidth="1"/>
    <col min="11780" max="11780" width="22.28515625" style="274" customWidth="1"/>
    <col min="11781" max="12032" width="11.42578125" style="274"/>
    <col min="12033" max="12033" width="22.28515625" style="274" customWidth="1"/>
    <col min="12034" max="12034" width="53.28515625" style="274" customWidth="1"/>
    <col min="12035" max="12035" width="25.7109375" style="274" customWidth="1"/>
    <col min="12036" max="12036" width="22.28515625" style="274" customWidth="1"/>
    <col min="12037" max="12288" width="11.42578125" style="274"/>
    <col min="12289" max="12289" width="22.28515625" style="274" customWidth="1"/>
    <col min="12290" max="12290" width="53.28515625" style="274" customWidth="1"/>
    <col min="12291" max="12291" width="25.7109375" style="274" customWidth="1"/>
    <col min="12292" max="12292" width="22.28515625" style="274" customWidth="1"/>
    <col min="12293" max="12544" width="11.42578125" style="274"/>
    <col min="12545" max="12545" width="22.28515625" style="274" customWidth="1"/>
    <col min="12546" max="12546" width="53.28515625" style="274" customWidth="1"/>
    <col min="12547" max="12547" width="25.7109375" style="274" customWidth="1"/>
    <col min="12548" max="12548" width="22.28515625" style="274" customWidth="1"/>
    <col min="12549" max="12800" width="11.42578125" style="274"/>
    <col min="12801" max="12801" width="22.28515625" style="274" customWidth="1"/>
    <col min="12802" max="12802" width="53.28515625" style="274" customWidth="1"/>
    <col min="12803" max="12803" width="25.7109375" style="274" customWidth="1"/>
    <col min="12804" max="12804" width="22.28515625" style="274" customWidth="1"/>
    <col min="12805" max="13056" width="11.42578125" style="274"/>
    <col min="13057" max="13057" width="22.28515625" style="274" customWidth="1"/>
    <col min="13058" max="13058" width="53.28515625" style="274" customWidth="1"/>
    <col min="13059" max="13059" width="25.7109375" style="274" customWidth="1"/>
    <col min="13060" max="13060" width="22.28515625" style="274" customWidth="1"/>
    <col min="13061" max="13312" width="11.42578125" style="274"/>
    <col min="13313" max="13313" width="22.28515625" style="274" customWidth="1"/>
    <col min="13314" max="13314" width="53.28515625" style="274" customWidth="1"/>
    <col min="13315" max="13315" width="25.7109375" style="274" customWidth="1"/>
    <col min="13316" max="13316" width="22.28515625" style="274" customWidth="1"/>
    <col min="13317" max="13568" width="11.42578125" style="274"/>
    <col min="13569" max="13569" width="22.28515625" style="274" customWidth="1"/>
    <col min="13570" max="13570" width="53.28515625" style="274" customWidth="1"/>
    <col min="13571" max="13571" width="25.7109375" style="274" customWidth="1"/>
    <col min="13572" max="13572" width="22.28515625" style="274" customWidth="1"/>
    <col min="13573" max="13824" width="11.42578125" style="274"/>
    <col min="13825" max="13825" width="22.28515625" style="274" customWidth="1"/>
    <col min="13826" max="13826" width="53.28515625" style="274" customWidth="1"/>
    <col min="13827" max="13827" width="25.7109375" style="274" customWidth="1"/>
    <col min="13828" max="13828" width="22.28515625" style="274" customWidth="1"/>
    <col min="13829" max="14080" width="11.42578125" style="274"/>
    <col min="14081" max="14081" width="22.28515625" style="274" customWidth="1"/>
    <col min="14082" max="14082" width="53.28515625" style="274" customWidth="1"/>
    <col min="14083" max="14083" width="25.7109375" style="274" customWidth="1"/>
    <col min="14084" max="14084" width="22.28515625" style="274" customWidth="1"/>
    <col min="14085" max="14336" width="11.42578125" style="274"/>
    <col min="14337" max="14337" width="22.28515625" style="274" customWidth="1"/>
    <col min="14338" max="14338" width="53.28515625" style="274" customWidth="1"/>
    <col min="14339" max="14339" width="25.7109375" style="274" customWidth="1"/>
    <col min="14340" max="14340" width="22.28515625" style="274" customWidth="1"/>
    <col min="14341" max="14592" width="11.42578125" style="274"/>
    <col min="14593" max="14593" width="22.28515625" style="274" customWidth="1"/>
    <col min="14594" max="14594" width="53.28515625" style="274" customWidth="1"/>
    <col min="14595" max="14595" width="25.7109375" style="274" customWidth="1"/>
    <col min="14596" max="14596" width="22.28515625" style="274" customWidth="1"/>
    <col min="14597" max="14848" width="11.42578125" style="274"/>
    <col min="14849" max="14849" width="22.28515625" style="274" customWidth="1"/>
    <col min="14850" max="14850" width="53.28515625" style="274" customWidth="1"/>
    <col min="14851" max="14851" width="25.7109375" style="274" customWidth="1"/>
    <col min="14852" max="14852" width="22.28515625" style="274" customWidth="1"/>
    <col min="14853" max="15104" width="11.42578125" style="274"/>
    <col min="15105" max="15105" width="22.28515625" style="274" customWidth="1"/>
    <col min="15106" max="15106" width="53.28515625" style="274" customWidth="1"/>
    <col min="15107" max="15107" width="25.7109375" style="274" customWidth="1"/>
    <col min="15108" max="15108" width="22.28515625" style="274" customWidth="1"/>
    <col min="15109" max="15360" width="11.42578125" style="274"/>
    <col min="15361" max="15361" width="22.28515625" style="274" customWidth="1"/>
    <col min="15362" max="15362" width="53.28515625" style="274" customWidth="1"/>
    <col min="15363" max="15363" width="25.7109375" style="274" customWidth="1"/>
    <col min="15364" max="15364" width="22.28515625" style="274" customWidth="1"/>
    <col min="15365" max="15616" width="11.42578125" style="274"/>
    <col min="15617" max="15617" width="22.28515625" style="274" customWidth="1"/>
    <col min="15618" max="15618" width="53.28515625" style="274" customWidth="1"/>
    <col min="15619" max="15619" width="25.7109375" style="274" customWidth="1"/>
    <col min="15620" max="15620" width="22.28515625" style="274" customWidth="1"/>
    <col min="15621" max="15872" width="11.42578125" style="274"/>
    <col min="15873" max="15873" width="22.28515625" style="274" customWidth="1"/>
    <col min="15874" max="15874" width="53.28515625" style="274" customWidth="1"/>
    <col min="15875" max="15875" width="25.7109375" style="274" customWidth="1"/>
    <col min="15876" max="15876" width="22.28515625" style="274" customWidth="1"/>
    <col min="15877" max="16128" width="11.42578125" style="274"/>
    <col min="16129" max="16129" width="22.28515625" style="274" customWidth="1"/>
    <col min="16130" max="16130" width="53.28515625" style="274" customWidth="1"/>
    <col min="16131" max="16131" width="25.7109375" style="274" customWidth="1"/>
    <col min="16132" max="16132" width="22.28515625" style="274" customWidth="1"/>
    <col min="16133" max="16384" width="11.42578125" style="274"/>
  </cols>
  <sheetData>
    <row r="1" spans="1:4">
      <c r="A1" s="71" t="s">
        <v>43</v>
      </c>
      <c r="B1" s="71"/>
      <c r="C1" s="6"/>
      <c r="D1" s="7" t="s">
        <v>44</v>
      </c>
    </row>
    <row r="2" spans="1:4">
      <c r="A2" s="71" t="s">
        <v>1546</v>
      </c>
      <c r="B2" s="71"/>
      <c r="C2" s="6"/>
    </row>
    <row r="3" spans="1:4">
      <c r="A3" s="41"/>
      <c r="B3" s="41"/>
      <c r="C3" s="72"/>
      <c r="D3" s="41"/>
    </row>
    <row r="4" spans="1:4" s="35" customFormat="1" ht="11.25" customHeight="1">
      <c r="A4" s="61" t="s">
        <v>244</v>
      </c>
      <c r="B4" s="273"/>
      <c r="C4" s="73"/>
      <c r="D4" s="74" t="s">
        <v>86</v>
      </c>
    </row>
    <row r="5" spans="1:4">
      <c r="A5" s="75"/>
      <c r="B5" s="75"/>
      <c r="C5" s="76"/>
      <c r="D5" s="75"/>
    </row>
    <row r="6" spans="1:4" ht="15" customHeight="1">
      <c r="A6" s="15" t="s">
        <v>46</v>
      </c>
      <c r="B6" s="16" t="s">
        <v>47</v>
      </c>
      <c r="C6" s="17" t="s">
        <v>48</v>
      </c>
      <c r="D6" s="51" t="s">
        <v>59</v>
      </c>
    </row>
    <row r="7" spans="1:4">
      <c r="A7" s="172"/>
      <c r="B7" s="172"/>
      <c r="C7" s="162"/>
      <c r="D7" s="177"/>
    </row>
    <row r="8" spans="1:4">
      <c r="A8" s="172"/>
      <c r="B8" s="172"/>
      <c r="C8" s="178"/>
      <c r="D8" s="177"/>
    </row>
    <row r="9" spans="1:4">
      <c r="A9" s="172"/>
      <c r="B9" s="172"/>
      <c r="C9" s="178"/>
      <c r="D9" s="179"/>
    </row>
    <row r="10" spans="1:4">
      <c r="A10" s="152"/>
      <c r="B10" s="152" t="s">
        <v>245</v>
      </c>
      <c r="C10" s="144">
        <f>SUM(C7:C9)</f>
        <v>0</v>
      </c>
      <c r="D10" s="180"/>
    </row>
    <row r="11" spans="1:4" s="19" customFormat="1">
      <c r="A11" s="81"/>
      <c r="B11" s="81"/>
      <c r="C11" s="103"/>
      <c r="D11" s="81"/>
    </row>
    <row r="12" spans="1:4" s="35" customFormat="1" ht="11.25" customHeight="1">
      <c r="A12" s="1026" t="s">
        <v>145</v>
      </c>
      <c r="B12" s="1027"/>
      <c r="C12" s="73"/>
      <c r="D12" s="74" t="s">
        <v>86</v>
      </c>
    </row>
    <row r="13" spans="1:4">
      <c r="A13" s="75"/>
      <c r="B13" s="75"/>
      <c r="C13" s="76"/>
      <c r="D13" s="75"/>
    </row>
    <row r="14" spans="1:4" ht="15" customHeight="1">
      <c r="A14" s="15" t="s">
        <v>46</v>
      </c>
      <c r="B14" s="16" t="s">
        <v>47</v>
      </c>
      <c r="C14" s="17" t="s">
        <v>48</v>
      </c>
      <c r="D14" s="51" t="s">
        <v>59</v>
      </c>
    </row>
    <row r="15" spans="1:4">
      <c r="A15" s="172"/>
      <c r="B15" s="172"/>
      <c r="C15" s="178"/>
      <c r="D15" s="179"/>
    </row>
    <row r="16" spans="1:4">
      <c r="A16" s="152"/>
      <c r="B16" s="152" t="s">
        <v>1365</v>
      </c>
      <c r="C16" s="20">
        <v>0</v>
      </c>
      <c r="D16" s="152"/>
    </row>
  </sheetData>
  <mergeCells count="1">
    <mergeCell ref="A12:B12"/>
  </mergeCells>
  <dataValidations count="6">
    <dataValidation allowBlank="1" showInputMessage="1" showErrorMessage="1" prompt="Corresponde al número de la cuenta de acuerdo al Plan de Cuentas emitido por el CONAC (DOF 23/12/2015)."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dataValidation allowBlank="1" showInputMessage="1" showErrorMessage="1" prompt="Saldo final de la Información Financiera Trimestral que se presenta (trimestral: 1er, 2do, 3ro. o 4to.)."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dataValidation allowBlank="1" showInputMessage="1" showErrorMessage="1" prompt="Saldo final del periodo que corresponde la cuenta pública presentada (mensual:  enero, febrero, marzo, etc.; trimestral: 1er, 2do, 3ro. o 4to.)."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dataValidation allowBlank="1" showInputMessage="1" showErrorMessage="1" prompt="Corresponde al nombre o descripción de la cuenta de acuerdo al Plan de Cuentas emitido por el CONAC."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dataValidation allowBlank="1" showInputMessage="1" showErrorMessage="1" prompt="Corresponde al número de la cuenta de acuerdo al Plan de Cuentas emitido por el CONAC (DOF 22/11/2010)." sqref="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dataValidation allowBlank="1" showInputMessage="1" showErrorMessage="1" prompt="Características cualitativas significativas que les impacten financieramente."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dataValidations>
  <pageMargins left="0.70866141732283472" right="0.70866141732283472" top="0.74803149606299213" bottom="0.74803149606299213" header="0.31496062992125984" footer="0.31496062992125984"/>
  <pageSetup scale="7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6"/>
  <sheetViews>
    <sheetView topLeftCell="A178" zoomScale="90" zoomScaleNormal="90" zoomScaleSheetLayoutView="100" workbookViewId="0">
      <selection activeCell="C11" sqref="C11"/>
    </sheetView>
  </sheetViews>
  <sheetFormatPr baseColWidth="10" defaultColWidth="13.7109375" defaultRowHeight="11.25"/>
  <cols>
    <col min="1" max="1" width="22.5703125" style="274" customWidth="1"/>
    <col min="2" max="2" width="42.7109375" style="274" customWidth="1"/>
    <col min="3" max="3" width="14.28515625" style="9" bestFit="1" customWidth="1"/>
    <col min="4" max="4" width="13.85546875" style="21" customWidth="1"/>
    <col min="5" max="5" width="15.28515625" style="21" customWidth="1"/>
    <col min="6" max="6" width="17.140625" style="21" customWidth="1"/>
    <col min="7" max="7" width="14.85546875" style="21" customWidth="1"/>
    <col min="8" max="8" width="22.85546875" style="19" customWidth="1"/>
    <col min="9" max="256" width="13.7109375" style="274"/>
    <col min="257" max="257" width="22.5703125" style="274" customWidth="1"/>
    <col min="258" max="258" width="42.7109375" style="274" customWidth="1"/>
    <col min="259" max="259" width="14.28515625" style="274" bestFit="1" customWidth="1"/>
    <col min="260" max="260" width="13.85546875" style="274" customWidth="1"/>
    <col min="261" max="261" width="15.28515625" style="274" customWidth="1"/>
    <col min="262" max="262" width="17.140625" style="274" customWidth="1"/>
    <col min="263" max="263" width="14.85546875" style="274" customWidth="1"/>
    <col min="264" max="264" width="22.85546875" style="274" customWidth="1"/>
    <col min="265" max="512" width="13.7109375" style="274"/>
    <col min="513" max="513" width="22.5703125" style="274" customWidth="1"/>
    <col min="514" max="514" width="42.7109375" style="274" customWidth="1"/>
    <col min="515" max="515" width="14.28515625" style="274" bestFit="1" customWidth="1"/>
    <col min="516" max="516" width="13.85546875" style="274" customWidth="1"/>
    <col min="517" max="517" width="15.28515625" style="274" customWidth="1"/>
    <col min="518" max="518" width="17.140625" style="274" customWidth="1"/>
    <col min="519" max="519" width="14.85546875" style="274" customWidth="1"/>
    <col min="520" max="520" width="22.85546875" style="274" customWidth="1"/>
    <col min="521" max="768" width="13.7109375" style="274"/>
    <col min="769" max="769" width="22.5703125" style="274" customWidth="1"/>
    <col min="770" max="770" width="42.7109375" style="274" customWidth="1"/>
    <col min="771" max="771" width="14.28515625" style="274" bestFit="1" customWidth="1"/>
    <col min="772" max="772" width="13.85546875" style="274" customWidth="1"/>
    <col min="773" max="773" width="15.28515625" style="274" customWidth="1"/>
    <col min="774" max="774" width="17.140625" style="274" customWidth="1"/>
    <col min="775" max="775" width="14.85546875" style="274" customWidth="1"/>
    <col min="776" max="776" width="22.85546875" style="274" customWidth="1"/>
    <col min="777" max="1024" width="13.7109375" style="274"/>
    <col min="1025" max="1025" width="22.5703125" style="274" customWidth="1"/>
    <col min="1026" max="1026" width="42.7109375" style="274" customWidth="1"/>
    <col min="1027" max="1027" width="14.28515625" style="274" bestFit="1" customWidth="1"/>
    <col min="1028" max="1028" width="13.85546875" style="274" customWidth="1"/>
    <col min="1029" max="1029" width="15.28515625" style="274" customWidth="1"/>
    <col min="1030" max="1030" width="17.140625" style="274" customWidth="1"/>
    <col min="1031" max="1031" width="14.85546875" style="274" customWidth="1"/>
    <col min="1032" max="1032" width="22.85546875" style="274" customWidth="1"/>
    <col min="1033" max="1280" width="13.7109375" style="274"/>
    <col min="1281" max="1281" width="22.5703125" style="274" customWidth="1"/>
    <col min="1282" max="1282" width="42.7109375" style="274" customWidth="1"/>
    <col min="1283" max="1283" width="14.28515625" style="274" bestFit="1" customWidth="1"/>
    <col min="1284" max="1284" width="13.85546875" style="274" customWidth="1"/>
    <col min="1285" max="1285" width="15.28515625" style="274" customWidth="1"/>
    <col min="1286" max="1286" width="17.140625" style="274" customWidth="1"/>
    <col min="1287" max="1287" width="14.85546875" style="274" customWidth="1"/>
    <col min="1288" max="1288" width="22.85546875" style="274" customWidth="1"/>
    <col min="1289" max="1536" width="13.7109375" style="274"/>
    <col min="1537" max="1537" width="22.5703125" style="274" customWidth="1"/>
    <col min="1538" max="1538" width="42.7109375" style="274" customWidth="1"/>
    <col min="1539" max="1539" width="14.28515625" style="274" bestFit="1" customWidth="1"/>
    <col min="1540" max="1540" width="13.85546875" style="274" customWidth="1"/>
    <col min="1541" max="1541" width="15.28515625" style="274" customWidth="1"/>
    <col min="1542" max="1542" width="17.140625" style="274" customWidth="1"/>
    <col min="1543" max="1543" width="14.85546875" style="274" customWidth="1"/>
    <col min="1544" max="1544" width="22.85546875" style="274" customWidth="1"/>
    <col min="1545" max="1792" width="13.7109375" style="274"/>
    <col min="1793" max="1793" width="22.5703125" style="274" customWidth="1"/>
    <col min="1794" max="1794" width="42.7109375" style="274" customWidth="1"/>
    <col min="1795" max="1795" width="14.28515625" style="274" bestFit="1" customWidth="1"/>
    <col min="1796" max="1796" width="13.85546875" style="274" customWidth="1"/>
    <col min="1797" max="1797" width="15.28515625" style="274" customWidth="1"/>
    <col min="1798" max="1798" width="17.140625" style="274" customWidth="1"/>
    <col min="1799" max="1799" width="14.85546875" style="274" customWidth="1"/>
    <col min="1800" max="1800" width="22.85546875" style="274" customWidth="1"/>
    <col min="1801" max="2048" width="13.7109375" style="274"/>
    <col min="2049" max="2049" width="22.5703125" style="274" customWidth="1"/>
    <col min="2050" max="2050" width="42.7109375" style="274" customWidth="1"/>
    <col min="2051" max="2051" width="14.28515625" style="274" bestFit="1" customWidth="1"/>
    <col min="2052" max="2052" width="13.85546875" style="274" customWidth="1"/>
    <col min="2053" max="2053" width="15.28515625" style="274" customWidth="1"/>
    <col min="2054" max="2054" width="17.140625" style="274" customWidth="1"/>
    <col min="2055" max="2055" width="14.85546875" style="274" customWidth="1"/>
    <col min="2056" max="2056" width="22.85546875" style="274" customWidth="1"/>
    <col min="2057" max="2304" width="13.7109375" style="274"/>
    <col min="2305" max="2305" width="22.5703125" style="274" customWidth="1"/>
    <col min="2306" max="2306" width="42.7109375" style="274" customWidth="1"/>
    <col min="2307" max="2307" width="14.28515625" style="274" bestFit="1" customWidth="1"/>
    <col min="2308" max="2308" width="13.85546875" style="274" customWidth="1"/>
    <col min="2309" max="2309" width="15.28515625" style="274" customWidth="1"/>
    <col min="2310" max="2310" width="17.140625" style="274" customWidth="1"/>
    <col min="2311" max="2311" width="14.85546875" style="274" customWidth="1"/>
    <col min="2312" max="2312" width="22.85546875" style="274" customWidth="1"/>
    <col min="2313" max="2560" width="13.7109375" style="274"/>
    <col min="2561" max="2561" width="22.5703125" style="274" customWidth="1"/>
    <col min="2562" max="2562" width="42.7109375" style="274" customWidth="1"/>
    <col min="2563" max="2563" width="14.28515625" style="274" bestFit="1" customWidth="1"/>
    <col min="2564" max="2564" width="13.85546875" style="274" customWidth="1"/>
    <col min="2565" max="2565" width="15.28515625" style="274" customWidth="1"/>
    <col min="2566" max="2566" width="17.140625" style="274" customWidth="1"/>
    <col min="2567" max="2567" width="14.85546875" style="274" customWidth="1"/>
    <col min="2568" max="2568" width="22.85546875" style="274" customWidth="1"/>
    <col min="2569" max="2816" width="13.7109375" style="274"/>
    <col min="2817" max="2817" width="22.5703125" style="274" customWidth="1"/>
    <col min="2818" max="2818" width="42.7109375" style="274" customWidth="1"/>
    <col min="2819" max="2819" width="14.28515625" style="274" bestFit="1" customWidth="1"/>
    <col min="2820" max="2820" width="13.85546875" style="274" customWidth="1"/>
    <col min="2821" max="2821" width="15.28515625" style="274" customWidth="1"/>
    <col min="2822" max="2822" width="17.140625" style="274" customWidth="1"/>
    <col min="2823" max="2823" width="14.85546875" style="274" customWidth="1"/>
    <col min="2824" max="2824" width="22.85546875" style="274" customWidth="1"/>
    <col min="2825" max="3072" width="13.7109375" style="274"/>
    <col min="3073" max="3073" width="22.5703125" style="274" customWidth="1"/>
    <col min="3074" max="3074" width="42.7109375" style="274" customWidth="1"/>
    <col min="3075" max="3075" width="14.28515625" style="274" bestFit="1" customWidth="1"/>
    <col min="3076" max="3076" width="13.85546875" style="274" customWidth="1"/>
    <col min="3077" max="3077" width="15.28515625" style="274" customWidth="1"/>
    <col min="3078" max="3078" width="17.140625" style="274" customWidth="1"/>
    <col min="3079" max="3079" width="14.85546875" style="274" customWidth="1"/>
    <col min="3080" max="3080" width="22.85546875" style="274" customWidth="1"/>
    <col min="3081" max="3328" width="13.7109375" style="274"/>
    <col min="3329" max="3329" width="22.5703125" style="274" customWidth="1"/>
    <col min="3330" max="3330" width="42.7109375" style="274" customWidth="1"/>
    <col min="3331" max="3331" width="14.28515625" style="274" bestFit="1" customWidth="1"/>
    <col min="3332" max="3332" width="13.85546875" style="274" customWidth="1"/>
    <col min="3333" max="3333" width="15.28515625" style="274" customWidth="1"/>
    <col min="3334" max="3334" width="17.140625" style="274" customWidth="1"/>
    <col min="3335" max="3335" width="14.85546875" style="274" customWidth="1"/>
    <col min="3336" max="3336" width="22.85546875" style="274" customWidth="1"/>
    <col min="3337" max="3584" width="13.7109375" style="274"/>
    <col min="3585" max="3585" width="22.5703125" style="274" customWidth="1"/>
    <col min="3586" max="3586" width="42.7109375" style="274" customWidth="1"/>
    <col min="3587" max="3587" width="14.28515625" style="274" bestFit="1" customWidth="1"/>
    <col min="3588" max="3588" width="13.85546875" style="274" customWidth="1"/>
    <col min="3589" max="3589" width="15.28515625" style="274" customWidth="1"/>
    <col min="3590" max="3590" width="17.140625" style="274" customWidth="1"/>
    <col min="3591" max="3591" width="14.85546875" style="274" customWidth="1"/>
    <col min="3592" max="3592" width="22.85546875" style="274" customWidth="1"/>
    <col min="3593" max="3840" width="13.7109375" style="274"/>
    <col min="3841" max="3841" width="22.5703125" style="274" customWidth="1"/>
    <col min="3842" max="3842" width="42.7109375" style="274" customWidth="1"/>
    <col min="3843" max="3843" width="14.28515625" style="274" bestFit="1" customWidth="1"/>
    <col min="3844" max="3844" width="13.85546875" style="274" customWidth="1"/>
    <col min="3845" max="3845" width="15.28515625" style="274" customWidth="1"/>
    <col min="3846" max="3846" width="17.140625" style="274" customWidth="1"/>
    <col min="3847" max="3847" width="14.85546875" style="274" customWidth="1"/>
    <col min="3848" max="3848" width="22.85546875" style="274" customWidth="1"/>
    <col min="3849" max="4096" width="13.7109375" style="274"/>
    <col min="4097" max="4097" width="22.5703125" style="274" customWidth="1"/>
    <col min="4098" max="4098" width="42.7109375" style="274" customWidth="1"/>
    <col min="4099" max="4099" width="14.28515625" style="274" bestFit="1" customWidth="1"/>
    <col min="4100" max="4100" width="13.85546875" style="274" customWidth="1"/>
    <col min="4101" max="4101" width="15.28515625" style="274" customWidth="1"/>
    <col min="4102" max="4102" width="17.140625" style="274" customWidth="1"/>
    <col min="4103" max="4103" width="14.85546875" style="274" customWidth="1"/>
    <col min="4104" max="4104" width="22.85546875" style="274" customWidth="1"/>
    <col min="4105" max="4352" width="13.7109375" style="274"/>
    <col min="4353" max="4353" width="22.5703125" style="274" customWidth="1"/>
    <col min="4354" max="4354" width="42.7109375" style="274" customWidth="1"/>
    <col min="4355" max="4355" width="14.28515625" style="274" bestFit="1" customWidth="1"/>
    <col min="4356" max="4356" width="13.85546875" style="274" customWidth="1"/>
    <col min="4357" max="4357" width="15.28515625" style="274" customWidth="1"/>
    <col min="4358" max="4358" width="17.140625" style="274" customWidth="1"/>
    <col min="4359" max="4359" width="14.85546875" style="274" customWidth="1"/>
    <col min="4360" max="4360" width="22.85546875" style="274" customWidth="1"/>
    <col min="4361" max="4608" width="13.7109375" style="274"/>
    <col min="4609" max="4609" width="22.5703125" style="274" customWidth="1"/>
    <col min="4610" max="4610" width="42.7109375" style="274" customWidth="1"/>
    <col min="4611" max="4611" width="14.28515625" style="274" bestFit="1" customWidth="1"/>
    <col min="4612" max="4612" width="13.85546875" style="274" customWidth="1"/>
    <col min="4613" max="4613" width="15.28515625" style="274" customWidth="1"/>
    <col min="4614" max="4614" width="17.140625" style="274" customWidth="1"/>
    <col min="4615" max="4615" width="14.85546875" style="274" customWidth="1"/>
    <col min="4616" max="4616" width="22.85546875" style="274" customWidth="1"/>
    <col min="4617" max="4864" width="13.7109375" style="274"/>
    <col min="4865" max="4865" width="22.5703125" style="274" customWidth="1"/>
    <col min="4866" max="4866" width="42.7109375" style="274" customWidth="1"/>
    <col min="4867" max="4867" width="14.28515625" style="274" bestFit="1" customWidth="1"/>
    <col min="4868" max="4868" width="13.85546875" style="274" customWidth="1"/>
    <col min="4869" max="4869" width="15.28515625" style="274" customWidth="1"/>
    <col min="4870" max="4870" width="17.140625" style="274" customWidth="1"/>
    <col min="4871" max="4871" width="14.85546875" style="274" customWidth="1"/>
    <col min="4872" max="4872" width="22.85546875" style="274" customWidth="1"/>
    <col min="4873" max="5120" width="13.7109375" style="274"/>
    <col min="5121" max="5121" width="22.5703125" style="274" customWidth="1"/>
    <col min="5122" max="5122" width="42.7109375" style="274" customWidth="1"/>
    <col min="5123" max="5123" width="14.28515625" style="274" bestFit="1" customWidth="1"/>
    <col min="5124" max="5124" width="13.85546875" style="274" customWidth="1"/>
    <col min="5125" max="5125" width="15.28515625" style="274" customWidth="1"/>
    <col min="5126" max="5126" width="17.140625" style="274" customWidth="1"/>
    <col min="5127" max="5127" width="14.85546875" style="274" customWidth="1"/>
    <col min="5128" max="5128" width="22.85546875" style="274" customWidth="1"/>
    <col min="5129" max="5376" width="13.7109375" style="274"/>
    <col min="5377" max="5377" width="22.5703125" style="274" customWidth="1"/>
    <col min="5378" max="5378" width="42.7109375" style="274" customWidth="1"/>
    <col min="5379" max="5379" width="14.28515625" style="274" bestFit="1" customWidth="1"/>
    <col min="5380" max="5380" width="13.85546875" style="274" customWidth="1"/>
    <col min="5381" max="5381" width="15.28515625" style="274" customWidth="1"/>
    <col min="5382" max="5382" width="17.140625" style="274" customWidth="1"/>
    <col min="5383" max="5383" width="14.85546875" style="274" customWidth="1"/>
    <col min="5384" max="5384" width="22.85546875" style="274" customWidth="1"/>
    <col min="5385" max="5632" width="13.7109375" style="274"/>
    <col min="5633" max="5633" width="22.5703125" style="274" customWidth="1"/>
    <col min="5634" max="5634" width="42.7109375" style="274" customWidth="1"/>
    <col min="5635" max="5635" width="14.28515625" style="274" bestFit="1" customWidth="1"/>
    <col min="5636" max="5636" width="13.85546875" style="274" customWidth="1"/>
    <col min="5637" max="5637" width="15.28515625" style="274" customWidth="1"/>
    <col min="5638" max="5638" width="17.140625" style="274" customWidth="1"/>
    <col min="5639" max="5639" width="14.85546875" style="274" customWidth="1"/>
    <col min="5640" max="5640" width="22.85546875" style="274" customWidth="1"/>
    <col min="5641" max="5888" width="13.7109375" style="274"/>
    <col min="5889" max="5889" width="22.5703125" style="274" customWidth="1"/>
    <col min="5890" max="5890" width="42.7109375" style="274" customWidth="1"/>
    <col min="5891" max="5891" width="14.28515625" style="274" bestFit="1" customWidth="1"/>
    <col min="5892" max="5892" width="13.85546875" style="274" customWidth="1"/>
    <col min="5893" max="5893" width="15.28515625" style="274" customWidth="1"/>
    <col min="5894" max="5894" width="17.140625" style="274" customWidth="1"/>
    <col min="5895" max="5895" width="14.85546875" style="274" customWidth="1"/>
    <col min="5896" max="5896" width="22.85546875" style="274" customWidth="1"/>
    <col min="5897" max="6144" width="13.7109375" style="274"/>
    <col min="6145" max="6145" width="22.5703125" style="274" customWidth="1"/>
    <col min="6146" max="6146" width="42.7109375" style="274" customWidth="1"/>
    <col min="6147" max="6147" width="14.28515625" style="274" bestFit="1" customWidth="1"/>
    <col min="6148" max="6148" width="13.85546875" style="274" customWidth="1"/>
    <col min="6149" max="6149" width="15.28515625" style="274" customWidth="1"/>
    <col min="6150" max="6150" width="17.140625" style="274" customWidth="1"/>
    <col min="6151" max="6151" width="14.85546875" style="274" customWidth="1"/>
    <col min="6152" max="6152" width="22.85546875" style="274" customWidth="1"/>
    <col min="6153" max="6400" width="13.7109375" style="274"/>
    <col min="6401" max="6401" width="22.5703125" style="274" customWidth="1"/>
    <col min="6402" max="6402" width="42.7109375" style="274" customWidth="1"/>
    <col min="6403" max="6403" width="14.28515625" style="274" bestFit="1" customWidth="1"/>
    <col min="6404" max="6404" width="13.85546875" style="274" customWidth="1"/>
    <col min="6405" max="6405" width="15.28515625" style="274" customWidth="1"/>
    <col min="6406" max="6406" width="17.140625" style="274" customWidth="1"/>
    <col min="6407" max="6407" width="14.85546875" style="274" customWidth="1"/>
    <col min="6408" max="6408" width="22.85546875" style="274" customWidth="1"/>
    <col min="6409" max="6656" width="13.7109375" style="274"/>
    <col min="6657" max="6657" width="22.5703125" style="274" customWidth="1"/>
    <col min="6658" max="6658" width="42.7109375" style="274" customWidth="1"/>
    <col min="6659" max="6659" width="14.28515625" style="274" bestFit="1" customWidth="1"/>
    <col min="6660" max="6660" width="13.85546875" style="274" customWidth="1"/>
    <col min="6661" max="6661" width="15.28515625" style="274" customWidth="1"/>
    <col min="6662" max="6662" width="17.140625" style="274" customWidth="1"/>
    <col min="6663" max="6663" width="14.85546875" style="274" customWidth="1"/>
    <col min="6664" max="6664" width="22.85546875" style="274" customWidth="1"/>
    <col min="6665" max="6912" width="13.7109375" style="274"/>
    <col min="6913" max="6913" width="22.5703125" style="274" customWidth="1"/>
    <col min="6914" max="6914" width="42.7109375" style="274" customWidth="1"/>
    <col min="6915" max="6915" width="14.28515625" style="274" bestFit="1" customWidth="1"/>
    <col min="6916" max="6916" width="13.85546875" style="274" customWidth="1"/>
    <col min="6917" max="6917" width="15.28515625" style="274" customWidth="1"/>
    <col min="6918" max="6918" width="17.140625" style="274" customWidth="1"/>
    <col min="6919" max="6919" width="14.85546875" style="274" customWidth="1"/>
    <col min="6920" max="6920" width="22.85546875" style="274" customWidth="1"/>
    <col min="6921" max="7168" width="13.7109375" style="274"/>
    <col min="7169" max="7169" width="22.5703125" style="274" customWidth="1"/>
    <col min="7170" max="7170" width="42.7109375" style="274" customWidth="1"/>
    <col min="7171" max="7171" width="14.28515625" style="274" bestFit="1" customWidth="1"/>
    <col min="7172" max="7172" width="13.85546875" style="274" customWidth="1"/>
    <col min="7173" max="7173" width="15.28515625" style="274" customWidth="1"/>
    <col min="7174" max="7174" width="17.140625" style="274" customWidth="1"/>
    <col min="7175" max="7175" width="14.85546875" style="274" customWidth="1"/>
    <col min="7176" max="7176" width="22.85546875" style="274" customWidth="1"/>
    <col min="7177" max="7424" width="13.7109375" style="274"/>
    <col min="7425" max="7425" width="22.5703125" style="274" customWidth="1"/>
    <col min="7426" max="7426" width="42.7109375" style="274" customWidth="1"/>
    <col min="7427" max="7427" width="14.28515625" style="274" bestFit="1" customWidth="1"/>
    <col min="7428" max="7428" width="13.85546875" style="274" customWidth="1"/>
    <col min="7429" max="7429" width="15.28515625" style="274" customWidth="1"/>
    <col min="7430" max="7430" width="17.140625" style="274" customWidth="1"/>
    <col min="7431" max="7431" width="14.85546875" style="274" customWidth="1"/>
    <col min="7432" max="7432" width="22.85546875" style="274" customWidth="1"/>
    <col min="7433" max="7680" width="13.7109375" style="274"/>
    <col min="7681" max="7681" width="22.5703125" style="274" customWidth="1"/>
    <col min="7682" max="7682" width="42.7109375" style="274" customWidth="1"/>
    <col min="7683" max="7683" width="14.28515625" style="274" bestFit="1" customWidth="1"/>
    <col min="7684" max="7684" width="13.85546875" style="274" customWidth="1"/>
    <col min="7685" max="7685" width="15.28515625" style="274" customWidth="1"/>
    <col min="7686" max="7686" width="17.140625" style="274" customWidth="1"/>
    <col min="7687" max="7687" width="14.85546875" style="274" customWidth="1"/>
    <col min="7688" max="7688" width="22.85546875" style="274" customWidth="1"/>
    <col min="7689" max="7936" width="13.7109375" style="274"/>
    <col min="7937" max="7937" width="22.5703125" style="274" customWidth="1"/>
    <col min="7938" max="7938" width="42.7109375" style="274" customWidth="1"/>
    <col min="7939" max="7939" width="14.28515625" style="274" bestFit="1" customWidth="1"/>
    <col min="7940" max="7940" width="13.85546875" style="274" customWidth="1"/>
    <col min="7941" max="7941" width="15.28515625" style="274" customWidth="1"/>
    <col min="7942" max="7942" width="17.140625" style="274" customWidth="1"/>
    <col min="7943" max="7943" width="14.85546875" style="274" customWidth="1"/>
    <col min="7944" max="7944" width="22.85546875" style="274" customWidth="1"/>
    <col min="7945" max="8192" width="13.7109375" style="274"/>
    <col min="8193" max="8193" width="22.5703125" style="274" customWidth="1"/>
    <col min="8194" max="8194" width="42.7109375" style="274" customWidth="1"/>
    <col min="8195" max="8195" width="14.28515625" style="274" bestFit="1" customWidth="1"/>
    <col min="8196" max="8196" width="13.85546875" style="274" customWidth="1"/>
    <col min="8197" max="8197" width="15.28515625" style="274" customWidth="1"/>
    <col min="8198" max="8198" width="17.140625" style="274" customWidth="1"/>
    <col min="8199" max="8199" width="14.85546875" style="274" customWidth="1"/>
    <col min="8200" max="8200" width="22.85546875" style="274" customWidth="1"/>
    <col min="8201" max="8448" width="13.7109375" style="274"/>
    <col min="8449" max="8449" width="22.5703125" style="274" customWidth="1"/>
    <col min="8450" max="8450" width="42.7109375" style="274" customWidth="1"/>
    <col min="8451" max="8451" width="14.28515625" style="274" bestFit="1" customWidth="1"/>
    <col min="8452" max="8452" width="13.85546875" style="274" customWidth="1"/>
    <col min="8453" max="8453" width="15.28515625" style="274" customWidth="1"/>
    <col min="8454" max="8454" width="17.140625" style="274" customWidth="1"/>
    <col min="8455" max="8455" width="14.85546875" style="274" customWidth="1"/>
    <col min="8456" max="8456" width="22.85546875" style="274" customWidth="1"/>
    <col min="8457" max="8704" width="13.7109375" style="274"/>
    <col min="8705" max="8705" width="22.5703125" style="274" customWidth="1"/>
    <col min="8706" max="8706" width="42.7109375" style="274" customWidth="1"/>
    <col min="8707" max="8707" width="14.28515625" style="274" bestFit="1" customWidth="1"/>
    <col min="8708" max="8708" width="13.85546875" style="274" customWidth="1"/>
    <col min="8709" max="8709" width="15.28515625" style="274" customWidth="1"/>
    <col min="8710" max="8710" width="17.140625" style="274" customWidth="1"/>
    <col min="8711" max="8711" width="14.85546875" style="274" customWidth="1"/>
    <col min="8712" max="8712" width="22.85546875" style="274" customWidth="1"/>
    <col min="8713" max="8960" width="13.7109375" style="274"/>
    <col min="8961" max="8961" width="22.5703125" style="274" customWidth="1"/>
    <col min="8962" max="8962" width="42.7109375" style="274" customWidth="1"/>
    <col min="8963" max="8963" width="14.28515625" style="274" bestFit="1" customWidth="1"/>
    <col min="8964" max="8964" width="13.85546875" style="274" customWidth="1"/>
    <col min="8965" max="8965" width="15.28515625" style="274" customWidth="1"/>
    <col min="8966" max="8966" width="17.140625" style="274" customWidth="1"/>
    <col min="8967" max="8967" width="14.85546875" style="274" customWidth="1"/>
    <col min="8968" max="8968" width="22.85546875" style="274" customWidth="1"/>
    <col min="8969" max="9216" width="13.7109375" style="274"/>
    <col min="9217" max="9217" width="22.5703125" style="274" customWidth="1"/>
    <col min="9218" max="9218" width="42.7109375" style="274" customWidth="1"/>
    <col min="9219" max="9219" width="14.28515625" style="274" bestFit="1" customWidth="1"/>
    <col min="9220" max="9220" width="13.85546875" style="274" customWidth="1"/>
    <col min="9221" max="9221" width="15.28515625" style="274" customWidth="1"/>
    <col min="9222" max="9222" width="17.140625" style="274" customWidth="1"/>
    <col min="9223" max="9223" width="14.85546875" style="274" customWidth="1"/>
    <col min="9224" max="9224" width="22.85546875" style="274" customWidth="1"/>
    <col min="9225" max="9472" width="13.7109375" style="274"/>
    <col min="9473" max="9473" width="22.5703125" style="274" customWidth="1"/>
    <col min="9474" max="9474" width="42.7109375" style="274" customWidth="1"/>
    <col min="9475" max="9475" width="14.28515625" style="274" bestFit="1" customWidth="1"/>
    <col min="9476" max="9476" width="13.85546875" style="274" customWidth="1"/>
    <col min="9477" max="9477" width="15.28515625" style="274" customWidth="1"/>
    <col min="9478" max="9478" width="17.140625" style="274" customWidth="1"/>
    <col min="9479" max="9479" width="14.85546875" style="274" customWidth="1"/>
    <col min="9480" max="9480" width="22.85546875" style="274" customWidth="1"/>
    <col min="9481" max="9728" width="13.7109375" style="274"/>
    <col min="9729" max="9729" width="22.5703125" style="274" customWidth="1"/>
    <col min="9730" max="9730" width="42.7109375" style="274" customWidth="1"/>
    <col min="9731" max="9731" width="14.28515625" style="274" bestFit="1" customWidth="1"/>
    <col min="9732" max="9732" width="13.85546875" style="274" customWidth="1"/>
    <col min="9733" max="9733" width="15.28515625" style="274" customWidth="1"/>
    <col min="9734" max="9734" width="17.140625" style="274" customWidth="1"/>
    <col min="9735" max="9735" width="14.85546875" style="274" customWidth="1"/>
    <col min="9736" max="9736" width="22.85546875" style="274" customWidth="1"/>
    <col min="9737" max="9984" width="13.7109375" style="274"/>
    <col min="9985" max="9985" width="22.5703125" style="274" customWidth="1"/>
    <col min="9986" max="9986" width="42.7109375" style="274" customWidth="1"/>
    <col min="9987" max="9987" width="14.28515625" style="274" bestFit="1" customWidth="1"/>
    <col min="9988" max="9988" width="13.85546875" style="274" customWidth="1"/>
    <col min="9989" max="9989" width="15.28515625" style="274" customWidth="1"/>
    <col min="9990" max="9990" width="17.140625" style="274" customWidth="1"/>
    <col min="9991" max="9991" width="14.85546875" style="274" customWidth="1"/>
    <col min="9992" max="9992" width="22.85546875" style="274" customWidth="1"/>
    <col min="9993" max="10240" width="13.7109375" style="274"/>
    <col min="10241" max="10241" width="22.5703125" style="274" customWidth="1"/>
    <col min="10242" max="10242" width="42.7109375" style="274" customWidth="1"/>
    <col min="10243" max="10243" width="14.28515625" style="274" bestFit="1" customWidth="1"/>
    <col min="10244" max="10244" width="13.85546875" style="274" customWidth="1"/>
    <col min="10245" max="10245" width="15.28515625" style="274" customWidth="1"/>
    <col min="10246" max="10246" width="17.140625" style="274" customWidth="1"/>
    <col min="10247" max="10247" width="14.85546875" style="274" customWidth="1"/>
    <col min="10248" max="10248" width="22.85546875" style="274" customWidth="1"/>
    <col min="10249" max="10496" width="13.7109375" style="274"/>
    <col min="10497" max="10497" width="22.5703125" style="274" customWidth="1"/>
    <col min="10498" max="10498" width="42.7109375" style="274" customWidth="1"/>
    <col min="10499" max="10499" width="14.28515625" style="274" bestFit="1" customWidth="1"/>
    <col min="10500" max="10500" width="13.85546875" style="274" customWidth="1"/>
    <col min="10501" max="10501" width="15.28515625" style="274" customWidth="1"/>
    <col min="10502" max="10502" width="17.140625" style="274" customWidth="1"/>
    <col min="10503" max="10503" width="14.85546875" style="274" customWidth="1"/>
    <col min="10504" max="10504" width="22.85546875" style="274" customWidth="1"/>
    <col min="10505" max="10752" width="13.7109375" style="274"/>
    <col min="10753" max="10753" width="22.5703125" style="274" customWidth="1"/>
    <col min="10754" max="10754" width="42.7109375" style="274" customWidth="1"/>
    <col min="10755" max="10755" width="14.28515625" style="274" bestFit="1" customWidth="1"/>
    <col min="10756" max="10756" width="13.85546875" style="274" customWidth="1"/>
    <col min="10757" max="10757" width="15.28515625" style="274" customWidth="1"/>
    <col min="10758" max="10758" width="17.140625" style="274" customWidth="1"/>
    <col min="10759" max="10759" width="14.85546875" style="274" customWidth="1"/>
    <col min="10760" max="10760" width="22.85546875" style="274" customWidth="1"/>
    <col min="10761" max="11008" width="13.7109375" style="274"/>
    <col min="11009" max="11009" width="22.5703125" style="274" customWidth="1"/>
    <col min="11010" max="11010" width="42.7109375" style="274" customWidth="1"/>
    <col min="11011" max="11011" width="14.28515625" style="274" bestFit="1" customWidth="1"/>
    <col min="11012" max="11012" width="13.85546875" style="274" customWidth="1"/>
    <col min="11013" max="11013" width="15.28515625" style="274" customWidth="1"/>
    <col min="11014" max="11014" width="17.140625" style="274" customWidth="1"/>
    <col min="11015" max="11015" width="14.85546875" style="274" customWidth="1"/>
    <col min="11016" max="11016" width="22.85546875" style="274" customWidth="1"/>
    <col min="11017" max="11264" width="13.7109375" style="274"/>
    <col min="11265" max="11265" width="22.5703125" style="274" customWidth="1"/>
    <col min="11266" max="11266" width="42.7109375" style="274" customWidth="1"/>
    <col min="11267" max="11267" width="14.28515625" style="274" bestFit="1" customWidth="1"/>
    <col min="11268" max="11268" width="13.85546875" style="274" customWidth="1"/>
    <col min="11269" max="11269" width="15.28515625" style="274" customWidth="1"/>
    <col min="11270" max="11270" width="17.140625" style="274" customWidth="1"/>
    <col min="11271" max="11271" width="14.85546875" style="274" customWidth="1"/>
    <col min="11272" max="11272" width="22.85546875" style="274" customWidth="1"/>
    <col min="11273" max="11520" width="13.7109375" style="274"/>
    <col min="11521" max="11521" width="22.5703125" style="274" customWidth="1"/>
    <col min="11522" max="11522" width="42.7109375" style="274" customWidth="1"/>
    <col min="11523" max="11523" width="14.28515625" style="274" bestFit="1" customWidth="1"/>
    <col min="11524" max="11524" width="13.85546875" style="274" customWidth="1"/>
    <col min="11525" max="11525" width="15.28515625" style="274" customWidth="1"/>
    <col min="11526" max="11526" width="17.140625" style="274" customWidth="1"/>
    <col min="11527" max="11527" width="14.85546875" style="274" customWidth="1"/>
    <col min="11528" max="11528" width="22.85546875" style="274" customWidth="1"/>
    <col min="11529" max="11776" width="13.7109375" style="274"/>
    <col min="11777" max="11777" width="22.5703125" style="274" customWidth="1"/>
    <col min="11778" max="11778" width="42.7109375" style="274" customWidth="1"/>
    <col min="11779" max="11779" width="14.28515625" style="274" bestFit="1" customWidth="1"/>
    <col min="11780" max="11780" width="13.85546875" style="274" customWidth="1"/>
    <col min="11781" max="11781" width="15.28515625" style="274" customWidth="1"/>
    <col min="11782" max="11782" width="17.140625" style="274" customWidth="1"/>
    <col min="11783" max="11783" width="14.85546875" style="274" customWidth="1"/>
    <col min="11784" max="11784" width="22.85546875" style="274" customWidth="1"/>
    <col min="11785" max="12032" width="13.7109375" style="274"/>
    <col min="12033" max="12033" width="22.5703125" style="274" customWidth="1"/>
    <col min="12034" max="12034" width="42.7109375" style="274" customWidth="1"/>
    <col min="12035" max="12035" width="14.28515625" style="274" bestFit="1" customWidth="1"/>
    <col min="12036" max="12036" width="13.85546875" style="274" customWidth="1"/>
    <col min="12037" max="12037" width="15.28515625" style="274" customWidth="1"/>
    <col min="12038" max="12038" width="17.140625" style="274" customWidth="1"/>
    <col min="12039" max="12039" width="14.85546875" style="274" customWidth="1"/>
    <col min="12040" max="12040" width="22.85546875" style="274" customWidth="1"/>
    <col min="12041" max="12288" width="13.7109375" style="274"/>
    <col min="12289" max="12289" width="22.5703125" style="274" customWidth="1"/>
    <col min="12290" max="12290" width="42.7109375" style="274" customWidth="1"/>
    <col min="12291" max="12291" width="14.28515625" style="274" bestFit="1" customWidth="1"/>
    <col min="12292" max="12292" width="13.85546875" style="274" customWidth="1"/>
    <col min="12293" max="12293" width="15.28515625" style="274" customWidth="1"/>
    <col min="12294" max="12294" width="17.140625" style="274" customWidth="1"/>
    <col min="12295" max="12295" width="14.85546875" style="274" customWidth="1"/>
    <col min="12296" max="12296" width="22.85546875" style="274" customWidth="1"/>
    <col min="12297" max="12544" width="13.7109375" style="274"/>
    <col min="12545" max="12545" width="22.5703125" style="274" customWidth="1"/>
    <col min="12546" max="12546" width="42.7109375" style="274" customWidth="1"/>
    <col min="12547" max="12547" width="14.28515625" style="274" bestFit="1" customWidth="1"/>
    <col min="12548" max="12548" width="13.85546875" style="274" customWidth="1"/>
    <col min="12549" max="12549" width="15.28515625" style="274" customWidth="1"/>
    <col min="12550" max="12550" width="17.140625" style="274" customWidth="1"/>
    <col min="12551" max="12551" width="14.85546875" style="274" customWidth="1"/>
    <col min="12552" max="12552" width="22.85546875" style="274" customWidth="1"/>
    <col min="12553" max="12800" width="13.7109375" style="274"/>
    <col min="12801" max="12801" width="22.5703125" style="274" customWidth="1"/>
    <col min="12802" max="12802" width="42.7109375" style="274" customWidth="1"/>
    <col min="12803" max="12803" width="14.28515625" style="274" bestFit="1" customWidth="1"/>
    <col min="12804" max="12804" width="13.85546875" style="274" customWidth="1"/>
    <col min="12805" max="12805" width="15.28515625" style="274" customWidth="1"/>
    <col min="12806" max="12806" width="17.140625" style="274" customWidth="1"/>
    <col min="12807" max="12807" width="14.85546875" style="274" customWidth="1"/>
    <col min="12808" max="12808" width="22.85546875" style="274" customWidth="1"/>
    <col min="12809" max="13056" width="13.7109375" style="274"/>
    <col min="13057" max="13057" width="22.5703125" style="274" customWidth="1"/>
    <col min="13058" max="13058" width="42.7109375" style="274" customWidth="1"/>
    <col min="13059" max="13059" width="14.28515625" style="274" bestFit="1" customWidth="1"/>
    <col min="13060" max="13060" width="13.85546875" style="274" customWidth="1"/>
    <col min="13061" max="13061" width="15.28515625" style="274" customWidth="1"/>
    <col min="13062" max="13062" width="17.140625" style="274" customWidth="1"/>
    <col min="13063" max="13063" width="14.85546875" style="274" customWidth="1"/>
    <col min="13064" max="13064" width="22.85546875" style="274" customWidth="1"/>
    <col min="13065" max="13312" width="13.7109375" style="274"/>
    <col min="13313" max="13313" width="22.5703125" style="274" customWidth="1"/>
    <col min="13314" max="13314" width="42.7109375" style="274" customWidth="1"/>
    <col min="13315" max="13315" width="14.28515625" style="274" bestFit="1" customWidth="1"/>
    <col min="13316" max="13316" width="13.85546875" style="274" customWidth="1"/>
    <col min="13317" max="13317" width="15.28515625" style="274" customWidth="1"/>
    <col min="13318" max="13318" width="17.140625" style="274" customWidth="1"/>
    <col min="13319" max="13319" width="14.85546875" style="274" customWidth="1"/>
    <col min="13320" max="13320" width="22.85546875" style="274" customWidth="1"/>
    <col min="13321" max="13568" width="13.7109375" style="274"/>
    <col min="13569" max="13569" width="22.5703125" style="274" customWidth="1"/>
    <col min="13570" max="13570" width="42.7109375" style="274" customWidth="1"/>
    <col min="13571" max="13571" width="14.28515625" style="274" bestFit="1" customWidth="1"/>
    <col min="13572" max="13572" width="13.85546875" style="274" customWidth="1"/>
    <col min="13573" max="13573" width="15.28515625" style="274" customWidth="1"/>
    <col min="13574" max="13574" width="17.140625" style="274" customWidth="1"/>
    <col min="13575" max="13575" width="14.85546875" style="274" customWidth="1"/>
    <col min="13576" max="13576" width="22.85546875" style="274" customWidth="1"/>
    <col min="13577" max="13824" width="13.7109375" style="274"/>
    <col min="13825" max="13825" width="22.5703125" style="274" customWidth="1"/>
    <col min="13826" max="13826" width="42.7109375" style="274" customWidth="1"/>
    <col min="13827" max="13827" width="14.28515625" style="274" bestFit="1" customWidth="1"/>
    <col min="13828" max="13828" width="13.85546875" style="274" customWidth="1"/>
    <col min="13829" max="13829" width="15.28515625" style="274" customWidth="1"/>
    <col min="13830" max="13830" width="17.140625" style="274" customWidth="1"/>
    <col min="13831" max="13831" width="14.85546875" style="274" customWidth="1"/>
    <col min="13832" max="13832" width="22.85546875" style="274" customWidth="1"/>
    <col min="13833" max="14080" width="13.7109375" style="274"/>
    <col min="14081" max="14081" width="22.5703125" style="274" customWidth="1"/>
    <col min="14082" max="14082" width="42.7109375" style="274" customWidth="1"/>
    <col min="14083" max="14083" width="14.28515625" style="274" bestFit="1" customWidth="1"/>
    <col min="14084" max="14084" width="13.85546875" style="274" customWidth="1"/>
    <col min="14085" max="14085" width="15.28515625" style="274" customWidth="1"/>
    <col min="14086" max="14086" width="17.140625" style="274" customWidth="1"/>
    <col min="14087" max="14087" width="14.85546875" style="274" customWidth="1"/>
    <col min="14088" max="14088" width="22.85546875" style="274" customWidth="1"/>
    <col min="14089" max="14336" width="13.7109375" style="274"/>
    <col min="14337" max="14337" width="22.5703125" style="274" customWidth="1"/>
    <col min="14338" max="14338" width="42.7109375" style="274" customWidth="1"/>
    <col min="14339" max="14339" width="14.28515625" style="274" bestFit="1" customWidth="1"/>
    <col min="14340" max="14340" width="13.85546875" style="274" customWidth="1"/>
    <col min="14341" max="14341" width="15.28515625" style="274" customWidth="1"/>
    <col min="14342" max="14342" width="17.140625" style="274" customWidth="1"/>
    <col min="14343" max="14343" width="14.85546875" style="274" customWidth="1"/>
    <col min="14344" max="14344" width="22.85546875" style="274" customWidth="1"/>
    <col min="14345" max="14592" width="13.7109375" style="274"/>
    <col min="14593" max="14593" width="22.5703125" style="274" customWidth="1"/>
    <col min="14594" max="14594" width="42.7109375" style="274" customWidth="1"/>
    <col min="14595" max="14595" width="14.28515625" style="274" bestFit="1" customWidth="1"/>
    <col min="14596" max="14596" width="13.85546875" style="274" customWidth="1"/>
    <col min="14597" max="14597" width="15.28515625" style="274" customWidth="1"/>
    <col min="14598" max="14598" width="17.140625" style="274" customWidth="1"/>
    <col min="14599" max="14599" width="14.85546875" style="274" customWidth="1"/>
    <col min="14600" max="14600" width="22.85546875" style="274" customWidth="1"/>
    <col min="14601" max="14848" width="13.7109375" style="274"/>
    <col min="14849" max="14849" width="22.5703125" style="274" customWidth="1"/>
    <col min="14850" max="14850" width="42.7109375" style="274" customWidth="1"/>
    <col min="14851" max="14851" width="14.28515625" style="274" bestFit="1" customWidth="1"/>
    <col min="14852" max="14852" width="13.85546875" style="274" customWidth="1"/>
    <col min="14853" max="14853" width="15.28515625" style="274" customWidth="1"/>
    <col min="14854" max="14854" width="17.140625" style="274" customWidth="1"/>
    <col min="14855" max="14855" width="14.85546875" style="274" customWidth="1"/>
    <col min="14856" max="14856" width="22.85546875" style="274" customWidth="1"/>
    <col min="14857" max="15104" width="13.7109375" style="274"/>
    <col min="15105" max="15105" width="22.5703125" style="274" customWidth="1"/>
    <col min="15106" max="15106" width="42.7109375" style="274" customWidth="1"/>
    <col min="15107" max="15107" width="14.28515625" style="274" bestFit="1" customWidth="1"/>
    <col min="15108" max="15108" width="13.85546875" style="274" customWidth="1"/>
    <col min="15109" max="15109" width="15.28515625" style="274" customWidth="1"/>
    <col min="15110" max="15110" width="17.140625" style="274" customWidth="1"/>
    <col min="15111" max="15111" width="14.85546875" style="274" customWidth="1"/>
    <col min="15112" max="15112" width="22.85546875" style="274" customWidth="1"/>
    <col min="15113" max="15360" width="13.7109375" style="274"/>
    <col min="15361" max="15361" width="22.5703125" style="274" customWidth="1"/>
    <col min="15362" max="15362" width="42.7109375" style="274" customWidth="1"/>
    <col min="15363" max="15363" width="14.28515625" style="274" bestFit="1" customWidth="1"/>
    <col min="15364" max="15364" width="13.85546875" style="274" customWidth="1"/>
    <col min="15365" max="15365" width="15.28515625" style="274" customWidth="1"/>
    <col min="15366" max="15366" width="17.140625" style="274" customWidth="1"/>
    <col min="15367" max="15367" width="14.85546875" style="274" customWidth="1"/>
    <col min="15368" max="15368" width="22.85546875" style="274" customWidth="1"/>
    <col min="15369" max="15616" width="13.7109375" style="274"/>
    <col min="15617" max="15617" width="22.5703125" style="274" customWidth="1"/>
    <col min="15618" max="15618" width="42.7109375" style="274" customWidth="1"/>
    <col min="15619" max="15619" width="14.28515625" style="274" bestFit="1" customWidth="1"/>
    <col min="15620" max="15620" width="13.85546875" style="274" customWidth="1"/>
    <col min="15621" max="15621" width="15.28515625" style="274" customWidth="1"/>
    <col min="15622" max="15622" width="17.140625" style="274" customWidth="1"/>
    <col min="15623" max="15623" width="14.85546875" style="274" customWidth="1"/>
    <col min="15624" max="15624" width="22.85546875" style="274" customWidth="1"/>
    <col min="15625" max="15872" width="13.7109375" style="274"/>
    <col min="15873" max="15873" width="22.5703125" style="274" customWidth="1"/>
    <col min="15874" max="15874" width="42.7109375" style="274" customWidth="1"/>
    <col min="15875" max="15875" width="14.28515625" style="274" bestFit="1" customWidth="1"/>
    <col min="15876" max="15876" width="13.85546875" style="274" customWidth="1"/>
    <col min="15877" max="15877" width="15.28515625" style="274" customWidth="1"/>
    <col min="15878" max="15878" width="17.140625" style="274" customWidth="1"/>
    <col min="15879" max="15879" width="14.85546875" style="274" customWidth="1"/>
    <col min="15880" max="15880" width="22.85546875" style="274" customWidth="1"/>
    <col min="15881" max="16128" width="13.7109375" style="274"/>
    <col min="16129" max="16129" width="22.5703125" style="274" customWidth="1"/>
    <col min="16130" max="16130" width="42.7109375" style="274" customWidth="1"/>
    <col min="16131" max="16131" width="14.28515625" style="274" bestFit="1" customWidth="1"/>
    <col min="16132" max="16132" width="13.85546875" style="274" customWidth="1"/>
    <col min="16133" max="16133" width="15.28515625" style="274" customWidth="1"/>
    <col min="16134" max="16134" width="17.140625" style="274" customWidth="1"/>
    <col min="16135" max="16135" width="14.85546875" style="274" customWidth="1"/>
    <col min="16136" max="16136" width="22.85546875" style="274" customWidth="1"/>
    <col min="16137" max="16384" width="13.7109375" style="274"/>
  </cols>
  <sheetData>
    <row r="1" spans="1:8" ht="11.25" customHeight="1">
      <c r="A1" s="3" t="s">
        <v>43</v>
      </c>
      <c r="B1" s="3"/>
      <c r="C1" s="4"/>
      <c r="D1" s="414"/>
      <c r="E1" s="414"/>
      <c r="F1" s="414"/>
      <c r="G1" s="414"/>
      <c r="H1" s="412" t="s">
        <v>44</v>
      </c>
    </row>
    <row r="2" spans="1:8">
      <c r="A2" s="3" t="s">
        <v>1546</v>
      </c>
      <c r="B2" s="3"/>
      <c r="C2" s="4"/>
      <c r="D2" s="414"/>
      <c r="E2" s="414"/>
      <c r="F2" s="414"/>
      <c r="G2" s="414"/>
      <c r="H2" s="21"/>
    </row>
    <row r="3" spans="1:8">
      <c r="H3" s="21"/>
    </row>
    <row r="4" spans="1:8" s="19" customFormat="1">
      <c r="C4" s="21"/>
      <c r="D4" s="21"/>
      <c r="E4" s="21"/>
      <c r="F4" s="21"/>
      <c r="G4" s="21"/>
      <c r="H4" s="21"/>
    </row>
    <row r="5" spans="1:8" ht="11.25" customHeight="1">
      <c r="A5" s="65" t="s">
        <v>1604</v>
      </c>
      <c r="B5" s="366"/>
      <c r="C5" s="78"/>
      <c r="D5" s="78"/>
      <c r="E5" s="78"/>
      <c r="F5" s="78"/>
      <c r="G5" s="78"/>
      <c r="H5" s="39" t="s">
        <v>87</v>
      </c>
    </row>
    <row r="6" spans="1:8">
      <c r="A6" s="1025"/>
      <c r="B6" s="1028"/>
    </row>
    <row r="7" spans="1:8" ht="15" customHeight="1">
      <c r="A7" s="15" t="s">
        <v>46</v>
      </c>
      <c r="B7" s="16" t="s">
        <v>47</v>
      </c>
      <c r="C7" s="39" t="s">
        <v>48</v>
      </c>
      <c r="D7" s="39" t="s">
        <v>55</v>
      </c>
      <c r="E7" s="39" t="s">
        <v>56</v>
      </c>
      <c r="F7" s="39" t="s">
        <v>57</v>
      </c>
      <c r="G7" s="39" t="s">
        <v>58</v>
      </c>
      <c r="H7" s="39" t="s">
        <v>59</v>
      </c>
    </row>
    <row r="8" spans="1:8" customFormat="1" ht="15">
      <c r="A8" s="155" t="s">
        <v>1605</v>
      </c>
      <c r="B8" s="155" t="s">
        <v>1606</v>
      </c>
      <c r="C8" s="132">
        <v>4640</v>
      </c>
      <c r="D8" s="132">
        <v>4640</v>
      </c>
      <c r="E8" s="132">
        <v>0</v>
      </c>
      <c r="F8" s="132">
        <v>0</v>
      </c>
      <c r="G8" s="132">
        <v>0</v>
      </c>
      <c r="H8" s="181" t="s">
        <v>1607</v>
      </c>
    </row>
    <row r="9" spans="1:8" customFormat="1" ht="15">
      <c r="A9" s="155" t="s">
        <v>1608</v>
      </c>
      <c r="B9" s="155" t="s">
        <v>1609</v>
      </c>
      <c r="C9" s="132">
        <v>1508</v>
      </c>
      <c r="D9" s="132">
        <v>1508</v>
      </c>
      <c r="E9" s="132">
        <v>0</v>
      </c>
      <c r="F9" s="132">
        <v>0</v>
      </c>
      <c r="G9" s="132">
        <v>0</v>
      </c>
      <c r="H9" s="181" t="s">
        <v>1610</v>
      </c>
    </row>
    <row r="10" spans="1:8" customFormat="1" ht="15">
      <c r="A10" s="155" t="s">
        <v>1611</v>
      </c>
      <c r="B10" s="155" t="s">
        <v>1612</v>
      </c>
      <c r="C10" s="132">
        <v>105717.95</v>
      </c>
      <c r="D10" s="132">
        <v>105717.95</v>
      </c>
      <c r="E10" s="132">
        <v>0</v>
      </c>
      <c r="F10" s="132">
        <v>0</v>
      </c>
      <c r="G10" s="132">
        <v>0</v>
      </c>
      <c r="H10" s="181" t="s">
        <v>1610</v>
      </c>
    </row>
    <row r="11" spans="1:8" customFormat="1" ht="15">
      <c r="A11" s="155" t="s">
        <v>1613</v>
      </c>
      <c r="B11" s="155" t="s">
        <v>1614</v>
      </c>
      <c r="C11" s="132">
        <v>11963.16</v>
      </c>
      <c r="D11" s="132">
        <v>11963.16</v>
      </c>
      <c r="E11" s="132">
        <v>0</v>
      </c>
      <c r="F11" s="132">
        <v>0</v>
      </c>
      <c r="G11" s="132">
        <v>0</v>
      </c>
      <c r="H11" s="181" t="s">
        <v>1607</v>
      </c>
    </row>
    <row r="12" spans="1:8" customFormat="1" ht="15">
      <c r="A12" s="155" t="s">
        <v>1615</v>
      </c>
      <c r="B12" s="155" t="s">
        <v>1616</v>
      </c>
      <c r="C12" s="132">
        <v>132375.72</v>
      </c>
      <c r="D12" s="132">
        <v>132375.72</v>
      </c>
      <c r="E12" s="132">
        <v>0</v>
      </c>
      <c r="F12" s="132">
        <v>0</v>
      </c>
      <c r="G12" s="132">
        <v>0</v>
      </c>
      <c r="H12" s="181" t="s">
        <v>1617</v>
      </c>
    </row>
    <row r="13" spans="1:8" customFormat="1" ht="15">
      <c r="A13" s="155" t="s">
        <v>1618</v>
      </c>
      <c r="B13" s="155" t="s">
        <v>1619</v>
      </c>
      <c r="C13" s="132">
        <v>90000</v>
      </c>
      <c r="D13" s="132">
        <v>90000</v>
      </c>
      <c r="E13" s="132">
        <v>0</v>
      </c>
      <c r="F13" s="132">
        <v>0</v>
      </c>
      <c r="G13" s="132">
        <v>0</v>
      </c>
      <c r="H13" s="181" t="s">
        <v>1610</v>
      </c>
    </row>
    <row r="14" spans="1:8" customFormat="1" ht="15">
      <c r="A14" s="155" t="s">
        <v>1620</v>
      </c>
      <c r="B14" s="155" t="s">
        <v>1621</v>
      </c>
      <c r="C14" s="132">
        <v>3585</v>
      </c>
      <c r="D14" s="132">
        <v>3585</v>
      </c>
      <c r="E14" s="132">
        <v>0</v>
      </c>
      <c r="F14" s="132">
        <v>0</v>
      </c>
      <c r="G14" s="132">
        <v>0</v>
      </c>
      <c r="H14" s="181" t="s">
        <v>1610</v>
      </c>
    </row>
    <row r="15" spans="1:8" customFormat="1" ht="15">
      <c r="A15" s="155" t="s">
        <v>1622</v>
      </c>
      <c r="B15" s="155" t="s">
        <v>1623</v>
      </c>
      <c r="C15" s="132">
        <v>5568</v>
      </c>
      <c r="D15" s="132">
        <v>5568</v>
      </c>
      <c r="E15" s="132">
        <v>0</v>
      </c>
      <c r="F15" s="132">
        <v>0</v>
      </c>
      <c r="G15" s="132">
        <v>0</v>
      </c>
      <c r="H15" s="181" t="s">
        <v>1607</v>
      </c>
    </row>
    <row r="16" spans="1:8" customFormat="1" ht="15">
      <c r="A16" s="155" t="s">
        <v>1624</v>
      </c>
      <c r="B16" s="155" t="s">
        <v>1625</v>
      </c>
      <c r="C16" s="132">
        <v>68666.679999999993</v>
      </c>
      <c r="D16" s="132">
        <v>68666.679999999993</v>
      </c>
      <c r="E16" s="132">
        <v>0</v>
      </c>
      <c r="F16" s="132">
        <v>0</v>
      </c>
      <c r="G16" s="132">
        <v>0</v>
      </c>
      <c r="H16" s="181" t="s">
        <v>1610</v>
      </c>
    </row>
    <row r="17" spans="1:8" customFormat="1" ht="23.25">
      <c r="A17" s="155" t="s">
        <v>1626</v>
      </c>
      <c r="B17" s="155" t="s">
        <v>1627</v>
      </c>
      <c r="C17" s="132">
        <v>12000</v>
      </c>
      <c r="D17" s="132">
        <v>12000</v>
      </c>
      <c r="E17" s="132">
        <v>0</v>
      </c>
      <c r="F17" s="132">
        <v>0</v>
      </c>
      <c r="G17" s="132">
        <v>0</v>
      </c>
      <c r="H17" s="181" t="s">
        <v>1610</v>
      </c>
    </row>
    <row r="18" spans="1:8" customFormat="1" ht="15">
      <c r="A18" s="155" t="s">
        <v>1628</v>
      </c>
      <c r="B18" s="155" t="s">
        <v>1629</v>
      </c>
      <c r="C18" s="132">
        <v>294500.28999999998</v>
      </c>
      <c r="D18" s="132">
        <v>294500.28999999998</v>
      </c>
      <c r="E18" s="132">
        <v>0</v>
      </c>
      <c r="F18" s="132">
        <v>0</v>
      </c>
      <c r="G18" s="132">
        <v>0</v>
      </c>
      <c r="H18" s="181" t="s">
        <v>1630</v>
      </c>
    </row>
    <row r="19" spans="1:8" customFormat="1" ht="15">
      <c r="A19" s="155" t="s">
        <v>1631</v>
      </c>
      <c r="B19" s="155" t="s">
        <v>1632</v>
      </c>
      <c r="C19" s="132">
        <v>1557.31</v>
      </c>
      <c r="D19" s="132">
        <v>1557.31</v>
      </c>
      <c r="E19" s="132">
        <v>0</v>
      </c>
      <c r="F19" s="132">
        <v>0</v>
      </c>
      <c r="G19" s="132">
        <v>0</v>
      </c>
      <c r="H19" s="181" t="s">
        <v>1610</v>
      </c>
    </row>
    <row r="20" spans="1:8" customFormat="1" ht="15">
      <c r="A20" s="155" t="s">
        <v>1633</v>
      </c>
      <c r="B20" s="155" t="s">
        <v>1634</v>
      </c>
      <c r="C20" s="132">
        <v>17030.650000000001</v>
      </c>
      <c r="D20" s="132">
        <v>17030.650000000001</v>
      </c>
      <c r="E20" s="132">
        <v>0</v>
      </c>
      <c r="F20" s="132">
        <v>0</v>
      </c>
      <c r="G20" s="132">
        <v>0</v>
      </c>
      <c r="H20" s="181" t="s">
        <v>1607</v>
      </c>
    </row>
    <row r="21" spans="1:8" customFormat="1" ht="15">
      <c r="A21" s="155" t="s">
        <v>1635</v>
      </c>
      <c r="B21" s="155" t="s">
        <v>1636</v>
      </c>
      <c r="C21" s="132">
        <v>1496.92</v>
      </c>
      <c r="D21" s="132">
        <v>1496.92</v>
      </c>
      <c r="E21" s="132">
        <v>0</v>
      </c>
      <c r="F21" s="132">
        <v>0</v>
      </c>
      <c r="G21" s="132">
        <v>0</v>
      </c>
      <c r="H21" s="181" t="s">
        <v>1610</v>
      </c>
    </row>
    <row r="22" spans="1:8" customFormat="1" ht="15">
      <c r="A22" s="155" t="s">
        <v>1637</v>
      </c>
      <c r="B22" s="155" t="s">
        <v>1638</v>
      </c>
      <c r="C22" s="132">
        <v>3132</v>
      </c>
      <c r="D22" s="132">
        <v>3132</v>
      </c>
      <c r="E22" s="132">
        <v>0</v>
      </c>
      <c r="F22" s="132">
        <v>0</v>
      </c>
      <c r="G22" s="132">
        <v>0</v>
      </c>
      <c r="H22" s="181" t="s">
        <v>1610</v>
      </c>
    </row>
    <row r="23" spans="1:8" customFormat="1" ht="15">
      <c r="A23" s="155" t="s">
        <v>1639</v>
      </c>
      <c r="B23" s="155" t="s">
        <v>1640</v>
      </c>
      <c r="C23" s="132">
        <v>94152.95</v>
      </c>
      <c r="D23" s="132">
        <v>0</v>
      </c>
      <c r="E23" s="132">
        <v>94152.95</v>
      </c>
      <c r="F23" s="132">
        <v>0</v>
      </c>
      <c r="G23" s="132">
        <v>0</v>
      </c>
      <c r="H23" s="181" t="s">
        <v>1630</v>
      </c>
    </row>
    <row r="24" spans="1:8" customFormat="1" ht="15">
      <c r="A24" s="155" t="s">
        <v>1641</v>
      </c>
      <c r="B24" s="155" t="s">
        <v>1642</v>
      </c>
      <c r="C24" s="132">
        <v>1523.78</v>
      </c>
      <c r="D24" s="132">
        <v>1523.78</v>
      </c>
      <c r="E24" s="132">
        <v>0</v>
      </c>
      <c r="F24" s="132">
        <v>0</v>
      </c>
      <c r="G24" s="132">
        <v>0</v>
      </c>
      <c r="H24" s="181" t="s">
        <v>1610</v>
      </c>
    </row>
    <row r="25" spans="1:8" customFormat="1" ht="15">
      <c r="A25" s="155" t="s">
        <v>1643</v>
      </c>
      <c r="B25" s="155" t="s">
        <v>1644</v>
      </c>
      <c r="C25" s="132">
        <v>123.02</v>
      </c>
      <c r="D25" s="132">
        <v>123.02</v>
      </c>
      <c r="E25" s="132">
        <v>0</v>
      </c>
      <c r="F25" s="132">
        <v>0</v>
      </c>
      <c r="G25" s="132">
        <v>0</v>
      </c>
      <c r="H25" s="181" t="s">
        <v>1607</v>
      </c>
    </row>
    <row r="26" spans="1:8" customFormat="1" ht="15">
      <c r="A26" s="155" t="s">
        <v>1645</v>
      </c>
      <c r="B26" s="155" t="s">
        <v>1646</v>
      </c>
      <c r="C26" s="132">
        <v>20880</v>
      </c>
      <c r="D26" s="132">
        <v>0</v>
      </c>
      <c r="E26" s="132">
        <v>20880</v>
      </c>
      <c r="F26" s="132">
        <v>0</v>
      </c>
      <c r="G26" s="132">
        <v>0</v>
      </c>
      <c r="H26" s="181" t="s">
        <v>1607</v>
      </c>
    </row>
    <row r="27" spans="1:8" customFormat="1" ht="15">
      <c r="A27" s="155" t="s">
        <v>1647</v>
      </c>
      <c r="B27" s="155" t="s">
        <v>1648</v>
      </c>
      <c r="C27" s="132">
        <v>11600</v>
      </c>
      <c r="D27" s="132">
        <v>11600</v>
      </c>
      <c r="E27" s="132">
        <v>0</v>
      </c>
      <c r="F27" s="132">
        <v>0</v>
      </c>
      <c r="G27" s="132">
        <v>0</v>
      </c>
      <c r="H27" s="181" t="s">
        <v>1610</v>
      </c>
    </row>
    <row r="28" spans="1:8" customFormat="1" ht="15">
      <c r="A28" s="155" t="s">
        <v>1649</v>
      </c>
      <c r="B28" s="155" t="s">
        <v>1650</v>
      </c>
      <c r="C28" s="132">
        <v>9649.3700000000008</v>
      </c>
      <c r="D28" s="132">
        <v>0</v>
      </c>
      <c r="E28" s="132">
        <v>9649.3700000000008</v>
      </c>
      <c r="F28" s="132">
        <v>0</v>
      </c>
      <c r="G28" s="132">
        <v>0</v>
      </c>
      <c r="H28" s="181" t="s">
        <v>1607</v>
      </c>
    </row>
    <row r="29" spans="1:8" customFormat="1" ht="15">
      <c r="A29" s="155" t="s">
        <v>1651</v>
      </c>
      <c r="B29" s="155" t="s">
        <v>851</v>
      </c>
      <c r="C29" s="132">
        <v>230000</v>
      </c>
      <c r="D29" s="132">
        <v>230000</v>
      </c>
      <c r="E29" s="132">
        <v>0</v>
      </c>
      <c r="F29" s="132">
        <v>0</v>
      </c>
      <c r="G29" s="132">
        <v>0</v>
      </c>
      <c r="H29" s="181" t="s">
        <v>1617</v>
      </c>
    </row>
    <row r="30" spans="1:8" customFormat="1" ht="15">
      <c r="A30" s="155" t="s">
        <v>1652</v>
      </c>
      <c r="B30" s="155" t="s">
        <v>1653</v>
      </c>
      <c r="C30" s="132">
        <v>3160.99</v>
      </c>
      <c r="D30" s="132">
        <v>3160.99</v>
      </c>
      <c r="E30" s="132">
        <v>0</v>
      </c>
      <c r="F30" s="132">
        <v>0</v>
      </c>
      <c r="G30" s="132">
        <v>0</v>
      </c>
      <c r="H30" s="181" t="s">
        <v>1607</v>
      </c>
    </row>
    <row r="31" spans="1:8" customFormat="1" ht="15">
      <c r="A31" s="155" t="s">
        <v>1654</v>
      </c>
      <c r="B31" s="155" t="s">
        <v>1655</v>
      </c>
      <c r="C31" s="132">
        <v>22839.99</v>
      </c>
      <c r="D31" s="132">
        <v>22839.99</v>
      </c>
      <c r="E31" s="132">
        <v>0</v>
      </c>
      <c r="F31" s="132">
        <v>0</v>
      </c>
      <c r="G31" s="132">
        <v>0</v>
      </c>
      <c r="H31" s="181" t="s">
        <v>1630</v>
      </c>
    </row>
    <row r="32" spans="1:8" customFormat="1" ht="15">
      <c r="A32" s="155" t="s">
        <v>1656</v>
      </c>
      <c r="B32" s="155" t="s">
        <v>1657</v>
      </c>
      <c r="C32" s="132">
        <v>1120</v>
      </c>
      <c r="D32" s="132">
        <v>1120</v>
      </c>
      <c r="E32" s="132">
        <v>0</v>
      </c>
      <c r="F32" s="132">
        <v>0</v>
      </c>
      <c r="G32" s="132">
        <v>0</v>
      </c>
      <c r="H32" s="181" t="s">
        <v>1607</v>
      </c>
    </row>
    <row r="33" spans="1:8" customFormat="1" ht="15">
      <c r="A33" s="155" t="s">
        <v>1658</v>
      </c>
      <c r="B33" s="155" t="s">
        <v>1386</v>
      </c>
      <c r="C33" s="132">
        <v>290529.23</v>
      </c>
      <c r="D33" s="132">
        <v>290529.23</v>
      </c>
      <c r="E33" s="132">
        <v>0</v>
      </c>
      <c r="F33" s="132">
        <v>0</v>
      </c>
      <c r="G33" s="132">
        <v>0</v>
      </c>
      <c r="H33" s="181" t="s">
        <v>1607</v>
      </c>
    </row>
    <row r="34" spans="1:8" customFormat="1" ht="15">
      <c r="A34" s="155" t="s">
        <v>1659</v>
      </c>
      <c r="B34" s="155" t="s">
        <v>1660</v>
      </c>
      <c r="C34" s="132">
        <v>8335.76</v>
      </c>
      <c r="D34" s="132">
        <v>8335.76</v>
      </c>
      <c r="E34" s="132">
        <v>0</v>
      </c>
      <c r="F34" s="132">
        <v>0</v>
      </c>
      <c r="G34" s="132">
        <v>0</v>
      </c>
      <c r="H34" s="181" t="s">
        <v>1607</v>
      </c>
    </row>
    <row r="35" spans="1:8" customFormat="1" ht="15">
      <c r="A35" s="155" t="s">
        <v>1661</v>
      </c>
      <c r="B35" s="155" t="s">
        <v>1662</v>
      </c>
      <c r="C35" s="132">
        <v>15673.92</v>
      </c>
      <c r="D35" s="132">
        <v>0</v>
      </c>
      <c r="E35" s="132">
        <v>15673.92</v>
      </c>
      <c r="F35" s="132">
        <v>0</v>
      </c>
      <c r="G35" s="132">
        <v>0</v>
      </c>
      <c r="H35" s="181" t="s">
        <v>1607</v>
      </c>
    </row>
    <row r="36" spans="1:8" customFormat="1" ht="15">
      <c r="A36" s="155" t="s">
        <v>1663</v>
      </c>
      <c r="B36" s="155" t="s">
        <v>1664</v>
      </c>
      <c r="C36" s="132">
        <v>62807.12</v>
      </c>
      <c r="D36" s="132">
        <v>62807.12</v>
      </c>
      <c r="E36" s="132">
        <v>0</v>
      </c>
      <c r="F36" s="132">
        <v>0</v>
      </c>
      <c r="G36" s="132">
        <v>0</v>
      </c>
      <c r="H36" s="181" t="s">
        <v>1630</v>
      </c>
    </row>
    <row r="37" spans="1:8" customFormat="1" ht="15">
      <c r="A37" s="155" t="s">
        <v>1665</v>
      </c>
      <c r="B37" s="155" t="s">
        <v>1666</v>
      </c>
      <c r="C37" s="132">
        <v>3540.64</v>
      </c>
      <c r="D37" s="132">
        <v>0</v>
      </c>
      <c r="E37" s="132">
        <v>3540.64</v>
      </c>
      <c r="F37" s="132">
        <v>0</v>
      </c>
      <c r="G37" s="132">
        <v>0</v>
      </c>
      <c r="H37" s="181" t="s">
        <v>1607</v>
      </c>
    </row>
    <row r="38" spans="1:8" customFormat="1" ht="15">
      <c r="A38" s="155" t="s">
        <v>1667</v>
      </c>
      <c r="B38" s="155" t="s">
        <v>1668</v>
      </c>
      <c r="C38" s="132">
        <v>5335.23</v>
      </c>
      <c r="D38" s="132">
        <v>5335.23</v>
      </c>
      <c r="E38" s="132">
        <v>0</v>
      </c>
      <c r="F38" s="132">
        <v>0</v>
      </c>
      <c r="G38" s="132">
        <v>0</v>
      </c>
      <c r="H38" s="181" t="s">
        <v>1610</v>
      </c>
    </row>
    <row r="39" spans="1:8" customFormat="1" ht="15">
      <c r="A39" s="155" t="s">
        <v>1669</v>
      </c>
      <c r="B39" s="155" t="s">
        <v>1670</v>
      </c>
      <c r="C39" s="132">
        <v>92800</v>
      </c>
      <c r="D39" s="132">
        <v>92800</v>
      </c>
      <c r="E39" s="132">
        <v>0</v>
      </c>
      <c r="F39" s="132">
        <v>0</v>
      </c>
      <c r="G39" s="132">
        <v>0</v>
      </c>
      <c r="H39" s="181" t="s">
        <v>1630</v>
      </c>
    </row>
    <row r="40" spans="1:8" customFormat="1" ht="15">
      <c r="A40" s="155" t="s">
        <v>1671</v>
      </c>
      <c r="B40" s="155" t="s">
        <v>1672</v>
      </c>
      <c r="C40" s="132">
        <v>2813.46</v>
      </c>
      <c r="D40" s="132">
        <v>2813.46</v>
      </c>
      <c r="E40" s="132">
        <v>0</v>
      </c>
      <c r="F40" s="132">
        <v>0</v>
      </c>
      <c r="G40" s="132">
        <v>0</v>
      </c>
      <c r="H40" s="181" t="s">
        <v>1610</v>
      </c>
    </row>
    <row r="41" spans="1:8" customFormat="1" ht="15">
      <c r="A41" s="155" t="s">
        <v>1673</v>
      </c>
      <c r="B41" s="155" t="s">
        <v>1674</v>
      </c>
      <c r="C41" s="132">
        <v>2505.6</v>
      </c>
      <c r="D41" s="132">
        <v>2505.6</v>
      </c>
      <c r="E41" s="132">
        <v>0</v>
      </c>
      <c r="F41" s="132">
        <v>0</v>
      </c>
      <c r="G41" s="132">
        <v>0</v>
      </c>
      <c r="H41" s="181" t="s">
        <v>1610</v>
      </c>
    </row>
    <row r="42" spans="1:8" customFormat="1" ht="15">
      <c r="A42" s="155" t="s">
        <v>1675</v>
      </c>
      <c r="B42" s="155" t="s">
        <v>1676</v>
      </c>
      <c r="C42" s="132">
        <v>5399.99</v>
      </c>
      <c r="D42" s="132">
        <v>5399.99</v>
      </c>
      <c r="E42" s="132">
        <v>0</v>
      </c>
      <c r="F42" s="132">
        <v>0</v>
      </c>
      <c r="G42" s="132">
        <v>0</v>
      </c>
      <c r="H42" s="181" t="s">
        <v>1610</v>
      </c>
    </row>
    <row r="43" spans="1:8" customFormat="1" ht="15">
      <c r="A43" s="155" t="s">
        <v>1677</v>
      </c>
      <c r="B43" s="155" t="s">
        <v>1678</v>
      </c>
      <c r="C43" s="132">
        <v>6487.88</v>
      </c>
      <c r="D43" s="132">
        <v>6487.88</v>
      </c>
      <c r="E43" s="132">
        <v>0</v>
      </c>
      <c r="F43" s="132">
        <v>0</v>
      </c>
      <c r="G43" s="132">
        <v>0</v>
      </c>
      <c r="H43" s="181" t="s">
        <v>1610</v>
      </c>
    </row>
    <row r="44" spans="1:8" customFormat="1" ht="15">
      <c r="A44" s="155" t="s">
        <v>1679</v>
      </c>
      <c r="B44" s="155" t="s">
        <v>1680</v>
      </c>
      <c r="C44" s="132">
        <v>11808</v>
      </c>
      <c r="D44" s="132">
        <v>11808</v>
      </c>
      <c r="E44" s="132">
        <v>0</v>
      </c>
      <c r="F44" s="132">
        <v>0</v>
      </c>
      <c r="G44" s="132">
        <v>0</v>
      </c>
      <c r="H44" s="181" t="s">
        <v>1630</v>
      </c>
    </row>
    <row r="45" spans="1:8" customFormat="1" ht="15">
      <c r="A45" s="155" t="s">
        <v>1681</v>
      </c>
      <c r="B45" s="155" t="s">
        <v>1682</v>
      </c>
      <c r="C45" s="132">
        <v>649.6</v>
      </c>
      <c r="D45" s="132">
        <v>649.6</v>
      </c>
      <c r="E45" s="132">
        <v>0</v>
      </c>
      <c r="F45" s="132">
        <v>0</v>
      </c>
      <c r="G45" s="132">
        <v>0</v>
      </c>
      <c r="H45" s="181" t="s">
        <v>1610</v>
      </c>
    </row>
    <row r="46" spans="1:8" customFormat="1" ht="15">
      <c r="A46" s="155" t="s">
        <v>1683</v>
      </c>
      <c r="B46" s="155" t="s">
        <v>1684</v>
      </c>
      <c r="C46" s="132">
        <v>1418</v>
      </c>
      <c r="D46" s="132">
        <v>1418</v>
      </c>
      <c r="E46" s="132">
        <v>0</v>
      </c>
      <c r="F46" s="132">
        <v>0</v>
      </c>
      <c r="G46" s="132">
        <v>0</v>
      </c>
      <c r="H46" s="181" t="s">
        <v>1607</v>
      </c>
    </row>
    <row r="47" spans="1:8" customFormat="1" ht="15">
      <c r="A47" s="155" t="s">
        <v>1685</v>
      </c>
      <c r="B47" s="155" t="s">
        <v>1686</v>
      </c>
      <c r="C47" s="132">
        <v>1745.02</v>
      </c>
      <c r="D47" s="132">
        <v>1745.02</v>
      </c>
      <c r="E47" s="132">
        <v>0</v>
      </c>
      <c r="F47" s="132">
        <v>0</v>
      </c>
      <c r="G47" s="132">
        <v>0</v>
      </c>
      <c r="H47" s="181" t="s">
        <v>1607</v>
      </c>
    </row>
    <row r="48" spans="1:8" customFormat="1" ht="15">
      <c r="A48" s="155" t="s">
        <v>1687</v>
      </c>
      <c r="B48" s="155" t="s">
        <v>1688</v>
      </c>
      <c r="C48" s="132">
        <v>28805.7</v>
      </c>
      <c r="D48" s="132">
        <v>0</v>
      </c>
      <c r="E48" s="132">
        <v>28805.7</v>
      </c>
      <c r="F48" s="132">
        <v>0</v>
      </c>
      <c r="G48" s="132">
        <v>0</v>
      </c>
      <c r="H48" s="181" t="s">
        <v>1630</v>
      </c>
    </row>
    <row r="49" spans="1:8" customFormat="1" ht="15">
      <c r="A49" s="155" t="s">
        <v>1689</v>
      </c>
      <c r="B49" s="155" t="s">
        <v>1690</v>
      </c>
      <c r="C49" s="132">
        <v>4553</v>
      </c>
      <c r="D49" s="132">
        <v>4553</v>
      </c>
      <c r="E49" s="132">
        <v>0</v>
      </c>
      <c r="F49" s="132">
        <v>0</v>
      </c>
      <c r="G49" s="132">
        <v>0</v>
      </c>
      <c r="H49" s="181" t="s">
        <v>1630</v>
      </c>
    </row>
    <row r="50" spans="1:8" customFormat="1" ht="15">
      <c r="A50" s="155" t="s">
        <v>1691</v>
      </c>
      <c r="B50" s="155" t="s">
        <v>1692</v>
      </c>
      <c r="C50" s="132">
        <v>58947.14</v>
      </c>
      <c r="D50" s="132">
        <v>58947.14</v>
      </c>
      <c r="E50" s="132">
        <v>0</v>
      </c>
      <c r="F50" s="132">
        <v>0</v>
      </c>
      <c r="G50" s="132">
        <v>0</v>
      </c>
      <c r="H50" s="181" t="s">
        <v>1630</v>
      </c>
    </row>
    <row r="51" spans="1:8" customFormat="1" ht="15">
      <c r="A51" s="155" t="s">
        <v>1693</v>
      </c>
      <c r="B51" s="155" t="s">
        <v>1694</v>
      </c>
      <c r="C51" s="132">
        <v>122188.6</v>
      </c>
      <c r="D51" s="132">
        <v>122188.6</v>
      </c>
      <c r="E51" s="132">
        <v>0</v>
      </c>
      <c r="F51" s="132">
        <v>0</v>
      </c>
      <c r="G51" s="132">
        <v>0</v>
      </c>
      <c r="H51" s="181" t="s">
        <v>1617</v>
      </c>
    </row>
    <row r="52" spans="1:8" customFormat="1" ht="15">
      <c r="A52" s="155" t="s">
        <v>1695</v>
      </c>
      <c r="B52" s="155" t="s">
        <v>1696</v>
      </c>
      <c r="C52" s="132">
        <v>8375.5499999999993</v>
      </c>
      <c r="D52" s="132">
        <v>8375.5499999999993</v>
      </c>
      <c r="E52" s="132">
        <v>0</v>
      </c>
      <c r="F52" s="132">
        <v>0</v>
      </c>
      <c r="G52" s="132">
        <v>0</v>
      </c>
      <c r="H52" s="181" t="s">
        <v>1610</v>
      </c>
    </row>
    <row r="53" spans="1:8" customFormat="1" ht="15">
      <c r="A53" s="155" t="s">
        <v>1697</v>
      </c>
      <c r="B53" s="155" t="s">
        <v>1698</v>
      </c>
      <c r="C53" s="132">
        <v>1740</v>
      </c>
      <c r="D53" s="132">
        <v>1740</v>
      </c>
      <c r="E53" s="132">
        <v>0</v>
      </c>
      <c r="F53" s="132">
        <v>0</v>
      </c>
      <c r="G53" s="132">
        <v>0</v>
      </c>
      <c r="H53" s="181" t="s">
        <v>1607</v>
      </c>
    </row>
    <row r="54" spans="1:8" customFormat="1" ht="23.25">
      <c r="A54" s="155" t="s">
        <v>1699</v>
      </c>
      <c r="B54" s="155" t="s">
        <v>1700</v>
      </c>
      <c r="C54" s="132">
        <v>45902.36</v>
      </c>
      <c r="D54" s="132">
        <v>45902.36</v>
      </c>
      <c r="E54" s="132">
        <v>0</v>
      </c>
      <c r="F54" s="132">
        <v>0</v>
      </c>
      <c r="G54" s="132">
        <v>0</v>
      </c>
      <c r="H54" s="181" t="s">
        <v>1610</v>
      </c>
    </row>
    <row r="55" spans="1:8" customFormat="1" ht="15">
      <c r="A55" s="155" t="s">
        <v>1701</v>
      </c>
      <c r="B55" s="155" t="s">
        <v>1702</v>
      </c>
      <c r="C55" s="132">
        <v>2760.8</v>
      </c>
      <c r="D55" s="132">
        <v>2760.8</v>
      </c>
      <c r="E55" s="132">
        <v>0</v>
      </c>
      <c r="F55" s="132">
        <v>0</v>
      </c>
      <c r="G55" s="132">
        <v>0</v>
      </c>
      <c r="H55" s="181" t="s">
        <v>1610</v>
      </c>
    </row>
    <row r="56" spans="1:8" customFormat="1" ht="15">
      <c r="A56" s="155" t="s">
        <v>1703</v>
      </c>
      <c r="B56" s="155" t="s">
        <v>1704</v>
      </c>
      <c r="C56" s="132">
        <v>5239.72</v>
      </c>
      <c r="D56" s="132">
        <v>5239.72</v>
      </c>
      <c r="E56" s="132">
        <v>0</v>
      </c>
      <c r="F56" s="132">
        <v>0</v>
      </c>
      <c r="G56" s="132">
        <v>0</v>
      </c>
      <c r="H56" s="181" t="s">
        <v>1630</v>
      </c>
    </row>
    <row r="57" spans="1:8" customFormat="1" ht="15">
      <c r="A57" s="155" t="s">
        <v>1705</v>
      </c>
      <c r="B57" s="155" t="s">
        <v>1706</v>
      </c>
      <c r="C57" s="132">
        <v>120254.88</v>
      </c>
      <c r="D57" s="132">
        <v>120254.88</v>
      </c>
      <c r="E57" s="132">
        <v>0</v>
      </c>
      <c r="F57" s="132">
        <v>0</v>
      </c>
      <c r="G57" s="132">
        <v>0</v>
      </c>
      <c r="H57" s="181" t="s">
        <v>1610</v>
      </c>
    </row>
    <row r="58" spans="1:8" customFormat="1" ht="15">
      <c r="A58" s="155" t="s">
        <v>1707</v>
      </c>
      <c r="B58" s="155" t="s">
        <v>1708</v>
      </c>
      <c r="C58" s="132">
        <v>4263</v>
      </c>
      <c r="D58" s="132">
        <v>4263</v>
      </c>
      <c r="E58" s="132">
        <v>0</v>
      </c>
      <c r="F58" s="132">
        <v>0</v>
      </c>
      <c r="G58" s="132">
        <v>0</v>
      </c>
      <c r="H58" s="181" t="s">
        <v>1607</v>
      </c>
    </row>
    <row r="59" spans="1:8" customFormat="1" ht="15">
      <c r="A59" s="155" t="s">
        <v>1709</v>
      </c>
      <c r="B59" s="155" t="s">
        <v>1710</v>
      </c>
      <c r="C59" s="132">
        <v>9209.7199999999993</v>
      </c>
      <c r="D59" s="132">
        <v>9209.7199999999993</v>
      </c>
      <c r="E59" s="132">
        <v>0</v>
      </c>
      <c r="F59" s="132">
        <v>0</v>
      </c>
      <c r="G59" s="132">
        <v>0</v>
      </c>
      <c r="H59" s="181" t="s">
        <v>1607</v>
      </c>
    </row>
    <row r="60" spans="1:8" customFormat="1" ht="15">
      <c r="A60" s="155" t="s">
        <v>1711</v>
      </c>
      <c r="B60" s="155" t="s">
        <v>1712</v>
      </c>
      <c r="C60" s="132">
        <v>1972</v>
      </c>
      <c r="D60" s="132">
        <v>1972</v>
      </c>
      <c r="E60" s="132">
        <v>0</v>
      </c>
      <c r="F60" s="132">
        <v>0</v>
      </c>
      <c r="G60" s="132">
        <v>0</v>
      </c>
      <c r="H60" s="181" t="s">
        <v>1610</v>
      </c>
    </row>
    <row r="61" spans="1:8" customFormat="1" ht="15">
      <c r="A61" s="155" t="s">
        <v>1713</v>
      </c>
      <c r="B61" s="155" t="s">
        <v>1714</v>
      </c>
      <c r="C61" s="132">
        <v>1229.5999999999999</v>
      </c>
      <c r="D61" s="132">
        <v>1229.5999999999999</v>
      </c>
      <c r="E61" s="132">
        <v>0</v>
      </c>
      <c r="F61" s="132">
        <v>0</v>
      </c>
      <c r="G61" s="132">
        <v>0</v>
      </c>
      <c r="H61" s="181" t="s">
        <v>1610</v>
      </c>
    </row>
    <row r="62" spans="1:8" customFormat="1" ht="15">
      <c r="A62" s="155" t="s">
        <v>1715</v>
      </c>
      <c r="B62" s="155" t="s">
        <v>1716</v>
      </c>
      <c r="C62" s="132">
        <v>29000</v>
      </c>
      <c r="D62" s="132">
        <v>29000</v>
      </c>
      <c r="E62" s="132">
        <v>0</v>
      </c>
      <c r="F62" s="132">
        <v>0</v>
      </c>
      <c r="G62" s="132">
        <v>0</v>
      </c>
      <c r="H62" s="181" t="s">
        <v>1610</v>
      </c>
    </row>
    <row r="63" spans="1:8" customFormat="1" ht="23.25">
      <c r="A63" s="155" t="s">
        <v>1717</v>
      </c>
      <c r="B63" s="155" t="s">
        <v>1718</v>
      </c>
      <c r="C63" s="132">
        <v>7700</v>
      </c>
      <c r="D63" s="132">
        <v>7700</v>
      </c>
      <c r="E63" s="132">
        <v>0</v>
      </c>
      <c r="F63" s="132">
        <v>0</v>
      </c>
      <c r="G63" s="132">
        <v>0</v>
      </c>
      <c r="H63" s="181" t="s">
        <v>1610</v>
      </c>
    </row>
    <row r="64" spans="1:8" customFormat="1" ht="15">
      <c r="A64" s="155" t="s">
        <v>1719</v>
      </c>
      <c r="B64" s="155" t="s">
        <v>1720</v>
      </c>
      <c r="C64" s="132">
        <v>15000</v>
      </c>
      <c r="D64" s="132">
        <v>15000</v>
      </c>
      <c r="E64" s="132">
        <v>0</v>
      </c>
      <c r="F64" s="132">
        <v>0</v>
      </c>
      <c r="G64" s="132">
        <v>0</v>
      </c>
      <c r="H64" s="181" t="s">
        <v>1610</v>
      </c>
    </row>
    <row r="65" spans="1:8" customFormat="1" ht="15">
      <c r="A65" s="155" t="s">
        <v>1721</v>
      </c>
      <c r="B65" s="155" t="s">
        <v>1722</v>
      </c>
      <c r="C65" s="132">
        <v>29742.99</v>
      </c>
      <c r="D65" s="132">
        <v>29742.99</v>
      </c>
      <c r="E65" s="132">
        <v>0</v>
      </c>
      <c r="F65" s="132">
        <v>0</v>
      </c>
      <c r="G65" s="132">
        <v>0</v>
      </c>
      <c r="H65" s="181" t="s">
        <v>1630</v>
      </c>
    </row>
    <row r="66" spans="1:8" customFormat="1" ht="15">
      <c r="A66" s="155" t="s">
        <v>1723</v>
      </c>
      <c r="B66" s="155" t="s">
        <v>1724</v>
      </c>
      <c r="C66" s="132">
        <v>136733.16</v>
      </c>
      <c r="D66" s="132">
        <v>136733.16</v>
      </c>
      <c r="E66" s="132">
        <v>0</v>
      </c>
      <c r="F66" s="132">
        <v>0</v>
      </c>
      <c r="G66" s="132">
        <v>0</v>
      </c>
      <c r="H66" s="181" t="s">
        <v>1725</v>
      </c>
    </row>
    <row r="67" spans="1:8" customFormat="1" ht="15">
      <c r="A67" s="155" t="s">
        <v>1726</v>
      </c>
      <c r="B67" s="155" t="s">
        <v>1727</v>
      </c>
      <c r="C67" s="132">
        <v>5854.81</v>
      </c>
      <c r="D67" s="132">
        <v>5854.81</v>
      </c>
      <c r="E67" s="132">
        <v>0</v>
      </c>
      <c r="F67" s="132">
        <v>0</v>
      </c>
      <c r="G67" s="132">
        <v>0</v>
      </c>
      <c r="H67" s="181" t="s">
        <v>1610</v>
      </c>
    </row>
    <row r="68" spans="1:8" customFormat="1" ht="23.25">
      <c r="A68" s="155" t="s">
        <v>1728</v>
      </c>
      <c r="B68" s="155" t="s">
        <v>1729</v>
      </c>
      <c r="C68" s="132">
        <v>29930</v>
      </c>
      <c r="D68" s="132">
        <v>29930</v>
      </c>
      <c r="E68" s="132">
        <v>0</v>
      </c>
      <c r="F68" s="132">
        <v>0</v>
      </c>
      <c r="G68" s="132">
        <v>0</v>
      </c>
      <c r="H68" s="181" t="s">
        <v>1630</v>
      </c>
    </row>
    <row r="69" spans="1:8" customFormat="1" ht="15">
      <c r="A69" s="155" t="s">
        <v>1730</v>
      </c>
      <c r="B69" s="155" t="s">
        <v>1731</v>
      </c>
      <c r="C69" s="132">
        <v>16791</v>
      </c>
      <c r="D69" s="132">
        <v>16791</v>
      </c>
      <c r="E69" s="132">
        <v>0</v>
      </c>
      <c r="F69" s="132">
        <v>0</v>
      </c>
      <c r="G69" s="132">
        <v>0</v>
      </c>
      <c r="H69" s="181" t="s">
        <v>1630</v>
      </c>
    </row>
    <row r="70" spans="1:8" customFormat="1" ht="15">
      <c r="A70" s="155" t="s">
        <v>1732</v>
      </c>
      <c r="B70" s="155" t="s">
        <v>1733</v>
      </c>
      <c r="C70" s="132">
        <v>14802.72</v>
      </c>
      <c r="D70" s="132">
        <v>14802.72</v>
      </c>
      <c r="E70" s="132">
        <v>0</v>
      </c>
      <c r="F70" s="132">
        <v>0</v>
      </c>
      <c r="G70" s="132">
        <v>0</v>
      </c>
      <c r="H70" s="181" t="s">
        <v>1610</v>
      </c>
    </row>
    <row r="71" spans="1:8" customFormat="1" ht="23.25">
      <c r="A71" s="155" t="s">
        <v>1734</v>
      </c>
      <c r="B71" s="155" t="s">
        <v>1735</v>
      </c>
      <c r="C71" s="132">
        <v>1000</v>
      </c>
      <c r="D71" s="132">
        <v>1000</v>
      </c>
      <c r="E71" s="132">
        <v>0</v>
      </c>
      <c r="F71" s="132">
        <v>0</v>
      </c>
      <c r="G71" s="132">
        <v>0</v>
      </c>
      <c r="H71" s="181" t="s">
        <v>1607</v>
      </c>
    </row>
    <row r="72" spans="1:8" customFormat="1" ht="15">
      <c r="A72" s="155" t="s">
        <v>1736</v>
      </c>
      <c r="B72" s="155" t="s">
        <v>1737</v>
      </c>
      <c r="C72" s="132">
        <v>4069.92</v>
      </c>
      <c r="D72" s="132">
        <v>4069.92</v>
      </c>
      <c r="E72" s="132">
        <v>0</v>
      </c>
      <c r="F72" s="132">
        <v>0</v>
      </c>
      <c r="G72" s="132">
        <v>0</v>
      </c>
      <c r="H72" s="181" t="s">
        <v>1610</v>
      </c>
    </row>
    <row r="73" spans="1:8" customFormat="1" ht="15">
      <c r="A73" s="155" t="s">
        <v>1738</v>
      </c>
      <c r="B73" s="155" t="s">
        <v>1739</v>
      </c>
      <c r="C73" s="132">
        <v>20172.11</v>
      </c>
      <c r="D73" s="132">
        <v>20172.11</v>
      </c>
      <c r="E73" s="132">
        <v>0</v>
      </c>
      <c r="F73" s="132">
        <v>0</v>
      </c>
      <c r="G73" s="132">
        <v>0</v>
      </c>
      <c r="H73" s="181" t="s">
        <v>1607</v>
      </c>
    </row>
    <row r="74" spans="1:8" customFormat="1" ht="23.25">
      <c r="A74" s="155" t="s">
        <v>1740</v>
      </c>
      <c r="B74" s="155" t="s">
        <v>1741</v>
      </c>
      <c r="C74" s="132">
        <v>10440</v>
      </c>
      <c r="D74" s="132">
        <v>10440</v>
      </c>
      <c r="E74" s="132">
        <v>0</v>
      </c>
      <c r="F74" s="132">
        <v>0</v>
      </c>
      <c r="G74" s="132">
        <v>0</v>
      </c>
      <c r="H74" s="181" t="s">
        <v>1607</v>
      </c>
    </row>
    <row r="75" spans="1:8" customFormat="1" ht="15">
      <c r="A75" s="155" t="s">
        <v>1742</v>
      </c>
      <c r="B75" s="155" t="s">
        <v>1743</v>
      </c>
      <c r="C75" s="132">
        <v>3632.06</v>
      </c>
      <c r="D75" s="132">
        <v>3632.06</v>
      </c>
      <c r="E75" s="132">
        <v>0</v>
      </c>
      <c r="F75" s="132">
        <v>0</v>
      </c>
      <c r="G75" s="132">
        <v>0</v>
      </c>
      <c r="H75" s="181" t="s">
        <v>1630</v>
      </c>
    </row>
    <row r="76" spans="1:8" customFormat="1" ht="15">
      <c r="A76" s="155" t="s">
        <v>1744</v>
      </c>
      <c r="B76" s="155" t="s">
        <v>1745</v>
      </c>
      <c r="C76" s="132">
        <v>79970.399999999994</v>
      </c>
      <c r="D76" s="132">
        <v>0</v>
      </c>
      <c r="E76" s="132">
        <v>79970.399999999994</v>
      </c>
      <c r="F76" s="132">
        <v>0</v>
      </c>
      <c r="G76" s="132">
        <v>0</v>
      </c>
      <c r="H76" s="181" t="s">
        <v>1630</v>
      </c>
    </row>
    <row r="77" spans="1:8" customFormat="1" ht="15">
      <c r="A77" s="155" t="s">
        <v>1746</v>
      </c>
      <c r="B77" s="155" t="s">
        <v>1747</v>
      </c>
      <c r="C77" s="132">
        <v>28710</v>
      </c>
      <c r="D77" s="132">
        <v>0</v>
      </c>
      <c r="E77" s="132">
        <v>0</v>
      </c>
      <c r="F77" s="132">
        <v>0</v>
      </c>
      <c r="G77" s="132">
        <v>28710</v>
      </c>
      <c r="H77" s="181" t="s">
        <v>810</v>
      </c>
    </row>
    <row r="78" spans="1:8" customFormat="1" ht="15">
      <c r="A78" s="155" t="s">
        <v>1748</v>
      </c>
      <c r="B78" s="155" t="s">
        <v>1749</v>
      </c>
      <c r="C78" s="132">
        <v>2999.44</v>
      </c>
      <c r="D78" s="132">
        <v>2999.44</v>
      </c>
      <c r="E78" s="132">
        <v>0</v>
      </c>
      <c r="F78" s="132">
        <v>0</v>
      </c>
      <c r="G78" s="132">
        <v>0</v>
      </c>
      <c r="H78" s="181" t="s">
        <v>1610</v>
      </c>
    </row>
    <row r="79" spans="1:8" customFormat="1" ht="15">
      <c r="A79" s="155" t="s">
        <v>1750</v>
      </c>
      <c r="B79" s="155" t="s">
        <v>1751</v>
      </c>
      <c r="C79" s="132">
        <v>10372.719999999999</v>
      </c>
      <c r="D79" s="132">
        <v>10372.719999999999</v>
      </c>
      <c r="E79" s="132">
        <v>0</v>
      </c>
      <c r="F79" s="132">
        <v>0</v>
      </c>
      <c r="G79" s="132">
        <v>0</v>
      </c>
      <c r="H79" s="181" t="s">
        <v>1630</v>
      </c>
    </row>
    <row r="80" spans="1:8" customFormat="1" ht="15">
      <c r="A80" s="155" t="s">
        <v>1752</v>
      </c>
      <c r="B80" s="155" t="s">
        <v>1753</v>
      </c>
      <c r="C80" s="132">
        <v>1235.4000000000001</v>
      </c>
      <c r="D80" s="132">
        <v>1235.4000000000001</v>
      </c>
      <c r="E80" s="132">
        <v>0</v>
      </c>
      <c r="F80" s="132">
        <v>0</v>
      </c>
      <c r="G80" s="132">
        <v>0</v>
      </c>
      <c r="H80" s="181" t="s">
        <v>1607</v>
      </c>
    </row>
    <row r="81" spans="1:8" customFormat="1" ht="15">
      <c r="A81" s="155" t="s">
        <v>1754</v>
      </c>
      <c r="B81" s="155" t="s">
        <v>1755</v>
      </c>
      <c r="C81" s="132">
        <v>10000</v>
      </c>
      <c r="D81" s="132">
        <v>10000</v>
      </c>
      <c r="E81" s="132">
        <v>0</v>
      </c>
      <c r="F81" s="132">
        <v>0</v>
      </c>
      <c r="G81" s="132">
        <v>0</v>
      </c>
      <c r="H81" s="181" t="s">
        <v>1610</v>
      </c>
    </row>
    <row r="82" spans="1:8" customFormat="1" ht="15">
      <c r="A82" s="155" t="s">
        <v>1756</v>
      </c>
      <c r="B82" s="155" t="s">
        <v>1757</v>
      </c>
      <c r="C82" s="132">
        <v>4593.6000000000004</v>
      </c>
      <c r="D82" s="132">
        <v>4593.6000000000004</v>
      </c>
      <c r="E82" s="132">
        <v>0</v>
      </c>
      <c r="F82" s="132">
        <v>0</v>
      </c>
      <c r="G82" s="132">
        <v>0</v>
      </c>
      <c r="H82" s="181" t="s">
        <v>1610</v>
      </c>
    </row>
    <row r="83" spans="1:8" customFormat="1" ht="15">
      <c r="A83" s="155" t="s">
        <v>1758</v>
      </c>
      <c r="B83" s="155" t="s">
        <v>1759</v>
      </c>
      <c r="C83" s="132">
        <v>48720</v>
      </c>
      <c r="D83" s="132">
        <v>48720</v>
      </c>
      <c r="E83" s="132">
        <v>0</v>
      </c>
      <c r="F83" s="132">
        <v>0</v>
      </c>
      <c r="G83" s="132">
        <v>0</v>
      </c>
      <c r="H83" s="181" t="s">
        <v>1610</v>
      </c>
    </row>
    <row r="84" spans="1:8" customFormat="1" ht="15">
      <c r="A84" s="155" t="s">
        <v>1760</v>
      </c>
      <c r="B84" s="155" t="s">
        <v>1761</v>
      </c>
      <c r="C84" s="132">
        <v>3851.49</v>
      </c>
      <c r="D84" s="132">
        <v>3851.49</v>
      </c>
      <c r="E84" s="132">
        <v>0</v>
      </c>
      <c r="F84" s="132">
        <v>0</v>
      </c>
      <c r="G84" s="132">
        <v>0</v>
      </c>
      <c r="H84" s="181" t="s">
        <v>1630</v>
      </c>
    </row>
    <row r="85" spans="1:8" customFormat="1" ht="15">
      <c r="A85" s="155" t="s">
        <v>1762</v>
      </c>
      <c r="B85" s="155" t="s">
        <v>1763</v>
      </c>
      <c r="C85" s="132">
        <v>5162</v>
      </c>
      <c r="D85" s="132">
        <v>5162</v>
      </c>
      <c r="E85" s="132">
        <v>0</v>
      </c>
      <c r="F85" s="132">
        <v>0</v>
      </c>
      <c r="G85" s="132">
        <v>0</v>
      </c>
      <c r="H85" s="181" t="s">
        <v>1607</v>
      </c>
    </row>
    <row r="86" spans="1:8" customFormat="1" ht="15">
      <c r="A86" s="155" t="s">
        <v>1764</v>
      </c>
      <c r="B86" s="155" t="s">
        <v>1765</v>
      </c>
      <c r="C86" s="132">
        <v>1821.2</v>
      </c>
      <c r="D86" s="132">
        <v>1821.2</v>
      </c>
      <c r="E86" s="132">
        <v>0</v>
      </c>
      <c r="F86" s="132">
        <v>0</v>
      </c>
      <c r="G86" s="132">
        <v>0</v>
      </c>
      <c r="H86" s="181" t="s">
        <v>1610</v>
      </c>
    </row>
    <row r="87" spans="1:8" customFormat="1" ht="15">
      <c r="A87" s="155" t="s">
        <v>1766</v>
      </c>
      <c r="B87" s="155" t="s">
        <v>1767</v>
      </c>
      <c r="C87" s="132">
        <v>15633.66</v>
      </c>
      <c r="D87" s="132">
        <v>15633.66</v>
      </c>
      <c r="E87" s="132">
        <v>0</v>
      </c>
      <c r="F87" s="132">
        <v>0</v>
      </c>
      <c r="G87" s="132">
        <v>0</v>
      </c>
      <c r="H87" s="181" t="s">
        <v>1630</v>
      </c>
    </row>
    <row r="88" spans="1:8" customFormat="1" ht="15">
      <c r="A88" s="155" t="s">
        <v>1768</v>
      </c>
      <c r="B88" s="155" t="s">
        <v>1769</v>
      </c>
      <c r="C88" s="132">
        <v>2141.94</v>
      </c>
      <c r="D88" s="132">
        <v>2141.94</v>
      </c>
      <c r="E88" s="132">
        <v>0</v>
      </c>
      <c r="F88" s="132">
        <v>0</v>
      </c>
      <c r="G88" s="132">
        <v>0</v>
      </c>
      <c r="H88" s="181" t="s">
        <v>1630</v>
      </c>
    </row>
    <row r="89" spans="1:8" customFormat="1" ht="15">
      <c r="A89" s="155" t="s">
        <v>1770</v>
      </c>
      <c r="B89" s="155" t="s">
        <v>1771</v>
      </c>
      <c r="C89" s="132">
        <v>97163.63</v>
      </c>
      <c r="D89" s="132">
        <v>97163.63</v>
      </c>
      <c r="E89" s="132">
        <v>0</v>
      </c>
      <c r="F89" s="132">
        <v>0</v>
      </c>
      <c r="G89" s="132">
        <v>0</v>
      </c>
      <c r="H89" s="181" t="s">
        <v>1630</v>
      </c>
    </row>
    <row r="90" spans="1:8" customFormat="1" ht="15">
      <c r="A90" s="155" t="s">
        <v>1772</v>
      </c>
      <c r="B90" s="155" t="s">
        <v>1773</v>
      </c>
      <c r="C90" s="132">
        <v>7503.34</v>
      </c>
      <c r="D90" s="132">
        <v>7503.34</v>
      </c>
      <c r="E90" s="132">
        <v>0</v>
      </c>
      <c r="F90" s="132">
        <v>0</v>
      </c>
      <c r="G90" s="132">
        <v>0</v>
      </c>
      <c r="H90" s="181" t="s">
        <v>1607</v>
      </c>
    </row>
    <row r="91" spans="1:8" customFormat="1" ht="15">
      <c r="A91" s="155" t="s">
        <v>1774</v>
      </c>
      <c r="B91" s="155" t="s">
        <v>1775</v>
      </c>
      <c r="C91" s="132">
        <v>23200</v>
      </c>
      <c r="D91" s="132">
        <v>0</v>
      </c>
      <c r="E91" s="132">
        <v>23200</v>
      </c>
      <c r="F91" s="132">
        <v>0</v>
      </c>
      <c r="G91" s="132">
        <v>0</v>
      </c>
      <c r="H91" s="181" t="s">
        <v>1630</v>
      </c>
    </row>
    <row r="92" spans="1:8" customFormat="1" ht="15">
      <c r="A92" s="155" t="s">
        <v>1776</v>
      </c>
      <c r="B92" s="155" t="s">
        <v>1777</v>
      </c>
      <c r="C92" s="132">
        <v>119312.12</v>
      </c>
      <c r="D92" s="132">
        <v>119312.12</v>
      </c>
      <c r="E92" s="132">
        <v>0</v>
      </c>
      <c r="F92" s="132">
        <v>0</v>
      </c>
      <c r="G92" s="132">
        <v>0</v>
      </c>
      <c r="H92" s="181" t="s">
        <v>1725</v>
      </c>
    </row>
    <row r="93" spans="1:8" customFormat="1" ht="15">
      <c r="A93" s="155" t="s">
        <v>1778</v>
      </c>
      <c r="B93" s="155" t="s">
        <v>1779</v>
      </c>
      <c r="C93" s="132">
        <v>99401.33</v>
      </c>
      <c r="D93" s="132">
        <v>99401.33</v>
      </c>
      <c r="E93" s="132">
        <v>0</v>
      </c>
      <c r="F93" s="132">
        <v>0</v>
      </c>
      <c r="G93" s="132">
        <v>0</v>
      </c>
      <c r="H93" s="181" t="s">
        <v>1725</v>
      </c>
    </row>
    <row r="94" spans="1:8" customFormat="1" ht="15">
      <c r="A94" s="155" t="s">
        <v>1780</v>
      </c>
      <c r="B94" s="155" t="s">
        <v>1781</v>
      </c>
      <c r="C94" s="132">
        <v>7493.6</v>
      </c>
      <c r="D94" s="132">
        <v>7493.6</v>
      </c>
      <c r="E94" s="132">
        <v>0</v>
      </c>
      <c r="F94" s="132">
        <v>0</v>
      </c>
      <c r="G94" s="132">
        <v>0</v>
      </c>
      <c r="H94" s="181" t="s">
        <v>1607</v>
      </c>
    </row>
    <row r="95" spans="1:8" customFormat="1" ht="15">
      <c r="A95" s="155" t="s">
        <v>1782</v>
      </c>
      <c r="B95" s="155" t="s">
        <v>1783</v>
      </c>
      <c r="C95" s="132">
        <v>850</v>
      </c>
      <c r="D95" s="132">
        <v>850</v>
      </c>
      <c r="E95" s="132">
        <v>0</v>
      </c>
      <c r="F95" s="132">
        <v>0</v>
      </c>
      <c r="G95" s="132">
        <v>0</v>
      </c>
      <c r="H95" s="181" t="s">
        <v>1610</v>
      </c>
    </row>
    <row r="96" spans="1:8" customFormat="1" ht="15">
      <c r="A96" s="155" t="s">
        <v>1784</v>
      </c>
      <c r="B96" s="155" t="s">
        <v>1785</v>
      </c>
      <c r="C96" s="132">
        <v>187340</v>
      </c>
      <c r="D96" s="132">
        <v>187340</v>
      </c>
      <c r="E96" s="132">
        <v>0</v>
      </c>
      <c r="F96" s="132">
        <v>0</v>
      </c>
      <c r="G96" s="132">
        <v>0</v>
      </c>
      <c r="H96" s="181" t="s">
        <v>1630</v>
      </c>
    </row>
    <row r="97" spans="1:8" customFormat="1" ht="15">
      <c r="A97" s="155" t="s">
        <v>1786</v>
      </c>
      <c r="B97" s="155" t="s">
        <v>1787</v>
      </c>
      <c r="C97" s="132">
        <v>3480</v>
      </c>
      <c r="D97" s="132">
        <v>3480</v>
      </c>
      <c r="E97" s="132">
        <v>0</v>
      </c>
      <c r="F97" s="132">
        <v>0</v>
      </c>
      <c r="G97" s="132">
        <v>0</v>
      </c>
      <c r="H97" s="181" t="s">
        <v>1607</v>
      </c>
    </row>
    <row r="98" spans="1:8" customFormat="1" ht="15">
      <c r="A98" s="155" t="s">
        <v>1788</v>
      </c>
      <c r="B98" s="155" t="s">
        <v>1789</v>
      </c>
      <c r="C98" s="132">
        <v>4756</v>
      </c>
      <c r="D98" s="132">
        <v>4756</v>
      </c>
      <c r="E98" s="132">
        <v>0</v>
      </c>
      <c r="F98" s="132">
        <v>0</v>
      </c>
      <c r="G98" s="132">
        <v>0</v>
      </c>
      <c r="H98" s="181" t="s">
        <v>1610</v>
      </c>
    </row>
    <row r="99" spans="1:8" customFormat="1" ht="15">
      <c r="A99" s="155" t="s">
        <v>1790</v>
      </c>
      <c r="B99" s="155" t="s">
        <v>1791</v>
      </c>
      <c r="C99" s="132">
        <v>5916</v>
      </c>
      <c r="D99" s="132">
        <v>5916</v>
      </c>
      <c r="E99" s="132">
        <v>0</v>
      </c>
      <c r="F99" s="132">
        <v>0</v>
      </c>
      <c r="G99" s="132">
        <v>0</v>
      </c>
      <c r="H99" s="181" t="s">
        <v>1607</v>
      </c>
    </row>
    <row r="100" spans="1:8" customFormat="1" ht="15">
      <c r="A100" s="155" t="s">
        <v>1792</v>
      </c>
      <c r="B100" s="155" t="s">
        <v>1793</v>
      </c>
      <c r="C100" s="132">
        <v>92.8</v>
      </c>
      <c r="D100" s="132">
        <v>92.8</v>
      </c>
      <c r="E100" s="132">
        <v>0</v>
      </c>
      <c r="F100" s="132">
        <v>0</v>
      </c>
      <c r="G100" s="132">
        <v>0</v>
      </c>
      <c r="H100" s="181" t="s">
        <v>1607</v>
      </c>
    </row>
    <row r="101" spans="1:8" customFormat="1" ht="15">
      <c r="A101" s="155" t="s">
        <v>1794</v>
      </c>
      <c r="B101" s="155" t="s">
        <v>1795</v>
      </c>
      <c r="C101" s="132">
        <v>116580</v>
      </c>
      <c r="D101" s="132">
        <v>116580</v>
      </c>
      <c r="E101" s="132">
        <v>0</v>
      </c>
      <c r="F101" s="132">
        <v>0</v>
      </c>
      <c r="G101" s="132">
        <v>0</v>
      </c>
      <c r="H101" s="181" t="s">
        <v>1610</v>
      </c>
    </row>
    <row r="102" spans="1:8" customFormat="1" ht="15">
      <c r="A102" s="155" t="s">
        <v>1796</v>
      </c>
      <c r="B102" s="155" t="s">
        <v>1797</v>
      </c>
      <c r="C102" s="132">
        <v>-0.08</v>
      </c>
      <c r="D102" s="132">
        <v>-0.08</v>
      </c>
      <c r="E102" s="132">
        <v>0</v>
      </c>
      <c r="F102" s="132">
        <v>0</v>
      </c>
      <c r="G102" s="132">
        <v>0</v>
      </c>
      <c r="H102" s="181" t="s">
        <v>1369</v>
      </c>
    </row>
    <row r="103" spans="1:8" customFormat="1" ht="15">
      <c r="A103" s="155" t="s">
        <v>1798</v>
      </c>
      <c r="B103" s="155" t="s">
        <v>1799</v>
      </c>
      <c r="C103" s="132">
        <v>24000</v>
      </c>
      <c r="D103" s="132">
        <v>24000</v>
      </c>
      <c r="E103" s="132">
        <v>0</v>
      </c>
      <c r="F103" s="132">
        <v>0</v>
      </c>
      <c r="G103" s="132">
        <v>0</v>
      </c>
      <c r="H103" s="181" t="s">
        <v>1630</v>
      </c>
    </row>
    <row r="104" spans="1:8" customFormat="1" ht="15">
      <c r="A104" s="155" t="s">
        <v>1800</v>
      </c>
      <c r="B104" s="155" t="s">
        <v>1801</v>
      </c>
      <c r="C104" s="132">
        <v>1392</v>
      </c>
      <c r="D104" s="132">
        <v>1392</v>
      </c>
      <c r="E104" s="132">
        <v>0</v>
      </c>
      <c r="F104" s="132">
        <v>0</v>
      </c>
      <c r="G104" s="132">
        <v>0</v>
      </c>
      <c r="H104" s="181" t="s">
        <v>1610</v>
      </c>
    </row>
    <row r="105" spans="1:8" customFormat="1" ht="15">
      <c r="A105" s="155" t="s">
        <v>1802</v>
      </c>
      <c r="B105" s="155" t="s">
        <v>1803</v>
      </c>
      <c r="C105" s="132">
        <v>31196.39</v>
      </c>
      <c r="D105" s="132">
        <v>31196.39</v>
      </c>
      <c r="E105" s="132">
        <v>0</v>
      </c>
      <c r="F105" s="132">
        <v>0</v>
      </c>
      <c r="G105" s="132">
        <v>0</v>
      </c>
      <c r="H105" s="181" t="s">
        <v>1610</v>
      </c>
    </row>
    <row r="106" spans="1:8" customFormat="1" ht="15">
      <c r="A106" s="155" t="s">
        <v>1804</v>
      </c>
      <c r="B106" s="155" t="s">
        <v>1805</v>
      </c>
      <c r="C106" s="132">
        <v>4454.3999999999996</v>
      </c>
      <c r="D106" s="132">
        <v>4454.3999999999996</v>
      </c>
      <c r="E106" s="132">
        <v>0</v>
      </c>
      <c r="F106" s="132">
        <v>0</v>
      </c>
      <c r="G106" s="132">
        <v>0</v>
      </c>
      <c r="H106" s="181" t="s">
        <v>1610</v>
      </c>
    </row>
    <row r="107" spans="1:8" customFormat="1" ht="15">
      <c r="A107" s="155" t="s">
        <v>1806</v>
      </c>
      <c r="B107" s="155" t="s">
        <v>1807</v>
      </c>
      <c r="C107" s="132">
        <v>1450</v>
      </c>
      <c r="D107" s="132">
        <v>1450</v>
      </c>
      <c r="E107" s="132">
        <v>0</v>
      </c>
      <c r="F107" s="132">
        <v>0</v>
      </c>
      <c r="G107" s="132">
        <v>0</v>
      </c>
      <c r="H107" s="181" t="s">
        <v>1610</v>
      </c>
    </row>
    <row r="108" spans="1:8" customFormat="1" ht="15">
      <c r="A108" s="155" t="s">
        <v>1808</v>
      </c>
      <c r="B108" s="155" t="s">
        <v>1809</v>
      </c>
      <c r="C108" s="132">
        <v>14616</v>
      </c>
      <c r="D108" s="132">
        <v>14616</v>
      </c>
      <c r="E108" s="132">
        <v>0</v>
      </c>
      <c r="F108" s="132">
        <v>0</v>
      </c>
      <c r="G108" s="132">
        <v>0</v>
      </c>
      <c r="H108" s="181" t="s">
        <v>1607</v>
      </c>
    </row>
    <row r="109" spans="1:8" customFormat="1" ht="15">
      <c r="A109" s="155" t="s">
        <v>1810</v>
      </c>
      <c r="B109" s="155" t="s">
        <v>1811</v>
      </c>
      <c r="C109" s="132">
        <v>6124.8</v>
      </c>
      <c r="D109" s="132">
        <v>6124.8</v>
      </c>
      <c r="E109" s="132">
        <v>0</v>
      </c>
      <c r="F109" s="132">
        <v>0</v>
      </c>
      <c r="G109" s="132">
        <v>0</v>
      </c>
      <c r="H109" s="181" t="s">
        <v>1607</v>
      </c>
    </row>
    <row r="110" spans="1:8" customFormat="1" ht="15">
      <c r="A110" s="155" t="s">
        <v>1812</v>
      </c>
      <c r="B110" s="155" t="s">
        <v>1813</v>
      </c>
      <c r="C110" s="132">
        <v>8625.11</v>
      </c>
      <c r="D110" s="132">
        <v>8625.11</v>
      </c>
      <c r="E110" s="132">
        <v>0</v>
      </c>
      <c r="F110" s="132">
        <v>0</v>
      </c>
      <c r="G110" s="132">
        <v>0</v>
      </c>
      <c r="H110" s="181" t="s">
        <v>1610</v>
      </c>
    </row>
    <row r="111" spans="1:8" customFormat="1" ht="15">
      <c r="A111" s="155" t="s">
        <v>1814</v>
      </c>
      <c r="B111" s="155" t="s">
        <v>1815</v>
      </c>
      <c r="C111" s="132">
        <v>5000.01</v>
      </c>
      <c r="D111" s="132">
        <v>5000.01</v>
      </c>
      <c r="E111" s="132">
        <v>0</v>
      </c>
      <c r="F111" s="132">
        <v>0</v>
      </c>
      <c r="G111" s="132">
        <v>0</v>
      </c>
      <c r="H111" s="181" t="s">
        <v>1610</v>
      </c>
    </row>
    <row r="112" spans="1:8" customFormat="1" ht="15">
      <c r="A112" s="155" t="s">
        <v>1816</v>
      </c>
      <c r="B112" s="155" t="s">
        <v>1817</v>
      </c>
      <c r="C112" s="132">
        <v>2867.98</v>
      </c>
      <c r="D112" s="132">
        <v>2867.98</v>
      </c>
      <c r="E112" s="132">
        <v>0</v>
      </c>
      <c r="F112" s="132">
        <v>0</v>
      </c>
      <c r="G112" s="132">
        <v>0</v>
      </c>
      <c r="H112" s="181" t="s">
        <v>1607</v>
      </c>
    </row>
    <row r="113" spans="1:8" customFormat="1" ht="15">
      <c r="A113" s="155" t="s">
        <v>1818</v>
      </c>
      <c r="B113" s="155" t="s">
        <v>1819</v>
      </c>
      <c r="C113" s="132">
        <v>28200</v>
      </c>
      <c r="D113" s="132">
        <v>28200</v>
      </c>
      <c r="E113" s="132">
        <v>0</v>
      </c>
      <c r="F113" s="132">
        <v>0</v>
      </c>
      <c r="G113" s="132">
        <v>0</v>
      </c>
      <c r="H113" s="181" t="s">
        <v>1607</v>
      </c>
    </row>
    <row r="114" spans="1:8" customFormat="1" ht="15">
      <c r="A114" s="155" t="s">
        <v>1820</v>
      </c>
      <c r="B114" s="155" t="s">
        <v>1821</v>
      </c>
      <c r="C114" s="132">
        <v>5084.54</v>
      </c>
      <c r="D114" s="132">
        <v>5084.54</v>
      </c>
      <c r="E114" s="132">
        <v>0</v>
      </c>
      <c r="F114" s="132">
        <v>0</v>
      </c>
      <c r="G114" s="132">
        <v>0</v>
      </c>
      <c r="H114" s="181" t="s">
        <v>1610</v>
      </c>
    </row>
    <row r="115" spans="1:8" customFormat="1" ht="15">
      <c r="A115" s="155" t="s">
        <v>1822</v>
      </c>
      <c r="B115" s="155" t="s">
        <v>1823</v>
      </c>
      <c r="C115" s="132">
        <v>9990</v>
      </c>
      <c r="D115" s="132">
        <v>9990</v>
      </c>
      <c r="E115" s="132">
        <v>0</v>
      </c>
      <c r="F115" s="132">
        <v>0</v>
      </c>
      <c r="G115" s="132">
        <v>0</v>
      </c>
      <c r="H115" s="181" t="s">
        <v>1610</v>
      </c>
    </row>
    <row r="116" spans="1:8" customFormat="1" ht="15">
      <c r="A116" s="155" t="s">
        <v>1824</v>
      </c>
      <c r="B116" s="155" t="s">
        <v>1825</v>
      </c>
      <c r="C116" s="132">
        <v>194568.24</v>
      </c>
      <c r="D116" s="132">
        <v>194568.24</v>
      </c>
      <c r="E116" s="132">
        <v>0</v>
      </c>
      <c r="F116" s="132">
        <v>0</v>
      </c>
      <c r="G116" s="132">
        <v>0</v>
      </c>
      <c r="H116" s="181" t="s">
        <v>1607</v>
      </c>
    </row>
    <row r="117" spans="1:8" customFormat="1" ht="15">
      <c r="A117" s="155" t="s">
        <v>1826</v>
      </c>
      <c r="B117" s="155" t="s">
        <v>1827</v>
      </c>
      <c r="C117" s="132">
        <v>38448.46</v>
      </c>
      <c r="D117" s="132">
        <v>38448.46</v>
      </c>
      <c r="E117" s="132">
        <v>0</v>
      </c>
      <c r="F117" s="132">
        <v>0</v>
      </c>
      <c r="G117" s="132">
        <v>0</v>
      </c>
      <c r="H117" s="181" t="s">
        <v>1607</v>
      </c>
    </row>
    <row r="118" spans="1:8" customFormat="1" ht="15">
      <c r="A118" s="155" t="s">
        <v>1828</v>
      </c>
      <c r="B118" s="155" t="s">
        <v>1829</v>
      </c>
      <c r="C118" s="132">
        <v>170956.65</v>
      </c>
      <c r="D118" s="132">
        <v>170956.65</v>
      </c>
      <c r="E118" s="132">
        <v>0</v>
      </c>
      <c r="F118" s="132">
        <v>0</v>
      </c>
      <c r="G118" s="132">
        <v>0</v>
      </c>
      <c r="H118" s="181" t="s">
        <v>1607</v>
      </c>
    </row>
    <row r="119" spans="1:8" customFormat="1" ht="15">
      <c r="A119" s="155" t="s">
        <v>1830</v>
      </c>
      <c r="B119" s="155" t="s">
        <v>1831</v>
      </c>
      <c r="C119" s="132">
        <v>189434.9</v>
      </c>
      <c r="D119" s="132">
        <v>189434.9</v>
      </c>
      <c r="E119" s="132">
        <v>0</v>
      </c>
      <c r="F119" s="132">
        <v>0</v>
      </c>
      <c r="G119" s="132">
        <v>0</v>
      </c>
      <c r="H119" s="181" t="s">
        <v>1607</v>
      </c>
    </row>
    <row r="120" spans="1:8" customFormat="1" ht="15">
      <c r="A120" s="155" t="s">
        <v>1832</v>
      </c>
      <c r="B120" s="155" t="s">
        <v>1833</v>
      </c>
      <c r="C120" s="132">
        <v>119733.14</v>
      </c>
      <c r="D120" s="132">
        <v>119733.14</v>
      </c>
      <c r="E120" s="132">
        <v>0</v>
      </c>
      <c r="F120" s="132">
        <v>0</v>
      </c>
      <c r="G120" s="132">
        <v>0</v>
      </c>
      <c r="H120" s="181" t="s">
        <v>1607</v>
      </c>
    </row>
    <row r="121" spans="1:8" customFormat="1" ht="15">
      <c r="A121" s="155" t="s">
        <v>1834</v>
      </c>
      <c r="B121" s="155" t="s">
        <v>1835</v>
      </c>
      <c r="C121" s="132">
        <v>56091.8</v>
      </c>
      <c r="D121" s="132">
        <v>56091.8</v>
      </c>
      <c r="E121" s="132">
        <v>0</v>
      </c>
      <c r="F121" s="132">
        <v>0</v>
      </c>
      <c r="G121" s="132">
        <v>0</v>
      </c>
      <c r="H121" s="181" t="s">
        <v>1607</v>
      </c>
    </row>
    <row r="122" spans="1:8" customFormat="1" ht="15">
      <c r="A122" s="155" t="s">
        <v>1836</v>
      </c>
      <c r="B122" s="155" t="s">
        <v>504</v>
      </c>
      <c r="C122" s="132">
        <v>3844.98</v>
      </c>
      <c r="D122" s="132">
        <v>3844.98</v>
      </c>
      <c r="E122" s="132">
        <v>0</v>
      </c>
      <c r="F122" s="132">
        <v>0</v>
      </c>
      <c r="G122" s="132">
        <v>0</v>
      </c>
      <c r="H122" s="181" t="s">
        <v>1607</v>
      </c>
    </row>
    <row r="123" spans="1:8" customFormat="1" ht="15">
      <c r="A123" s="155" t="s">
        <v>1837</v>
      </c>
      <c r="B123" s="155" t="s">
        <v>1838</v>
      </c>
      <c r="C123" s="132">
        <v>87970.28</v>
      </c>
      <c r="D123" s="132">
        <v>87970.28</v>
      </c>
      <c r="E123" s="132">
        <v>0</v>
      </c>
      <c r="F123" s="132">
        <v>0</v>
      </c>
      <c r="G123" s="132">
        <v>0</v>
      </c>
      <c r="H123" s="181" t="s">
        <v>1607</v>
      </c>
    </row>
    <row r="124" spans="1:8" customFormat="1" ht="15">
      <c r="A124" s="155" t="s">
        <v>1839</v>
      </c>
      <c r="B124" s="155" t="s">
        <v>908</v>
      </c>
      <c r="C124" s="132">
        <v>140228.38</v>
      </c>
      <c r="D124" s="132">
        <v>140228.38</v>
      </c>
      <c r="E124" s="132">
        <v>0</v>
      </c>
      <c r="F124" s="132">
        <v>0</v>
      </c>
      <c r="G124" s="132">
        <v>0</v>
      </c>
      <c r="H124" s="181" t="s">
        <v>1607</v>
      </c>
    </row>
    <row r="125" spans="1:8" customFormat="1" ht="15">
      <c r="A125" s="155" t="s">
        <v>1840</v>
      </c>
      <c r="B125" s="155" t="s">
        <v>1841</v>
      </c>
      <c r="C125" s="132">
        <v>179766.89</v>
      </c>
      <c r="D125" s="132">
        <v>179766.89</v>
      </c>
      <c r="E125" s="132">
        <v>0</v>
      </c>
      <c r="F125" s="132">
        <v>0</v>
      </c>
      <c r="G125" s="132">
        <v>0</v>
      </c>
      <c r="H125" s="181" t="s">
        <v>1607</v>
      </c>
    </row>
    <row r="126" spans="1:8" customFormat="1" ht="15">
      <c r="A126" s="155" t="s">
        <v>1842</v>
      </c>
      <c r="B126" s="155" t="s">
        <v>1843</v>
      </c>
      <c r="C126" s="132">
        <v>770514.97</v>
      </c>
      <c r="D126" s="132">
        <v>770514.97</v>
      </c>
      <c r="E126" s="132">
        <v>0</v>
      </c>
      <c r="F126" s="132">
        <v>0</v>
      </c>
      <c r="G126" s="132">
        <v>0</v>
      </c>
      <c r="H126" s="181" t="s">
        <v>1607</v>
      </c>
    </row>
    <row r="127" spans="1:8" customFormat="1" ht="15">
      <c r="A127" s="155" t="s">
        <v>1844</v>
      </c>
      <c r="B127" s="155" t="s">
        <v>1845</v>
      </c>
      <c r="C127" s="132">
        <v>7687.69</v>
      </c>
      <c r="D127" s="132">
        <v>7687.69</v>
      </c>
      <c r="E127" s="132">
        <v>0</v>
      </c>
      <c r="F127" s="132">
        <v>0</v>
      </c>
      <c r="G127" s="132">
        <v>0</v>
      </c>
      <c r="H127" s="181" t="s">
        <v>1607</v>
      </c>
    </row>
    <row r="128" spans="1:8" customFormat="1" ht="15">
      <c r="A128" s="155" t="s">
        <v>1846</v>
      </c>
      <c r="B128" s="155" t="s">
        <v>1847</v>
      </c>
      <c r="C128" s="132">
        <v>22.73</v>
      </c>
      <c r="D128" s="132">
        <v>22.73</v>
      </c>
      <c r="E128" s="132">
        <v>0</v>
      </c>
      <c r="F128" s="132">
        <v>0</v>
      </c>
      <c r="G128" s="132">
        <v>0</v>
      </c>
      <c r="H128" s="181" t="s">
        <v>810</v>
      </c>
    </row>
    <row r="129" spans="1:8" customFormat="1" ht="15">
      <c r="A129" s="155" t="s">
        <v>1848</v>
      </c>
      <c r="B129" s="155" t="s">
        <v>910</v>
      </c>
      <c r="C129" s="132">
        <v>82739.69</v>
      </c>
      <c r="D129" s="132">
        <v>82739.69</v>
      </c>
      <c r="E129" s="132">
        <v>0</v>
      </c>
      <c r="F129" s="132">
        <v>0</v>
      </c>
      <c r="G129" s="132">
        <v>0</v>
      </c>
      <c r="H129" s="181" t="s">
        <v>1607</v>
      </c>
    </row>
    <row r="130" spans="1:8" customFormat="1" ht="15">
      <c r="A130" s="155" t="s">
        <v>1849</v>
      </c>
      <c r="B130" s="155" t="s">
        <v>1850</v>
      </c>
      <c r="C130" s="132">
        <v>6417.76</v>
      </c>
      <c r="D130" s="132">
        <v>6417.76</v>
      </c>
      <c r="E130" s="132">
        <v>0</v>
      </c>
      <c r="F130" s="132">
        <v>0</v>
      </c>
      <c r="G130" s="132">
        <v>0</v>
      </c>
      <c r="H130" s="181" t="s">
        <v>1607</v>
      </c>
    </row>
    <row r="131" spans="1:8" customFormat="1" ht="15">
      <c r="A131" s="155" t="s">
        <v>1851</v>
      </c>
      <c r="B131" s="155" t="s">
        <v>1852</v>
      </c>
      <c r="C131" s="132">
        <v>172.68</v>
      </c>
      <c r="D131" s="132">
        <v>172.68</v>
      </c>
      <c r="E131" s="132">
        <v>0</v>
      </c>
      <c r="F131" s="132">
        <v>0</v>
      </c>
      <c r="G131" s="132">
        <v>0</v>
      </c>
      <c r="H131" s="181" t="s">
        <v>1369</v>
      </c>
    </row>
    <row r="132" spans="1:8" customFormat="1" ht="15">
      <c r="A132" s="155" t="s">
        <v>1853</v>
      </c>
      <c r="B132" s="155" t="s">
        <v>1854</v>
      </c>
      <c r="C132" s="132">
        <v>51</v>
      </c>
      <c r="D132" s="132">
        <v>51</v>
      </c>
      <c r="E132" s="132">
        <v>0</v>
      </c>
      <c r="F132" s="132">
        <v>0</v>
      </c>
      <c r="G132" s="132">
        <v>0</v>
      </c>
      <c r="H132" s="181" t="s">
        <v>1369</v>
      </c>
    </row>
    <row r="133" spans="1:8" customFormat="1" ht="15">
      <c r="A133" s="155" t="s">
        <v>1855</v>
      </c>
      <c r="B133" s="155" t="s">
        <v>1856</v>
      </c>
      <c r="C133" s="132">
        <v>28350</v>
      </c>
      <c r="D133" s="132">
        <v>28350</v>
      </c>
      <c r="E133" s="132">
        <v>0</v>
      </c>
      <c r="F133" s="132">
        <v>0</v>
      </c>
      <c r="G133" s="132">
        <v>0</v>
      </c>
      <c r="H133" s="181" t="s">
        <v>1610</v>
      </c>
    </row>
    <row r="134" spans="1:8" customFormat="1" ht="15">
      <c r="A134" s="155" t="s">
        <v>1857</v>
      </c>
      <c r="B134" s="155" t="s">
        <v>1858</v>
      </c>
      <c r="C134" s="132">
        <v>276</v>
      </c>
      <c r="D134" s="132">
        <v>276</v>
      </c>
      <c r="E134" s="132">
        <v>0</v>
      </c>
      <c r="F134" s="132">
        <v>0</v>
      </c>
      <c r="G134" s="132">
        <v>0</v>
      </c>
      <c r="H134" s="181" t="s">
        <v>1369</v>
      </c>
    </row>
    <row r="135" spans="1:8" customFormat="1" ht="15">
      <c r="A135" s="155" t="s">
        <v>1859</v>
      </c>
      <c r="B135" s="155" t="s">
        <v>1860</v>
      </c>
      <c r="C135" s="132">
        <v>750.5</v>
      </c>
      <c r="D135" s="132">
        <v>750.5</v>
      </c>
      <c r="E135" s="132">
        <v>0</v>
      </c>
      <c r="F135" s="132">
        <v>0</v>
      </c>
      <c r="G135" s="132">
        <v>0</v>
      </c>
      <c r="H135" s="181" t="s">
        <v>1369</v>
      </c>
    </row>
    <row r="136" spans="1:8" customFormat="1" ht="15">
      <c r="A136" s="155" t="s">
        <v>1861</v>
      </c>
      <c r="B136" s="155" t="s">
        <v>1862</v>
      </c>
      <c r="C136" s="132">
        <v>3920</v>
      </c>
      <c r="D136" s="132">
        <v>3920</v>
      </c>
      <c r="E136" s="132">
        <v>0</v>
      </c>
      <c r="F136" s="132">
        <v>0</v>
      </c>
      <c r="G136" s="132">
        <v>0</v>
      </c>
      <c r="H136" s="181" t="s">
        <v>1607</v>
      </c>
    </row>
    <row r="137" spans="1:8" customFormat="1" ht="15">
      <c r="A137" s="155" t="s">
        <v>1863</v>
      </c>
      <c r="B137" s="155" t="s">
        <v>1864</v>
      </c>
      <c r="C137" s="132">
        <v>143612.53</v>
      </c>
      <c r="D137" s="132">
        <v>143612.53</v>
      </c>
      <c r="E137" s="132">
        <v>0</v>
      </c>
      <c r="F137" s="132">
        <v>0</v>
      </c>
      <c r="G137" s="132">
        <v>0</v>
      </c>
      <c r="H137" s="181" t="s">
        <v>1607</v>
      </c>
    </row>
    <row r="138" spans="1:8" customFormat="1" ht="15">
      <c r="A138" s="155" t="s">
        <v>1865</v>
      </c>
      <c r="B138" s="155" t="s">
        <v>1866</v>
      </c>
      <c r="C138" s="132">
        <v>22019.78</v>
      </c>
      <c r="D138" s="132">
        <v>22019.78</v>
      </c>
      <c r="E138" s="132">
        <v>0</v>
      </c>
      <c r="F138" s="132">
        <v>0</v>
      </c>
      <c r="G138" s="132">
        <v>0</v>
      </c>
      <c r="H138" s="181" t="s">
        <v>1607</v>
      </c>
    </row>
    <row r="139" spans="1:8" customFormat="1" ht="15">
      <c r="A139" s="155" t="s">
        <v>1867</v>
      </c>
      <c r="B139" s="155" t="s">
        <v>1868</v>
      </c>
      <c r="C139" s="132">
        <v>42.97</v>
      </c>
      <c r="D139" s="132">
        <v>42.97</v>
      </c>
      <c r="E139" s="132">
        <v>0</v>
      </c>
      <c r="F139" s="132">
        <v>0</v>
      </c>
      <c r="G139" s="132">
        <v>0</v>
      </c>
      <c r="H139" s="181" t="s">
        <v>1369</v>
      </c>
    </row>
    <row r="140" spans="1:8" customFormat="1" ht="15">
      <c r="A140" s="155" t="s">
        <v>1869</v>
      </c>
      <c r="B140" s="155" t="s">
        <v>1870</v>
      </c>
      <c r="C140" s="132">
        <v>687</v>
      </c>
      <c r="D140" s="132">
        <v>687</v>
      </c>
      <c r="E140" s="132">
        <v>0</v>
      </c>
      <c r="F140" s="132">
        <v>0</v>
      </c>
      <c r="G140" s="132">
        <v>0</v>
      </c>
      <c r="H140" s="181" t="s">
        <v>1369</v>
      </c>
    </row>
    <row r="141" spans="1:8" customFormat="1" ht="15">
      <c r="A141" s="155" t="s">
        <v>1871</v>
      </c>
      <c r="B141" s="155" t="s">
        <v>1872</v>
      </c>
      <c r="C141" s="132">
        <v>2500</v>
      </c>
      <c r="D141" s="132">
        <v>2500</v>
      </c>
      <c r="E141" s="132">
        <v>0</v>
      </c>
      <c r="F141" s="132">
        <v>0</v>
      </c>
      <c r="G141" s="132">
        <v>0</v>
      </c>
      <c r="H141" s="181" t="s">
        <v>1369</v>
      </c>
    </row>
    <row r="142" spans="1:8" customFormat="1" ht="15">
      <c r="A142" s="155" t="s">
        <v>1873</v>
      </c>
      <c r="B142" s="155" t="s">
        <v>1874</v>
      </c>
      <c r="C142" s="132">
        <v>1987.53</v>
      </c>
      <c r="D142" s="132">
        <v>1987.53</v>
      </c>
      <c r="E142" s="132">
        <v>0</v>
      </c>
      <c r="F142" s="132">
        <v>0</v>
      </c>
      <c r="G142" s="132">
        <v>0</v>
      </c>
      <c r="H142" s="181" t="s">
        <v>1369</v>
      </c>
    </row>
    <row r="143" spans="1:8" customFormat="1" ht="15">
      <c r="A143" s="155" t="s">
        <v>1875</v>
      </c>
      <c r="B143" s="155" t="s">
        <v>1876</v>
      </c>
      <c r="C143" s="132">
        <v>2500</v>
      </c>
      <c r="D143" s="132">
        <v>2500</v>
      </c>
      <c r="E143" s="132">
        <v>0</v>
      </c>
      <c r="F143" s="132">
        <v>0</v>
      </c>
      <c r="G143" s="132">
        <v>0</v>
      </c>
      <c r="H143" s="181" t="s">
        <v>1369</v>
      </c>
    </row>
    <row r="144" spans="1:8" customFormat="1" ht="15">
      <c r="A144" s="155" t="s">
        <v>1877</v>
      </c>
      <c r="B144" s="155" t="s">
        <v>1878</v>
      </c>
      <c r="C144" s="132">
        <v>1726.71</v>
      </c>
      <c r="D144" s="132">
        <v>1726.71</v>
      </c>
      <c r="E144" s="132">
        <v>0</v>
      </c>
      <c r="F144" s="132">
        <v>0</v>
      </c>
      <c r="G144" s="132">
        <v>0</v>
      </c>
      <c r="H144" s="181" t="s">
        <v>1369</v>
      </c>
    </row>
    <row r="145" spans="1:8" customFormat="1" ht="15">
      <c r="A145" s="155" t="s">
        <v>1879</v>
      </c>
      <c r="B145" s="155" t="s">
        <v>1880</v>
      </c>
      <c r="C145" s="132">
        <v>242800</v>
      </c>
      <c r="D145" s="132">
        <v>242800</v>
      </c>
      <c r="E145" s="132">
        <v>0</v>
      </c>
      <c r="F145" s="132">
        <v>0</v>
      </c>
      <c r="G145" s="132">
        <v>0</v>
      </c>
      <c r="H145" s="181" t="s">
        <v>1881</v>
      </c>
    </row>
    <row r="146" spans="1:8" customFormat="1" ht="15">
      <c r="A146" s="155" t="s">
        <v>1882</v>
      </c>
      <c r="B146" s="155" t="s">
        <v>1883</v>
      </c>
      <c r="C146" s="132">
        <v>890.94</v>
      </c>
      <c r="D146" s="132">
        <v>890.94</v>
      </c>
      <c r="E146" s="132">
        <v>0</v>
      </c>
      <c r="F146" s="132">
        <v>0</v>
      </c>
      <c r="G146" s="132">
        <v>0</v>
      </c>
      <c r="H146" s="181" t="s">
        <v>1369</v>
      </c>
    </row>
    <row r="147" spans="1:8" customFormat="1" ht="15">
      <c r="A147" s="155" t="s">
        <v>1884</v>
      </c>
      <c r="B147" s="155" t="s">
        <v>1885</v>
      </c>
      <c r="C147" s="132">
        <v>200</v>
      </c>
      <c r="D147" s="132">
        <v>200</v>
      </c>
      <c r="E147" s="132">
        <v>0</v>
      </c>
      <c r="F147" s="132">
        <v>0</v>
      </c>
      <c r="G147" s="132">
        <v>0</v>
      </c>
      <c r="H147" s="181" t="s">
        <v>1369</v>
      </c>
    </row>
    <row r="148" spans="1:8" customFormat="1" ht="15">
      <c r="A148" s="155" t="s">
        <v>1886</v>
      </c>
      <c r="B148" s="155" t="s">
        <v>1887</v>
      </c>
      <c r="C148" s="132">
        <v>85.31</v>
      </c>
      <c r="D148" s="132">
        <v>85.31</v>
      </c>
      <c r="E148" s="132">
        <v>0</v>
      </c>
      <c r="F148" s="132">
        <v>0</v>
      </c>
      <c r="G148" s="132">
        <v>0</v>
      </c>
      <c r="H148" s="181" t="s">
        <v>1369</v>
      </c>
    </row>
    <row r="149" spans="1:8" customFormat="1" ht="15">
      <c r="A149" s="155" t="s">
        <v>1888</v>
      </c>
      <c r="B149" s="155" t="s">
        <v>1889</v>
      </c>
      <c r="C149" s="132">
        <v>501.37</v>
      </c>
      <c r="D149" s="132">
        <v>501.37</v>
      </c>
      <c r="E149" s="132">
        <v>0</v>
      </c>
      <c r="F149" s="132">
        <v>0</v>
      </c>
      <c r="G149" s="132">
        <v>0</v>
      </c>
      <c r="H149" s="181" t="s">
        <v>1369</v>
      </c>
    </row>
    <row r="150" spans="1:8" customFormat="1" ht="15">
      <c r="A150" s="155" t="s">
        <v>1890</v>
      </c>
      <c r="B150" s="155" t="s">
        <v>1891</v>
      </c>
      <c r="C150" s="132">
        <v>2114</v>
      </c>
      <c r="D150" s="132">
        <v>2114</v>
      </c>
      <c r="E150" s="132">
        <v>0</v>
      </c>
      <c r="F150" s="132">
        <v>0</v>
      </c>
      <c r="G150" s="132">
        <v>0</v>
      </c>
      <c r="H150" s="181" t="s">
        <v>1369</v>
      </c>
    </row>
    <row r="151" spans="1:8" customFormat="1" ht="15">
      <c r="A151" s="155" t="s">
        <v>1892</v>
      </c>
      <c r="B151" s="155" t="s">
        <v>1893</v>
      </c>
      <c r="C151" s="132">
        <v>600</v>
      </c>
      <c r="D151" s="132">
        <v>600</v>
      </c>
      <c r="E151" s="132">
        <v>0</v>
      </c>
      <c r="F151" s="132">
        <v>0</v>
      </c>
      <c r="G151" s="132">
        <v>0</v>
      </c>
      <c r="H151" s="181" t="s">
        <v>1369</v>
      </c>
    </row>
    <row r="152" spans="1:8" customFormat="1" ht="15">
      <c r="A152" s="155" t="s">
        <v>1894</v>
      </c>
      <c r="B152" s="155" t="s">
        <v>1895</v>
      </c>
      <c r="C152" s="132">
        <v>619.1</v>
      </c>
      <c r="D152" s="132">
        <v>619.1</v>
      </c>
      <c r="E152" s="132">
        <v>0</v>
      </c>
      <c r="F152" s="132">
        <v>0</v>
      </c>
      <c r="G152" s="132">
        <v>0</v>
      </c>
      <c r="H152" s="181" t="s">
        <v>1369</v>
      </c>
    </row>
    <row r="153" spans="1:8" customFormat="1" ht="15">
      <c r="A153" s="155" t="s">
        <v>1896</v>
      </c>
      <c r="B153" s="155" t="s">
        <v>1897</v>
      </c>
      <c r="C153" s="132">
        <v>200</v>
      </c>
      <c r="D153" s="132">
        <v>200</v>
      </c>
      <c r="E153" s="132">
        <v>0</v>
      </c>
      <c r="F153" s="132">
        <v>0</v>
      </c>
      <c r="G153" s="132">
        <v>0</v>
      </c>
      <c r="H153" s="181" t="s">
        <v>1369</v>
      </c>
    </row>
    <row r="154" spans="1:8" customFormat="1" ht="15">
      <c r="A154" s="155" t="s">
        <v>1898</v>
      </c>
      <c r="B154" s="155" t="s">
        <v>1899</v>
      </c>
      <c r="C154" s="132">
        <v>3309.31</v>
      </c>
      <c r="D154" s="132">
        <v>3309.31</v>
      </c>
      <c r="E154" s="132">
        <v>0</v>
      </c>
      <c r="F154" s="132">
        <v>0</v>
      </c>
      <c r="G154" s="132">
        <v>0</v>
      </c>
      <c r="H154" s="181" t="s">
        <v>1607</v>
      </c>
    </row>
    <row r="155" spans="1:8" customFormat="1" ht="15">
      <c r="A155" s="155" t="s">
        <v>1900</v>
      </c>
      <c r="B155" s="155" t="s">
        <v>1901</v>
      </c>
      <c r="C155" s="132">
        <v>240</v>
      </c>
      <c r="D155" s="132">
        <v>240</v>
      </c>
      <c r="E155" s="132">
        <v>0</v>
      </c>
      <c r="F155" s="132">
        <v>0</v>
      </c>
      <c r="G155" s="132">
        <v>0</v>
      </c>
      <c r="H155" s="181" t="s">
        <v>810</v>
      </c>
    </row>
    <row r="156" spans="1:8" customFormat="1" ht="15">
      <c r="A156" s="155" t="s">
        <v>1902</v>
      </c>
      <c r="B156" s="155" t="s">
        <v>1903</v>
      </c>
      <c r="C156" s="132">
        <v>240</v>
      </c>
      <c r="D156" s="132">
        <v>240</v>
      </c>
      <c r="E156" s="132">
        <v>0</v>
      </c>
      <c r="F156" s="132">
        <v>0</v>
      </c>
      <c r="G156" s="132">
        <v>0</v>
      </c>
      <c r="H156" s="181" t="s">
        <v>810</v>
      </c>
    </row>
    <row r="157" spans="1:8" customFormat="1" ht="15">
      <c r="A157" s="155" t="s">
        <v>1904</v>
      </c>
      <c r="B157" s="155" t="s">
        <v>1905</v>
      </c>
      <c r="C157" s="132">
        <v>435.33</v>
      </c>
      <c r="D157" s="132">
        <v>435.33</v>
      </c>
      <c r="E157" s="132">
        <v>0</v>
      </c>
      <c r="F157" s="132">
        <v>0</v>
      </c>
      <c r="G157" s="132">
        <v>0</v>
      </c>
      <c r="H157" s="181" t="s">
        <v>1369</v>
      </c>
    </row>
    <row r="158" spans="1:8" customFormat="1" ht="15">
      <c r="A158" s="155" t="s">
        <v>1906</v>
      </c>
      <c r="B158" s="155" t="s">
        <v>1907</v>
      </c>
      <c r="C158" s="132">
        <v>4095.28</v>
      </c>
      <c r="D158" s="132">
        <v>4095.28</v>
      </c>
      <c r="E158" s="132">
        <v>0</v>
      </c>
      <c r="F158" s="132">
        <v>0</v>
      </c>
      <c r="G158" s="132">
        <v>0</v>
      </c>
      <c r="H158" s="181" t="s">
        <v>810</v>
      </c>
    </row>
    <row r="159" spans="1:8" customFormat="1" ht="15">
      <c r="A159" s="155" t="s">
        <v>1908</v>
      </c>
      <c r="B159" s="155" t="s">
        <v>1909</v>
      </c>
      <c r="C159" s="132">
        <v>200</v>
      </c>
      <c r="D159" s="132">
        <v>200</v>
      </c>
      <c r="E159" s="132">
        <v>0</v>
      </c>
      <c r="F159" s="132">
        <v>0</v>
      </c>
      <c r="G159" s="132">
        <v>0</v>
      </c>
      <c r="H159" s="181" t="s">
        <v>1369</v>
      </c>
    </row>
    <row r="160" spans="1:8" customFormat="1" ht="15">
      <c r="A160" s="155" t="s">
        <v>1910</v>
      </c>
      <c r="B160" s="155" t="s">
        <v>1911</v>
      </c>
      <c r="C160" s="132">
        <v>390</v>
      </c>
      <c r="D160" s="132">
        <v>390</v>
      </c>
      <c r="E160" s="132">
        <v>0</v>
      </c>
      <c r="F160" s="132">
        <v>0</v>
      </c>
      <c r="G160" s="132">
        <v>0</v>
      </c>
      <c r="H160" s="181" t="s">
        <v>1369</v>
      </c>
    </row>
    <row r="161" spans="1:8" customFormat="1" ht="15">
      <c r="A161" s="155" t="s">
        <v>1912</v>
      </c>
      <c r="B161" s="155" t="s">
        <v>1913</v>
      </c>
      <c r="C161" s="132">
        <v>60</v>
      </c>
      <c r="D161" s="132">
        <v>60</v>
      </c>
      <c r="E161" s="132">
        <v>0</v>
      </c>
      <c r="F161" s="132">
        <v>0</v>
      </c>
      <c r="G161" s="132">
        <v>0</v>
      </c>
      <c r="H161" s="181" t="s">
        <v>1369</v>
      </c>
    </row>
    <row r="162" spans="1:8" customFormat="1" ht="15">
      <c r="A162" s="155" t="s">
        <v>1914</v>
      </c>
      <c r="B162" s="155" t="s">
        <v>1915</v>
      </c>
      <c r="C162" s="132">
        <v>2000</v>
      </c>
      <c r="D162" s="132">
        <v>2000</v>
      </c>
      <c r="E162" s="132">
        <v>0</v>
      </c>
      <c r="F162" s="132">
        <v>0</v>
      </c>
      <c r="G162" s="132">
        <v>0</v>
      </c>
      <c r="H162" s="181" t="s">
        <v>1369</v>
      </c>
    </row>
    <row r="163" spans="1:8" customFormat="1" ht="15">
      <c r="A163" s="155" t="s">
        <v>1916</v>
      </c>
      <c r="B163" s="155" t="s">
        <v>1917</v>
      </c>
      <c r="C163" s="132">
        <v>91</v>
      </c>
      <c r="D163" s="132">
        <v>91</v>
      </c>
      <c r="E163" s="132">
        <v>0</v>
      </c>
      <c r="F163" s="132">
        <v>0</v>
      </c>
      <c r="G163" s="132">
        <v>0</v>
      </c>
      <c r="H163" s="181" t="s">
        <v>1369</v>
      </c>
    </row>
    <row r="164" spans="1:8" customFormat="1" ht="15">
      <c r="A164" s="155" t="s">
        <v>1918</v>
      </c>
      <c r="B164" s="155" t="s">
        <v>1919</v>
      </c>
      <c r="C164" s="132">
        <v>887.4</v>
      </c>
      <c r="D164" s="132">
        <v>887.4</v>
      </c>
      <c r="E164" s="132">
        <v>0</v>
      </c>
      <c r="F164" s="132">
        <v>0</v>
      </c>
      <c r="G164" s="132">
        <v>0</v>
      </c>
      <c r="H164" s="181" t="s">
        <v>1369</v>
      </c>
    </row>
    <row r="165" spans="1:8" customFormat="1" ht="15">
      <c r="A165" s="155" t="s">
        <v>1920</v>
      </c>
      <c r="B165" s="155" t="s">
        <v>1921</v>
      </c>
      <c r="C165" s="132">
        <v>373.91</v>
      </c>
      <c r="D165" s="132">
        <v>373.91</v>
      </c>
      <c r="E165" s="132">
        <v>0</v>
      </c>
      <c r="F165" s="132">
        <v>0</v>
      </c>
      <c r="G165" s="132">
        <v>0</v>
      </c>
      <c r="H165" s="181" t="s">
        <v>1369</v>
      </c>
    </row>
    <row r="166" spans="1:8" customFormat="1" ht="15">
      <c r="A166" s="155" t="s">
        <v>1922</v>
      </c>
      <c r="B166" s="155" t="s">
        <v>1923</v>
      </c>
      <c r="C166" s="132">
        <v>98</v>
      </c>
      <c r="D166" s="132">
        <v>98</v>
      </c>
      <c r="E166" s="132">
        <v>0</v>
      </c>
      <c r="F166" s="132">
        <v>0</v>
      </c>
      <c r="G166" s="132">
        <v>0</v>
      </c>
      <c r="H166" s="181" t="s">
        <v>1369</v>
      </c>
    </row>
    <row r="167" spans="1:8" customFormat="1" ht="15">
      <c r="A167" s="155" t="s">
        <v>1924</v>
      </c>
      <c r="B167" s="155" t="s">
        <v>1925</v>
      </c>
      <c r="C167" s="132">
        <v>506.6</v>
      </c>
      <c r="D167" s="132">
        <v>506.6</v>
      </c>
      <c r="E167" s="132">
        <v>0</v>
      </c>
      <c r="F167" s="132">
        <v>0</v>
      </c>
      <c r="G167" s="132">
        <v>0</v>
      </c>
      <c r="H167" s="181" t="s">
        <v>1610</v>
      </c>
    </row>
    <row r="168" spans="1:8" customFormat="1" ht="15">
      <c r="A168" s="155" t="s">
        <v>1926</v>
      </c>
      <c r="B168" s="155" t="s">
        <v>1927</v>
      </c>
      <c r="C168" s="132">
        <v>500</v>
      </c>
      <c r="D168" s="132">
        <v>500</v>
      </c>
      <c r="E168" s="132">
        <v>0</v>
      </c>
      <c r="F168" s="132">
        <v>0</v>
      </c>
      <c r="G168" s="132">
        <v>0</v>
      </c>
      <c r="H168" s="181" t="s">
        <v>1369</v>
      </c>
    </row>
    <row r="169" spans="1:8" customFormat="1" ht="15">
      <c r="A169" s="155" t="s">
        <v>1928</v>
      </c>
      <c r="B169" s="155" t="s">
        <v>1929</v>
      </c>
      <c r="C169" s="132">
        <v>72500</v>
      </c>
      <c r="D169" s="132">
        <v>72500</v>
      </c>
      <c r="E169" s="132">
        <v>0</v>
      </c>
      <c r="F169" s="132">
        <v>0</v>
      </c>
      <c r="G169" s="132">
        <v>0</v>
      </c>
      <c r="H169" s="181" t="s">
        <v>1630</v>
      </c>
    </row>
    <row r="170" spans="1:8" customFormat="1" ht="15">
      <c r="A170" s="155" t="s">
        <v>1930</v>
      </c>
      <c r="B170" s="155" t="s">
        <v>1931</v>
      </c>
      <c r="C170" s="132">
        <v>7054.48</v>
      </c>
      <c r="D170" s="132">
        <v>7054.48</v>
      </c>
      <c r="E170" s="132">
        <v>0</v>
      </c>
      <c r="F170" s="132">
        <v>0</v>
      </c>
      <c r="G170" s="132">
        <v>0</v>
      </c>
      <c r="H170" s="181" t="s">
        <v>1369</v>
      </c>
    </row>
    <row r="171" spans="1:8" customFormat="1" ht="15">
      <c r="A171" s="155" t="s">
        <v>1932</v>
      </c>
      <c r="B171" s="155" t="s">
        <v>1933</v>
      </c>
      <c r="C171" s="132">
        <v>0.04</v>
      </c>
      <c r="D171" s="132">
        <v>0.04</v>
      </c>
      <c r="E171" s="132">
        <v>0</v>
      </c>
      <c r="F171" s="132">
        <v>0</v>
      </c>
      <c r="G171" s="132">
        <v>0</v>
      </c>
      <c r="H171" s="181" t="s">
        <v>1363</v>
      </c>
    </row>
    <row r="172" spans="1:8" customFormat="1" ht="15">
      <c r="A172" s="155" t="s">
        <v>1934</v>
      </c>
      <c r="B172" s="155" t="s">
        <v>1935</v>
      </c>
      <c r="C172" s="132">
        <v>1000</v>
      </c>
      <c r="D172" s="132">
        <v>1000</v>
      </c>
      <c r="E172" s="132">
        <v>0</v>
      </c>
      <c r="F172" s="132">
        <v>0</v>
      </c>
      <c r="G172" s="132">
        <v>0</v>
      </c>
      <c r="H172" s="181" t="s">
        <v>1369</v>
      </c>
    </row>
    <row r="173" spans="1:8" customFormat="1" ht="15">
      <c r="A173" s="155" t="s">
        <v>1936</v>
      </c>
      <c r="B173" s="155" t="s">
        <v>1937</v>
      </c>
      <c r="C173" s="132">
        <v>2500</v>
      </c>
      <c r="D173" s="132">
        <v>2500</v>
      </c>
      <c r="E173" s="132">
        <v>0</v>
      </c>
      <c r="F173" s="132">
        <v>0</v>
      </c>
      <c r="G173" s="132">
        <v>0</v>
      </c>
      <c r="H173" s="181" t="s">
        <v>1369</v>
      </c>
    </row>
    <row r="174" spans="1:8" customFormat="1" ht="15">
      <c r="A174" s="155" t="s">
        <v>1938</v>
      </c>
      <c r="B174" s="155" t="s">
        <v>1939</v>
      </c>
      <c r="C174" s="132">
        <v>142</v>
      </c>
      <c r="D174" s="132">
        <v>142</v>
      </c>
      <c r="E174" s="132">
        <v>0</v>
      </c>
      <c r="F174" s="132">
        <v>0</v>
      </c>
      <c r="G174" s="132">
        <v>0</v>
      </c>
      <c r="H174" s="181" t="s">
        <v>1369</v>
      </c>
    </row>
    <row r="175" spans="1:8" customFormat="1" ht="15">
      <c r="A175" s="155" t="s">
        <v>1940</v>
      </c>
      <c r="B175" s="155" t="s">
        <v>1941</v>
      </c>
      <c r="C175" s="132">
        <v>8000</v>
      </c>
      <c r="D175" s="132">
        <v>8000</v>
      </c>
      <c r="E175" s="132">
        <v>0</v>
      </c>
      <c r="F175" s="132">
        <v>0</v>
      </c>
      <c r="G175" s="132">
        <v>0</v>
      </c>
      <c r="H175" s="181" t="s">
        <v>1369</v>
      </c>
    </row>
    <row r="176" spans="1:8" customFormat="1" ht="15">
      <c r="A176" s="155" t="s">
        <v>1942</v>
      </c>
      <c r="B176" s="155" t="s">
        <v>1943</v>
      </c>
      <c r="C176" s="132">
        <v>-969.3</v>
      </c>
      <c r="D176" s="132">
        <v>-969.3</v>
      </c>
      <c r="E176" s="132">
        <v>0</v>
      </c>
      <c r="F176" s="132">
        <v>0</v>
      </c>
      <c r="G176" s="132">
        <v>0</v>
      </c>
      <c r="H176" s="181" t="s">
        <v>1369</v>
      </c>
    </row>
    <row r="177" spans="1:8" customFormat="1" ht="15">
      <c r="A177" s="155" t="s">
        <v>1944</v>
      </c>
      <c r="B177" s="155" t="s">
        <v>1945</v>
      </c>
      <c r="C177" s="132">
        <v>10000</v>
      </c>
      <c r="D177" s="132">
        <v>10000</v>
      </c>
      <c r="E177" s="132">
        <v>0</v>
      </c>
      <c r="F177" s="132">
        <v>0</v>
      </c>
      <c r="G177" s="132">
        <v>0</v>
      </c>
      <c r="H177" s="181" t="s">
        <v>1610</v>
      </c>
    </row>
    <row r="178" spans="1:8" customFormat="1" ht="15">
      <c r="A178" s="155" t="s">
        <v>1946</v>
      </c>
      <c r="B178" s="155" t="s">
        <v>1947</v>
      </c>
      <c r="C178" s="132">
        <v>21720</v>
      </c>
      <c r="D178" s="132">
        <v>21720</v>
      </c>
      <c r="E178" s="132">
        <v>0</v>
      </c>
      <c r="F178" s="132">
        <v>0</v>
      </c>
      <c r="G178" s="132">
        <v>0</v>
      </c>
      <c r="H178" s="181" t="s">
        <v>1369</v>
      </c>
    </row>
    <row r="179" spans="1:8" customFormat="1" ht="15">
      <c r="A179" s="155" t="s">
        <v>1948</v>
      </c>
      <c r="B179" s="155" t="s">
        <v>1949</v>
      </c>
      <c r="C179" s="132">
        <v>6028.76</v>
      </c>
      <c r="D179" s="132">
        <v>6028.76</v>
      </c>
      <c r="E179" s="132">
        <v>0</v>
      </c>
      <c r="F179" s="132">
        <v>0</v>
      </c>
      <c r="G179" s="132">
        <v>0</v>
      </c>
      <c r="H179" s="181" t="s">
        <v>810</v>
      </c>
    </row>
    <row r="180" spans="1:8" customFormat="1" ht="15">
      <c r="A180" s="155" t="s">
        <v>1950</v>
      </c>
      <c r="B180" s="155" t="s">
        <v>1951</v>
      </c>
      <c r="C180" s="132">
        <v>4095</v>
      </c>
      <c r="D180" s="132">
        <v>4095</v>
      </c>
      <c r="E180" s="132">
        <v>0</v>
      </c>
      <c r="F180" s="132">
        <v>0</v>
      </c>
      <c r="G180" s="132">
        <v>0</v>
      </c>
      <c r="H180" s="181" t="s">
        <v>810</v>
      </c>
    </row>
    <row r="181" spans="1:8" customFormat="1" ht="15">
      <c r="A181" s="155" t="s">
        <v>1952</v>
      </c>
      <c r="B181" s="155" t="s">
        <v>1953</v>
      </c>
      <c r="C181" s="132">
        <v>609.23</v>
      </c>
      <c r="D181" s="132">
        <v>609.23</v>
      </c>
      <c r="E181" s="132">
        <v>0</v>
      </c>
      <c r="F181" s="132">
        <v>0</v>
      </c>
      <c r="G181" s="132">
        <v>0</v>
      </c>
      <c r="H181" s="181" t="s">
        <v>1610</v>
      </c>
    </row>
    <row r="182" spans="1:8" customFormat="1" ht="15">
      <c r="A182" s="155" t="s">
        <v>1954</v>
      </c>
      <c r="B182" s="155" t="s">
        <v>1955</v>
      </c>
      <c r="C182" s="132">
        <v>4749.92</v>
      </c>
      <c r="D182" s="132">
        <v>4749.92</v>
      </c>
      <c r="E182" s="132">
        <v>0</v>
      </c>
      <c r="F182" s="132">
        <v>0</v>
      </c>
      <c r="G182" s="132">
        <v>0</v>
      </c>
      <c r="H182" s="181" t="s">
        <v>1369</v>
      </c>
    </row>
    <row r="183" spans="1:8" customFormat="1" ht="15">
      <c r="A183" s="155" t="s">
        <v>1956</v>
      </c>
      <c r="B183" s="155" t="s">
        <v>1957</v>
      </c>
      <c r="C183" s="132">
        <v>7681.62</v>
      </c>
      <c r="D183" s="132">
        <v>7681.62</v>
      </c>
      <c r="E183" s="132">
        <v>0</v>
      </c>
      <c r="F183" s="132">
        <v>0</v>
      </c>
      <c r="G183" s="132">
        <v>0</v>
      </c>
      <c r="H183" s="181" t="s">
        <v>1369</v>
      </c>
    </row>
    <row r="184" spans="1:8" customFormat="1" ht="15">
      <c r="A184" s="155" t="s">
        <v>1958</v>
      </c>
      <c r="B184" s="155" t="s">
        <v>1381</v>
      </c>
      <c r="C184" s="132">
        <v>1589.14</v>
      </c>
      <c r="D184" s="132">
        <v>1589.14</v>
      </c>
      <c r="E184" s="132">
        <v>0</v>
      </c>
      <c r="F184" s="132">
        <v>0</v>
      </c>
      <c r="G184" s="132">
        <v>0</v>
      </c>
      <c r="H184" s="181" t="s">
        <v>1607</v>
      </c>
    </row>
    <row r="185" spans="1:8" customFormat="1" ht="15">
      <c r="A185" s="155" t="s">
        <v>1959</v>
      </c>
      <c r="B185" s="155" t="s">
        <v>1960</v>
      </c>
      <c r="C185" s="132">
        <v>-280.86</v>
      </c>
      <c r="D185" s="132">
        <v>-280.86</v>
      </c>
      <c r="E185" s="132">
        <v>0</v>
      </c>
      <c r="F185" s="132">
        <v>0</v>
      </c>
      <c r="G185" s="132">
        <v>0</v>
      </c>
      <c r="H185" s="181" t="s">
        <v>1369</v>
      </c>
    </row>
    <row r="186" spans="1:8" customFormat="1" ht="15">
      <c r="A186" s="155" t="s">
        <v>1961</v>
      </c>
      <c r="B186" s="155" t="s">
        <v>1962</v>
      </c>
      <c r="C186" s="132">
        <v>1696.81</v>
      </c>
      <c r="D186" s="132">
        <v>1696.81</v>
      </c>
      <c r="E186" s="132">
        <v>0</v>
      </c>
      <c r="F186" s="132">
        <v>0</v>
      </c>
      <c r="G186" s="132">
        <v>0</v>
      </c>
      <c r="H186" s="181" t="s">
        <v>1610</v>
      </c>
    </row>
    <row r="187" spans="1:8" customFormat="1" ht="15">
      <c r="A187" s="155" t="s">
        <v>1963</v>
      </c>
      <c r="B187" s="155" t="s">
        <v>1964</v>
      </c>
      <c r="C187" s="132">
        <v>759.8</v>
      </c>
      <c r="D187" s="132">
        <v>759.8</v>
      </c>
      <c r="E187" s="132">
        <v>0</v>
      </c>
      <c r="F187" s="132">
        <v>0</v>
      </c>
      <c r="G187" s="132">
        <v>0</v>
      </c>
      <c r="H187" s="181" t="s">
        <v>810</v>
      </c>
    </row>
    <row r="188" spans="1:8" customFormat="1" ht="15">
      <c r="A188" s="155" t="s">
        <v>1965</v>
      </c>
      <c r="B188" s="155" t="s">
        <v>1966</v>
      </c>
      <c r="C188" s="132">
        <v>199500</v>
      </c>
      <c r="D188" s="132">
        <v>199500</v>
      </c>
      <c r="E188" s="132">
        <v>0</v>
      </c>
      <c r="F188" s="132">
        <v>0</v>
      </c>
      <c r="G188" s="132">
        <v>0</v>
      </c>
      <c r="H188" s="181" t="s">
        <v>1725</v>
      </c>
    </row>
    <row r="189" spans="1:8" customFormat="1" ht="15">
      <c r="A189" s="155" t="s">
        <v>1967</v>
      </c>
      <c r="B189" s="155" t="s">
        <v>1968</v>
      </c>
      <c r="C189" s="132">
        <v>-0.38</v>
      </c>
      <c r="D189" s="132">
        <v>-0.38</v>
      </c>
      <c r="E189" s="132">
        <v>0</v>
      </c>
      <c r="F189" s="132">
        <v>0</v>
      </c>
      <c r="G189" s="132">
        <v>0</v>
      </c>
      <c r="H189" s="181" t="s">
        <v>1369</v>
      </c>
    </row>
    <row r="190" spans="1:8" customFormat="1" ht="15">
      <c r="A190" s="155" t="s">
        <v>1969</v>
      </c>
      <c r="B190" s="155" t="s">
        <v>1970</v>
      </c>
      <c r="C190" s="132">
        <v>570</v>
      </c>
      <c r="D190" s="132">
        <v>570</v>
      </c>
      <c r="E190" s="132">
        <v>0</v>
      </c>
      <c r="F190" s="132">
        <v>0</v>
      </c>
      <c r="G190" s="132">
        <v>0</v>
      </c>
      <c r="H190" s="181" t="s">
        <v>1610</v>
      </c>
    </row>
    <row r="191" spans="1:8" customFormat="1" ht="15">
      <c r="A191" s="155" t="s">
        <v>1971</v>
      </c>
      <c r="B191" s="155" t="s">
        <v>1819</v>
      </c>
      <c r="C191" s="132">
        <v>2301</v>
      </c>
      <c r="D191" s="132">
        <v>2301</v>
      </c>
      <c r="E191" s="132">
        <v>0</v>
      </c>
      <c r="F191" s="132">
        <v>0</v>
      </c>
      <c r="G191" s="132">
        <v>0</v>
      </c>
      <c r="H191" s="181" t="s">
        <v>1607</v>
      </c>
    </row>
    <row r="192" spans="1:8" customFormat="1" ht="15">
      <c r="A192" s="155" t="s">
        <v>1972</v>
      </c>
      <c r="B192" s="155" t="s">
        <v>1973</v>
      </c>
      <c r="C192" s="132">
        <v>2500</v>
      </c>
      <c r="D192" s="132">
        <v>2500</v>
      </c>
      <c r="E192" s="132">
        <v>0</v>
      </c>
      <c r="F192" s="132">
        <v>0</v>
      </c>
      <c r="G192" s="132">
        <v>0</v>
      </c>
      <c r="H192" s="181" t="s">
        <v>1610</v>
      </c>
    </row>
    <row r="193" spans="1:8" customFormat="1" ht="15">
      <c r="A193" s="155" t="s">
        <v>1974</v>
      </c>
      <c r="B193" s="155" t="s">
        <v>1975</v>
      </c>
      <c r="C193" s="132">
        <v>52500</v>
      </c>
      <c r="D193" s="132">
        <v>52500</v>
      </c>
      <c r="E193" s="132">
        <v>0</v>
      </c>
      <c r="F193" s="132">
        <v>0</v>
      </c>
      <c r="G193" s="132">
        <v>0</v>
      </c>
      <c r="H193" s="181" t="s">
        <v>1607</v>
      </c>
    </row>
    <row r="194" spans="1:8">
      <c r="A194" s="182"/>
      <c r="B194" s="182" t="s">
        <v>1365</v>
      </c>
      <c r="C194" s="183">
        <v>6356961.96</v>
      </c>
      <c r="D194" s="183">
        <v>6052378.9800000004</v>
      </c>
      <c r="E194" s="183">
        <v>275872.98</v>
      </c>
      <c r="F194" s="183">
        <v>0</v>
      </c>
      <c r="G194" s="183">
        <v>28710</v>
      </c>
      <c r="H194" s="182"/>
    </row>
    <row r="196" spans="1:8">
      <c r="D196" s="9"/>
      <c r="E196" s="9"/>
      <c r="F196" s="9"/>
      <c r="G196" s="9"/>
    </row>
  </sheetData>
  <mergeCells count="1">
    <mergeCell ref="A6:B6"/>
  </mergeCells>
  <dataValidations count="8">
    <dataValidation allowBlank="1" showInputMessage="1" showErrorMessage="1" prompt="Saldo final del periodo que corresponde la cuenta pública presentada (mensual:  enero, febrero, marzo, etc.;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Informar sobre la factibilidad de pago."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dataValidation allowBlank="1" showInputMessage="1" showErrorMessage="1" prompt="Importe de la cuentas por cobrar con vencimiento mayor a 365 días."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dataValidation allowBlank="1" showInputMessage="1" showErrorMessage="1" prompt="Importe de la cuentas por cobrar con fecha de vencimiento de 181 a 365 días."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dataValidation allowBlank="1" showInputMessage="1" showErrorMessage="1" prompt="Importe de la cuentas por cobrar con fecha de vencimiento de 91 a 180 días."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 allowBlank="1" showInputMessage="1" showErrorMessage="1" prompt="Importe de la cuentas por cobrar con fecha de vencimiento de 1 a 90 días."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s>
  <pageMargins left="0.7" right="0.7" top="0.75" bottom="0.75" header="0.3" footer="0.3"/>
  <pageSetup scale="55"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C11" sqref="C11"/>
    </sheetView>
  </sheetViews>
  <sheetFormatPr baseColWidth="10" defaultColWidth="13.7109375" defaultRowHeight="11.25"/>
  <cols>
    <col min="1" max="1" width="22.5703125" style="274" customWidth="1"/>
    <col min="2" max="2" width="39.140625" style="274" customWidth="1"/>
    <col min="3" max="3" width="24.85546875" style="9" customWidth="1"/>
    <col min="4" max="4" width="24.85546875" style="19" customWidth="1"/>
    <col min="5" max="5" width="28.28515625" style="19" customWidth="1"/>
    <col min="6" max="256" width="13.7109375" style="274"/>
    <col min="257" max="257" width="22.5703125" style="274" customWidth="1"/>
    <col min="258" max="258" width="39.140625" style="274" customWidth="1"/>
    <col min="259" max="260" width="24.85546875" style="274" customWidth="1"/>
    <col min="261" max="261" width="28.28515625" style="274" customWidth="1"/>
    <col min="262" max="512" width="13.7109375" style="274"/>
    <col min="513" max="513" width="22.5703125" style="274" customWidth="1"/>
    <col min="514" max="514" width="39.140625" style="274" customWidth="1"/>
    <col min="515" max="516" width="24.85546875" style="274" customWidth="1"/>
    <col min="517" max="517" width="28.28515625" style="274" customWidth="1"/>
    <col min="518" max="768" width="13.7109375" style="274"/>
    <col min="769" max="769" width="22.5703125" style="274" customWidth="1"/>
    <col min="770" max="770" width="39.140625" style="274" customWidth="1"/>
    <col min="771" max="772" width="24.85546875" style="274" customWidth="1"/>
    <col min="773" max="773" width="28.28515625" style="274" customWidth="1"/>
    <col min="774" max="1024" width="13.7109375" style="274"/>
    <col min="1025" max="1025" width="22.5703125" style="274" customWidth="1"/>
    <col min="1026" max="1026" width="39.140625" style="274" customWidth="1"/>
    <col min="1027" max="1028" width="24.85546875" style="274" customWidth="1"/>
    <col min="1029" max="1029" width="28.28515625" style="274" customWidth="1"/>
    <col min="1030" max="1280" width="13.7109375" style="274"/>
    <col min="1281" max="1281" width="22.5703125" style="274" customWidth="1"/>
    <col min="1282" max="1282" width="39.140625" style="274" customWidth="1"/>
    <col min="1283" max="1284" width="24.85546875" style="274" customWidth="1"/>
    <col min="1285" max="1285" width="28.28515625" style="274" customWidth="1"/>
    <col min="1286" max="1536" width="13.7109375" style="274"/>
    <col min="1537" max="1537" width="22.5703125" style="274" customWidth="1"/>
    <col min="1538" max="1538" width="39.140625" style="274" customWidth="1"/>
    <col min="1539" max="1540" width="24.85546875" style="274" customWidth="1"/>
    <col min="1541" max="1541" width="28.28515625" style="274" customWidth="1"/>
    <col min="1542" max="1792" width="13.7109375" style="274"/>
    <col min="1793" max="1793" width="22.5703125" style="274" customWidth="1"/>
    <col min="1794" max="1794" width="39.140625" style="274" customWidth="1"/>
    <col min="1795" max="1796" width="24.85546875" style="274" customWidth="1"/>
    <col min="1797" max="1797" width="28.28515625" style="274" customWidth="1"/>
    <col min="1798" max="2048" width="13.7109375" style="274"/>
    <col min="2049" max="2049" width="22.5703125" style="274" customWidth="1"/>
    <col min="2050" max="2050" width="39.140625" style="274" customWidth="1"/>
    <col min="2051" max="2052" width="24.85546875" style="274" customWidth="1"/>
    <col min="2053" max="2053" width="28.28515625" style="274" customWidth="1"/>
    <col min="2054" max="2304" width="13.7109375" style="274"/>
    <col min="2305" max="2305" width="22.5703125" style="274" customWidth="1"/>
    <col min="2306" max="2306" width="39.140625" style="274" customWidth="1"/>
    <col min="2307" max="2308" width="24.85546875" style="274" customWidth="1"/>
    <col min="2309" max="2309" width="28.28515625" style="274" customWidth="1"/>
    <col min="2310" max="2560" width="13.7109375" style="274"/>
    <col min="2561" max="2561" width="22.5703125" style="274" customWidth="1"/>
    <col min="2562" max="2562" width="39.140625" style="274" customWidth="1"/>
    <col min="2563" max="2564" width="24.85546875" style="274" customWidth="1"/>
    <col min="2565" max="2565" width="28.28515625" style="274" customWidth="1"/>
    <col min="2566" max="2816" width="13.7109375" style="274"/>
    <col min="2817" max="2817" width="22.5703125" style="274" customWidth="1"/>
    <col min="2818" max="2818" width="39.140625" style="274" customWidth="1"/>
    <col min="2819" max="2820" width="24.85546875" style="274" customWidth="1"/>
    <col min="2821" max="2821" width="28.28515625" style="274" customWidth="1"/>
    <col min="2822" max="3072" width="13.7109375" style="274"/>
    <col min="3073" max="3073" width="22.5703125" style="274" customWidth="1"/>
    <col min="3074" max="3074" width="39.140625" style="274" customWidth="1"/>
    <col min="3075" max="3076" width="24.85546875" style="274" customWidth="1"/>
    <col min="3077" max="3077" width="28.28515625" style="274" customWidth="1"/>
    <col min="3078" max="3328" width="13.7109375" style="274"/>
    <col min="3329" max="3329" width="22.5703125" style="274" customWidth="1"/>
    <col min="3330" max="3330" width="39.140625" style="274" customWidth="1"/>
    <col min="3331" max="3332" width="24.85546875" style="274" customWidth="1"/>
    <col min="3333" max="3333" width="28.28515625" style="274" customWidth="1"/>
    <col min="3334" max="3584" width="13.7109375" style="274"/>
    <col min="3585" max="3585" width="22.5703125" style="274" customWidth="1"/>
    <col min="3586" max="3586" width="39.140625" style="274" customWidth="1"/>
    <col min="3587" max="3588" width="24.85546875" style="274" customWidth="1"/>
    <col min="3589" max="3589" width="28.28515625" style="274" customWidth="1"/>
    <col min="3590" max="3840" width="13.7109375" style="274"/>
    <col min="3841" max="3841" width="22.5703125" style="274" customWidth="1"/>
    <col min="3842" max="3842" width="39.140625" style="274" customWidth="1"/>
    <col min="3843" max="3844" width="24.85546875" style="274" customWidth="1"/>
    <col min="3845" max="3845" width="28.28515625" style="274" customWidth="1"/>
    <col min="3846" max="4096" width="13.7109375" style="274"/>
    <col min="4097" max="4097" width="22.5703125" style="274" customWidth="1"/>
    <col min="4098" max="4098" width="39.140625" style="274" customWidth="1"/>
    <col min="4099" max="4100" width="24.85546875" style="274" customWidth="1"/>
    <col min="4101" max="4101" width="28.28515625" style="274" customWidth="1"/>
    <col min="4102" max="4352" width="13.7109375" style="274"/>
    <col min="4353" max="4353" width="22.5703125" style="274" customWidth="1"/>
    <col min="4354" max="4354" width="39.140625" style="274" customWidth="1"/>
    <col min="4355" max="4356" width="24.85546875" style="274" customWidth="1"/>
    <col min="4357" max="4357" width="28.28515625" style="274" customWidth="1"/>
    <col min="4358" max="4608" width="13.7109375" style="274"/>
    <col min="4609" max="4609" width="22.5703125" style="274" customWidth="1"/>
    <col min="4610" max="4610" width="39.140625" style="274" customWidth="1"/>
    <col min="4611" max="4612" width="24.85546875" style="274" customWidth="1"/>
    <col min="4613" max="4613" width="28.28515625" style="274" customWidth="1"/>
    <col min="4614" max="4864" width="13.7109375" style="274"/>
    <col min="4865" max="4865" width="22.5703125" style="274" customWidth="1"/>
    <col min="4866" max="4866" width="39.140625" style="274" customWidth="1"/>
    <col min="4867" max="4868" width="24.85546875" style="274" customWidth="1"/>
    <col min="4869" max="4869" width="28.28515625" style="274" customWidth="1"/>
    <col min="4870" max="5120" width="13.7109375" style="274"/>
    <col min="5121" max="5121" width="22.5703125" style="274" customWidth="1"/>
    <col min="5122" max="5122" width="39.140625" style="274" customWidth="1"/>
    <col min="5123" max="5124" width="24.85546875" style="274" customWidth="1"/>
    <col min="5125" max="5125" width="28.28515625" style="274" customWidth="1"/>
    <col min="5126" max="5376" width="13.7109375" style="274"/>
    <col min="5377" max="5377" width="22.5703125" style="274" customWidth="1"/>
    <col min="5378" max="5378" width="39.140625" style="274" customWidth="1"/>
    <col min="5379" max="5380" width="24.85546875" style="274" customWidth="1"/>
    <col min="5381" max="5381" width="28.28515625" style="274" customWidth="1"/>
    <col min="5382" max="5632" width="13.7109375" style="274"/>
    <col min="5633" max="5633" width="22.5703125" style="274" customWidth="1"/>
    <col min="5634" max="5634" width="39.140625" style="274" customWidth="1"/>
    <col min="5635" max="5636" width="24.85546875" style="274" customWidth="1"/>
    <col min="5637" max="5637" width="28.28515625" style="274" customWidth="1"/>
    <col min="5638" max="5888" width="13.7109375" style="274"/>
    <col min="5889" max="5889" width="22.5703125" style="274" customWidth="1"/>
    <col min="5890" max="5890" width="39.140625" style="274" customWidth="1"/>
    <col min="5891" max="5892" width="24.85546875" style="274" customWidth="1"/>
    <col min="5893" max="5893" width="28.28515625" style="274" customWidth="1"/>
    <col min="5894" max="6144" width="13.7109375" style="274"/>
    <col min="6145" max="6145" width="22.5703125" style="274" customWidth="1"/>
    <col min="6146" max="6146" width="39.140625" style="274" customWidth="1"/>
    <col min="6147" max="6148" width="24.85546875" style="274" customWidth="1"/>
    <col min="6149" max="6149" width="28.28515625" style="274" customWidth="1"/>
    <col min="6150" max="6400" width="13.7109375" style="274"/>
    <col min="6401" max="6401" width="22.5703125" style="274" customWidth="1"/>
    <col min="6402" max="6402" width="39.140625" style="274" customWidth="1"/>
    <col min="6403" max="6404" width="24.85546875" style="274" customWidth="1"/>
    <col min="6405" max="6405" width="28.28515625" style="274" customWidth="1"/>
    <col min="6406" max="6656" width="13.7109375" style="274"/>
    <col min="6657" max="6657" width="22.5703125" style="274" customWidth="1"/>
    <col min="6658" max="6658" width="39.140625" style="274" customWidth="1"/>
    <col min="6659" max="6660" width="24.85546875" style="274" customWidth="1"/>
    <col min="6661" max="6661" width="28.28515625" style="274" customWidth="1"/>
    <col min="6662" max="6912" width="13.7109375" style="274"/>
    <col min="6913" max="6913" width="22.5703125" style="274" customWidth="1"/>
    <col min="6914" max="6914" width="39.140625" style="274" customWidth="1"/>
    <col min="6915" max="6916" width="24.85546875" style="274" customWidth="1"/>
    <col min="6917" max="6917" width="28.28515625" style="274" customWidth="1"/>
    <col min="6918" max="7168" width="13.7109375" style="274"/>
    <col min="7169" max="7169" width="22.5703125" style="274" customWidth="1"/>
    <col min="7170" max="7170" width="39.140625" style="274" customWidth="1"/>
    <col min="7171" max="7172" width="24.85546875" style="274" customWidth="1"/>
    <col min="7173" max="7173" width="28.28515625" style="274" customWidth="1"/>
    <col min="7174" max="7424" width="13.7109375" style="274"/>
    <col min="7425" max="7425" width="22.5703125" style="274" customWidth="1"/>
    <col min="7426" max="7426" width="39.140625" style="274" customWidth="1"/>
    <col min="7427" max="7428" width="24.85546875" style="274" customWidth="1"/>
    <col min="7429" max="7429" width="28.28515625" style="274" customWidth="1"/>
    <col min="7430" max="7680" width="13.7109375" style="274"/>
    <col min="7681" max="7681" width="22.5703125" style="274" customWidth="1"/>
    <col min="7682" max="7682" width="39.140625" style="274" customWidth="1"/>
    <col min="7683" max="7684" width="24.85546875" style="274" customWidth="1"/>
    <col min="7685" max="7685" width="28.28515625" style="274" customWidth="1"/>
    <col min="7686" max="7936" width="13.7109375" style="274"/>
    <col min="7937" max="7937" width="22.5703125" style="274" customWidth="1"/>
    <col min="7938" max="7938" width="39.140625" style="274" customWidth="1"/>
    <col min="7939" max="7940" width="24.85546875" style="274" customWidth="1"/>
    <col min="7941" max="7941" width="28.28515625" style="274" customWidth="1"/>
    <col min="7942" max="8192" width="13.7109375" style="274"/>
    <col min="8193" max="8193" width="22.5703125" style="274" customWidth="1"/>
    <col min="8194" max="8194" width="39.140625" style="274" customWidth="1"/>
    <col min="8195" max="8196" width="24.85546875" style="274" customWidth="1"/>
    <col min="8197" max="8197" width="28.28515625" style="274" customWidth="1"/>
    <col min="8198" max="8448" width="13.7109375" style="274"/>
    <col min="8449" max="8449" width="22.5703125" style="274" customWidth="1"/>
    <col min="8450" max="8450" width="39.140625" style="274" customWidth="1"/>
    <col min="8451" max="8452" width="24.85546875" style="274" customWidth="1"/>
    <col min="8453" max="8453" width="28.28515625" style="274" customWidth="1"/>
    <col min="8454" max="8704" width="13.7109375" style="274"/>
    <col min="8705" max="8705" width="22.5703125" style="274" customWidth="1"/>
    <col min="8706" max="8706" width="39.140625" style="274" customWidth="1"/>
    <col min="8707" max="8708" width="24.85546875" style="274" customWidth="1"/>
    <col min="8709" max="8709" width="28.28515625" style="274" customWidth="1"/>
    <col min="8710" max="8960" width="13.7109375" style="274"/>
    <col min="8961" max="8961" width="22.5703125" style="274" customWidth="1"/>
    <col min="8962" max="8962" width="39.140625" style="274" customWidth="1"/>
    <col min="8963" max="8964" width="24.85546875" style="274" customWidth="1"/>
    <col min="8965" max="8965" width="28.28515625" style="274" customWidth="1"/>
    <col min="8966" max="9216" width="13.7109375" style="274"/>
    <col min="9217" max="9217" width="22.5703125" style="274" customWidth="1"/>
    <col min="9218" max="9218" width="39.140625" style="274" customWidth="1"/>
    <col min="9219" max="9220" width="24.85546875" style="274" customWidth="1"/>
    <col min="9221" max="9221" width="28.28515625" style="274" customWidth="1"/>
    <col min="9222" max="9472" width="13.7109375" style="274"/>
    <col min="9473" max="9473" width="22.5703125" style="274" customWidth="1"/>
    <col min="9474" max="9474" width="39.140625" style="274" customWidth="1"/>
    <col min="9475" max="9476" width="24.85546875" style="274" customWidth="1"/>
    <col min="9477" max="9477" width="28.28515625" style="274" customWidth="1"/>
    <col min="9478" max="9728" width="13.7109375" style="274"/>
    <col min="9729" max="9729" width="22.5703125" style="274" customWidth="1"/>
    <col min="9730" max="9730" width="39.140625" style="274" customWidth="1"/>
    <col min="9731" max="9732" width="24.85546875" style="274" customWidth="1"/>
    <col min="9733" max="9733" width="28.28515625" style="274" customWidth="1"/>
    <col min="9734" max="9984" width="13.7109375" style="274"/>
    <col min="9985" max="9985" width="22.5703125" style="274" customWidth="1"/>
    <col min="9986" max="9986" width="39.140625" style="274" customWidth="1"/>
    <col min="9987" max="9988" width="24.85546875" style="274" customWidth="1"/>
    <col min="9989" max="9989" width="28.28515625" style="274" customWidth="1"/>
    <col min="9990" max="10240" width="13.7109375" style="274"/>
    <col min="10241" max="10241" width="22.5703125" style="274" customWidth="1"/>
    <col min="10242" max="10242" width="39.140625" style="274" customWidth="1"/>
    <col min="10243" max="10244" width="24.85546875" style="274" customWidth="1"/>
    <col min="10245" max="10245" width="28.28515625" style="274" customWidth="1"/>
    <col min="10246" max="10496" width="13.7109375" style="274"/>
    <col min="10497" max="10497" width="22.5703125" style="274" customWidth="1"/>
    <col min="10498" max="10498" width="39.140625" style="274" customWidth="1"/>
    <col min="10499" max="10500" width="24.85546875" style="274" customWidth="1"/>
    <col min="10501" max="10501" width="28.28515625" style="274" customWidth="1"/>
    <col min="10502" max="10752" width="13.7109375" style="274"/>
    <col min="10753" max="10753" width="22.5703125" style="274" customWidth="1"/>
    <col min="10754" max="10754" width="39.140625" style="274" customWidth="1"/>
    <col min="10755" max="10756" width="24.85546875" style="274" customWidth="1"/>
    <col min="10757" max="10757" width="28.28515625" style="274" customWidth="1"/>
    <col min="10758" max="11008" width="13.7109375" style="274"/>
    <col min="11009" max="11009" width="22.5703125" style="274" customWidth="1"/>
    <col min="11010" max="11010" width="39.140625" style="274" customWidth="1"/>
    <col min="11011" max="11012" width="24.85546875" style="274" customWidth="1"/>
    <col min="11013" max="11013" width="28.28515625" style="274" customWidth="1"/>
    <col min="11014" max="11264" width="13.7109375" style="274"/>
    <col min="11265" max="11265" width="22.5703125" style="274" customWidth="1"/>
    <col min="11266" max="11266" width="39.140625" style="274" customWidth="1"/>
    <col min="11267" max="11268" width="24.85546875" style="274" customWidth="1"/>
    <col min="11269" max="11269" width="28.28515625" style="274" customWidth="1"/>
    <col min="11270" max="11520" width="13.7109375" style="274"/>
    <col min="11521" max="11521" width="22.5703125" style="274" customWidth="1"/>
    <col min="11522" max="11522" width="39.140625" style="274" customWidth="1"/>
    <col min="11523" max="11524" width="24.85546875" style="274" customWidth="1"/>
    <col min="11525" max="11525" width="28.28515625" style="274" customWidth="1"/>
    <col min="11526" max="11776" width="13.7109375" style="274"/>
    <col min="11777" max="11777" width="22.5703125" style="274" customWidth="1"/>
    <col min="11778" max="11778" width="39.140625" style="274" customWidth="1"/>
    <col min="11779" max="11780" width="24.85546875" style="274" customWidth="1"/>
    <col min="11781" max="11781" width="28.28515625" style="274" customWidth="1"/>
    <col min="11782" max="12032" width="13.7109375" style="274"/>
    <col min="12033" max="12033" width="22.5703125" style="274" customWidth="1"/>
    <col min="12034" max="12034" width="39.140625" style="274" customWidth="1"/>
    <col min="12035" max="12036" width="24.85546875" style="274" customWidth="1"/>
    <col min="12037" max="12037" width="28.28515625" style="274" customWidth="1"/>
    <col min="12038" max="12288" width="13.7109375" style="274"/>
    <col min="12289" max="12289" width="22.5703125" style="274" customWidth="1"/>
    <col min="12290" max="12290" width="39.140625" style="274" customWidth="1"/>
    <col min="12291" max="12292" width="24.85546875" style="274" customWidth="1"/>
    <col min="12293" max="12293" width="28.28515625" style="274" customWidth="1"/>
    <col min="12294" max="12544" width="13.7109375" style="274"/>
    <col min="12545" max="12545" width="22.5703125" style="274" customWidth="1"/>
    <col min="12546" max="12546" width="39.140625" style="274" customWidth="1"/>
    <col min="12547" max="12548" width="24.85546875" style="274" customWidth="1"/>
    <col min="12549" max="12549" width="28.28515625" style="274" customWidth="1"/>
    <col min="12550" max="12800" width="13.7109375" style="274"/>
    <col min="12801" max="12801" width="22.5703125" style="274" customWidth="1"/>
    <col min="12802" max="12802" width="39.140625" style="274" customWidth="1"/>
    <col min="12803" max="12804" width="24.85546875" style="274" customWidth="1"/>
    <col min="12805" max="12805" width="28.28515625" style="274" customWidth="1"/>
    <col min="12806" max="13056" width="13.7109375" style="274"/>
    <col min="13057" max="13057" width="22.5703125" style="274" customWidth="1"/>
    <col min="13058" max="13058" width="39.140625" style="274" customWidth="1"/>
    <col min="13059" max="13060" width="24.85546875" style="274" customWidth="1"/>
    <col min="13061" max="13061" width="28.28515625" style="274" customWidth="1"/>
    <col min="13062" max="13312" width="13.7109375" style="274"/>
    <col min="13313" max="13313" width="22.5703125" style="274" customWidth="1"/>
    <col min="13314" max="13314" width="39.140625" style="274" customWidth="1"/>
    <col min="13315" max="13316" width="24.85546875" style="274" customWidth="1"/>
    <col min="13317" max="13317" width="28.28515625" style="274" customWidth="1"/>
    <col min="13318" max="13568" width="13.7109375" style="274"/>
    <col min="13569" max="13569" width="22.5703125" style="274" customWidth="1"/>
    <col min="13570" max="13570" width="39.140625" style="274" customWidth="1"/>
    <col min="13571" max="13572" width="24.85546875" style="274" customWidth="1"/>
    <col min="13573" max="13573" width="28.28515625" style="274" customWidth="1"/>
    <col min="13574" max="13824" width="13.7109375" style="274"/>
    <col min="13825" max="13825" width="22.5703125" style="274" customWidth="1"/>
    <col min="13826" max="13826" width="39.140625" style="274" customWidth="1"/>
    <col min="13827" max="13828" width="24.85546875" style="274" customWidth="1"/>
    <col min="13829" max="13829" width="28.28515625" style="274" customWidth="1"/>
    <col min="13830" max="14080" width="13.7109375" style="274"/>
    <col min="14081" max="14081" width="22.5703125" style="274" customWidth="1"/>
    <col min="14082" max="14082" width="39.140625" style="274" customWidth="1"/>
    <col min="14083" max="14084" width="24.85546875" style="274" customWidth="1"/>
    <col min="14085" max="14085" width="28.28515625" style="274" customWidth="1"/>
    <col min="14086" max="14336" width="13.7109375" style="274"/>
    <col min="14337" max="14337" width="22.5703125" style="274" customWidth="1"/>
    <col min="14338" max="14338" width="39.140625" style="274" customWidth="1"/>
    <col min="14339" max="14340" width="24.85546875" style="274" customWidth="1"/>
    <col min="14341" max="14341" width="28.28515625" style="274" customWidth="1"/>
    <col min="14342" max="14592" width="13.7109375" style="274"/>
    <col min="14593" max="14593" width="22.5703125" style="274" customWidth="1"/>
    <col min="14594" max="14594" width="39.140625" style="274" customWidth="1"/>
    <col min="14595" max="14596" width="24.85546875" style="274" customWidth="1"/>
    <col min="14597" max="14597" width="28.28515625" style="274" customWidth="1"/>
    <col min="14598" max="14848" width="13.7109375" style="274"/>
    <col min="14849" max="14849" width="22.5703125" style="274" customWidth="1"/>
    <col min="14850" max="14850" width="39.140625" style="274" customWidth="1"/>
    <col min="14851" max="14852" width="24.85546875" style="274" customWidth="1"/>
    <col min="14853" max="14853" width="28.28515625" style="274" customWidth="1"/>
    <col min="14854" max="15104" width="13.7109375" style="274"/>
    <col min="15105" max="15105" width="22.5703125" style="274" customWidth="1"/>
    <col min="15106" max="15106" width="39.140625" style="274" customWidth="1"/>
    <col min="15107" max="15108" width="24.85546875" style="274" customWidth="1"/>
    <col min="15109" max="15109" width="28.28515625" style="274" customWidth="1"/>
    <col min="15110" max="15360" width="13.7109375" style="274"/>
    <col min="15361" max="15361" width="22.5703125" style="274" customWidth="1"/>
    <col min="15362" max="15362" width="39.140625" style="274" customWidth="1"/>
    <col min="15363" max="15364" width="24.85546875" style="274" customWidth="1"/>
    <col min="15365" max="15365" width="28.28515625" style="274" customWidth="1"/>
    <col min="15366" max="15616" width="13.7109375" style="274"/>
    <col min="15617" max="15617" width="22.5703125" style="274" customWidth="1"/>
    <col min="15618" max="15618" width="39.140625" style="274" customWidth="1"/>
    <col min="15619" max="15620" width="24.85546875" style="274" customWidth="1"/>
    <col min="15621" max="15621" width="28.28515625" style="274" customWidth="1"/>
    <col min="15622" max="15872" width="13.7109375" style="274"/>
    <col min="15873" max="15873" width="22.5703125" style="274" customWidth="1"/>
    <col min="15874" max="15874" width="39.140625" style="274" customWidth="1"/>
    <col min="15875" max="15876" width="24.85546875" style="274" customWidth="1"/>
    <col min="15877" max="15877" width="28.28515625" style="274" customWidth="1"/>
    <col min="15878" max="16128" width="13.7109375" style="274"/>
    <col min="16129" max="16129" width="22.5703125" style="274" customWidth="1"/>
    <col min="16130" max="16130" width="39.140625" style="274" customWidth="1"/>
    <col min="16131" max="16132" width="24.85546875" style="274" customWidth="1"/>
    <col min="16133" max="16133" width="28.28515625" style="274" customWidth="1"/>
    <col min="16134" max="16384" width="13.7109375" style="274"/>
  </cols>
  <sheetData>
    <row r="1" spans="1:5">
      <c r="A1" s="3" t="s">
        <v>43</v>
      </c>
      <c r="B1" s="3"/>
      <c r="D1" s="21"/>
    </row>
    <row r="2" spans="1:5">
      <c r="A2" s="3" t="s">
        <v>1546</v>
      </c>
      <c r="B2" s="3"/>
      <c r="D2" s="21"/>
      <c r="E2" s="412" t="s">
        <v>44</v>
      </c>
    </row>
    <row r="3" spans="1:5">
      <c r="D3" s="21"/>
    </row>
    <row r="4" spans="1:5" s="19" customFormat="1">
      <c r="C4" s="21"/>
      <c r="D4" s="21"/>
    </row>
    <row r="5" spans="1:5" ht="11.25" customHeight="1">
      <c r="A5" s="10" t="s">
        <v>146</v>
      </c>
      <c r="B5" s="366"/>
      <c r="E5" s="16" t="s">
        <v>88</v>
      </c>
    </row>
    <row r="6" spans="1:5">
      <c r="A6" s="1025"/>
      <c r="B6" s="1028"/>
    </row>
    <row r="7" spans="1:5" ht="15" customHeight="1">
      <c r="A7" s="15" t="s">
        <v>46</v>
      </c>
      <c r="B7" s="16" t="s">
        <v>47</v>
      </c>
      <c r="C7" s="17" t="s">
        <v>48</v>
      </c>
      <c r="D7" s="16" t="s">
        <v>89</v>
      </c>
      <c r="E7" s="16" t="s">
        <v>59</v>
      </c>
    </row>
    <row r="8" spans="1:5">
      <c r="A8" s="155"/>
      <c r="B8" s="187"/>
      <c r="C8" s="181"/>
      <c r="D8" s="181"/>
      <c r="E8" s="141"/>
    </row>
    <row r="9" spans="1:5">
      <c r="A9" s="182"/>
      <c r="B9" s="182" t="s">
        <v>1365</v>
      </c>
      <c r="C9" s="188">
        <f>SUM(C8:C8)</f>
        <v>0</v>
      </c>
      <c r="D9" s="182"/>
      <c r="E9" s="182"/>
    </row>
    <row r="12" spans="1:5" ht="11.25" customHeight="1">
      <c r="A12" s="434" t="s">
        <v>1976</v>
      </c>
      <c r="B12" s="435"/>
      <c r="C12" s="436"/>
      <c r="E12" s="16" t="s">
        <v>88</v>
      </c>
    </row>
    <row r="13" spans="1:5">
      <c r="D13" s="78"/>
    </row>
    <row r="14" spans="1:5" ht="15" customHeight="1">
      <c r="A14" s="15" t="s">
        <v>46</v>
      </c>
      <c r="B14" s="16" t="s">
        <v>47</v>
      </c>
      <c r="C14" s="17" t="s">
        <v>48</v>
      </c>
      <c r="D14" s="16" t="s">
        <v>89</v>
      </c>
      <c r="E14" s="16" t="s">
        <v>59</v>
      </c>
    </row>
    <row r="15" spans="1:5">
      <c r="A15" s="155"/>
      <c r="B15" s="155"/>
      <c r="C15" s="181"/>
      <c r="D15" s="181"/>
      <c r="E15" s="141"/>
    </row>
    <row r="16" spans="1:5">
      <c r="A16" s="190"/>
      <c r="B16" s="190" t="s">
        <v>1365</v>
      </c>
      <c r="C16" s="191">
        <f>SUM(C15:C15)</f>
        <v>0</v>
      </c>
      <c r="D16" s="182"/>
      <c r="E16" s="182"/>
    </row>
    <row r="19" spans="1:5" s="19" customFormat="1">
      <c r="A19" s="434" t="s">
        <v>153</v>
      </c>
      <c r="B19" s="434"/>
      <c r="C19" s="21"/>
      <c r="E19" s="16" t="s">
        <v>88</v>
      </c>
    </row>
    <row r="20" spans="1:5" s="19" customFormat="1">
      <c r="A20" s="1029"/>
      <c r="B20" s="1030"/>
      <c r="C20" s="21"/>
    </row>
    <row r="21" spans="1:5" s="19" customFormat="1" ht="15" customHeight="1">
      <c r="A21" s="16" t="s">
        <v>46</v>
      </c>
      <c r="B21" s="16" t="s">
        <v>47</v>
      </c>
      <c r="C21" s="16" t="s">
        <v>48</v>
      </c>
      <c r="D21" s="16" t="s">
        <v>89</v>
      </c>
      <c r="E21" s="16" t="s">
        <v>59</v>
      </c>
    </row>
    <row r="22" spans="1:5" s="19" customFormat="1">
      <c r="A22" s="155"/>
      <c r="B22" s="187"/>
      <c r="C22" s="181"/>
      <c r="D22" s="181"/>
      <c r="E22" s="141"/>
    </row>
    <row r="23" spans="1:5" s="19" customFormat="1">
      <c r="A23" s="190"/>
      <c r="B23" s="190" t="s">
        <v>1365</v>
      </c>
      <c r="C23" s="191">
        <f>SUM(C22:C22)</f>
        <v>0</v>
      </c>
      <c r="D23" s="182"/>
      <c r="E23" s="182"/>
    </row>
  </sheetData>
  <mergeCells count="2">
    <mergeCell ref="A6:B6"/>
    <mergeCell ref="A20:B20"/>
  </mergeCells>
  <dataValidations count="5">
    <dataValidation allowBlank="1" showInputMessage="1" showErrorMessage="1" prompt="Saldo final del periodo que corresponde la cuenta pública presentada (mensual:  enero, febrero, marzo, etc.;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dataValidation allowBlank="1" showInputMessage="1" showErrorMessage="1" prompt="Especificar origen de dicho recurso: Federal, Estatal, Municipal, Particulares."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ataValidation allowBlank="1" showInputMessage="1" showErrorMessage="1" prompt="Características cualitativas significativas que les impacten financieramente."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dataValidations>
  <pageMargins left="0.7" right="0.7" top="0.75" bottom="0.75" header="0.3" footer="0.3"/>
  <pageSetup scale="64"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activeCell="C11" sqref="C11"/>
    </sheetView>
  </sheetViews>
  <sheetFormatPr baseColWidth="10" defaultRowHeight="11.25"/>
  <cols>
    <col min="1" max="1" width="22.28515625" style="274" customWidth="1"/>
    <col min="2" max="2" width="36" style="274" customWidth="1"/>
    <col min="3" max="3" width="19.28515625" style="9" customWidth="1"/>
    <col min="4" max="4" width="19.28515625" style="19" customWidth="1"/>
    <col min="5" max="5" width="20" style="19" customWidth="1"/>
    <col min="6" max="256" width="11.42578125" style="274"/>
    <col min="257" max="257" width="22.28515625" style="274" customWidth="1"/>
    <col min="258" max="258" width="36" style="274" customWidth="1"/>
    <col min="259" max="260" width="19.28515625" style="274" customWidth="1"/>
    <col min="261" max="261" width="20" style="274" customWidth="1"/>
    <col min="262" max="512" width="11.42578125" style="274"/>
    <col min="513" max="513" width="22.28515625" style="274" customWidth="1"/>
    <col min="514" max="514" width="36" style="274" customWidth="1"/>
    <col min="515" max="516" width="19.28515625" style="274" customWidth="1"/>
    <col min="517" max="517" width="20" style="274" customWidth="1"/>
    <col min="518" max="768" width="11.42578125" style="274"/>
    <col min="769" max="769" width="22.28515625" style="274" customWidth="1"/>
    <col min="770" max="770" width="36" style="274" customWidth="1"/>
    <col min="771" max="772" width="19.28515625" style="274" customWidth="1"/>
    <col min="773" max="773" width="20" style="274" customWidth="1"/>
    <col min="774" max="1024" width="11.42578125" style="274"/>
    <col min="1025" max="1025" width="22.28515625" style="274" customWidth="1"/>
    <col min="1026" max="1026" width="36" style="274" customWidth="1"/>
    <col min="1027" max="1028" width="19.28515625" style="274" customWidth="1"/>
    <col min="1029" max="1029" width="20" style="274" customWidth="1"/>
    <col min="1030" max="1280" width="11.42578125" style="274"/>
    <col min="1281" max="1281" width="22.28515625" style="274" customWidth="1"/>
    <col min="1282" max="1282" width="36" style="274" customWidth="1"/>
    <col min="1283" max="1284" width="19.28515625" style="274" customWidth="1"/>
    <col min="1285" max="1285" width="20" style="274" customWidth="1"/>
    <col min="1286" max="1536" width="11.42578125" style="274"/>
    <col min="1537" max="1537" width="22.28515625" style="274" customWidth="1"/>
    <col min="1538" max="1538" width="36" style="274" customWidth="1"/>
    <col min="1539" max="1540" width="19.28515625" style="274" customWidth="1"/>
    <col min="1541" max="1541" width="20" style="274" customWidth="1"/>
    <col min="1542" max="1792" width="11.42578125" style="274"/>
    <col min="1793" max="1793" width="22.28515625" style="274" customWidth="1"/>
    <col min="1794" max="1794" width="36" style="274" customWidth="1"/>
    <col min="1795" max="1796" width="19.28515625" style="274" customWidth="1"/>
    <col min="1797" max="1797" width="20" style="274" customWidth="1"/>
    <col min="1798" max="2048" width="11.42578125" style="274"/>
    <col min="2049" max="2049" width="22.28515625" style="274" customWidth="1"/>
    <col min="2050" max="2050" width="36" style="274" customWidth="1"/>
    <col min="2051" max="2052" width="19.28515625" style="274" customWidth="1"/>
    <col min="2053" max="2053" width="20" style="274" customWidth="1"/>
    <col min="2054" max="2304" width="11.42578125" style="274"/>
    <col min="2305" max="2305" width="22.28515625" style="274" customWidth="1"/>
    <col min="2306" max="2306" width="36" style="274" customWidth="1"/>
    <col min="2307" max="2308" width="19.28515625" style="274" customWidth="1"/>
    <col min="2309" max="2309" width="20" style="274" customWidth="1"/>
    <col min="2310" max="2560" width="11.42578125" style="274"/>
    <col min="2561" max="2561" width="22.28515625" style="274" customWidth="1"/>
    <col min="2562" max="2562" width="36" style="274" customWidth="1"/>
    <col min="2563" max="2564" width="19.28515625" style="274" customWidth="1"/>
    <col min="2565" max="2565" width="20" style="274" customWidth="1"/>
    <col min="2566" max="2816" width="11.42578125" style="274"/>
    <col min="2817" max="2817" width="22.28515625" style="274" customWidth="1"/>
    <col min="2818" max="2818" width="36" style="274" customWidth="1"/>
    <col min="2819" max="2820" width="19.28515625" style="274" customWidth="1"/>
    <col min="2821" max="2821" width="20" style="274" customWidth="1"/>
    <col min="2822" max="3072" width="11.42578125" style="274"/>
    <col min="3073" max="3073" width="22.28515625" style="274" customWidth="1"/>
    <col min="3074" max="3074" width="36" style="274" customWidth="1"/>
    <col min="3075" max="3076" width="19.28515625" style="274" customWidth="1"/>
    <col min="3077" max="3077" width="20" style="274" customWidth="1"/>
    <col min="3078" max="3328" width="11.42578125" style="274"/>
    <col min="3329" max="3329" width="22.28515625" style="274" customWidth="1"/>
    <col min="3330" max="3330" width="36" style="274" customWidth="1"/>
    <col min="3331" max="3332" width="19.28515625" style="274" customWidth="1"/>
    <col min="3333" max="3333" width="20" style="274" customWidth="1"/>
    <col min="3334" max="3584" width="11.42578125" style="274"/>
    <col min="3585" max="3585" width="22.28515625" style="274" customWidth="1"/>
    <col min="3586" max="3586" width="36" style="274" customWidth="1"/>
    <col min="3587" max="3588" width="19.28515625" style="274" customWidth="1"/>
    <col min="3589" max="3589" width="20" style="274" customWidth="1"/>
    <col min="3590" max="3840" width="11.42578125" style="274"/>
    <col min="3841" max="3841" width="22.28515625" style="274" customWidth="1"/>
    <col min="3842" max="3842" width="36" style="274" customWidth="1"/>
    <col min="3843" max="3844" width="19.28515625" style="274" customWidth="1"/>
    <col min="3845" max="3845" width="20" style="274" customWidth="1"/>
    <col min="3846" max="4096" width="11.42578125" style="274"/>
    <col min="4097" max="4097" width="22.28515625" style="274" customWidth="1"/>
    <col min="4098" max="4098" width="36" style="274" customWidth="1"/>
    <col min="4099" max="4100" width="19.28515625" style="274" customWidth="1"/>
    <col min="4101" max="4101" width="20" style="274" customWidth="1"/>
    <col min="4102" max="4352" width="11.42578125" style="274"/>
    <col min="4353" max="4353" width="22.28515625" style="274" customWidth="1"/>
    <col min="4354" max="4354" width="36" style="274" customWidth="1"/>
    <col min="4355" max="4356" width="19.28515625" style="274" customWidth="1"/>
    <col min="4357" max="4357" width="20" style="274" customWidth="1"/>
    <col min="4358" max="4608" width="11.42578125" style="274"/>
    <col min="4609" max="4609" width="22.28515625" style="274" customWidth="1"/>
    <col min="4610" max="4610" width="36" style="274" customWidth="1"/>
    <col min="4611" max="4612" width="19.28515625" style="274" customWidth="1"/>
    <col min="4613" max="4613" width="20" style="274" customWidth="1"/>
    <col min="4614" max="4864" width="11.42578125" style="274"/>
    <col min="4865" max="4865" width="22.28515625" style="274" customWidth="1"/>
    <col min="4866" max="4866" width="36" style="274" customWidth="1"/>
    <col min="4867" max="4868" width="19.28515625" style="274" customWidth="1"/>
    <col min="4869" max="4869" width="20" style="274" customWidth="1"/>
    <col min="4870" max="5120" width="11.42578125" style="274"/>
    <col min="5121" max="5121" width="22.28515625" style="274" customWidth="1"/>
    <col min="5122" max="5122" width="36" style="274" customWidth="1"/>
    <col min="5123" max="5124" width="19.28515625" style="274" customWidth="1"/>
    <col min="5125" max="5125" width="20" style="274" customWidth="1"/>
    <col min="5126" max="5376" width="11.42578125" style="274"/>
    <col min="5377" max="5377" width="22.28515625" style="274" customWidth="1"/>
    <col min="5378" max="5378" width="36" style="274" customWidth="1"/>
    <col min="5379" max="5380" width="19.28515625" style="274" customWidth="1"/>
    <col min="5381" max="5381" width="20" style="274" customWidth="1"/>
    <col min="5382" max="5632" width="11.42578125" style="274"/>
    <col min="5633" max="5633" width="22.28515625" style="274" customWidth="1"/>
    <col min="5634" max="5634" width="36" style="274" customWidth="1"/>
    <col min="5635" max="5636" width="19.28515625" style="274" customWidth="1"/>
    <col min="5637" max="5637" width="20" style="274" customWidth="1"/>
    <col min="5638" max="5888" width="11.42578125" style="274"/>
    <col min="5889" max="5889" width="22.28515625" style="274" customWidth="1"/>
    <col min="5890" max="5890" width="36" style="274" customWidth="1"/>
    <col min="5891" max="5892" width="19.28515625" style="274" customWidth="1"/>
    <col min="5893" max="5893" width="20" style="274" customWidth="1"/>
    <col min="5894" max="6144" width="11.42578125" style="274"/>
    <col min="6145" max="6145" width="22.28515625" style="274" customWidth="1"/>
    <col min="6146" max="6146" width="36" style="274" customWidth="1"/>
    <col min="6147" max="6148" width="19.28515625" style="274" customWidth="1"/>
    <col min="6149" max="6149" width="20" style="274" customWidth="1"/>
    <col min="6150" max="6400" width="11.42578125" style="274"/>
    <col min="6401" max="6401" width="22.28515625" style="274" customWidth="1"/>
    <col min="6402" max="6402" width="36" style="274" customWidth="1"/>
    <col min="6403" max="6404" width="19.28515625" style="274" customWidth="1"/>
    <col min="6405" max="6405" width="20" style="274" customWidth="1"/>
    <col min="6406" max="6656" width="11.42578125" style="274"/>
    <col min="6657" max="6657" width="22.28515625" style="274" customWidth="1"/>
    <col min="6658" max="6658" width="36" style="274" customWidth="1"/>
    <col min="6659" max="6660" width="19.28515625" style="274" customWidth="1"/>
    <col min="6661" max="6661" width="20" style="274" customWidth="1"/>
    <col min="6662" max="6912" width="11.42578125" style="274"/>
    <col min="6913" max="6913" width="22.28515625" style="274" customWidth="1"/>
    <col min="6914" max="6914" width="36" style="274" customWidth="1"/>
    <col min="6915" max="6916" width="19.28515625" style="274" customWidth="1"/>
    <col min="6917" max="6917" width="20" style="274" customWidth="1"/>
    <col min="6918" max="7168" width="11.42578125" style="274"/>
    <col min="7169" max="7169" width="22.28515625" style="274" customWidth="1"/>
    <col min="7170" max="7170" width="36" style="274" customWidth="1"/>
    <col min="7171" max="7172" width="19.28515625" style="274" customWidth="1"/>
    <col min="7173" max="7173" width="20" style="274" customWidth="1"/>
    <col min="7174" max="7424" width="11.42578125" style="274"/>
    <col min="7425" max="7425" width="22.28515625" style="274" customWidth="1"/>
    <col min="7426" max="7426" width="36" style="274" customWidth="1"/>
    <col min="7427" max="7428" width="19.28515625" style="274" customWidth="1"/>
    <col min="7429" max="7429" width="20" style="274" customWidth="1"/>
    <col min="7430" max="7680" width="11.42578125" style="274"/>
    <col min="7681" max="7681" width="22.28515625" style="274" customWidth="1"/>
    <col min="7682" max="7682" width="36" style="274" customWidth="1"/>
    <col min="7683" max="7684" width="19.28515625" style="274" customWidth="1"/>
    <col min="7685" max="7685" width="20" style="274" customWidth="1"/>
    <col min="7686" max="7936" width="11.42578125" style="274"/>
    <col min="7937" max="7937" width="22.28515625" style="274" customWidth="1"/>
    <col min="7938" max="7938" width="36" style="274" customWidth="1"/>
    <col min="7939" max="7940" width="19.28515625" style="274" customWidth="1"/>
    <col min="7941" max="7941" width="20" style="274" customWidth="1"/>
    <col min="7942" max="8192" width="11.42578125" style="274"/>
    <col min="8193" max="8193" width="22.28515625" style="274" customWidth="1"/>
    <col min="8194" max="8194" width="36" style="274" customWidth="1"/>
    <col min="8195" max="8196" width="19.28515625" style="274" customWidth="1"/>
    <col min="8197" max="8197" width="20" style="274" customWidth="1"/>
    <col min="8198" max="8448" width="11.42578125" style="274"/>
    <col min="8449" max="8449" width="22.28515625" style="274" customWidth="1"/>
    <col min="8450" max="8450" width="36" style="274" customWidth="1"/>
    <col min="8451" max="8452" width="19.28515625" style="274" customWidth="1"/>
    <col min="8453" max="8453" width="20" style="274" customWidth="1"/>
    <col min="8454" max="8704" width="11.42578125" style="274"/>
    <col min="8705" max="8705" width="22.28515625" style="274" customWidth="1"/>
    <col min="8706" max="8706" width="36" style="274" customWidth="1"/>
    <col min="8707" max="8708" width="19.28515625" style="274" customWidth="1"/>
    <col min="8709" max="8709" width="20" style="274" customWidth="1"/>
    <col min="8710" max="8960" width="11.42578125" style="274"/>
    <col min="8961" max="8961" width="22.28515625" style="274" customWidth="1"/>
    <col min="8962" max="8962" width="36" style="274" customWidth="1"/>
    <col min="8963" max="8964" width="19.28515625" style="274" customWidth="1"/>
    <col min="8965" max="8965" width="20" style="274" customWidth="1"/>
    <col min="8966" max="9216" width="11.42578125" style="274"/>
    <col min="9217" max="9217" width="22.28515625" style="274" customWidth="1"/>
    <col min="9218" max="9218" width="36" style="274" customWidth="1"/>
    <col min="9219" max="9220" width="19.28515625" style="274" customWidth="1"/>
    <col min="9221" max="9221" width="20" style="274" customWidth="1"/>
    <col min="9222" max="9472" width="11.42578125" style="274"/>
    <col min="9473" max="9473" width="22.28515625" style="274" customWidth="1"/>
    <col min="9474" max="9474" width="36" style="274" customWidth="1"/>
    <col min="9475" max="9476" width="19.28515625" style="274" customWidth="1"/>
    <col min="9477" max="9477" width="20" style="274" customWidth="1"/>
    <col min="9478" max="9728" width="11.42578125" style="274"/>
    <col min="9729" max="9729" width="22.28515625" style="274" customWidth="1"/>
    <col min="9730" max="9730" width="36" style="274" customWidth="1"/>
    <col min="9731" max="9732" width="19.28515625" style="274" customWidth="1"/>
    <col min="9733" max="9733" width="20" style="274" customWidth="1"/>
    <col min="9734" max="9984" width="11.42578125" style="274"/>
    <col min="9985" max="9985" width="22.28515625" style="274" customWidth="1"/>
    <col min="9986" max="9986" width="36" style="274" customWidth="1"/>
    <col min="9987" max="9988" width="19.28515625" style="274" customWidth="1"/>
    <col min="9989" max="9989" width="20" style="274" customWidth="1"/>
    <col min="9990" max="10240" width="11.42578125" style="274"/>
    <col min="10241" max="10241" width="22.28515625" style="274" customWidth="1"/>
    <col min="10242" max="10242" width="36" style="274" customWidth="1"/>
    <col min="10243" max="10244" width="19.28515625" style="274" customWidth="1"/>
    <col min="10245" max="10245" width="20" style="274" customWidth="1"/>
    <col min="10246" max="10496" width="11.42578125" style="274"/>
    <col min="10497" max="10497" width="22.28515625" style="274" customWidth="1"/>
    <col min="10498" max="10498" width="36" style="274" customWidth="1"/>
    <col min="10499" max="10500" width="19.28515625" style="274" customWidth="1"/>
    <col min="10501" max="10501" width="20" style="274" customWidth="1"/>
    <col min="10502" max="10752" width="11.42578125" style="274"/>
    <col min="10753" max="10753" width="22.28515625" style="274" customWidth="1"/>
    <col min="10754" max="10754" width="36" style="274" customWidth="1"/>
    <col min="10755" max="10756" width="19.28515625" style="274" customWidth="1"/>
    <col min="10757" max="10757" width="20" style="274" customWidth="1"/>
    <col min="10758" max="11008" width="11.42578125" style="274"/>
    <col min="11009" max="11009" width="22.28515625" style="274" customWidth="1"/>
    <col min="11010" max="11010" width="36" style="274" customWidth="1"/>
    <col min="11011" max="11012" width="19.28515625" style="274" customWidth="1"/>
    <col min="11013" max="11013" width="20" style="274" customWidth="1"/>
    <col min="11014" max="11264" width="11.42578125" style="274"/>
    <col min="11265" max="11265" width="22.28515625" style="274" customWidth="1"/>
    <col min="11266" max="11266" width="36" style="274" customWidth="1"/>
    <col min="11267" max="11268" width="19.28515625" style="274" customWidth="1"/>
    <col min="11269" max="11269" width="20" style="274" customWidth="1"/>
    <col min="11270" max="11520" width="11.42578125" style="274"/>
    <col min="11521" max="11521" width="22.28515625" style="274" customWidth="1"/>
    <col min="11522" max="11522" width="36" style="274" customWidth="1"/>
    <col min="11523" max="11524" width="19.28515625" style="274" customWidth="1"/>
    <col min="11525" max="11525" width="20" style="274" customWidth="1"/>
    <col min="11526" max="11776" width="11.42578125" style="274"/>
    <col min="11777" max="11777" width="22.28515625" style="274" customWidth="1"/>
    <col min="11778" max="11778" width="36" style="274" customWidth="1"/>
    <col min="11779" max="11780" width="19.28515625" style="274" customWidth="1"/>
    <col min="11781" max="11781" width="20" style="274" customWidth="1"/>
    <col min="11782" max="12032" width="11.42578125" style="274"/>
    <col min="12033" max="12033" width="22.28515625" style="274" customWidth="1"/>
    <col min="12034" max="12034" width="36" style="274" customWidth="1"/>
    <col min="12035" max="12036" width="19.28515625" style="274" customWidth="1"/>
    <col min="12037" max="12037" width="20" style="274" customWidth="1"/>
    <col min="12038" max="12288" width="11.42578125" style="274"/>
    <col min="12289" max="12289" width="22.28515625" style="274" customWidth="1"/>
    <col min="12290" max="12290" width="36" style="274" customWidth="1"/>
    <col min="12291" max="12292" width="19.28515625" style="274" customWidth="1"/>
    <col min="12293" max="12293" width="20" style="274" customWidth="1"/>
    <col min="12294" max="12544" width="11.42578125" style="274"/>
    <col min="12545" max="12545" width="22.28515625" style="274" customWidth="1"/>
    <col min="12546" max="12546" width="36" style="274" customWidth="1"/>
    <col min="12547" max="12548" width="19.28515625" style="274" customWidth="1"/>
    <col min="12549" max="12549" width="20" style="274" customWidth="1"/>
    <col min="12550" max="12800" width="11.42578125" style="274"/>
    <col min="12801" max="12801" width="22.28515625" style="274" customWidth="1"/>
    <col min="12802" max="12802" width="36" style="274" customWidth="1"/>
    <col min="12803" max="12804" width="19.28515625" style="274" customWidth="1"/>
    <col min="12805" max="12805" width="20" style="274" customWidth="1"/>
    <col min="12806" max="13056" width="11.42578125" style="274"/>
    <col min="13057" max="13057" width="22.28515625" style="274" customWidth="1"/>
    <col min="13058" max="13058" width="36" style="274" customWidth="1"/>
    <col min="13059" max="13060" width="19.28515625" style="274" customWidth="1"/>
    <col min="13061" max="13061" width="20" style="274" customWidth="1"/>
    <col min="13062" max="13312" width="11.42578125" style="274"/>
    <col min="13313" max="13313" width="22.28515625" style="274" customWidth="1"/>
    <col min="13314" max="13314" width="36" style="274" customWidth="1"/>
    <col min="13315" max="13316" width="19.28515625" style="274" customWidth="1"/>
    <col min="13317" max="13317" width="20" style="274" customWidth="1"/>
    <col min="13318" max="13568" width="11.42578125" style="274"/>
    <col min="13569" max="13569" width="22.28515625" style="274" customWidth="1"/>
    <col min="13570" max="13570" width="36" style="274" customWidth="1"/>
    <col min="13571" max="13572" width="19.28515625" style="274" customWidth="1"/>
    <col min="13573" max="13573" width="20" style="274" customWidth="1"/>
    <col min="13574" max="13824" width="11.42578125" style="274"/>
    <col min="13825" max="13825" width="22.28515625" style="274" customWidth="1"/>
    <col min="13826" max="13826" width="36" style="274" customWidth="1"/>
    <col min="13827" max="13828" width="19.28515625" style="274" customWidth="1"/>
    <col min="13829" max="13829" width="20" style="274" customWidth="1"/>
    <col min="13830" max="14080" width="11.42578125" style="274"/>
    <col min="14081" max="14081" width="22.28515625" style="274" customWidth="1"/>
    <col min="14082" max="14082" width="36" style="274" customWidth="1"/>
    <col min="14083" max="14084" width="19.28515625" style="274" customWidth="1"/>
    <col min="14085" max="14085" width="20" style="274" customWidth="1"/>
    <col min="14086" max="14336" width="11.42578125" style="274"/>
    <col min="14337" max="14337" width="22.28515625" style="274" customWidth="1"/>
    <col min="14338" max="14338" width="36" style="274" customWidth="1"/>
    <col min="14339" max="14340" width="19.28515625" style="274" customWidth="1"/>
    <col min="14341" max="14341" width="20" style="274" customWidth="1"/>
    <col min="14342" max="14592" width="11.42578125" style="274"/>
    <col min="14593" max="14593" width="22.28515625" style="274" customWidth="1"/>
    <col min="14594" max="14594" width="36" style="274" customWidth="1"/>
    <col min="14595" max="14596" width="19.28515625" style="274" customWidth="1"/>
    <col min="14597" max="14597" width="20" style="274" customWidth="1"/>
    <col min="14598" max="14848" width="11.42578125" style="274"/>
    <col min="14849" max="14849" width="22.28515625" style="274" customWidth="1"/>
    <col min="14850" max="14850" width="36" style="274" customWidth="1"/>
    <col min="14851" max="14852" width="19.28515625" style="274" customWidth="1"/>
    <col min="14853" max="14853" width="20" style="274" customWidth="1"/>
    <col min="14854" max="15104" width="11.42578125" style="274"/>
    <col min="15105" max="15105" width="22.28515625" style="274" customWidth="1"/>
    <col min="15106" max="15106" width="36" style="274" customWidth="1"/>
    <col min="15107" max="15108" width="19.28515625" style="274" customWidth="1"/>
    <col min="15109" max="15109" width="20" style="274" customWidth="1"/>
    <col min="15110" max="15360" width="11.42578125" style="274"/>
    <col min="15361" max="15361" width="22.28515625" style="274" customWidth="1"/>
    <col min="15362" max="15362" width="36" style="274" customWidth="1"/>
    <col min="15363" max="15364" width="19.28515625" style="274" customWidth="1"/>
    <col min="15365" max="15365" width="20" style="274" customWidth="1"/>
    <col min="15366" max="15616" width="11.42578125" style="274"/>
    <col min="15617" max="15617" width="22.28515625" style="274" customWidth="1"/>
    <col min="15618" max="15618" width="36" style="274" customWidth="1"/>
    <col min="15619" max="15620" width="19.28515625" style="274" customWidth="1"/>
    <col min="15621" max="15621" width="20" style="274" customWidth="1"/>
    <col min="15622" max="15872" width="11.42578125" style="274"/>
    <col min="15873" max="15873" width="22.28515625" style="274" customWidth="1"/>
    <col min="15874" max="15874" width="36" style="274" customWidth="1"/>
    <col min="15875" max="15876" width="19.28515625" style="274" customWidth="1"/>
    <col min="15877" max="15877" width="20" style="274" customWidth="1"/>
    <col min="15878" max="16128" width="11.42578125" style="274"/>
    <col min="16129" max="16129" width="22.28515625" style="274" customWidth="1"/>
    <col min="16130" max="16130" width="36" style="274" customWidth="1"/>
    <col min="16131" max="16132" width="19.28515625" style="274" customWidth="1"/>
    <col min="16133" max="16133" width="20" style="274" customWidth="1"/>
    <col min="16134" max="16384" width="11.42578125" style="274"/>
  </cols>
  <sheetData>
    <row r="1" spans="1:5" s="41" customFormat="1">
      <c r="A1" s="71" t="s">
        <v>43</v>
      </c>
      <c r="B1" s="71"/>
      <c r="C1" s="80"/>
      <c r="D1" s="81"/>
      <c r="E1" s="412" t="s">
        <v>44</v>
      </c>
    </row>
    <row r="2" spans="1:5" s="41" customFormat="1">
      <c r="A2" s="71" t="s">
        <v>1546</v>
      </c>
      <c r="B2" s="71"/>
      <c r="C2" s="42"/>
      <c r="D2" s="81"/>
      <c r="E2" s="81"/>
    </row>
    <row r="3" spans="1:5" s="41" customFormat="1">
      <c r="C3" s="42"/>
      <c r="D3" s="81"/>
      <c r="E3" s="81"/>
    </row>
    <row r="4" spans="1:5" s="81" customFormat="1">
      <c r="C4" s="80"/>
    </row>
    <row r="5" spans="1:5" s="41" customFormat="1" ht="11.25" customHeight="1">
      <c r="A5" s="10" t="s">
        <v>147</v>
      </c>
      <c r="B5" s="10"/>
      <c r="C5" s="42"/>
      <c r="D5" s="82"/>
      <c r="E5" s="16" t="s">
        <v>90</v>
      </c>
    </row>
    <row r="6" spans="1:5" s="81" customFormat="1">
      <c r="A6" s="44"/>
      <c r="B6" s="44"/>
      <c r="C6" s="78"/>
      <c r="D6" s="82"/>
    </row>
    <row r="7" spans="1:5" ht="15" customHeight="1">
      <c r="A7" s="15" t="s">
        <v>46</v>
      </c>
      <c r="B7" s="16" t="s">
        <v>47</v>
      </c>
      <c r="C7" s="17" t="s">
        <v>48</v>
      </c>
      <c r="D7" s="16" t="s">
        <v>89</v>
      </c>
      <c r="E7" s="16" t="s">
        <v>59</v>
      </c>
    </row>
    <row r="8" spans="1:5">
      <c r="A8" s="150"/>
      <c r="B8" s="167"/>
      <c r="C8" s="132"/>
      <c r="D8" s="132"/>
      <c r="E8" s="141"/>
    </row>
    <row r="9" spans="1:5">
      <c r="A9" s="192"/>
      <c r="B9" s="192" t="s">
        <v>1365</v>
      </c>
      <c r="C9" s="193">
        <f>SUM(C8)</f>
        <v>0</v>
      </c>
      <c r="D9" s="192"/>
      <c r="E9" s="192"/>
    </row>
  </sheetData>
  <dataValidations count="5">
    <dataValidation allowBlank="1" showInputMessage="1" showErrorMessage="1" prompt="Saldo final del periodo que corresponde la cuenta pública presentada (mensual:  enero, febrero, marzo, etc.;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aracterísticas cualitativas significativas que les impacten financieramente."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 allowBlank="1" showInputMessage="1" showErrorMessage="1" prompt="Especificar origen de dicho recurso: Federal, Estatal, Municipal, Particulares."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s>
  <pageMargins left="0.7" right="0.7" top="0.75" bottom="0.75" header="0.3" footer="0.3"/>
  <pageSetup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719"/>
  <sheetViews>
    <sheetView zoomScaleNormal="100" zoomScaleSheetLayoutView="100" workbookViewId="0">
      <selection activeCell="C11" sqref="C11"/>
    </sheetView>
  </sheetViews>
  <sheetFormatPr baseColWidth="10"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7109375" style="85" customWidth="1"/>
    <col min="8" max="8" width="12.7109375" style="470" customWidth="1"/>
    <col min="9" max="9" width="13.42578125" style="85" customWidth="1"/>
    <col min="10" max="10" width="9.42578125" style="85" customWidth="1"/>
    <col min="11" max="13" width="12.7109375" style="85" customWidth="1"/>
    <col min="14" max="14" width="12.7109375" style="437" customWidth="1"/>
    <col min="15" max="15" width="12.7109375" style="85" customWidth="1"/>
    <col min="16" max="16" width="9.140625" style="469" customWidth="1"/>
    <col min="17" max="17" width="10.7109375" style="469" customWidth="1"/>
    <col min="18"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469" customWidth="1"/>
    <col min="25" max="25" width="15" style="2" customWidth="1"/>
    <col min="26" max="26" width="11.7109375" style="2" customWidth="1"/>
    <col min="27" max="27" width="16" style="2" customWidth="1"/>
    <col min="28" max="28" width="11.42578125" style="41"/>
    <col min="29" max="256" width="11.42578125" style="81"/>
    <col min="257" max="257" width="8.7109375" style="81" customWidth="1"/>
    <col min="258" max="258" width="23.140625" style="81" customWidth="1"/>
    <col min="259" max="259" width="11.42578125" style="81"/>
    <col min="260" max="260" width="11.5703125" style="81" customWidth="1"/>
    <col min="261" max="261" width="10.85546875" style="81" bestFit="1" customWidth="1"/>
    <col min="262" max="264" width="12.7109375" style="81" customWidth="1"/>
    <col min="265" max="265" width="13.42578125" style="81" customWidth="1"/>
    <col min="266" max="266" width="9.42578125" style="81" customWidth="1"/>
    <col min="267" max="271" width="12.7109375" style="81" customWidth="1"/>
    <col min="272" max="272" width="9.140625" style="81" customWidth="1"/>
    <col min="273" max="275" width="10.7109375" style="81" customWidth="1"/>
    <col min="276" max="276" width="11.28515625" style="81" customWidth="1"/>
    <col min="277" max="277" width="8.85546875" style="81" bestFit="1" customWidth="1"/>
    <col min="278" max="278" width="10.42578125" style="81" customWidth="1"/>
    <col min="279" max="279" width="9.28515625" style="81" bestFit="1" customWidth="1"/>
    <col min="280" max="280" width="16" style="81" customWidth="1"/>
    <col min="281" max="281" width="15" style="81" customWidth="1"/>
    <col min="282" max="282" width="11.7109375" style="81" customWidth="1"/>
    <col min="283" max="283" width="16" style="81" customWidth="1"/>
    <col min="284" max="512" width="11.42578125" style="81"/>
    <col min="513" max="513" width="8.7109375" style="81" customWidth="1"/>
    <col min="514" max="514" width="23.140625" style="81" customWidth="1"/>
    <col min="515" max="515" width="11.42578125" style="81"/>
    <col min="516" max="516" width="11.5703125" style="81" customWidth="1"/>
    <col min="517" max="517" width="10.85546875" style="81" bestFit="1" customWidth="1"/>
    <col min="518" max="520" width="12.7109375" style="81" customWidth="1"/>
    <col min="521" max="521" width="13.42578125" style="81" customWidth="1"/>
    <col min="522" max="522" width="9.42578125" style="81" customWidth="1"/>
    <col min="523" max="527" width="12.7109375" style="81" customWidth="1"/>
    <col min="528" max="528" width="9.140625" style="81" customWidth="1"/>
    <col min="529" max="531" width="10.7109375" style="81" customWidth="1"/>
    <col min="532" max="532" width="11.28515625" style="81" customWidth="1"/>
    <col min="533" max="533" width="8.85546875" style="81" bestFit="1" customWidth="1"/>
    <col min="534" max="534" width="10.42578125" style="81" customWidth="1"/>
    <col min="535" max="535" width="9.28515625" style="81" bestFit="1" customWidth="1"/>
    <col min="536" max="536" width="16" style="81" customWidth="1"/>
    <col min="537" max="537" width="15" style="81" customWidth="1"/>
    <col min="538" max="538" width="11.7109375" style="81" customWidth="1"/>
    <col min="539" max="539" width="16" style="81" customWidth="1"/>
    <col min="540" max="768" width="11.42578125" style="81"/>
    <col min="769" max="769" width="8.7109375" style="81" customWidth="1"/>
    <col min="770" max="770" width="23.140625" style="81" customWidth="1"/>
    <col min="771" max="771" width="11.42578125" style="81"/>
    <col min="772" max="772" width="11.5703125" style="81" customWidth="1"/>
    <col min="773" max="773" width="10.85546875" style="81" bestFit="1" customWidth="1"/>
    <col min="774" max="776" width="12.7109375" style="81" customWidth="1"/>
    <col min="777" max="777" width="13.42578125" style="81" customWidth="1"/>
    <col min="778" max="778" width="9.42578125" style="81" customWidth="1"/>
    <col min="779" max="783" width="12.7109375" style="81" customWidth="1"/>
    <col min="784" max="784" width="9.140625" style="81" customWidth="1"/>
    <col min="785" max="787" width="10.7109375" style="81" customWidth="1"/>
    <col min="788" max="788" width="11.28515625" style="81" customWidth="1"/>
    <col min="789" max="789" width="8.85546875" style="81" bestFit="1" customWidth="1"/>
    <col min="790" max="790" width="10.42578125" style="81" customWidth="1"/>
    <col min="791" max="791" width="9.28515625" style="81" bestFit="1" customWidth="1"/>
    <col min="792" max="792" width="16" style="81" customWidth="1"/>
    <col min="793" max="793" width="15" style="81" customWidth="1"/>
    <col min="794" max="794" width="11.7109375" style="81" customWidth="1"/>
    <col min="795" max="795" width="16" style="81" customWidth="1"/>
    <col min="796" max="1024" width="11.42578125" style="81"/>
    <col min="1025" max="1025" width="8.7109375" style="81" customWidth="1"/>
    <col min="1026" max="1026" width="23.140625" style="81" customWidth="1"/>
    <col min="1027" max="1027" width="11.42578125" style="81"/>
    <col min="1028" max="1028" width="11.5703125" style="81" customWidth="1"/>
    <col min="1029" max="1029" width="10.85546875" style="81" bestFit="1" customWidth="1"/>
    <col min="1030" max="1032" width="12.7109375" style="81" customWidth="1"/>
    <col min="1033" max="1033" width="13.42578125" style="81" customWidth="1"/>
    <col min="1034" max="1034" width="9.42578125" style="81" customWidth="1"/>
    <col min="1035" max="1039" width="12.7109375" style="81" customWidth="1"/>
    <col min="1040" max="1040" width="9.140625" style="81" customWidth="1"/>
    <col min="1041" max="1043" width="10.7109375" style="81" customWidth="1"/>
    <col min="1044" max="1044" width="11.28515625" style="81" customWidth="1"/>
    <col min="1045" max="1045" width="8.85546875" style="81" bestFit="1" customWidth="1"/>
    <col min="1046" max="1046" width="10.42578125" style="81" customWidth="1"/>
    <col min="1047" max="1047" width="9.28515625" style="81" bestFit="1" customWidth="1"/>
    <col min="1048" max="1048" width="16" style="81" customWidth="1"/>
    <col min="1049" max="1049" width="15" style="81" customWidth="1"/>
    <col min="1050" max="1050" width="11.7109375" style="81" customWidth="1"/>
    <col min="1051" max="1051" width="16" style="81" customWidth="1"/>
    <col min="1052" max="1280" width="11.42578125" style="81"/>
    <col min="1281" max="1281" width="8.7109375" style="81" customWidth="1"/>
    <col min="1282" max="1282" width="23.140625" style="81" customWidth="1"/>
    <col min="1283" max="1283" width="11.42578125" style="81"/>
    <col min="1284" max="1284" width="11.5703125" style="81" customWidth="1"/>
    <col min="1285" max="1285" width="10.85546875" style="81" bestFit="1" customWidth="1"/>
    <col min="1286" max="1288" width="12.7109375" style="81" customWidth="1"/>
    <col min="1289" max="1289" width="13.42578125" style="81" customWidth="1"/>
    <col min="1290" max="1290" width="9.42578125" style="81" customWidth="1"/>
    <col min="1291" max="1295" width="12.7109375" style="81" customWidth="1"/>
    <col min="1296" max="1296" width="9.140625" style="81" customWidth="1"/>
    <col min="1297" max="1299" width="10.7109375" style="81" customWidth="1"/>
    <col min="1300" max="1300" width="11.28515625" style="81" customWidth="1"/>
    <col min="1301" max="1301" width="8.85546875" style="81" bestFit="1" customWidth="1"/>
    <col min="1302" max="1302" width="10.42578125" style="81" customWidth="1"/>
    <col min="1303" max="1303" width="9.28515625" style="81" bestFit="1" customWidth="1"/>
    <col min="1304" max="1304" width="16" style="81" customWidth="1"/>
    <col min="1305" max="1305" width="15" style="81" customWidth="1"/>
    <col min="1306" max="1306" width="11.7109375" style="81" customWidth="1"/>
    <col min="1307" max="1307" width="16" style="81" customWidth="1"/>
    <col min="1308" max="1536" width="11.42578125" style="81"/>
    <col min="1537" max="1537" width="8.7109375" style="81" customWidth="1"/>
    <col min="1538" max="1538" width="23.140625" style="81" customWidth="1"/>
    <col min="1539" max="1539" width="11.42578125" style="81"/>
    <col min="1540" max="1540" width="11.5703125" style="81" customWidth="1"/>
    <col min="1541" max="1541" width="10.85546875" style="81" bestFit="1" customWidth="1"/>
    <col min="1542" max="1544" width="12.7109375" style="81" customWidth="1"/>
    <col min="1545" max="1545" width="13.42578125" style="81" customWidth="1"/>
    <col min="1546" max="1546" width="9.42578125" style="81" customWidth="1"/>
    <col min="1547" max="1551" width="12.7109375" style="81" customWidth="1"/>
    <col min="1552" max="1552" width="9.140625" style="81" customWidth="1"/>
    <col min="1553" max="1555" width="10.7109375" style="81" customWidth="1"/>
    <col min="1556" max="1556" width="11.28515625" style="81" customWidth="1"/>
    <col min="1557" max="1557" width="8.85546875" style="81" bestFit="1" customWidth="1"/>
    <col min="1558" max="1558" width="10.42578125" style="81" customWidth="1"/>
    <col min="1559" max="1559" width="9.28515625" style="81" bestFit="1" customWidth="1"/>
    <col min="1560" max="1560" width="16" style="81" customWidth="1"/>
    <col min="1561" max="1561" width="15" style="81" customWidth="1"/>
    <col min="1562" max="1562" width="11.7109375" style="81" customWidth="1"/>
    <col min="1563" max="1563" width="16" style="81" customWidth="1"/>
    <col min="1564" max="1792" width="11.42578125" style="81"/>
    <col min="1793" max="1793" width="8.7109375" style="81" customWidth="1"/>
    <col min="1794" max="1794" width="23.140625" style="81" customWidth="1"/>
    <col min="1795" max="1795" width="11.42578125" style="81"/>
    <col min="1796" max="1796" width="11.5703125" style="81" customWidth="1"/>
    <col min="1797" max="1797" width="10.85546875" style="81" bestFit="1" customWidth="1"/>
    <col min="1798" max="1800" width="12.7109375" style="81" customWidth="1"/>
    <col min="1801" max="1801" width="13.42578125" style="81" customWidth="1"/>
    <col min="1802" max="1802" width="9.42578125" style="81" customWidth="1"/>
    <col min="1803" max="1807" width="12.7109375" style="81" customWidth="1"/>
    <col min="1808" max="1808" width="9.140625" style="81" customWidth="1"/>
    <col min="1809" max="1811" width="10.7109375" style="81" customWidth="1"/>
    <col min="1812" max="1812" width="11.28515625" style="81" customWidth="1"/>
    <col min="1813" max="1813" width="8.85546875" style="81" bestFit="1" customWidth="1"/>
    <col min="1814" max="1814" width="10.42578125" style="81" customWidth="1"/>
    <col min="1815" max="1815" width="9.28515625" style="81" bestFit="1" customWidth="1"/>
    <col min="1816" max="1816" width="16" style="81" customWidth="1"/>
    <col min="1817" max="1817" width="15" style="81" customWidth="1"/>
    <col min="1818" max="1818" width="11.7109375" style="81" customWidth="1"/>
    <col min="1819" max="1819" width="16" style="81" customWidth="1"/>
    <col min="1820" max="2048" width="11.42578125" style="81"/>
    <col min="2049" max="2049" width="8.7109375" style="81" customWidth="1"/>
    <col min="2050" max="2050" width="23.140625" style="81" customWidth="1"/>
    <col min="2051" max="2051" width="11.42578125" style="81"/>
    <col min="2052" max="2052" width="11.5703125" style="81" customWidth="1"/>
    <col min="2053" max="2053" width="10.85546875" style="81" bestFit="1" customWidth="1"/>
    <col min="2054" max="2056" width="12.7109375" style="81" customWidth="1"/>
    <col min="2057" max="2057" width="13.42578125" style="81" customWidth="1"/>
    <col min="2058" max="2058" width="9.42578125" style="81" customWidth="1"/>
    <col min="2059" max="2063" width="12.7109375" style="81" customWidth="1"/>
    <col min="2064" max="2064" width="9.140625" style="81" customWidth="1"/>
    <col min="2065" max="2067" width="10.7109375" style="81" customWidth="1"/>
    <col min="2068" max="2068" width="11.28515625" style="81" customWidth="1"/>
    <col min="2069" max="2069" width="8.85546875" style="81" bestFit="1" customWidth="1"/>
    <col min="2070" max="2070" width="10.42578125" style="81" customWidth="1"/>
    <col min="2071" max="2071" width="9.28515625" style="81" bestFit="1" customWidth="1"/>
    <col min="2072" max="2072" width="16" style="81" customWidth="1"/>
    <col min="2073" max="2073" width="15" style="81" customWidth="1"/>
    <col min="2074" max="2074" width="11.7109375" style="81" customWidth="1"/>
    <col min="2075" max="2075" width="16" style="81" customWidth="1"/>
    <col min="2076" max="2304" width="11.42578125" style="81"/>
    <col min="2305" max="2305" width="8.7109375" style="81" customWidth="1"/>
    <col min="2306" max="2306" width="23.140625" style="81" customWidth="1"/>
    <col min="2307" max="2307" width="11.42578125" style="81"/>
    <col min="2308" max="2308" width="11.5703125" style="81" customWidth="1"/>
    <col min="2309" max="2309" width="10.85546875" style="81" bestFit="1" customWidth="1"/>
    <col min="2310" max="2312" width="12.7109375" style="81" customWidth="1"/>
    <col min="2313" max="2313" width="13.42578125" style="81" customWidth="1"/>
    <col min="2314" max="2314" width="9.42578125" style="81" customWidth="1"/>
    <col min="2315" max="2319" width="12.7109375" style="81" customWidth="1"/>
    <col min="2320" max="2320" width="9.140625" style="81" customWidth="1"/>
    <col min="2321" max="2323" width="10.7109375" style="81" customWidth="1"/>
    <col min="2324" max="2324" width="11.28515625" style="81" customWidth="1"/>
    <col min="2325" max="2325" width="8.85546875" style="81" bestFit="1" customWidth="1"/>
    <col min="2326" max="2326" width="10.42578125" style="81" customWidth="1"/>
    <col min="2327" max="2327" width="9.28515625" style="81" bestFit="1" customWidth="1"/>
    <col min="2328" max="2328" width="16" style="81" customWidth="1"/>
    <col min="2329" max="2329" width="15" style="81" customWidth="1"/>
    <col min="2330" max="2330" width="11.7109375" style="81" customWidth="1"/>
    <col min="2331" max="2331" width="16" style="81" customWidth="1"/>
    <col min="2332" max="2560" width="11.42578125" style="81"/>
    <col min="2561" max="2561" width="8.7109375" style="81" customWidth="1"/>
    <col min="2562" max="2562" width="23.140625" style="81" customWidth="1"/>
    <col min="2563" max="2563" width="11.42578125" style="81"/>
    <col min="2564" max="2564" width="11.5703125" style="81" customWidth="1"/>
    <col min="2565" max="2565" width="10.85546875" style="81" bestFit="1" customWidth="1"/>
    <col min="2566" max="2568" width="12.7109375" style="81" customWidth="1"/>
    <col min="2569" max="2569" width="13.42578125" style="81" customWidth="1"/>
    <col min="2570" max="2570" width="9.42578125" style="81" customWidth="1"/>
    <col min="2571" max="2575" width="12.7109375" style="81" customWidth="1"/>
    <col min="2576" max="2576" width="9.140625" style="81" customWidth="1"/>
    <col min="2577" max="2579" width="10.7109375" style="81" customWidth="1"/>
    <col min="2580" max="2580" width="11.28515625" style="81" customWidth="1"/>
    <col min="2581" max="2581" width="8.85546875" style="81" bestFit="1" customWidth="1"/>
    <col min="2582" max="2582" width="10.42578125" style="81" customWidth="1"/>
    <col min="2583" max="2583" width="9.28515625" style="81" bestFit="1" customWidth="1"/>
    <col min="2584" max="2584" width="16" style="81" customWidth="1"/>
    <col min="2585" max="2585" width="15" style="81" customWidth="1"/>
    <col min="2586" max="2586" width="11.7109375" style="81" customWidth="1"/>
    <col min="2587" max="2587" width="16" style="81" customWidth="1"/>
    <col min="2588" max="2816" width="11.42578125" style="81"/>
    <col min="2817" max="2817" width="8.7109375" style="81" customWidth="1"/>
    <col min="2818" max="2818" width="23.140625" style="81" customWidth="1"/>
    <col min="2819" max="2819" width="11.42578125" style="81"/>
    <col min="2820" max="2820" width="11.5703125" style="81" customWidth="1"/>
    <col min="2821" max="2821" width="10.85546875" style="81" bestFit="1" customWidth="1"/>
    <col min="2822" max="2824" width="12.7109375" style="81" customWidth="1"/>
    <col min="2825" max="2825" width="13.42578125" style="81" customWidth="1"/>
    <col min="2826" max="2826" width="9.42578125" style="81" customWidth="1"/>
    <col min="2827" max="2831" width="12.7109375" style="81" customWidth="1"/>
    <col min="2832" max="2832" width="9.140625" style="81" customWidth="1"/>
    <col min="2833" max="2835" width="10.7109375" style="81" customWidth="1"/>
    <col min="2836" max="2836" width="11.28515625" style="81" customWidth="1"/>
    <col min="2837" max="2837" width="8.85546875" style="81" bestFit="1" customWidth="1"/>
    <col min="2838" max="2838" width="10.42578125" style="81" customWidth="1"/>
    <col min="2839" max="2839" width="9.28515625" style="81" bestFit="1" customWidth="1"/>
    <col min="2840" max="2840" width="16" style="81" customWidth="1"/>
    <col min="2841" max="2841" width="15" style="81" customWidth="1"/>
    <col min="2842" max="2842" width="11.7109375" style="81" customWidth="1"/>
    <col min="2843" max="2843" width="16" style="81" customWidth="1"/>
    <col min="2844" max="3072" width="11.42578125" style="81"/>
    <col min="3073" max="3073" width="8.7109375" style="81" customWidth="1"/>
    <col min="3074" max="3074" width="23.140625" style="81" customWidth="1"/>
    <col min="3075" max="3075" width="11.42578125" style="81"/>
    <col min="3076" max="3076" width="11.5703125" style="81" customWidth="1"/>
    <col min="3077" max="3077" width="10.85546875" style="81" bestFit="1" customWidth="1"/>
    <col min="3078" max="3080" width="12.7109375" style="81" customWidth="1"/>
    <col min="3081" max="3081" width="13.42578125" style="81" customWidth="1"/>
    <col min="3082" max="3082" width="9.42578125" style="81" customWidth="1"/>
    <col min="3083" max="3087" width="12.7109375" style="81" customWidth="1"/>
    <col min="3088" max="3088" width="9.140625" style="81" customWidth="1"/>
    <col min="3089" max="3091" width="10.7109375" style="81" customWidth="1"/>
    <col min="3092" max="3092" width="11.28515625" style="81" customWidth="1"/>
    <col min="3093" max="3093" width="8.85546875" style="81" bestFit="1" customWidth="1"/>
    <col min="3094" max="3094" width="10.42578125" style="81" customWidth="1"/>
    <col min="3095" max="3095" width="9.28515625" style="81" bestFit="1" customWidth="1"/>
    <col min="3096" max="3096" width="16" style="81" customWidth="1"/>
    <col min="3097" max="3097" width="15" style="81" customWidth="1"/>
    <col min="3098" max="3098" width="11.7109375" style="81" customWidth="1"/>
    <col min="3099" max="3099" width="16" style="81" customWidth="1"/>
    <col min="3100" max="3328" width="11.42578125" style="81"/>
    <col min="3329" max="3329" width="8.7109375" style="81" customWidth="1"/>
    <col min="3330" max="3330" width="23.140625" style="81" customWidth="1"/>
    <col min="3331" max="3331" width="11.42578125" style="81"/>
    <col min="3332" max="3332" width="11.5703125" style="81" customWidth="1"/>
    <col min="3333" max="3333" width="10.85546875" style="81" bestFit="1" customWidth="1"/>
    <col min="3334" max="3336" width="12.7109375" style="81" customWidth="1"/>
    <col min="3337" max="3337" width="13.42578125" style="81" customWidth="1"/>
    <col min="3338" max="3338" width="9.42578125" style="81" customWidth="1"/>
    <col min="3339" max="3343" width="12.7109375" style="81" customWidth="1"/>
    <col min="3344" max="3344" width="9.140625" style="81" customWidth="1"/>
    <col min="3345" max="3347" width="10.7109375" style="81" customWidth="1"/>
    <col min="3348" max="3348" width="11.28515625" style="81" customWidth="1"/>
    <col min="3349" max="3349" width="8.85546875" style="81" bestFit="1" customWidth="1"/>
    <col min="3350" max="3350" width="10.42578125" style="81" customWidth="1"/>
    <col min="3351" max="3351" width="9.28515625" style="81" bestFit="1" customWidth="1"/>
    <col min="3352" max="3352" width="16" style="81" customWidth="1"/>
    <col min="3353" max="3353" width="15" style="81" customWidth="1"/>
    <col min="3354" max="3354" width="11.7109375" style="81" customWidth="1"/>
    <col min="3355" max="3355" width="16" style="81" customWidth="1"/>
    <col min="3356" max="3584" width="11.42578125" style="81"/>
    <col min="3585" max="3585" width="8.7109375" style="81" customWidth="1"/>
    <col min="3586" max="3586" width="23.140625" style="81" customWidth="1"/>
    <col min="3587" max="3587" width="11.42578125" style="81"/>
    <col min="3588" max="3588" width="11.5703125" style="81" customWidth="1"/>
    <col min="3589" max="3589" width="10.85546875" style="81" bestFit="1" customWidth="1"/>
    <col min="3590" max="3592" width="12.7109375" style="81" customWidth="1"/>
    <col min="3593" max="3593" width="13.42578125" style="81" customWidth="1"/>
    <col min="3594" max="3594" width="9.42578125" style="81" customWidth="1"/>
    <col min="3595" max="3599" width="12.7109375" style="81" customWidth="1"/>
    <col min="3600" max="3600" width="9.140625" style="81" customWidth="1"/>
    <col min="3601" max="3603" width="10.7109375" style="81" customWidth="1"/>
    <col min="3604" max="3604" width="11.28515625" style="81" customWidth="1"/>
    <col min="3605" max="3605" width="8.85546875" style="81" bestFit="1" customWidth="1"/>
    <col min="3606" max="3606" width="10.42578125" style="81" customWidth="1"/>
    <col min="3607" max="3607" width="9.28515625" style="81" bestFit="1" customWidth="1"/>
    <col min="3608" max="3608" width="16" style="81" customWidth="1"/>
    <col min="3609" max="3609" width="15" style="81" customWidth="1"/>
    <col min="3610" max="3610" width="11.7109375" style="81" customWidth="1"/>
    <col min="3611" max="3611" width="16" style="81" customWidth="1"/>
    <col min="3612" max="3840" width="11.42578125" style="81"/>
    <col min="3841" max="3841" width="8.7109375" style="81" customWidth="1"/>
    <col min="3842" max="3842" width="23.140625" style="81" customWidth="1"/>
    <col min="3843" max="3843" width="11.42578125" style="81"/>
    <col min="3844" max="3844" width="11.5703125" style="81" customWidth="1"/>
    <col min="3845" max="3845" width="10.85546875" style="81" bestFit="1" customWidth="1"/>
    <col min="3846" max="3848" width="12.7109375" style="81" customWidth="1"/>
    <col min="3849" max="3849" width="13.42578125" style="81" customWidth="1"/>
    <col min="3850" max="3850" width="9.42578125" style="81" customWidth="1"/>
    <col min="3851" max="3855" width="12.7109375" style="81" customWidth="1"/>
    <col min="3856" max="3856" width="9.140625" style="81" customWidth="1"/>
    <col min="3857" max="3859" width="10.7109375" style="81" customWidth="1"/>
    <col min="3860" max="3860" width="11.28515625" style="81" customWidth="1"/>
    <col min="3861" max="3861" width="8.85546875" style="81" bestFit="1" customWidth="1"/>
    <col min="3862" max="3862" width="10.42578125" style="81" customWidth="1"/>
    <col min="3863" max="3863" width="9.28515625" style="81" bestFit="1" customWidth="1"/>
    <col min="3864" max="3864" width="16" style="81" customWidth="1"/>
    <col min="3865" max="3865" width="15" style="81" customWidth="1"/>
    <col min="3866" max="3866" width="11.7109375" style="81" customWidth="1"/>
    <col min="3867" max="3867" width="16" style="81" customWidth="1"/>
    <col min="3868" max="4096" width="11.42578125" style="81"/>
    <col min="4097" max="4097" width="8.7109375" style="81" customWidth="1"/>
    <col min="4098" max="4098" width="23.140625" style="81" customWidth="1"/>
    <col min="4099" max="4099" width="11.42578125" style="81"/>
    <col min="4100" max="4100" width="11.5703125" style="81" customWidth="1"/>
    <col min="4101" max="4101" width="10.85546875" style="81" bestFit="1" customWidth="1"/>
    <col min="4102" max="4104" width="12.7109375" style="81" customWidth="1"/>
    <col min="4105" max="4105" width="13.42578125" style="81" customWidth="1"/>
    <col min="4106" max="4106" width="9.42578125" style="81" customWidth="1"/>
    <col min="4107" max="4111" width="12.7109375" style="81" customWidth="1"/>
    <col min="4112" max="4112" width="9.140625" style="81" customWidth="1"/>
    <col min="4113" max="4115" width="10.7109375" style="81" customWidth="1"/>
    <col min="4116" max="4116" width="11.28515625" style="81" customWidth="1"/>
    <col min="4117" max="4117" width="8.85546875" style="81" bestFit="1" customWidth="1"/>
    <col min="4118" max="4118" width="10.42578125" style="81" customWidth="1"/>
    <col min="4119" max="4119" width="9.28515625" style="81" bestFit="1" customWidth="1"/>
    <col min="4120" max="4120" width="16" style="81" customWidth="1"/>
    <col min="4121" max="4121" width="15" style="81" customWidth="1"/>
    <col min="4122" max="4122" width="11.7109375" style="81" customWidth="1"/>
    <col min="4123" max="4123" width="16" style="81" customWidth="1"/>
    <col min="4124" max="4352" width="11.42578125" style="81"/>
    <col min="4353" max="4353" width="8.7109375" style="81" customWidth="1"/>
    <col min="4354" max="4354" width="23.140625" style="81" customWidth="1"/>
    <col min="4355" max="4355" width="11.42578125" style="81"/>
    <col min="4356" max="4356" width="11.5703125" style="81" customWidth="1"/>
    <col min="4357" max="4357" width="10.85546875" style="81" bestFit="1" customWidth="1"/>
    <col min="4358" max="4360" width="12.7109375" style="81" customWidth="1"/>
    <col min="4361" max="4361" width="13.42578125" style="81" customWidth="1"/>
    <col min="4362" max="4362" width="9.42578125" style="81" customWidth="1"/>
    <col min="4363" max="4367" width="12.7109375" style="81" customWidth="1"/>
    <col min="4368" max="4368" width="9.140625" style="81" customWidth="1"/>
    <col min="4369" max="4371" width="10.7109375" style="81" customWidth="1"/>
    <col min="4372" max="4372" width="11.28515625" style="81" customWidth="1"/>
    <col min="4373" max="4373" width="8.85546875" style="81" bestFit="1" customWidth="1"/>
    <col min="4374" max="4374" width="10.42578125" style="81" customWidth="1"/>
    <col min="4375" max="4375" width="9.28515625" style="81" bestFit="1" customWidth="1"/>
    <col min="4376" max="4376" width="16" style="81" customWidth="1"/>
    <col min="4377" max="4377" width="15" style="81" customWidth="1"/>
    <col min="4378" max="4378" width="11.7109375" style="81" customWidth="1"/>
    <col min="4379" max="4379" width="16" style="81" customWidth="1"/>
    <col min="4380" max="4608" width="11.42578125" style="81"/>
    <col min="4609" max="4609" width="8.7109375" style="81" customWidth="1"/>
    <col min="4610" max="4610" width="23.140625" style="81" customWidth="1"/>
    <col min="4611" max="4611" width="11.42578125" style="81"/>
    <col min="4612" max="4612" width="11.5703125" style="81" customWidth="1"/>
    <col min="4613" max="4613" width="10.85546875" style="81" bestFit="1" customWidth="1"/>
    <col min="4614" max="4616" width="12.7109375" style="81" customWidth="1"/>
    <col min="4617" max="4617" width="13.42578125" style="81" customWidth="1"/>
    <col min="4618" max="4618" width="9.42578125" style="81" customWidth="1"/>
    <col min="4619" max="4623" width="12.7109375" style="81" customWidth="1"/>
    <col min="4624" max="4624" width="9.140625" style="81" customWidth="1"/>
    <col min="4625" max="4627" width="10.7109375" style="81" customWidth="1"/>
    <col min="4628" max="4628" width="11.28515625" style="81" customWidth="1"/>
    <col min="4629" max="4629" width="8.85546875" style="81" bestFit="1" customWidth="1"/>
    <col min="4630" max="4630" width="10.42578125" style="81" customWidth="1"/>
    <col min="4631" max="4631" width="9.28515625" style="81" bestFit="1" customWidth="1"/>
    <col min="4632" max="4632" width="16" style="81" customWidth="1"/>
    <col min="4633" max="4633" width="15" style="81" customWidth="1"/>
    <col min="4634" max="4634" width="11.7109375" style="81" customWidth="1"/>
    <col min="4635" max="4635" width="16" style="81" customWidth="1"/>
    <col min="4636" max="4864" width="11.42578125" style="81"/>
    <col min="4865" max="4865" width="8.7109375" style="81" customWidth="1"/>
    <col min="4866" max="4866" width="23.140625" style="81" customWidth="1"/>
    <col min="4867" max="4867" width="11.42578125" style="81"/>
    <col min="4868" max="4868" width="11.5703125" style="81" customWidth="1"/>
    <col min="4869" max="4869" width="10.85546875" style="81" bestFit="1" customWidth="1"/>
    <col min="4870" max="4872" width="12.7109375" style="81" customWidth="1"/>
    <col min="4873" max="4873" width="13.42578125" style="81" customWidth="1"/>
    <col min="4874" max="4874" width="9.42578125" style="81" customWidth="1"/>
    <col min="4875" max="4879" width="12.7109375" style="81" customWidth="1"/>
    <col min="4880" max="4880" width="9.140625" style="81" customWidth="1"/>
    <col min="4881" max="4883" width="10.7109375" style="81" customWidth="1"/>
    <col min="4884" max="4884" width="11.28515625" style="81" customWidth="1"/>
    <col min="4885" max="4885" width="8.85546875" style="81" bestFit="1" customWidth="1"/>
    <col min="4886" max="4886" width="10.42578125" style="81" customWidth="1"/>
    <col min="4887" max="4887" width="9.28515625" style="81" bestFit="1" customWidth="1"/>
    <col min="4888" max="4888" width="16" style="81" customWidth="1"/>
    <col min="4889" max="4889" width="15" style="81" customWidth="1"/>
    <col min="4890" max="4890" width="11.7109375" style="81" customWidth="1"/>
    <col min="4891" max="4891" width="16" style="81" customWidth="1"/>
    <col min="4892" max="5120" width="11.42578125" style="81"/>
    <col min="5121" max="5121" width="8.7109375" style="81" customWidth="1"/>
    <col min="5122" max="5122" width="23.140625" style="81" customWidth="1"/>
    <col min="5123" max="5123" width="11.42578125" style="81"/>
    <col min="5124" max="5124" width="11.5703125" style="81" customWidth="1"/>
    <col min="5125" max="5125" width="10.85546875" style="81" bestFit="1" customWidth="1"/>
    <col min="5126" max="5128" width="12.7109375" style="81" customWidth="1"/>
    <col min="5129" max="5129" width="13.42578125" style="81" customWidth="1"/>
    <col min="5130" max="5130" width="9.42578125" style="81" customWidth="1"/>
    <col min="5131" max="5135" width="12.7109375" style="81" customWidth="1"/>
    <col min="5136" max="5136" width="9.140625" style="81" customWidth="1"/>
    <col min="5137" max="5139" width="10.7109375" style="81" customWidth="1"/>
    <col min="5140" max="5140" width="11.28515625" style="81" customWidth="1"/>
    <col min="5141" max="5141" width="8.85546875" style="81" bestFit="1" customWidth="1"/>
    <col min="5142" max="5142" width="10.42578125" style="81" customWidth="1"/>
    <col min="5143" max="5143" width="9.28515625" style="81" bestFit="1" customWidth="1"/>
    <col min="5144" max="5144" width="16" style="81" customWidth="1"/>
    <col min="5145" max="5145" width="15" style="81" customWidth="1"/>
    <col min="5146" max="5146" width="11.7109375" style="81" customWidth="1"/>
    <col min="5147" max="5147" width="16" style="81" customWidth="1"/>
    <col min="5148" max="5376" width="11.42578125" style="81"/>
    <col min="5377" max="5377" width="8.7109375" style="81" customWidth="1"/>
    <col min="5378" max="5378" width="23.140625" style="81" customWidth="1"/>
    <col min="5379" max="5379" width="11.42578125" style="81"/>
    <col min="5380" max="5380" width="11.5703125" style="81" customWidth="1"/>
    <col min="5381" max="5381" width="10.85546875" style="81" bestFit="1" customWidth="1"/>
    <col min="5382" max="5384" width="12.7109375" style="81" customWidth="1"/>
    <col min="5385" max="5385" width="13.42578125" style="81" customWidth="1"/>
    <col min="5386" max="5386" width="9.42578125" style="81" customWidth="1"/>
    <col min="5387" max="5391" width="12.7109375" style="81" customWidth="1"/>
    <col min="5392" max="5392" width="9.140625" style="81" customWidth="1"/>
    <col min="5393" max="5395" width="10.7109375" style="81" customWidth="1"/>
    <col min="5396" max="5396" width="11.28515625" style="81" customWidth="1"/>
    <col min="5397" max="5397" width="8.85546875" style="81" bestFit="1" customWidth="1"/>
    <col min="5398" max="5398" width="10.42578125" style="81" customWidth="1"/>
    <col min="5399" max="5399" width="9.28515625" style="81" bestFit="1" customWidth="1"/>
    <col min="5400" max="5400" width="16" style="81" customWidth="1"/>
    <col min="5401" max="5401" width="15" style="81" customWidth="1"/>
    <col min="5402" max="5402" width="11.7109375" style="81" customWidth="1"/>
    <col min="5403" max="5403" width="16" style="81" customWidth="1"/>
    <col min="5404" max="5632" width="11.42578125" style="81"/>
    <col min="5633" max="5633" width="8.7109375" style="81" customWidth="1"/>
    <col min="5634" max="5634" width="23.140625" style="81" customWidth="1"/>
    <col min="5635" max="5635" width="11.42578125" style="81"/>
    <col min="5636" max="5636" width="11.5703125" style="81" customWidth="1"/>
    <col min="5637" max="5637" width="10.85546875" style="81" bestFit="1" customWidth="1"/>
    <col min="5638" max="5640" width="12.7109375" style="81" customWidth="1"/>
    <col min="5641" max="5641" width="13.42578125" style="81" customWidth="1"/>
    <col min="5642" max="5642" width="9.42578125" style="81" customWidth="1"/>
    <col min="5643" max="5647" width="12.7109375" style="81" customWidth="1"/>
    <col min="5648" max="5648" width="9.140625" style="81" customWidth="1"/>
    <col min="5649" max="5651" width="10.7109375" style="81" customWidth="1"/>
    <col min="5652" max="5652" width="11.28515625" style="81" customWidth="1"/>
    <col min="5653" max="5653" width="8.85546875" style="81" bestFit="1" customWidth="1"/>
    <col min="5654" max="5654" width="10.42578125" style="81" customWidth="1"/>
    <col min="5655" max="5655" width="9.28515625" style="81" bestFit="1" customWidth="1"/>
    <col min="5656" max="5656" width="16" style="81" customWidth="1"/>
    <col min="5657" max="5657" width="15" style="81" customWidth="1"/>
    <col min="5658" max="5658" width="11.7109375" style="81" customWidth="1"/>
    <col min="5659" max="5659" width="16" style="81" customWidth="1"/>
    <col min="5660" max="5888" width="11.42578125" style="81"/>
    <col min="5889" max="5889" width="8.7109375" style="81" customWidth="1"/>
    <col min="5890" max="5890" width="23.140625" style="81" customWidth="1"/>
    <col min="5891" max="5891" width="11.42578125" style="81"/>
    <col min="5892" max="5892" width="11.5703125" style="81" customWidth="1"/>
    <col min="5893" max="5893" width="10.85546875" style="81" bestFit="1" customWidth="1"/>
    <col min="5894" max="5896" width="12.7109375" style="81" customWidth="1"/>
    <col min="5897" max="5897" width="13.42578125" style="81" customWidth="1"/>
    <col min="5898" max="5898" width="9.42578125" style="81" customWidth="1"/>
    <col min="5899" max="5903" width="12.7109375" style="81" customWidth="1"/>
    <col min="5904" max="5904" width="9.140625" style="81" customWidth="1"/>
    <col min="5905" max="5907" width="10.7109375" style="81" customWidth="1"/>
    <col min="5908" max="5908" width="11.28515625" style="81" customWidth="1"/>
    <col min="5909" max="5909" width="8.85546875" style="81" bestFit="1" customWidth="1"/>
    <col min="5910" max="5910" width="10.42578125" style="81" customWidth="1"/>
    <col min="5911" max="5911" width="9.28515625" style="81" bestFit="1" customWidth="1"/>
    <col min="5912" max="5912" width="16" style="81" customWidth="1"/>
    <col min="5913" max="5913" width="15" style="81" customWidth="1"/>
    <col min="5914" max="5914" width="11.7109375" style="81" customWidth="1"/>
    <col min="5915" max="5915" width="16" style="81" customWidth="1"/>
    <col min="5916" max="6144" width="11.42578125" style="81"/>
    <col min="6145" max="6145" width="8.7109375" style="81" customWidth="1"/>
    <col min="6146" max="6146" width="23.140625" style="81" customWidth="1"/>
    <col min="6147" max="6147" width="11.42578125" style="81"/>
    <col min="6148" max="6148" width="11.5703125" style="81" customWidth="1"/>
    <col min="6149" max="6149" width="10.85546875" style="81" bestFit="1" customWidth="1"/>
    <col min="6150" max="6152" width="12.7109375" style="81" customWidth="1"/>
    <col min="6153" max="6153" width="13.42578125" style="81" customWidth="1"/>
    <col min="6154" max="6154" width="9.42578125" style="81" customWidth="1"/>
    <col min="6155" max="6159" width="12.7109375" style="81" customWidth="1"/>
    <col min="6160" max="6160" width="9.140625" style="81" customWidth="1"/>
    <col min="6161" max="6163" width="10.7109375" style="81" customWidth="1"/>
    <col min="6164" max="6164" width="11.28515625" style="81" customWidth="1"/>
    <col min="6165" max="6165" width="8.85546875" style="81" bestFit="1" customWidth="1"/>
    <col min="6166" max="6166" width="10.42578125" style="81" customWidth="1"/>
    <col min="6167" max="6167" width="9.28515625" style="81" bestFit="1" customWidth="1"/>
    <col min="6168" max="6168" width="16" style="81" customWidth="1"/>
    <col min="6169" max="6169" width="15" style="81" customWidth="1"/>
    <col min="6170" max="6170" width="11.7109375" style="81" customWidth="1"/>
    <col min="6171" max="6171" width="16" style="81" customWidth="1"/>
    <col min="6172" max="6400" width="11.42578125" style="81"/>
    <col min="6401" max="6401" width="8.7109375" style="81" customWidth="1"/>
    <col min="6402" max="6402" width="23.140625" style="81" customWidth="1"/>
    <col min="6403" max="6403" width="11.42578125" style="81"/>
    <col min="6404" max="6404" width="11.5703125" style="81" customWidth="1"/>
    <col min="6405" max="6405" width="10.85546875" style="81" bestFit="1" customWidth="1"/>
    <col min="6406" max="6408" width="12.7109375" style="81" customWidth="1"/>
    <col min="6409" max="6409" width="13.42578125" style="81" customWidth="1"/>
    <col min="6410" max="6410" width="9.42578125" style="81" customWidth="1"/>
    <col min="6411" max="6415" width="12.7109375" style="81" customWidth="1"/>
    <col min="6416" max="6416" width="9.140625" style="81" customWidth="1"/>
    <col min="6417" max="6419" width="10.7109375" style="81" customWidth="1"/>
    <col min="6420" max="6420" width="11.28515625" style="81" customWidth="1"/>
    <col min="6421" max="6421" width="8.85546875" style="81" bestFit="1" customWidth="1"/>
    <col min="6422" max="6422" width="10.42578125" style="81" customWidth="1"/>
    <col min="6423" max="6423" width="9.28515625" style="81" bestFit="1" customWidth="1"/>
    <col min="6424" max="6424" width="16" style="81" customWidth="1"/>
    <col min="6425" max="6425" width="15" style="81" customWidth="1"/>
    <col min="6426" max="6426" width="11.7109375" style="81" customWidth="1"/>
    <col min="6427" max="6427" width="16" style="81" customWidth="1"/>
    <col min="6428" max="6656" width="11.42578125" style="81"/>
    <col min="6657" max="6657" width="8.7109375" style="81" customWidth="1"/>
    <col min="6658" max="6658" width="23.140625" style="81" customWidth="1"/>
    <col min="6659" max="6659" width="11.42578125" style="81"/>
    <col min="6660" max="6660" width="11.5703125" style="81" customWidth="1"/>
    <col min="6661" max="6661" width="10.85546875" style="81" bestFit="1" customWidth="1"/>
    <col min="6662" max="6664" width="12.7109375" style="81" customWidth="1"/>
    <col min="6665" max="6665" width="13.42578125" style="81" customWidth="1"/>
    <col min="6666" max="6666" width="9.42578125" style="81" customWidth="1"/>
    <col min="6667" max="6671" width="12.7109375" style="81" customWidth="1"/>
    <col min="6672" max="6672" width="9.140625" style="81" customWidth="1"/>
    <col min="6673" max="6675" width="10.7109375" style="81" customWidth="1"/>
    <col min="6676" max="6676" width="11.28515625" style="81" customWidth="1"/>
    <col min="6677" max="6677" width="8.85546875" style="81" bestFit="1" customWidth="1"/>
    <col min="6678" max="6678" width="10.42578125" style="81" customWidth="1"/>
    <col min="6679" max="6679" width="9.28515625" style="81" bestFit="1" customWidth="1"/>
    <col min="6680" max="6680" width="16" style="81" customWidth="1"/>
    <col min="6681" max="6681" width="15" style="81" customWidth="1"/>
    <col min="6682" max="6682" width="11.7109375" style="81" customWidth="1"/>
    <col min="6683" max="6683" width="16" style="81" customWidth="1"/>
    <col min="6684" max="6912" width="11.42578125" style="81"/>
    <col min="6913" max="6913" width="8.7109375" style="81" customWidth="1"/>
    <col min="6914" max="6914" width="23.140625" style="81" customWidth="1"/>
    <col min="6915" max="6915" width="11.42578125" style="81"/>
    <col min="6916" max="6916" width="11.5703125" style="81" customWidth="1"/>
    <col min="6917" max="6917" width="10.85546875" style="81" bestFit="1" customWidth="1"/>
    <col min="6918" max="6920" width="12.7109375" style="81" customWidth="1"/>
    <col min="6921" max="6921" width="13.42578125" style="81" customWidth="1"/>
    <col min="6922" max="6922" width="9.42578125" style="81" customWidth="1"/>
    <col min="6923" max="6927" width="12.7109375" style="81" customWidth="1"/>
    <col min="6928" max="6928" width="9.140625" style="81" customWidth="1"/>
    <col min="6929" max="6931" width="10.7109375" style="81" customWidth="1"/>
    <col min="6932" max="6932" width="11.28515625" style="81" customWidth="1"/>
    <col min="6933" max="6933" width="8.85546875" style="81" bestFit="1" customWidth="1"/>
    <col min="6934" max="6934" width="10.42578125" style="81" customWidth="1"/>
    <col min="6935" max="6935" width="9.28515625" style="81" bestFit="1" customWidth="1"/>
    <col min="6936" max="6936" width="16" style="81" customWidth="1"/>
    <col min="6937" max="6937" width="15" style="81" customWidth="1"/>
    <col min="6938" max="6938" width="11.7109375" style="81" customWidth="1"/>
    <col min="6939" max="6939" width="16" style="81" customWidth="1"/>
    <col min="6940" max="7168" width="11.42578125" style="81"/>
    <col min="7169" max="7169" width="8.7109375" style="81" customWidth="1"/>
    <col min="7170" max="7170" width="23.140625" style="81" customWidth="1"/>
    <col min="7171" max="7171" width="11.42578125" style="81"/>
    <col min="7172" max="7172" width="11.5703125" style="81" customWidth="1"/>
    <col min="7173" max="7173" width="10.85546875" style="81" bestFit="1" customWidth="1"/>
    <col min="7174" max="7176" width="12.7109375" style="81" customWidth="1"/>
    <col min="7177" max="7177" width="13.42578125" style="81" customWidth="1"/>
    <col min="7178" max="7178" width="9.42578125" style="81" customWidth="1"/>
    <col min="7179" max="7183" width="12.7109375" style="81" customWidth="1"/>
    <col min="7184" max="7184" width="9.140625" style="81" customWidth="1"/>
    <col min="7185" max="7187" width="10.7109375" style="81" customWidth="1"/>
    <col min="7188" max="7188" width="11.28515625" style="81" customWidth="1"/>
    <col min="7189" max="7189" width="8.85546875" style="81" bestFit="1" customWidth="1"/>
    <col min="7190" max="7190" width="10.42578125" style="81" customWidth="1"/>
    <col min="7191" max="7191" width="9.28515625" style="81" bestFit="1" customWidth="1"/>
    <col min="7192" max="7192" width="16" style="81" customWidth="1"/>
    <col min="7193" max="7193" width="15" style="81" customWidth="1"/>
    <col min="7194" max="7194" width="11.7109375" style="81" customWidth="1"/>
    <col min="7195" max="7195" width="16" style="81" customWidth="1"/>
    <col min="7196" max="7424" width="11.42578125" style="81"/>
    <col min="7425" max="7425" width="8.7109375" style="81" customWidth="1"/>
    <col min="7426" max="7426" width="23.140625" style="81" customWidth="1"/>
    <col min="7427" max="7427" width="11.42578125" style="81"/>
    <col min="7428" max="7428" width="11.5703125" style="81" customWidth="1"/>
    <col min="7429" max="7429" width="10.85546875" style="81" bestFit="1" customWidth="1"/>
    <col min="7430" max="7432" width="12.7109375" style="81" customWidth="1"/>
    <col min="7433" max="7433" width="13.42578125" style="81" customWidth="1"/>
    <col min="7434" max="7434" width="9.42578125" style="81" customWidth="1"/>
    <col min="7435" max="7439" width="12.7109375" style="81" customWidth="1"/>
    <col min="7440" max="7440" width="9.140625" style="81" customWidth="1"/>
    <col min="7441" max="7443" width="10.7109375" style="81" customWidth="1"/>
    <col min="7444" max="7444" width="11.28515625" style="81" customWidth="1"/>
    <col min="7445" max="7445" width="8.85546875" style="81" bestFit="1" customWidth="1"/>
    <col min="7446" max="7446" width="10.42578125" style="81" customWidth="1"/>
    <col min="7447" max="7447" width="9.28515625" style="81" bestFit="1" customWidth="1"/>
    <col min="7448" max="7448" width="16" style="81" customWidth="1"/>
    <col min="7449" max="7449" width="15" style="81" customWidth="1"/>
    <col min="7450" max="7450" width="11.7109375" style="81" customWidth="1"/>
    <col min="7451" max="7451" width="16" style="81" customWidth="1"/>
    <col min="7452" max="7680" width="11.42578125" style="81"/>
    <col min="7681" max="7681" width="8.7109375" style="81" customWidth="1"/>
    <col min="7682" max="7682" width="23.140625" style="81" customWidth="1"/>
    <col min="7683" max="7683" width="11.42578125" style="81"/>
    <col min="7684" max="7684" width="11.5703125" style="81" customWidth="1"/>
    <col min="7685" max="7685" width="10.85546875" style="81" bestFit="1" customWidth="1"/>
    <col min="7686" max="7688" width="12.7109375" style="81" customWidth="1"/>
    <col min="7689" max="7689" width="13.42578125" style="81" customWidth="1"/>
    <col min="7690" max="7690" width="9.42578125" style="81" customWidth="1"/>
    <col min="7691" max="7695" width="12.7109375" style="81" customWidth="1"/>
    <col min="7696" max="7696" width="9.140625" style="81" customWidth="1"/>
    <col min="7697" max="7699" width="10.7109375" style="81" customWidth="1"/>
    <col min="7700" max="7700" width="11.28515625" style="81" customWidth="1"/>
    <col min="7701" max="7701" width="8.85546875" style="81" bestFit="1" customWidth="1"/>
    <col min="7702" max="7702" width="10.42578125" style="81" customWidth="1"/>
    <col min="7703" max="7703" width="9.28515625" style="81" bestFit="1" customWidth="1"/>
    <col min="7704" max="7704" width="16" style="81" customWidth="1"/>
    <col min="7705" max="7705" width="15" style="81" customWidth="1"/>
    <col min="7706" max="7706" width="11.7109375" style="81" customWidth="1"/>
    <col min="7707" max="7707" width="16" style="81" customWidth="1"/>
    <col min="7708" max="7936" width="11.42578125" style="81"/>
    <col min="7937" max="7937" width="8.7109375" style="81" customWidth="1"/>
    <col min="7938" max="7938" width="23.140625" style="81" customWidth="1"/>
    <col min="7939" max="7939" width="11.42578125" style="81"/>
    <col min="7940" max="7940" width="11.5703125" style="81" customWidth="1"/>
    <col min="7941" max="7941" width="10.85546875" style="81" bestFit="1" customWidth="1"/>
    <col min="7942" max="7944" width="12.7109375" style="81" customWidth="1"/>
    <col min="7945" max="7945" width="13.42578125" style="81" customWidth="1"/>
    <col min="7946" max="7946" width="9.42578125" style="81" customWidth="1"/>
    <col min="7947" max="7951" width="12.7109375" style="81" customWidth="1"/>
    <col min="7952" max="7952" width="9.140625" style="81" customWidth="1"/>
    <col min="7953" max="7955" width="10.7109375" style="81" customWidth="1"/>
    <col min="7956" max="7956" width="11.28515625" style="81" customWidth="1"/>
    <col min="7957" max="7957" width="8.85546875" style="81" bestFit="1" customWidth="1"/>
    <col min="7958" max="7958" width="10.42578125" style="81" customWidth="1"/>
    <col min="7959" max="7959" width="9.28515625" style="81" bestFit="1" customWidth="1"/>
    <col min="7960" max="7960" width="16" style="81" customWidth="1"/>
    <col min="7961" max="7961" width="15" style="81" customWidth="1"/>
    <col min="7962" max="7962" width="11.7109375" style="81" customWidth="1"/>
    <col min="7963" max="7963" width="16" style="81" customWidth="1"/>
    <col min="7964" max="8192" width="11.42578125" style="81"/>
    <col min="8193" max="8193" width="8.7109375" style="81" customWidth="1"/>
    <col min="8194" max="8194" width="23.140625" style="81" customWidth="1"/>
    <col min="8195" max="8195" width="11.42578125" style="81"/>
    <col min="8196" max="8196" width="11.5703125" style="81" customWidth="1"/>
    <col min="8197" max="8197" width="10.85546875" style="81" bestFit="1" customWidth="1"/>
    <col min="8198" max="8200" width="12.7109375" style="81" customWidth="1"/>
    <col min="8201" max="8201" width="13.42578125" style="81" customWidth="1"/>
    <col min="8202" max="8202" width="9.42578125" style="81" customWidth="1"/>
    <col min="8203" max="8207" width="12.7109375" style="81" customWidth="1"/>
    <col min="8208" max="8208" width="9.140625" style="81" customWidth="1"/>
    <col min="8209" max="8211" width="10.7109375" style="81" customWidth="1"/>
    <col min="8212" max="8212" width="11.28515625" style="81" customWidth="1"/>
    <col min="8213" max="8213" width="8.85546875" style="81" bestFit="1" customWidth="1"/>
    <col min="8214" max="8214" width="10.42578125" style="81" customWidth="1"/>
    <col min="8215" max="8215" width="9.28515625" style="81" bestFit="1" customWidth="1"/>
    <col min="8216" max="8216" width="16" style="81" customWidth="1"/>
    <col min="8217" max="8217" width="15" style="81" customWidth="1"/>
    <col min="8218" max="8218" width="11.7109375" style="81" customWidth="1"/>
    <col min="8219" max="8219" width="16" style="81" customWidth="1"/>
    <col min="8220" max="8448" width="11.42578125" style="81"/>
    <col min="8449" max="8449" width="8.7109375" style="81" customWidth="1"/>
    <col min="8450" max="8450" width="23.140625" style="81" customWidth="1"/>
    <col min="8451" max="8451" width="11.42578125" style="81"/>
    <col min="8452" max="8452" width="11.5703125" style="81" customWidth="1"/>
    <col min="8453" max="8453" width="10.85546875" style="81" bestFit="1" customWidth="1"/>
    <col min="8454" max="8456" width="12.7109375" style="81" customWidth="1"/>
    <col min="8457" max="8457" width="13.42578125" style="81" customWidth="1"/>
    <col min="8458" max="8458" width="9.42578125" style="81" customWidth="1"/>
    <col min="8459" max="8463" width="12.7109375" style="81" customWidth="1"/>
    <col min="8464" max="8464" width="9.140625" style="81" customWidth="1"/>
    <col min="8465" max="8467" width="10.7109375" style="81" customWidth="1"/>
    <col min="8468" max="8468" width="11.28515625" style="81" customWidth="1"/>
    <col min="8469" max="8469" width="8.85546875" style="81" bestFit="1" customWidth="1"/>
    <col min="8470" max="8470" width="10.42578125" style="81" customWidth="1"/>
    <col min="8471" max="8471" width="9.28515625" style="81" bestFit="1" customWidth="1"/>
    <col min="8472" max="8472" width="16" style="81" customWidth="1"/>
    <col min="8473" max="8473" width="15" style="81" customWidth="1"/>
    <col min="8474" max="8474" width="11.7109375" style="81" customWidth="1"/>
    <col min="8475" max="8475" width="16" style="81" customWidth="1"/>
    <col min="8476" max="8704" width="11.42578125" style="81"/>
    <col min="8705" max="8705" width="8.7109375" style="81" customWidth="1"/>
    <col min="8706" max="8706" width="23.140625" style="81" customWidth="1"/>
    <col min="8707" max="8707" width="11.42578125" style="81"/>
    <col min="8708" max="8708" width="11.5703125" style="81" customWidth="1"/>
    <col min="8709" max="8709" width="10.85546875" style="81" bestFit="1" customWidth="1"/>
    <col min="8710" max="8712" width="12.7109375" style="81" customWidth="1"/>
    <col min="8713" max="8713" width="13.42578125" style="81" customWidth="1"/>
    <col min="8714" max="8714" width="9.42578125" style="81" customWidth="1"/>
    <col min="8715" max="8719" width="12.7109375" style="81" customWidth="1"/>
    <col min="8720" max="8720" width="9.140625" style="81" customWidth="1"/>
    <col min="8721" max="8723" width="10.7109375" style="81" customWidth="1"/>
    <col min="8724" max="8724" width="11.28515625" style="81" customWidth="1"/>
    <col min="8725" max="8725" width="8.85546875" style="81" bestFit="1" customWidth="1"/>
    <col min="8726" max="8726" width="10.42578125" style="81" customWidth="1"/>
    <col min="8727" max="8727" width="9.28515625" style="81" bestFit="1" customWidth="1"/>
    <col min="8728" max="8728" width="16" style="81" customWidth="1"/>
    <col min="8729" max="8729" width="15" style="81" customWidth="1"/>
    <col min="8730" max="8730" width="11.7109375" style="81" customWidth="1"/>
    <col min="8731" max="8731" width="16" style="81" customWidth="1"/>
    <col min="8732" max="8960" width="11.42578125" style="81"/>
    <col min="8961" max="8961" width="8.7109375" style="81" customWidth="1"/>
    <col min="8962" max="8962" width="23.140625" style="81" customWidth="1"/>
    <col min="8963" max="8963" width="11.42578125" style="81"/>
    <col min="8964" max="8964" width="11.5703125" style="81" customWidth="1"/>
    <col min="8965" max="8965" width="10.85546875" style="81" bestFit="1" customWidth="1"/>
    <col min="8966" max="8968" width="12.7109375" style="81" customWidth="1"/>
    <col min="8969" max="8969" width="13.42578125" style="81" customWidth="1"/>
    <col min="8970" max="8970" width="9.42578125" style="81" customWidth="1"/>
    <col min="8971" max="8975" width="12.7109375" style="81" customWidth="1"/>
    <col min="8976" max="8976" width="9.140625" style="81" customWidth="1"/>
    <col min="8977" max="8979" width="10.7109375" style="81" customWidth="1"/>
    <col min="8980" max="8980" width="11.28515625" style="81" customWidth="1"/>
    <col min="8981" max="8981" width="8.85546875" style="81" bestFit="1" customWidth="1"/>
    <col min="8982" max="8982" width="10.42578125" style="81" customWidth="1"/>
    <col min="8983" max="8983" width="9.28515625" style="81" bestFit="1" customWidth="1"/>
    <col min="8984" max="8984" width="16" style="81" customWidth="1"/>
    <col min="8985" max="8985" width="15" style="81" customWidth="1"/>
    <col min="8986" max="8986" width="11.7109375" style="81" customWidth="1"/>
    <col min="8987" max="8987" width="16" style="81" customWidth="1"/>
    <col min="8988" max="9216" width="11.42578125" style="81"/>
    <col min="9217" max="9217" width="8.7109375" style="81" customWidth="1"/>
    <col min="9218" max="9218" width="23.140625" style="81" customWidth="1"/>
    <col min="9219" max="9219" width="11.42578125" style="81"/>
    <col min="9220" max="9220" width="11.5703125" style="81" customWidth="1"/>
    <col min="9221" max="9221" width="10.85546875" style="81" bestFit="1" customWidth="1"/>
    <col min="9222" max="9224" width="12.7109375" style="81" customWidth="1"/>
    <col min="9225" max="9225" width="13.42578125" style="81" customWidth="1"/>
    <col min="9226" max="9226" width="9.42578125" style="81" customWidth="1"/>
    <col min="9227" max="9231" width="12.7109375" style="81" customWidth="1"/>
    <col min="9232" max="9232" width="9.140625" style="81" customWidth="1"/>
    <col min="9233" max="9235" width="10.7109375" style="81" customWidth="1"/>
    <col min="9236" max="9236" width="11.28515625" style="81" customWidth="1"/>
    <col min="9237" max="9237" width="8.85546875" style="81" bestFit="1" customWidth="1"/>
    <col min="9238" max="9238" width="10.42578125" style="81" customWidth="1"/>
    <col min="9239" max="9239" width="9.28515625" style="81" bestFit="1" customWidth="1"/>
    <col min="9240" max="9240" width="16" style="81" customWidth="1"/>
    <col min="9241" max="9241" width="15" style="81" customWidth="1"/>
    <col min="9242" max="9242" width="11.7109375" style="81" customWidth="1"/>
    <col min="9243" max="9243" width="16" style="81" customWidth="1"/>
    <col min="9244" max="9472" width="11.42578125" style="81"/>
    <col min="9473" max="9473" width="8.7109375" style="81" customWidth="1"/>
    <col min="9474" max="9474" width="23.140625" style="81" customWidth="1"/>
    <col min="9475" max="9475" width="11.42578125" style="81"/>
    <col min="9476" max="9476" width="11.5703125" style="81" customWidth="1"/>
    <col min="9477" max="9477" width="10.85546875" style="81" bestFit="1" customWidth="1"/>
    <col min="9478" max="9480" width="12.7109375" style="81" customWidth="1"/>
    <col min="9481" max="9481" width="13.42578125" style="81" customWidth="1"/>
    <col min="9482" max="9482" width="9.42578125" style="81" customWidth="1"/>
    <col min="9483" max="9487" width="12.7109375" style="81" customWidth="1"/>
    <col min="9488" max="9488" width="9.140625" style="81" customWidth="1"/>
    <col min="9489" max="9491" width="10.7109375" style="81" customWidth="1"/>
    <col min="9492" max="9492" width="11.28515625" style="81" customWidth="1"/>
    <col min="9493" max="9493" width="8.85546875" style="81" bestFit="1" customWidth="1"/>
    <col min="9494" max="9494" width="10.42578125" style="81" customWidth="1"/>
    <col min="9495" max="9495" width="9.28515625" style="81" bestFit="1" customWidth="1"/>
    <col min="9496" max="9496" width="16" style="81" customWidth="1"/>
    <col min="9497" max="9497" width="15" style="81" customWidth="1"/>
    <col min="9498" max="9498" width="11.7109375" style="81" customWidth="1"/>
    <col min="9499" max="9499" width="16" style="81" customWidth="1"/>
    <col min="9500" max="9728" width="11.42578125" style="81"/>
    <col min="9729" max="9729" width="8.7109375" style="81" customWidth="1"/>
    <col min="9730" max="9730" width="23.140625" style="81" customWidth="1"/>
    <col min="9731" max="9731" width="11.42578125" style="81"/>
    <col min="9732" max="9732" width="11.5703125" style="81" customWidth="1"/>
    <col min="9733" max="9733" width="10.85546875" style="81" bestFit="1" customWidth="1"/>
    <col min="9734" max="9736" width="12.7109375" style="81" customWidth="1"/>
    <col min="9737" max="9737" width="13.42578125" style="81" customWidth="1"/>
    <col min="9738" max="9738" width="9.42578125" style="81" customWidth="1"/>
    <col min="9739" max="9743" width="12.7109375" style="81" customWidth="1"/>
    <col min="9744" max="9744" width="9.140625" style="81" customWidth="1"/>
    <col min="9745" max="9747" width="10.7109375" style="81" customWidth="1"/>
    <col min="9748" max="9748" width="11.28515625" style="81" customWidth="1"/>
    <col min="9749" max="9749" width="8.85546875" style="81" bestFit="1" customWidth="1"/>
    <col min="9750" max="9750" width="10.42578125" style="81" customWidth="1"/>
    <col min="9751" max="9751" width="9.28515625" style="81" bestFit="1" customWidth="1"/>
    <col min="9752" max="9752" width="16" style="81" customWidth="1"/>
    <col min="9753" max="9753" width="15" style="81" customWidth="1"/>
    <col min="9754" max="9754" width="11.7109375" style="81" customWidth="1"/>
    <col min="9755" max="9755" width="16" style="81" customWidth="1"/>
    <col min="9756" max="9984" width="11.42578125" style="81"/>
    <col min="9985" max="9985" width="8.7109375" style="81" customWidth="1"/>
    <col min="9986" max="9986" width="23.140625" style="81" customWidth="1"/>
    <col min="9987" max="9987" width="11.42578125" style="81"/>
    <col min="9988" max="9988" width="11.5703125" style="81" customWidth="1"/>
    <col min="9989" max="9989" width="10.85546875" style="81" bestFit="1" customWidth="1"/>
    <col min="9990" max="9992" width="12.7109375" style="81" customWidth="1"/>
    <col min="9993" max="9993" width="13.42578125" style="81" customWidth="1"/>
    <col min="9994" max="9994" width="9.42578125" style="81" customWidth="1"/>
    <col min="9995" max="9999" width="12.7109375" style="81" customWidth="1"/>
    <col min="10000" max="10000" width="9.140625" style="81" customWidth="1"/>
    <col min="10001" max="10003" width="10.7109375" style="81" customWidth="1"/>
    <col min="10004" max="10004" width="11.28515625" style="81" customWidth="1"/>
    <col min="10005" max="10005" width="8.85546875" style="81" bestFit="1" customWidth="1"/>
    <col min="10006" max="10006" width="10.42578125" style="81" customWidth="1"/>
    <col min="10007" max="10007" width="9.28515625" style="81" bestFit="1" customWidth="1"/>
    <col min="10008" max="10008" width="16" style="81" customWidth="1"/>
    <col min="10009" max="10009" width="15" style="81" customWidth="1"/>
    <col min="10010" max="10010" width="11.7109375" style="81" customWidth="1"/>
    <col min="10011" max="10011" width="16" style="81" customWidth="1"/>
    <col min="10012" max="10240" width="11.42578125" style="81"/>
    <col min="10241" max="10241" width="8.7109375" style="81" customWidth="1"/>
    <col min="10242" max="10242" width="23.140625" style="81" customWidth="1"/>
    <col min="10243" max="10243" width="11.42578125" style="81"/>
    <col min="10244" max="10244" width="11.5703125" style="81" customWidth="1"/>
    <col min="10245" max="10245" width="10.85546875" style="81" bestFit="1" customWidth="1"/>
    <col min="10246" max="10248" width="12.7109375" style="81" customWidth="1"/>
    <col min="10249" max="10249" width="13.42578125" style="81" customWidth="1"/>
    <col min="10250" max="10250" width="9.42578125" style="81" customWidth="1"/>
    <col min="10251" max="10255" width="12.7109375" style="81" customWidth="1"/>
    <col min="10256" max="10256" width="9.140625" style="81" customWidth="1"/>
    <col min="10257" max="10259" width="10.7109375" style="81" customWidth="1"/>
    <col min="10260" max="10260" width="11.28515625" style="81" customWidth="1"/>
    <col min="10261" max="10261" width="8.85546875" style="81" bestFit="1" customWidth="1"/>
    <col min="10262" max="10262" width="10.42578125" style="81" customWidth="1"/>
    <col min="10263" max="10263" width="9.28515625" style="81" bestFit="1" customWidth="1"/>
    <col min="10264" max="10264" width="16" style="81" customWidth="1"/>
    <col min="10265" max="10265" width="15" style="81" customWidth="1"/>
    <col min="10266" max="10266" width="11.7109375" style="81" customWidth="1"/>
    <col min="10267" max="10267" width="16" style="81" customWidth="1"/>
    <col min="10268" max="10496" width="11.42578125" style="81"/>
    <col min="10497" max="10497" width="8.7109375" style="81" customWidth="1"/>
    <col min="10498" max="10498" width="23.140625" style="81" customWidth="1"/>
    <col min="10499" max="10499" width="11.42578125" style="81"/>
    <col min="10500" max="10500" width="11.5703125" style="81" customWidth="1"/>
    <col min="10501" max="10501" width="10.85546875" style="81" bestFit="1" customWidth="1"/>
    <col min="10502" max="10504" width="12.7109375" style="81" customWidth="1"/>
    <col min="10505" max="10505" width="13.42578125" style="81" customWidth="1"/>
    <col min="10506" max="10506" width="9.42578125" style="81" customWidth="1"/>
    <col min="10507" max="10511" width="12.7109375" style="81" customWidth="1"/>
    <col min="10512" max="10512" width="9.140625" style="81" customWidth="1"/>
    <col min="10513" max="10515" width="10.7109375" style="81" customWidth="1"/>
    <col min="10516" max="10516" width="11.28515625" style="81" customWidth="1"/>
    <col min="10517" max="10517" width="8.85546875" style="81" bestFit="1" customWidth="1"/>
    <col min="10518" max="10518" width="10.42578125" style="81" customWidth="1"/>
    <col min="10519" max="10519" width="9.28515625" style="81" bestFit="1" customWidth="1"/>
    <col min="10520" max="10520" width="16" style="81" customWidth="1"/>
    <col min="10521" max="10521" width="15" style="81" customWidth="1"/>
    <col min="10522" max="10522" width="11.7109375" style="81" customWidth="1"/>
    <col min="10523" max="10523" width="16" style="81" customWidth="1"/>
    <col min="10524" max="10752" width="11.42578125" style="81"/>
    <col min="10753" max="10753" width="8.7109375" style="81" customWidth="1"/>
    <col min="10754" max="10754" width="23.140625" style="81" customWidth="1"/>
    <col min="10755" max="10755" width="11.42578125" style="81"/>
    <col min="10756" max="10756" width="11.5703125" style="81" customWidth="1"/>
    <col min="10757" max="10757" width="10.85546875" style="81" bestFit="1" customWidth="1"/>
    <col min="10758" max="10760" width="12.7109375" style="81" customWidth="1"/>
    <col min="10761" max="10761" width="13.42578125" style="81" customWidth="1"/>
    <col min="10762" max="10762" width="9.42578125" style="81" customWidth="1"/>
    <col min="10763" max="10767" width="12.7109375" style="81" customWidth="1"/>
    <col min="10768" max="10768" width="9.140625" style="81" customWidth="1"/>
    <col min="10769" max="10771" width="10.7109375" style="81" customWidth="1"/>
    <col min="10772" max="10772" width="11.28515625" style="81" customWidth="1"/>
    <col min="10773" max="10773" width="8.85546875" style="81" bestFit="1" customWidth="1"/>
    <col min="10774" max="10774" width="10.42578125" style="81" customWidth="1"/>
    <col min="10775" max="10775" width="9.28515625" style="81" bestFit="1" customWidth="1"/>
    <col min="10776" max="10776" width="16" style="81" customWidth="1"/>
    <col min="10777" max="10777" width="15" style="81" customWidth="1"/>
    <col min="10778" max="10778" width="11.7109375" style="81" customWidth="1"/>
    <col min="10779" max="10779" width="16" style="81" customWidth="1"/>
    <col min="10780" max="11008" width="11.42578125" style="81"/>
    <col min="11009" max="11009" width="8.7109375" style="81" customWidth="1"/>
    <col min="11010" max="11010" width="23.140625" style="81" customWidth="1"/>
    <col min="11011" max="11011" width="11.42578125" style="81"/>
    <col min="11012" max="11012" width="11.5703125" style="81" customWidth="1"/>
    <col min="11013" max="11013" width="10.85546875" style="81" bestFit="1" customWidth="1"/>
    <col min="11014" max="11016" width="12.7109375" style="81" customWidth="1"/>
    <col min="11017" max="11017" width="13.42578125" style="81" customWidth="1"/>
    <col min="11018" max="11018" width="9.42578125" style="81" customWidth="1"/>
    <col min="11019" max="11023" width="12.7109375" style="81" customWidth="1"/>
    <col min="11024" max="11024" width="9.140625" style="81" customWidth="1"/>
    <col min="11025" max="11027" width="10.7109375" style="81" customWidth="1"/>
    <col min="11028" max="11028" width="11.28515625" style="81" customWidth="1"/>
    <col min="11029" max="11029" width="8.85546875" style="81" bestFit="1" customWidth="1"/>
    <col min="11030" max="11030" width="10.42578125" style="81" customWidth="1"/>
    <col min="11031" max="11031" width="9.28515625" style="81" bestFit="1" customWidth="1"/>
    <col min="11032" max="11032" width="16" style="81" customWidth="1"/>
    <col min="11033" max="11033" width="15" style="81" customWidth="1"/>
    <col min="11034" max="11034" width="11.7109375" style="81" customWidth="1"/>
    <col min="11035" max="11035" width="16" style="81" customWidth="1"/>
    <col min="11036" max="11264" width="11.42578125" style="81"/>
    <col min="11265" max="11265" width="8.7109375" style="81" customWidth="1"/>
    <col min="11266" max="11266" width="23.140625" style="81" customWidth="1"/>
    <col min="11267" max="11267" width="11.42578125" style="81"/>
    <col min="11268" max="11268" width="11.5703125" style="81" customWidth="1"/>
    <col min="11269" max="11269" width="10.85546875" style="81" bestFit="1" customWidth="1"/>
    <col min="11270" max="11272" width="12.7109375" style="81" customWidth="1"/>
    <col min="11273" max="11273" width="13.42578125" style="81" customWidth="1"/>
    <col min="11274" max="11274" width="9.42578125" style="81" customWidth="1"/>
    <col min="11275" max="11279" width="12.7109375" style="81" customWidth="1"/>
    <col min="11280" max="11280" width="9.140625" style="81" customWidth="1"/>
    <col min="11281" max="11283" width="10.7109375" style="81" customWidth="1"/>
    <col min="11284" max="11284" width="11.28515625" style="81" customWidth="1"/>
    <col min="11285" max="11285" width="8.85546875" style="81" bestFit="1" customWidth="1"/>
    <col min="11286" max="11286" width="10.42578125" style="81" customWidth="1"/>
    <col min="11287" max="11287" width="9.28515625" style="81" bestFit="1" customWidth="1"/>
    <col min="11288" max="11288" width="16" style="81" customWidth="1"/>
    <col min="11289" max="11289" width="15" style="81" customWidth="1"/>
    <col min="11290" max="11290" width="11.7109375" style="81" customWidth="1"/>
    <col min="11291" max="11291" width="16" style="81" customWidth="1"/>
    <col min="11292" max="11520" width="11.42578125" style="81"/>
    <col min="11521" max="11521" width="8.7109375" style="81" customWidth="1"/>
    <col min="11522" max="11522" width="23.140625" style="81" customWidth="1"/>
    <col min="11523" max="11523" width="11.42578125" style="81"/>
    <col min="11524" max="11524" width="11.5703125" style="81" customWidth="1"/>
    <col min="11525" max="11525" width="10.85546875" style="81" bestFit="1" customWidth="1"/>
    <col min="11526" max="11528" width="12.7109375" style="81" customWidth="1"/>
    <col min="11529" max="11529" width="13.42578125" style="81" customWidth="1"/>
    <col min="11530" max="11530" width="9.42578125" style="81" customWidth="1"/>
    <col min="11531" max="11535" width="12.7109375" style="81" customWidth="1"/>
    <col min="11536" max="11536" width="9.140625" style="81" customWidth="1"/>
    <col min="11537" max="11539" width="10.7109375" style="81" customWidth="1"/>
    <col min="11540" max="11540" width="11.28515625" style="81" customWidth="1"/>
    <col min="11541" max="11541" width="8.85546875" style="81" bestFit="1" customWidth="1"/>
    <col min="11542" max="11542" width="10.42578125" style="81" customWidth="1"/>
    <col min="11543" max="11543" width="9.28515625" style="81" bestFit="1" customWidth="1"/>
    <col min="11544" max="11544" width="16" style="81" customWidth="1"/>
    <col min="11545" max="11545" width="15" style="81" customWidth="1"/>
    <col min="11546" max="11546" width="11.7109375" style="81" customWidth="1"/>
    <col min="11547" max="11547" width="16" style="81" customWidth="1"/>
    <col min="11548" max="11776" width="11.42578125" style="81"/>
    <col min="11777" max="11777" width="8.7109375" style="81" customWidth="1"/>
    <col min="11778" max="11778" width="23.140625" style="81" customWidth="1"/>
    <col min="11779" max="11779" width="11.42578125" style="81"/>
    <col min="11780" max="11780" width="11.5703125" style="81" customWidth="1"/>
    <col min="11781" max="11781" width="10.85546875" style="81" bestFit="1" customWidth="1"/>
    <col min="11782" max="11784" width="12.7109375" style="81" customWidth="1"/>
    <col min="11785" max="11785" width="13.42578125" style="81" customWidth="1"/>
    <col min="11786" max="11786" width="9.42578125" style="81" customWidth="1"/>
    <col min="11787" max="11791" width="12.7109375" style="81" customWidth="1"/>
    <col min="11792" max="11792" width="9.140625" style="81" customWidth="1"/>
    <col min="11793" max="11795" width="10.7109375" style="81" customWidth="1"/>
    <col min="11796" max="11796" width="11.28515625" style="81" customWidth="1"/>
    <col min="11797" max="11797" width="8.85546875" style="81" bestFit="1" customWidth="1"/>
    <col min="11798" max="11798" width="10.42578125" style="81" customWidth="1"/>
    <col min="11799" max="11799" width="9.28515625" style="81" bestFit="1" customWidth="1"/>
    <col min="11800" max="11800" width="16" style="81" customWidth="1"/>
    <col min="11801" max="11801" width="15" style="81" customWidth="1"/>
    <col min="11802" max="11802" width="11.7109375" style="81" customWidth="1"/>
    <col min="11803" max="11803" width="16" style="81" customWidth="1"/>
    <col min="11804" max="12032" width="11.42578125" style="81"/>
    <col min="12033" max="12033" width="8.7109375" style="81" customWidth="1"/>
    <col min="12034" max="12034" width="23.140625" style="81" customWidth="1"/>
    <col min="12035" max="12035" width="11.42578125" style="81"/>
    <col min="12036" max="12036" width="11.5703125" style="81" customWidth="1"/>
    <col min="12037" max="12037" width="10.85546875" style="81" bestFit="1" customWidth="1"/>
    <col min="12038" max="12040" width="12.7109375" style="81" customWidth="1"/>
    <col min="12041" max="12041" width="13.42578125" style="81" customWidth="1"/>
    <col min="12042" max="12042" width="9.42578125" style="81" customWidth="1"/>
    <col min="12043" max="12047" width="12.7109375" style="81" customWidth="1"/>
    <col min="12048" max="12048" width="9.140625" style="81" customWidth="1"/>
    <col min="12049" max="12051" width="10.7109375" style="81" customWidth="1"/>
    <col min="12052" max="12052" width="11.28515625" style="81" customWidth="1"/>
    <col min="12053" max="12053" width="8.85546875" style="81" bestFit="1" customWidth="1"/>
    <col min="12054" max="12054" width="10.42578125" style="81" customWidth="1"/>
    <col min="12055" max="12055" width="9.28515625" style="81" bestFit="1" customWidth="1"/>
    <col min="12056" max="12056" width="16" style="81" customWidth="1"/>
    <col min="12057" max="12057" width="15" style="81" customWidth="1"/>
    <col min="12058" max="12058" width="11.7109375" style="81" customWidth="1"/>
    <col min="12059" max="12059" width="16" style="81" customWidth="1"/>
    <col min="12060" max="12288" width="11.42578125" style="81"/>
    <col min="12289" max="12289" width="8.7109375" style="81" customWidth="1"/>
    <col min="12290" max="12290" width="23.140625" style="81" customWidth="1"/>
    <col min="12291" max="12291" width="11.42578125" style="81"/>
    <col min="12292" max="12292" width="11.5703125" style="81" customWidth="1"/>
    <col min="12293" max="12293" width="10.85546875" style="81" bestFit="1" customWidth="1"/>
    <col min="12294" max="12296" width="12.7109375" style="81" customWidth="1"/>
    <col min="12297" max="12297" width="13.42578125" style="81" customWidth="1"/>
    <col min="12298" max="12298" width="9.42578125" style="81" customWidth="1"/>
    <col min="12299" max="12303" width="12.7109375" style="81" customWidth="1"/>
    <col min="12304" max="12304" width="9.140625" style="81" customWidth="1"/>
    <col min="12305" max="12307" width="10.7109375" style="81" customWidth="1"/>
    <col min="12308" max="12308" width="11.28515625" style="81" customWidth="1"/>
    <col min="12309" max="12309" width="8.85546875" style="81" bestFit="1" customWidth="1"/>
    <col min="12310" max="12310" width="10.42578125" style="81" customWidth="1"/>
    <col min="12311" max="12311" width="9.28515625" style="81" bestFit="1" customWidth="1"/>
    <col min="12312" max="12312" width="16" style="81" customWidth="1"/>
    <col min="12313" max="12313" width="15" style="81" customWidth="1"/>
    <col min="12314" max="12314" width="11.7109375" style="81" customWidth="1"/>
    <col min="12315" max="12315" width="16" style="81" customWidth="1"/>
    <col min="12316" max="12544" width="11.42578125" style="81"/>
    <col min="12545" max="12545" width="8.7109375" style="81" customWidth="1"/>
    <col min="12546" max="12546" width="23.140625" style="81" customWidth="1"/>
    <col min="12547" max="12547" width="11.42578125" style="81"/>
    <col min="12548" max="12548" width="11.5703125" style="81" customWidth="1"/>
    <col min="12549" max="12549" width="10.85546875" style="81" bestFit="1" customWidth="1"/>
    <col min="12550" max="12552" width="12.7109375" style="81" customWidth="1"/>
    <col min="12553" max="12553" width="13.42578125" style="81" customWidth="1"/>
    <col min="12554" max="12554" width="9.42578125" style="81" customWidth="1"/>
    <col min="12555" max="12559" width="12.7109375" style="81" customWidth="1"/>
    <col min="12560" max="12560" width="9.140625" style="81" customWidth="1"/>
    <col min="12561" max="12563" width="10.7109375" style="81" customWidth="1"/>
    <col min="12564" max="12564" width="11.28515625" style="81" customWidth="1"/>
    <col min="12565" max="12565" width="8.85546875" style="81" bestFit="1" customWidth="1"/>
    <col min="12566" max="12566" width="10.42578125" style="81" customWidth="1"/>
    <col min="12567" max="12567" width="9.28515625" style="81" bestFit="1" customWidth="1"/>
    <col min="12568" max="12568" width="16" style="81" customWidth="1"/>
    <col min="12569" max="12569" width="15" style="81" customWidth="1"/>
    <col min="12570" max="12570" width="11.7109375" style="81" customWidth="1"/>
    <col min="12571" max="12571" width="16" style="81" customWidth="1"/>
    <col min="12572" max="12800" width="11.42578125" style="81"/>
    <col min="12801" max="12801" width="8.7109375" style="81" customWidth="1"/>
    <col min="12802" max="12802" width="23.140625" style="81" customWidth="1"/>
    <col min="12803" max="12803" width="11.42578125" style="81"/>
    <col min="12804" max="12804" width="11.5703125" style="81" customWidth="1"/>
    <col min="12805" max="12805" width="10.85546875" style="81" bestFit="1" customWidth="1"/>
    <col min="12806" max="12808" width="12.7109375" style="81" customWidth="1"/>
    <col min="12809" max="12809" width="13.42578125" style="81" customWidth="1"/>
    <col min="12810" max="12810" width="9.42578125" style="81" customWidth="1"/>
    <col min="12811" max="12815" width="12.7109375" style="81" customWidth="1"/>
    <col min="12816" max="12816" width="9.140625" style="81" customWidth="1"/>
    <col min="12817" max="12819" width="10.7109375" style="81" customWidth="1"/>
    <col min="12820" max="12820" width="11.28515625" style="81" customWidth="1"/>
    <col min="12821" max="12821" width="8.85546875" style="81" bestFit="1" customWidth="1"/>
    <col min="12822" max="12822" width="10.42578125" style="81" customWidth="1"/>
    <col min="12823" max="12823" width="9.28515625" style="81" bestFit="1" customWidth="1"/>
    <col min="12824" max="12824" width="16" style="81" customWidth="1"/>
    <col min="12825" max="12825" width="15" style="81" customWidth="1"/>
    <col min="12826" max="12826" width="11.7109375" style="81" customWidth="1"/>
    <col min="12827" max="12827" width="16" style="81" customWidth="1"/>
    <col min="12828" max="13056" width="11.42578125" style="81"/>
    <col min="13057" max="13057" width="8.7109375" style="81" customWidth="1"/>
    <col min="13058" max="13058" width="23.140625" style="81" customWidth="1"/>
    <col min="13059" max="13059" width="11.42578125" style="81"/>
    <col min="13060" max="13060" width="11.5703125" style="81" customWidth="1"/>
    <col min="13061" max="13061" width="10.85546875" style="81" bestFit="1" customWidth="1"/>
    <col min="13062" max="13064" width="12.7109375" style="81" customWidth="1"/>
    <col min="13065" max="13065" width="13.42578125" style="81" customWidth="1"/>
    <col min="13066" max="13066" width="9.42578125" style="81" customWidth="1"/>
    <col min="13067" max="13071" width="12.7109375" style="81" customWidth="1"/>
    <col min="13072" max="13072" width="9.140625" style="81" customWidth="1"/>
    <col min="13073" max="13075" width="10.7109375" style="81" customWidth="1"/>
    <col min="13076" max="13076" width="11.28515625" style="81" customWidth="1"/>
    <col min="13077" max="13077" width="8.85546875" style="81" bestFit="1" customWidth="1"/>
    <col min="13078" max="13078" width="10.42578125" style="81" customWidth="1"/>
    <col min="13079" max="13079" width="9.28515625" style="81" bestFit="1" customWidth="1"/>
    <col min="13080" max="13080" width="16" style="81" customWidth="1"/>
    <col min="13081" max="13081" width="15" style="81" customWidth="1"/>
    <col min="13082" max="13082" width="11.7109375" style="81" customWidth="1"/>
    <col min="13083" max="13083" width="16" style="81" customWidth="1"/>
    <col min="13084" max="13312" width="11.42578125" style="81"/>
    <col min="13313" max="13313" width="8.7109375" style="81" customWidth="1"/>
    <col min="13314" max="13314" width="23.140625" style="81" customWidth="1"/>
    <col min="13315" max="13315" width="11.42578125" style="81"/>
    <col min="13316" max="13316" width="11.5703125" style="81" customWidth="1"/>
    <col min="13317" max="13317" width="10.85546875" style="81" bestFit="1" customWidth="1"/>
    <col min="13318" max="13320" width="12.7109375" style="81" customWidth="1"/>
    <col min="13321" max="13321" width="13.42578125" style="81" customWidth="1"/>
    <col min="13322" max="13322" width="9.42578125" style="81" customWidth="1"/>
    <col min="13323" max="13327" width="12.7109375" style="81" customWidth="1"/>
    <col min="13328" max="13328" width="9.140625" style="81" customWidth="1"/>
    <col min="13329" max="13331" width="10.7109375" style="81" customWidth="1"/>
    <col min="13332" max="13332" width="11.28515625" style="81" customWidth="1"/>
    <col min="13333" max="13333" width="8.85546875" style="81" bestFit="1" customWidth="1"/>
    <col min="13334" max="13334" width="10.42578125" style="81" customWidth="1"/>
    <col min="13335" max="13335" width="9.28515625" style="81" bestFit="1" customWidth="1"/>
    <col min="13336" max="13336" width="16" style="81" customWidth="1"/>
    <col min="13337" max="13337" width="15" style="81" customWidth="1"/>
    <col min="13338" max="13338" width="11.7109375" style="81" customWidth="1"/>
    <col min="13339" max="13339" width="16" style="81" customWidth="1"/>
    <col min="13340" max="13568" width="11.42578125" style="81"/>
    <col min="13569" max="13569" width="8.7109375" style="81" customWidth="1"/>
    <col min="13570" max="13570" width="23.140625" style="81" customWidth="1"/>
    <col min="13571" max="13571" width="11.42578125" style="81"/>
    <col min="13572" max="13572" width="11.5703125" style="81" customWidth="1"/>
    <col min="13573" max="13573" width="10.85546875" style="81" bestFit="1" customWidth="1"/>
    <col min="13574" max="13576" width="12.7109375" style="81" customWidth="1"/>
    <col min="13577" max="13577" width="13.42578125" style="81" customWidth="1"/>
    <col min="13578" max="13578" width="9.42578125" style="81" customWidth="1"/>
    <col min="13579" max="13583" width="12.7109375" style="81" customWidth="1"/>
    <col min="13584" max="13584" width="9.140625" style="81" customWidth="1"/>
    <col min="13585" max="13587" width="10.7109375" style="81" customWidth="1"/>
    <col min="13588" max="13588" width="11.28515625" style="81" customWidth="1"/>
    <col min="13589" max="13589" width="8.85546875" style="81" bestFit="1" customWidth="1"/>
    <col min="13590" max="13590" width="10.42578125" style="81" customWidth="1"/>
    <col min="13591" max="13591" width="9.28515625" style="81" bestFit="1" customWidth="1"/>
    <col min="13592" max="13592" width="16" style="81" customWidth="1"/>
    <col min="13593" max="13593" width="15" style="81" customWidth="1"/>
    <col min="13594" max="13594" width="11.7109375" style="81" customWidth="1"/>
    <col min="13595" max="13595" width="16" style="81" customWidth="1"/>
    <col min="13596" max="13824" width="11.42578125" style="81"/>
    <col min="13825" max="13825" width="8.7109375" style="81" customWidth="1"/>
    <col min="13826" max="13826" width="23.140625" style="81" customWidth="1"/>
    <col min="13827" max="13827" width="11.42578125" style="81"/>
    <col min="13828" max="13828" width="11.5703125" style="81" customWidth="1"/>
    <col min="13829" max="13829" width="10.85546875" style="81" bestFit="1" customWidth="1"/>
    <col min="13830" max="13832" width="12.7109375" style="81" customWidth="1"/>
    <col min="13833" max="13833" width="13.42578125" style="81" customWidth="1"/>
    <col min="13834" max="13834" width="9.42578125" style="81" customWidth="1"/>
    <col min="13835" max="13839" width="12.7109375" style="81" customWidth="1"/>
    <col min="13840" max="13840" width="9.140625" style="81" customWidth="1"/>
    <col min="13841" max="13843" width="10.7109375" style="81" customWidth="1"/>
    <col min="13844" max="13844" width="11.28515625" style="81" customWidth="1"/>
    <col min="13845" max="13845" width="8.85546875" style="81" bestFit="1" customWidth="1"/>
    <col min="13846" max="13846" width="10.42578125" style="81" customWidth="1"/>
    <col min="13847" max="13847" width="9.28515625" style="81" bestFit="1" customWidth="1"/>
    <col min="13848" max="13848" width="16" style="81" customWidth="1"/>
    <col min="13849" max="13849" width="15" style="81" customWidth="1"/>
    <col min="13850" max="13850" width="11.7109375" style="81" customWidth="1"/>
    <col min="13851" max="13851" width="16" style="81" customWidth="1"/>
    <col min="13852" max="14080" width="11.42578125" style="81"/>
    <col min="14081" max="14081" width="8.7109375" style="81" customWidth="1"/>
    <col min="14082" max="14082" width="23.140625" style="81" customWidth="1"/>
    <col min="14083" max="14083" width="11.42578125" style="81"/>
    <col min="14084" max="14084" width="11.5703125" style="81" customWidth="1"/>
    <col min="14085" max="14085" width="10.85546875" style="81" bestFit="1" customWidth="1"/>
    <col min="14086" max="14088" width="12.7109375" style="81" customWidth="1"/>
    <col min="14089" max="14089" width="13.42578125" style="81" customWidth="1"/>
    <col min="14090" max="14090" width="9.42578125" style="81" customWidth="1"/>
    <col min="14091" max="14095" width="12.7109375" style="81" customWidth="1"/>
    <col min="14096" max="14096" width="9.140625" style="81" customWidth="1"/>
    <col min="14097" max="14099" width="10.7109375" style="81" customWidth="1"/>
    <col min="14100" max="14100" width="11.28515625" style="81" customWidth="1"/>
    <col min="14101" max="14101" width="8.85546875" style="81" bestFit="1" customWidth="1"/>
    <col min="14102" max="14102" width="10.42578125" style="81" customWidth="1"/>
    <col min="14103" max="14103" width="9.28515625" style="81" bestFit="1" customWidth="1"/>
    <col min="14104" max="14104" width="16" style="81" customWidth="1"/>
    <col min="14105" max="14105" width="15" style="81" customWidth="1"/>
    <col min="14106" max="14106" width="11.7109375" style="81" customWidth="1"/>
    <col min="14107" max="14107" width="16" style="81" customWidth="1"/>
    <col min="14108" max="14336" width="11.42578125" style="81"/>
    <col min="14337" max="14337" width="8.7109375" style="81" customWidth="1"/>
    <col min="14338" max="14338" width="23.140625" style="81" customWidth="1"/>
    <col min="14339" max="14339" width="11.42578125" style="81"/>
    <col min="14340" max="14340" width="11.5703125" style="81" customWidth="1"/>
    <col min="14341" max="14341" width="10.85546875" style="81" bestFit="1" customWidth="1"/>
    <col min="14342" max="14344" width="12.7109375" style="81" customWidth="1"/>
    <col min="14345" max="14345" width="13.42578125" style="81" customWidth="1"/>
    <col min="14346" max="14346" width="9.42578125" style="81" customWidth="1"/>
    <col min="14347" max="14351" width="12.7109375" style="81" customWidth="1"/>
    <col min="14352" max="14352" width="9.140625" style="81" customWidth="1"/>
    <col min="14353" max="14355" width="10.7109375" style="81" customWidth="1"/>
    <col min="14356" max="14356" width="11.28515625" style="81" customWidth="1"/>
    <col min="14357" max="14357" width="8.85546875" style="81" bestFit="1" customWidth="1"/>
    <col min="14358" max="14358" width="10.42578125" style="81" customWidth="1"/>
    <col min="14359" max="14359" width="9.28515625" style="81" bestFit="1" customWidth="1"/>
    <col min="14360" max="14360" width="16" style="81" customWidth="1"/>
    <col min="14361" max="14361" width="15" style="81" customWidth="1"/>
    <col min="14362" max="14362" width="11.7109375" style="81" customWidth="1"/>
    <col min="14363" max="14363" width="16" style="81" customWidth="1"/>
    <col min="14364" max="14592" width="11.42578125" style="81"/>
    <col min="14593" max="14593" width="8.7109375" style="81" customWidth="1"/>
    <col min="14594" max="14594" width="23.140625" style="81" customWidth="1"/>
    <col min="14595" max="14595" width="11.42578125" style="81"/>
    <col min="14596" max="14596" width="11.5703125" style="81" customWidth="1"/>
    <col min="14597" max="14597" width="10.85546875" style="81" bestFit="1" customWidth="1"/>
    <col min="14598" max="14600" width="12.7109375" style="81" customWidth="1"/>
    <col min="14601" max="14601" width="13.42578125" style="81" customWidth="1"/>
    <col min="14602" max="14602" width="9.42578125" style="81" customWidth="1"/>
    <col min="14603" max="14607" width="12.7109375" style="81" customWidth="1"/>
    <col min="14608" max="14608" width="9.140625" style="81" customWidth="1"/>
    <col min="14609" max="14611" width="10.7109375" style="81" customWidth="1"/>
    <col min="14612" max="14612" width="11.28515625" style="81" customWidth="1"/>
    <col min="14613" max="14613" width="8.85546875" style="81" bestFit="1" customWidth="1"/>
    <col min="14614" max="14614" width="10.42578125" style="81" customWidth="1"/>
    <col min="14615" max="14615" width="9.28515625" style="81" bestFit="1" customWidth="1"/>
    <col min="14616" max="14616" width="16" style="81" customWidth="1"/>
    <col min="14617" max="14617" width="15" style="81" customWidth="1"/>
    <col min="14618" max="14618" width="11.7109375" style="81" customWidth="1"/>
    <col min="14619" max="14619" width="16" style="81" customWidth="1"/>
    <col min="14620" max="14848" width="11.42578125" style="81"/>
    <col min="14849" max="14849" width="8.7109375" style="81" customWidth="1"/>
    <col min="14850" max="14850" width="23.140625" style="81" customWidth="1"/>
    <col min="14851" max="14851" width="11.42578125" style="81"/>
    <col min="14852" max="14852" width="11.5703125" style="81" customWidth="1"/>
    <col min="14853" max="14853" width="10.85546875" style="81" bestFit="1" customWidth="1"/>
    <col min="14854" max="14856" width="12.7109375" style="81" customWidth="1"/>
    <col min="14857" max="14857" width="13.42578125" style="81" customWidth="1"/>
    <col min="14858" max="14858" width="9.42578125" style="81" customWidth="1"/>
    <col min="14859" max="14863" width="12.7109375" style="81" customWidth="1"/>
    <col min="14864" max="14864" width="9.140625" style="81" customWidth="1"/>
    <col min="14865" max="14867" width="10.7109375" style="81" customWidth="1"/>
    <col min="14868" max="14868" width="11.28515625" style="81" customWidth="1"/>
    <col min="14869" max="14869" width="8.85546875" style="81" bestFit="1" customWidth="1"/>
    <col min="14870" max="14870" width="10.42578125" style="81" customWidth="1"/>
    <col min="14871" max="14871" width="9.28515625" style="81" bestFit="1" customWidth="1"/>
    <col min="14872" max="14872" width="16" style="81" customWidth="1"/>
    <col min="14873" max="14873" width="15" style="81" customWidth="1"/>
    <col min="14874" max="14874" width="11.7109375" style="81" customWidth="1"/>
    <col min="14875" max="14875" width="16" style="81" customWidth="1"/>
    <col min="14876" max="15104" width="11.42578125" style="81"/>
    <col min="15105" max="15105" width="8.7109375" style="81" customWidth="1"/>
    <col min="15106" max="15106" width="23.140625" style="81" customWidth="1"/>
    <col min="15107" max="15107" width="11.42578125" style="81"/>
    <col min="15108" max="15108" width="11.5703125" style="81" customWidth="1"/>
    <col min="15109" max="15109" width="10.85546875" style="81" bestFit="1" customWidth="1"/>
    <col min="15110" max="15112" width="12.7109375" style="81" customWidth="1"/>
    <col min="15113" max="15113" width="13.42578125" style="81" customWidth="1"/>
    <col min="15114" max="15114" width="9.42578125" style="81" customWidth="1"/>
    <col min="15115" max="15119" width="12.7109375" style="81" customWidth="1"/>
    <col min="15120" max="15120" width="9.140625" style="81" customWidth="1"/>
    <col min="15121" max="15123" width="10.7109375" style="81" customWidth="1"/>
    <col min="15124" max="15124" width="11.28515625" style="81" customWidth="1"/>
    <col min="15125" max="15125" width="8.85546875" style="81" bestFit="1" customWidth="1"/>
    <col min="15126" max="15126" width="10.42578125" style="81" customWidth="1"/>
    <col min="15127" max="15127" width="9.28515625" style="81" bestFit="1" customWidth="1"/>
    <col min="15128" max="15128" width="16" style="81" customWidth="1"/>
    <col min="15129" max="15129" width="15" style="81" customWidth="1"/>
    <col min="15130" max="15130" width="11.7109375" style="81" customWidth="1"/>
    <col min="15131" max="15131" width="16" style="81" customWidth="1"/>
    <col min="15132" max="15360" width="11.42578125" style="81"/>
    <col min="15361" max="15361" width="8.7109375" style="81" customWidth="1"/>
    <col min="15362" max="15362" width="23.140625" style="81" customWidth="1"/>
    <col min="15363" max="15363" width="11.42578125" style="81"/>
    <col min="15364" max="15364" width="11.5703125" style="81" customWidth="1"/>
    <col min="15365" max="15365" width="10.85546875" style="81" bestFit="1" customWidth="1"/>
    <col min="15366" max="15368" width="12.7109375" style="81" customWidth="1"/>
    <col min="15369" max="15369" width="13.42578125" style="81" customWidth="1"/>
    <col min="15370" max="15370" width="9.42578125" style="81" customWidth="1"/>
    <col min="15371" max="15375" width="12.7109375" style="81" customWidth="1"/>
    <col min="15376" max="15376" width="9.140625" style="81" customWidth="1"/>
    <col min="15377" max="15379" width="10.7109375" style="81" customWidth="1"/>
    <col min="15380" max="15380" width="11.28515625" style="81" customWidth="1"/>
    <col min="15381" max="15381" width="8.85546875" style="81" bestFit="1" customWidth="1"/>
    <col min="15382" max="15382" width="10.42578125" style="81" customWidth="1"/>
    <col min="15383" max="15383" width="9.28515625" style="81" bestFit="1" customWidth="1"/>
    <col min="15384" max="15384" width="16" style="81" customWidth="1"/>
    <col min="15385" max="15385" width="15" style="81" customWidth="1"/>
    <col min="15386" max="15386" width="11.7109375" style="81" customWidth="1"/>
    <col min="15387" max="15387" width="16" style="81" customWidth="1"/>
    <col min="15388" max="15616" width="11.42578125" style="81"/>
    <col min="15617" max="15617" width="8.7109375" style="81" customWidth="1"/>
    <col min="15618" max="15618" width="23.140625" style="81" customWidth="1"/>
    <col min="15619" max="15619" width="11.42578125" style="81"/>
    <col min="15620" max="15620" width="11.5703125" style="81" customWidth="1"/>
    <col min="15621" max="15621" width="10.85546875" style="81" bestFit="1" customWidth="1"/>
    <col min="15622" max="15624" width="12.7109375" style="81" customWidth="1"/>
    <col min="15625" max="15625" width="13.42578125" style="81" customWidth="1"/>
    <col min="15626" max="15626" width="9.42578125" style="81" customWidth="1"/>
    <col min="15627" max="15631" width="12.7109375" style="81" customWidth="1"/>
    <col min="15632" max="15632" width="9.140625" style="81" customWidth="1"/>
    <col min="15633" max="15635" width="10.7109375" style="81" customWidth="1"/>
    <col min="15636" max="15636" width="11.28515625" style="81" customWidth="1"/>
    <col min="15637" max="15637" width="8.85546875" style="81" bestFit="1" customWidth="1"/>
    <col min="15638" max="15638" width="10.42578125" style="81" customWidth="1"/>
    <col min="15639" max="15639" width="9.28515625" style="81" bestFit="1" customWidth="1"/>
    <col min="15640" max="15640" width="16" style="81" customWidth="1"/>
    <col min="15641" max="15641" width="15" style="81" customWidth="1"/>
    <col min="15642" max="15642" width="11.7109375" style="81" customWidth="1"/>
    <col min="15643" max="15643" width="16" style="81" customWidth="1"/>
    <col min="15644" max="15872" width="11.42578125" style="81"/>
    <col min="15873" max="15873" width="8.7109375" style="81" customWidth="1"/>
    <col min="15874" max="15874" width="23.140625" style="81" customWidth="1"/>
    <col min="15875" max="15875" width="11.42578125" style="81"/>
    <col min="15876" max="15876" width="11.5703125" style="81" customWidth="1"/>
    <col min="15877" max="15877" width="10.85546875" style="81" bestFit="1" customWidth="1"/>
    <col min="15878" max="15880" width="12.7109375" style="81" customWidth="1"/>
    <col min="15881" max="15881" width="13.42578125" style="81" customWidth="1"/>
    <col min="15882" max="15882" width="9.42578125" style="81" customWidth="1"/>
    <col min="15883" max="15887" width="12.7109375" style="81" customWidth="1"/>
    <col min="15888" max="15888" width="9.140625" style="81" customWidth="1"/>
    <col min="15889" max="15891" width="10.7109375" style="81" customWidth="1"/>
    <col min="15892" max="15892" width="11.28515625" style="81" customWidth="1"/>
    <col min="15893" max="15893" width="8.85546875" style="81" bestFit="1" customWidth="1"/>
    <col min="15894" max="15894" width="10.42578125" style="81" customWidth="1"/>
    <col min="15895" max="15895" width="9.28515625" style="81" bestFit="1" customWidth="1"/>
    <col min="15896" max="15896" width="16" style="81" customWidth="1"/>
    <col min="15897" max="15897" width="15" style="81" customWidth="1"/>
    <col min="15898" max="15898" width="11.7109375" style="81" customWidth="1"/>
    <col min="15899" max="15899" width="16" style="81" customWidth="1"/>
    <col min="15900" max="16128" width="11.42578125" style="81"/>
    <col min="16129" max="16129" width="8.7109375" style="81" customWidth="1"/>
    <col min="16130" max="16130" width="23.140625" style="81" customWidth="1"/>
    <col min="16131" max="16131" width="11.42578125" style="81"/>
    <col min="16132" max="16132" width="11.5703125" style="81" customWidth="1"/>
    <col min="16133" max="16133" width="10.85546875" style="81" bestFit="1" customWidth="1"/>
    <col min="16134" max="16136" width="12.7109375" style="81" customWidth="1"/>
    <col min="16137" max="16137" width="13.42578125" style="81" customWidth="1"/>
    <col min="16138" max="16138" width="9.42578125" style="81" customWidth="1"/>
    <col min="16139" max="16143" width="12.7109375" style="81" customWidth="1"/>
    <col min="16144" max="16144" width="9.140625" style="81" customWidth="1"/>
    <col min="16145" max="16147" width="10.7109375" style="81" customWidth="1"/>
    <col min="16148" max="16148" width="11.28515625" style="81" customWidth="1"/>
    <col min="16149" max="16149" width="8.85546875" style="81" bestFit="1" customWidth="1"/>
    <col min="16150" max="16150" width="10.42578125" style="81" customWidth="1"/>
    <col min="16151" max="16151" width="9.28515625" style="81" bestFit="1" customWidth="1"/>
    <col min="16152" max="16152" width="16" style="81" customWidth="1"/>
    <col min="16153" max="16153" width="15" style="81" customWidth="1"/>
    <col min="16154" max="16154" width="11.7109375" style="81" customWidth="1"/>
    <col min="16155" max="16155" width="16" style="81" customWidth="1"/>
    <col min="16156" max="16384" width="11.42578125" style="81"/>
  </cols>
  <sheetData>
    <row r="1" spans="1:28" ht="18" customHeight="1">
      <c r="A1" s="1016" t="s">
        <v>1977</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t="s">
        <v>44</v>
      </c>
    </row>
    <row r="2" spans="1:28">
      <c r="A2" s="3" t="s">
        <v>1978</v>
      </c>
      <c r="B2" s="274"/>
      <c r="C2" s="274"/>
      <c r="D2" s="274"/>
      <c r="E2" s="274"/>
      <c r="F2" s="9"/>
      <c r="G2" s="9"/>
      <c r="H2" s="9"/>
      <c r="I2" s="9"/>
      <c r="J2" s="9"/>
      <c r="K2" s="9"/>
      <c r="L2" s="9"/>
      <c r="M2" s="9"/>
      <c r="N2" s="21"/>
      <c r="O2" s="9"/>
      <c r="P2" s="19"/>
      <c r="Q2" s="19"/>
      <c r="R2" s="274"/>
      <c r="S2" s="84"/>
      <c r="T2" s="274"/>
      <c r="U2" s="274"/>
      <c r="V2" s="274"/>
      <c r="W2" s="274"/>
      <c r="X2" s="19"/>
      <c r="Y2" s="274"/>
      <c r="Z2" s="274"/>
    </row>
    <row r="3" spans="1:28">
      <c r="A3" s="274"/>
      <c r="B3" s="274"/>
      <c r="C3" s="274"/>
      <c r="D3" s="274"/>
      <c r="E3" s="274"/>
      <c r="F3" s="9"/>
      <c r="G3" s="9"/>
      <c r="H3" s="9"/>
      <c r="I3" s="9"/>
      <c r="J3" s="9"/>
      <c r="K3" s="9"/>
      <c r="L3" s="9"/>
      <c r="M3" s="9"/>
      <c r="N3" s="21"/>
      <c r="O3" s="9"/>
      <c r="P3" s="19"/>
      <c r="Q3" s="19"/>
      <c r="R3" s="274"/>
      <c r="S3" s="84"/>
      <c r="T3" s="274"/>
      <c r="U3" s="274"/>
      <c r="V3" s="274"/>
      <c r="W3" s="274"/>
      <c r="X3" s="19"/>
      <c r="Y3" s="274"/>
      <c r="Z3" s="274"/>
      <c r="AA3" s="274"/>
    </row>
    <row r="4" spans="1:28" ht="12" thickBot="1">
      <c r="A4" s="19"/>
      <c r="B4" s="19"/>
      <c r="C4" s="19"/>
      <c r="D4" s="19"/>
      <c r="E4" s="19"/>
      <c r="F4" s="21"/>
      <c r="G4" s="21"/>
      <c r="H4" s="21"/>
      <c r="I4" s="21"/>
      <c r="J4" s="21"/>
      <c r="K4" s="21"/>
      <c r="L4" s="21"/>
      <c r="M4" s="21"/>
      <c r="N4" s="21"/>
      <c r="O4" s="21"/>
      <c r="P4" s="19"/>
      <c r="Q4" s="19"/>
      <c r="R4" s="19"/>
      <c r="S4" s="86"/>
      <c r="T4" s="19"/>
      <c r="U4" s="19"/>
      <c r="V4" s="19"/>
      <c r="W4" s="19"/>
      <c r="X4" s="19"/>
      <c r="Y4" s="19"/>
      <c r="Z4" s="19"/>
      <c r="AA4" s="19"/>
      <c r="AB4" s="81"/>
    </row>
    <row r="5" spans="1:28" ht="11.25" customHeight="1" thickBot="1">
      <c r="A5" s="1033" t="s">
        <v>137</v>
      </c>
      <c r="B5" s="1034"/>
      <c r="C5" s="1034"/>
      <c r="D5" s="1034"/>
      <c r="E5" s="1034"/>
      <c r="F5" s="80"/>
      <c r="G5" s="80"/>
      <c r="H5" s="21"/>
      <c r="I5" s="80"/>
      <c r="J5" s="437"/>
      <c r="K5" s="437"/>
      <c r="L5" s="437"/>
      <c r="M5" s="437"/>
      <c r="O5" s="21"/>
      <c r="P5" s="1035" t="s">
        <v>91</v>
      </c>
      <c r="Q5" s="1036"/>
      <c r="R5" s="1036"/>
      <c r="S5" s="1036"/>
      <c r="T5" s="1036"/>
      <c r="U5" s="19"/>
      <c r="V5" s="19"/>
      <c r="W5" s="19"/>
      <c r="X5" s="19"/>
      <c r="Y5" s="19"/>
      <c r="Z5" s="19"/>
      <c r="AA5" s="19"/>
      <c r="AB5" s="81"/>
    </row>
    <row r="6" spans="1:28" ht="12" thickBot="1">
      <c r="A6" s="438"/>
      <c r="B6" s="439"/>
      <c r="C6" s="440"/>
      <c r="D6" s="19"/>
      <c r="E6" s="441"/>
      <c r="F6" s="442"/>
      <c r="G6" s="442"/>
      <c r="H6" s="9"/>
      <c r="I6" s="442"/>
      <c r="J6" s="21"/>
      <c r="K6" s="21"/>
      <c r="L6" s="21"/>
      <c r="M6" s="21"/>
      <c r="N6" s="21"/>
      <c r="O6" s="21"/>
      <c r="P6" s="19"/>
      <c r="Q6" s="19"/>
      <c r="R6" s="19"/>
      <c r="S6" s="86"/>
      <c r="T6" s="19"/>
      <c r="U6" s="19"/>
      <c r="V6" s="19"/>
      <c r="W6" s="19"/>
      <c r="X6" s="19"/>
      <c r="Y6" s="19"/>
      <c r="Z6" s="19"/>
      <c r="AA6" s="19"/>
      <c r="AB6" s="81"/>
    </row>
    <row r="7" spans="1:28" ht="15.75" customHeight="1" thickBot="1">
      <c r="A7" s="443"/>
      <c r="B7" s="1035" t="s">
        <v>92</v>
      </c>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7"/>
    </row>
    <row r="8" spans="1:28" ht="33.75" customHeight="1">
      <c r="A8" s="1038" t="s">
        <v>132</v>
      </c>
      <c r="B8" s="1040" t="s">
        <v>93</v>
      </c>
      <c r="C8" s="1031" t="s">
        <v>94</v>
      </c>
      <c r="D8" s="1031" t="s">
        <v>1979</v>
      </c>
      <c r="E8" s="1031" t="s">
        <v>133</v>
      </c>
      <c r="F8" s="1042" t="s">
        <v>127</v>
      </c>
      <c r="G8" s="1043"/>
      <c r="H8" s="280" t="s">
        <v>1980</v>
      </c>
      <c r="I8" s="1031" t="s">
        <v>134</v>
      </c>
      <c r="J8" s="1031" t="s">
        <v>95</v>
      </c>
      <c r="K8" s="1042" t="s">
        <v>128</v>
      </c>
      <c r="L8" s="1043"/>
      <c r="M8" s="1031" t="s">
        <v>129</v>
      </c>
      <c r="N8" s="1031" t="s">
        <v>130</v>
      </c>
      <c r="O8" s="1031" t="s">
        <v>96</v>
      </c>
      <c r="P8" s="1031" t="s">
        <v>135</v>
      </c>
      <c r="Q8" s="1031" t="s">
        <v>136</v>
      </c>
      <c r="R8" s="1031" t="s">
        <v>97</v>
      </c>
      <c r="S8" s="1031" t="s">
        <v>98</v>
      </c>
      <c r="T8" s="1031" t="s">
        <v>99</v>
      </c>
      <c r="U8" s="1031" t="s">
        <v>100</v>
      </c>
      <c r="V8" s="1031" t="s">
        <v>101</v>
      </c>
      <c r="W8" s="1031" t="s">
        <v>102</v>
      </c>
      <c r="X8" s="1031" t="s">
        <v>103</v>
      </c>
      <c r="Y8" s="1031" t="s">
        <v>131</v>
      </c>
      <c r="Z8" s="1031" t="s">
        <v>104</v>
      </c>
      <c r="AA8" s="1031" t="s">
        <v>105</v>
      </c>
    </row>
    <row r="9" spans="1:28" s="446" customFormat="1" ht="33.75" customHeight="1" thickBot="1">
      <c r="A9" s="1039"/>
      <c r="B9" s="1041"/>
      <c r="C9" s="1032"/>
      <c r="D9" s="1032"/>
      <c r="E9" s="1032"/>
      <c r="F9" s="444" t="s">
        <v>106</v>
      </c>
      <c r="G9" s="444" t="s">
        <v>107</v>
      </c>
      <c r="H9" s="444" t="s">
        <v>107</v>
      </c>
      <c r="I9" s="1032"/>
      <c r="J9" s="1032"/>
      <c r="K9" s="444" t="s">
        <v>106</v>
      </c>
      <c r="L9" s="444" t="s">
        <v>107</v>
      </c>
      <c r="M9" s="1032"/>
      <c r="N9" s="1032"/>
      <c r="O9" s="1032"/>
      <c r="P9" s="1032"/>
      <c r="Q9" s="1032"/>
      <c r="R9" s="1032"/>
      <c r="S9" s="1032"/>
      <c r="T9" s="1032"/>
      <c r="U9" s="1032"/>
      <c r="V9" s="1032"/>
      <c r="W9" s="1032"/>
      <c r="X9" s="1032"/>
      <c r="Y9" s="1032"/>
      <c r="Z9" s="1032"/>
      <c r="AA9" s="1032"/>
      <c r="AB9" s="445"/>
    </row>
    <row r="10" spans="1:28">
      <c r="A10" s="447" t="s">
        <v>108</v>
      </c>
      <c r="B10" s="448"/>
      <c r="C10" s="449"/>
      <c r="D10" s="449"/>
      <c r="E10" s="449"/>
      <c r="F10" s="450"/>
      <c r="G10" s="450"/>
      <c r="H10" s="450"/>
      <c r="I10" s="451"/>
      <c r="J10" s="452"/>
      <c r="K10" s="450"/>
      <c r="L10" s="450"/>
      <c r="M10" s="450"/>
      <c r="N10" s="451"/>
      <c r="O10" s="450"/>
      <c r="P10" s="453"/>
      <c r="Q10" s="453"/>
      <c r="R10" s="454"/>
      <c r="S10" s="454"/>
      <c r="T10" s="449"/>
      <c r="U10" s="449"/>
      <c r="V10" s="448"/>
      <c r="W10" s="448"/>
      <c r="X10" s="453"/>
      <c r="Y10" s="449"/>
      <c r="Z10" s="454"/>
      <c r="AA10" s="455"/>
    </row>
    <row r="11" spans="1:28" s="457" customFormat="1">
      <c r="A11" s="447" t="s">
        <v>109</v>
      </c>
      <c r="B11" s="448"/>
      <c r="C11" s="449"/>
      <c r="D11" s="449"/>
      <c r="E11" s="449"/>
      <c r="F11" s="450"/>
      <c r="G11" s="450"/>
      <c r="H11" s="450"/>
      <c r="I11" s="451"/>
      <c r="J11" s="452"/>
      <c r="K11" s="450"/>
      <c r="L11" s="450"/>
      <c r="M11" s="450"/>
      <c r="N11" s="451"/>
      <c r="O11" s="450"/>
      <c r="P11" s="453"/>
      <c r="Q11" s="453"/>
      <c r="R11" s="454"/>
      <c r="S11" s="454"/>
      <c r="T11" s="449"/>
      <c r="U11" s="449"/>
      <c r="V11" s="448"/>
      <c r="W11" s="448"/>
      <c r="X11" s="453"/>
      <c r="Y11" s="449"/>
      <c r="Z11" s="454"/>
      <c r="AA11" s="455"/>
      <c r="AB11" s="456"/>
    </row>
    <row r="12" spans="1:28" s="41" customFormat="1">
      <c r="A12" s="447" t="s">
        <v>110</v>
      </c>
      <c r="B12" s="448"/>
      <c r="C12" s="449"/>
      <c r="D12" s="449"/>
      <c r="E12" s="449"/>
      <c r="F12" s="450"/>
      <c r="G12" s="450"/>
      <c r="H12" s="450"/>
      <c r="I12" s="451"/>
      <c r="J12" s="452"/>
      <c r="K12" s="450"/>
      <c r="L12" s="450"/>
      <c r="M12" s="450"/>
      <c r="N12" s="451"/>
      <c r="O12" s="450"/>
      <c r="P12" s="453"/>
      <c r="Q12" s="453"/>
      <c r="R12" s="454"/>
      <c r="S12" s="454"/>
      <c r="T12" s="449"/>
      <c r="U12" s="449"/>
      <c r="V12" s="448"/>
      <c r="W12" s="448"/>
      <c r="X12" s="453"/>
      <c r="Y12" s="449"/>
      <c r="Z12" s="454"/>
      <c r="AA12" s="455"/>
    </row>
    <row r="13" spans="1:28" s="41" customFormat="1">
      <c r="A13" s="447" t="s">
        <v>111</v>
      </c>
      <c r="B13" s="448"/>
      <c r="C13" s="449"/>
      <c r="D13" s="449"/>
      <c r="E13" s="449"/>
      <c r="F13" s="450"/>
      <c r="G13" s="450"/>
      <c r="H13" s="450"/>
      <c r="I13" s="451"/>
      <c r="J13" s="452"/>
      <c r="K13" s="450"/>
      <c r="L13" s="450"/>
      <c r="M13" s="450"/>
      <c r="N13" s="451"/>
      <c r="O13" s="450"/>
      <c r="P13" s="453"/>
      <c r="Q13" s="453"/>
      <c r="R13" s="454"/>
      <c r="S13" s="454"/>
      <c r="T13" s="449"/>
      <c r="U13" s="449"/>
      <c r="V13" s="448"/>
      <c r="W13" s="448"/>
      <c r="X13" s="453"/>
      <c r="Y13" s="449"/>
      <c r="Z13" s="454"/>
      <c r="AA13" s="455"/>
    </row>
    <row r="14" spans="1:28">
      <c r="A14" s="458" t="s">
        <v>1981</v>
      </c>
      <c r="B14" s="448"/>
      <c r="C14" s="449"/>
      <c r="D14" s="449"/>
      <c r="E14" s="449"/>
      <c r="F14" s="450"/>
      <c r="G14" s="450"/>
      <c r="H14" s="450"/>
      <c r="I14" s="451"/>
      <c r="J14" s="452"/>
      <c r="K14" s="450"/>
      <c r="L14" s="450"/>
      <c r="M14" s="450"/>
      <c r="N14" s="451"/>
      <c r="O14" s="450"/>
      <c r="P14" s="453"/>
      <c r="Q14" s="453"/>
      <c r="R14" s="454"/>
      <c r="S14" s="454"/>
      <c r="T14" s="449"/>
      <c r="U14" s="449"/>
      <c r="V14" s="448"/>
      <c r="W14" s="448"/>
      <c r="X14" s="453"/>
      <c r="Y14" s="449"/>
      <c r="Z14" s="454"/>
      <c r="AA14" s="455"/>
    </row>
    <row r="15" spans="1:28" s="71" customFormat="1" ht="12" thickBot="1">
      <c r="A15" s="459"/>
      <c r="B15" s="460" t="s">
        <v>112</v>
      </c>
      <c r="C15" s="461"/>
      <c r="D15" s="461"/>
      <c r="E15" s="461"/>
      <c r="F15" s="462">
        <f>SUM(F10:F14)</f>
        <v>0</v>
      </c>
      <c r="G15" s="462">
        <f>SUM(G10:G14)</f>
        <v>0</v>
      </c>
      <c r="H15" s="462">
        <f>SUM(H10:H14)</f>
        <v>0</v>
      </c>
      <c r="I15" s="462">
        <f>SUM(I10:I14)</f>
        <v>0</v>
      </c>
      <c r="J15" s="463"/>
      <c r="K15" s="462">
        <f>SUM(K10:K14)</f>
        <v>0</v>
      </c>
      <c r="L15" s="462">
        <f>SUM(L10:L14)</f>
        <v>0</v>
      </c>
      <c r="M15" s="462">
        <f>SUM(M10:M14)</f>
        <v>0</v>
      </c>
      <c r="N15" s="462">
        <f>SUM(N10:N14)</f>
        <v>0</v>
      </c>
      <c r="O15" s="462">
        <f>SUM(O10:O14)</f>
        <v>0</v>
      </c>
      <c r="P15" s="461"/>
      <c r="Q15" s="461"/>
      <c r="R15" s="461"/>
      <c r="S15" s="464"/>
      <c r="T15" s="461"/>
      <c r="U15" s="461"/>
      <c r="V15" s="461"/>
      <c r="W15" s="461"/>
      <c r="X15" s="461"/>
      <c r="Y15" s="461"/>
      <c r="Z15" s="461"/>
      <c r="AA15" s="465"/>
    </row>
    <row r="16" spans="1:28" s="71" customFormat="1">
      <c r="A16" s="59"/>
      <c r="B16" s="87"/>
      <c r="C16" s="87"/>
      <c r="D16" s="87"/>
      <c r="E16" s="87"/>
      <c r="F16" s="88"/>
      <c r="G16" s="88"/>
      <c r="H16" s="85"/>
      <c r="I16" s="88"/>
      <c r="J16" s="88"/>
      <c r="K16" s="88"/>
      <c r="L16" s="88"/>
      <c r="M16" s="88"/>
      <c r="N16" s="466"/>
      <c r="O16" s="88"/>
      <c r="P16" s="467"/>
      <c r="Q16" s="468"/>
      <c r="R16" s="87"/>
      <c r="S16" s="90"/>
      <c r="T16" s="87"/>
      <c r="U16" s="87"/>
      <c r="V16" s="87"/>
      <c r="W16" s="87"/>
      <c r="X16" s="468"/>
      <c r="Y16" s="87"/>
      <c r="Z16" s="87"/>
      <c r="AA16" s="87"/>
    </row>
    <row r="17" spans="1:27" s="71" customFormat="1">
      <c r="A17" s="59"/>
      <c r="B17" s="87"/>
      <c r="C17" s="87"/>
      <c r="D17" s="87"/>
      <c r="E17" s="87"/>
      <c r="F17" s="88"/>
      <c r="G17" s="88"/>
      <c r="H17" s="85"/>
      <c r="I17" s="88"/>
      <c r="J17" s="88"/>
      <c r="K17" s="88"/>
      <c r="L17" s="88"/>
      <c r="M17" s="88"/>
      <c r="N17" s="466"/>
      <c r="O17" s="88"/>
      <c r="P17" s="467"/>
      <c r="Q17" s="468"/>
      <c r="R17" s="87"/>
      <c r="S17" s="90"/>
      <c r="T17" s="87"/>
      <c r="U17" s="87"/>
      <c r="V17" s="87"/>
      <c r="W17" s="87"/>
      <c r="X17" s="468"/>
      <c r="Y17" s="87"/>
      <c r="Z17" s="87"/>
      <c r="AA17" s="87"/>
    </row>
    <row r="18" spans="1:27">
      <c r="H18" s="85"/>
    </row>
    <row r="19" spans="1:27">
      <c r="H19" s="85"/>
    </row>
    <row r="20" spans="1:27">
      <c r="H20" s="85"/>
    </row>
    <row r="21" spans="1:27">
      <c r="H21" s="85"/>
    </row>
    <row r="22" spans="1:27">
      <c r="H22" s="85"/>
    </row>
    <row r="23" spans="1:27">
      <c r="H23" s="85"/>
    </row>
    <row r="24" spans="1:27">
      <c r="H24" s="85"/>
    </row>
    <row r="25" spans="1:27">
      <c r="H25" s="85"/>
    </row>
    <row r="26" spans="1:27">
      <c r="H26" s="85"/>
    </row>
    <row r="27" spans="1:27">
      <c r="H27" s="85"/>
    </row>
    <row r="28" spans="1:27">
      <c r="H28" s="85"/>
    </row>
    <row r="29" spans="1:27">
      <c r="H29" s="85"/>
    </row>
    <row r="30" spans="1:27">
      <c r="H30" s="85"/>
    </row>
    <row r="31" spans="1:27">
      <c r="H31" s="85"/>
    </row>
    <row r="32" spans="1:27">
      <c r="H32" s="85"/>
    </row>
    <row r="33" spans="8:8">
      <c r="H33" s="85"/>
    </row>
    <row r="34" spans="8:8">
      <c r="H34" s="85"/>
    </row>
    <row r="35" spans="8:8">
      <c r="H35" s="85"/>
    </row>
    <row r="36" spans="8:8">
      <c r="H36" s="85"/>
    </row>
    <row r="37" spans="8:8">
      <c r="H37" s="85"/>
    </row>
    <row r="38" spans="8:8">
      <c r="H38" s="85"/>
    </row>
    <row r="39" spans="8:8">
      <c r="H39" s="85"/>
    </row>
    <row r="40" spans="8:8">
      <c r="H40" s="85"/>
    </row>
    <row r="41" spans="8:8">
      <c r="H41" s="85"/>
    </row>
    <row r="42" spans="8:8">
      <c r="H42" s="85"/>
    </row>
    <row r="43" spans="8:8">
      <c r="H43" s="85"/>
    </row>
    <row r="44" spans="8:8">
      <c r="H44" s="85"/>
    </row>
    <row r="45" spans="8:8">
      <c r="H45" s="85"/>
    </row>
    <row r="46" spans="8:8">
      <c r="H46" s="85"/>
    </row>
    <row r="47" spans="8:8">
      <c r="H47" s="85"/>
    </row>
    <row r="48" spans="8:8">
      <c r="H48" s="85"/>
    </row>
    <row r="49" spans="8:8">
      <c r="H49" s="85"/>
    </row>
    <row r="50" spans="8:8">
      <c r="H50" s="85"/>
    </row>
    <row r="51" spans="8:8">
      <c r="H51" s="85"/>
    </row>
    <row r="52" spans="8:8">
      <c r="H52" s="85"/>
    </row>
    <row r="53" spans="8:8">
      <c r="H53" s="85"/>
    </row>
    <row r="54" spans="8:8">
      <c r="H54" s="85"/>
    </row>
    <row r="55" spans="8:8">
      <c r="H55" s="85"/>
    </row>
    <row r="56" spans="8:8">
      <c r="H56" s="85"/>
    </row>
    <row r="57" spans="8:8">
      <c r="H57" s="85"/>
    </row>
    <row r="58" spans="8:8">
      <c r="H58" s="85"/>
    </row>
    <row r="59" spans="8:8">
      <c r="H59" s="85"/>
    </row>
    <row r="60" spans="8:8">
      <c r="H60" s="85"/>
    </row>
    <row r="61" spans="8:8">
      <c r="H61" s="85"/>
    </row>
    <row r="62" spans="8:8">
      <c r="H62" s="85"/>
    </row>
    <row r="63" spans="8:8">
      <c r="H63" s="85"/>
    </row>
    <row r="64" spans="8:8">
      <c r="H64" s="85"/>
    </row>
    <row r="65" spans="8:8">
      <c r="H65" s="85"/>
    </row>
    <row r="66" spans="8:8">
      <c r="H66" s="85"/>
    </row>
    <row r="67" spans="8:8">
      <c r="H67" s="85"/>
    </row>
    <row r="68" spans="8:8">
      <c r="H68" s="85"/>
    </row>
    <row r="69" spans="8:8">
      <c r="H69" s="85"/>
    </row>
    <row r="70" spans="8:8">
      <c r="H70" s="85"/>
    </row>
    <row r="71" spans="8:8">
      <c r="H71" s="85"/>
    </row>
    <row r="72" spans="8:8">
      <c r="H72" s="85"/>
    </row>
    <row r="73" spans="8:8">
      <c r="H73" s="85"/>
    </row>
    <row r="74" spans="8:8">
      <c r="H74" s="85"/>
    </row>
    <row r="75" spans="8:8">
      <c r="H75" s="85"/>
    </row>
    <row r="76" spans="8:8">
      <c r="H76" s="85"/>
    </row>
    <row r="77" spans="8:8">
      <c r="H77" s="85"/>
    </row>
    <row r="78" spans="8:8">
      <c r="H78" s="85"/>
    </row>
    <row r="79" spans="8:8">
      <c r="H79" s="85"/>
    </row>
    <row r="80" spans="8:8">
      <c r="H80" s="85"/>
    </row>
    <row r="81" spans="8:8">
      <c r="H81" s="85"/>
    </row>
    <row r="82" spans="8:8">
      <c r="H82" s="85"/>
    </row>
    <row r="83" spans="8:8">
      <c r="H83" s="85"/>
    </row>
    <row r="84" spans="8:8">
      <c r="H84" s="85"/>
    </row>
    <row r="85" spans="8:8">
      <c r="H85" s="85"/>
    </row>
    <row r="86" spans="8:8">
      <c r="H86" s="85"/>
    </row>
    <row r="87" spans="8:8">
      <c r="H87" s="85"/>
    </row>
    <row r="88" spans="8:8">
      <c r="H88" s="85"/>
    </row>
    <row r="89" spans="8:8">
      <c r="H89" s="85"/>
    </row>
    <row r="90" spans="8:8">
      <c r="H90" s="85"/>
    </row>
    <row r="91" spans="8:8">
      <c r="H91" s="85"/>
    </row>
    <row r="92" spans="8:8">
      <c r="H92" s="85"/>
    </row>
    <row r="93" spans="8:8">
      <c r="H93" s="85"/>
    </row>
    <row r="94" spans="8:8">
      <c r="H94" s="85"/>
    </row>
    <row r="95" spans="8:8">
      <c r="H95" s="85"/>
    </row>
    <row r="96" spans="8:8">
      <c r="H96" s="85"/>
    </row>
    <row r="97" spans="8:8">
      <c r="H97" s="85"/>
    </row>
    <row r="98" spans="8:8">
      <c r="H98" s="85"/>
    </row>
    <row r="99" spans="8:8">
      <c r="H99" s="85"/>
    </row>
    <row r="100" spans="8:8">
      <c r="H100" s="85"/>
    </row>
    <row r="101" spans="8:8">
      <c r="H101" s="85"/>
    </row>
    <row r="102" spans="8:8">
      <c r="H102" s="85"/>
    </row>
    <row r="103" spans="8:8">
      <c r="H103" s="85"/>
    </row>
    <row r="104" spans="8:8">
      <c r="H104" s="85"/>
    </row>
    <row r="105" spans="8:8">
      <c r="H105" s="85"/>
    </row>
    <row r="106" spans="8:8">
      <c r="H106" s="85"/>
    </row>
    <row r="107" spans="8:8">
      <c r="H107" s="85"/>
    </row>
    <row r="108" spans="8:8">
      <c r="H108" s="85"/>
    </row>
    <row r="109" spans="8:8">
      <c r="H109" s="85"/>
    </row>
    <row r="110" spans="8:8">
      <c r="H110" s="85"/>
    </row>
    <row r="111" spans="8:8">
      <c r="H111" s="85"/>
    </row>
    <row r="112" spans="8:8">
      <c r="H112" s="85"/>
    </row>
    <row r="113" spans="8:8">
      <c r="H113" s="85"/>
    </row>
    <row r="114" spans="8:8">
      <c r="H114" s="85"/>
    </row>
    <row r="115" spans="8:8">
      <c r="H115" s="85"/>
    </row>
    <row r="116" spans="8:8">
      <c r="H116" s="85"/>
    </row>
    <row r="117" spans="8:8">
      <c r="H117" s="85"/>
    </row>
    <row r="118" spans="8:8">
      <c r="H118" s="85"/>
    </row>
    <row r="119" spans="8:8">
      <c r="H119" s="85"/>
    </row>
    <row r="120" spans="8:8">
      <c r="H120" s="85"/>
    </row>
    <row r="121" spans="8:8">
      <c r="H121" s="85"/>
    </row>
    <row r="122" spans="8:8">
      <c r="H122" s="85"/>
    </row>
    <row r="123" spans="8:8">
      <c r="H123" s="85"/>
    </row>
    <row r="124" spans="8:8">
      <c r="H124" s="85"/>
    </row>
    <row r="125" spans="8:8">
      <c r="H125" s="85"/>
    </row>
    <row r="126" spans="8:8">
      <c r="H126" s="85"/>
    </row>
    <row r="127" spans="8:8">
      <c r="H127" s="85"/>
    </row>
    <row r="128" spans="8:8">
      <c r="H128" s="85"/>
    </row>
    <row r="129" spans="8:8">
      <c r="H129" s="85"/>
    </row>
    <row r="130" spans="8:8">
      <c r="H130" s="85"/>
    </row>
    <row r="131" spans="8:8">
      <c r="H131" s="85"/>
    </row>
    <row r="132" spans="8:8">
      <c r="H132" s="85"/>
    </row>
    <row r="133" spans="8:8">
      <c r="H133" s="85"/>
    </row>
    <row r="134" spans="8:8">
      <c r="H134" s="85"/>
    </row>
    <row r="135" spans="8:8">
      <c r="H135" s="85"/>
    </row>
    <row r="136" spans="8:8">
      <c r="H136" s="85"/>
    </row>
    <row r="137" spans="8:8">
      <c r="H137" s="85"/>
    </row>
    <row r="138" spans="8:8">
      <c r="H138" s="85"/>
    </row>
    <row r="139" spans="8:8">
      <c r="H139" s="85"/>
    </row>
    <row r="140" spans="8:8">
      <c r="H140" s="85"/>
    </row>
    <row r="141" spans="8:8">
      <c r="H141" s="85"/>
    </row>
    <row r="142" spans="8:8">
      <c r="H142" s="85"/>
    </row>
    <row r="143" spans="8:8">
      <c r="H143" s="85"/>
    </row>
    <row r="144" spans="8:8">
      <c r="H144" s="85"/>
    </row>
    <row r="145" spans="8:8">
      <c r="H145" s="85"/>
    </row>
    <row r="146" spans="8:8">
      <c r="H146" s="85"/>
    </row>
    <row r="147" spans="8:8">
      <c r="H147" s="85"/>
    </row>
    <row r="148" spans="8:8">
      <c r="H148" s="85"/>
    </row>
    <row r="149" spans="8:8">
      <c r="H149" s="85"/>
    </row>
    <row r="150" spans="8:8">
      <c r="H150" s="85"/>
    </row>
    <row r="151" spans="8:8">
      <c r="H151" s="85"/>
    </row>
    <row r="152" spans="8:8">
      <c r="H152" s="85"/>
    </row>
    <row r="153" spans="8:8">
      <c r="H153" s="85"/>
    </row>
    <row r="154" spans="8:8">
      <c r="H154" s="85"/>
    </row>
    <row r="155" spans="8:8">
      <c r="H155" s="85"/>
    </row>
    <row r="156" spans="8:8">
      <c r="H156" s="85"/>
    </row>
    <row r="157" spans="8:8">
      <c r="H157" s="85"/>
    </row>
    <row r="158" spans="8:8">
      <c r="H158" s="85"/>
    </row>
    <row r="159" spans="8:8">
      <c r="H159" s="85"/>
    </row>
    <row r="160" spans="8:8">
      <c r="H160" s="85"/>
    </row>
    <row r="161" spans="8:8">
      <c r="H161" s="85"/>
    </row>
    <row r="162" spans="8:8">
      <c r="H162" s="85"/>
    </row>
    <row r="163" spans="8:8">
      <c r="H163" s="85"/>
    </row>
    <row r="164" spans="8:8">
      <c r="H164" s="85"/>
    </row>
    <row r="165" spans="8:8">
      <c r="H165" s="85"/>
    </row>
    <row r="166" spans="8:8">
      <c r="H166" s="85"/>
    </row>
    <row r="167" spans="8:8">
      <c r="H167" s="85"/>
    </row>
    <row r="168" spans="8:8">
      <c r="H168" s="85"/>
    </row>
    <row r="169" spans="8:8">
      <c r="H169" s="85"/>
    </row>
    <row r="170" spans="8:8">
      <c r="H170" s="85"/>
    </row>
    <row r="171" spans="8:8">
      <c r="H171" s="85"/>
    </row>
    <row r="172" spans="8:8">
      <c r="H172" s="85"/>
    </row>
    <row r="173" spans="8:8">
      <c r="H173" s="85"/>
    </row>
    <row r="174" spans="8:8">
      <c r="H174" s="85"/>
    </row>
    <row r="175" spans="8:8">
      <c r="H175" s="85"/>
    </row>
    <row r="176" spans="8:8">
      <c r="H176" s="85"/>
    </row>
    <row r="177" spans="8:8">
      <c r="H177" s="85"/>
    </row>
    <row r="178" spans="8:8">
      <c r="H178" s="85"/>
    </row>
    <row r="179" spans="8:8">
      <c r="H179" s="85"/>
    </row>
    <row r="180" spans="8:8">
      <c r="H180" s="85"/>
    </row>
    <row r="181" spans="8:8">
      <c r="H181" s="85"/>
    </row>
    <row r="182" spans="8:8">
      <c r="H182" s="85"/>
    </row>
    <row r="183" spans="8:8">
      <c r="H183" s="85"/>
    </row>
    <row r="184" spans="8:8">
      <c r="H184" s="85"/>
    </row>
    <row r="185" spans="8:8">
      <c r="H185" s="85"/>
    </row>
    <row r="186" spans="8:8">
      <c r="H186" s="85"/>
    </row>
    <row r="187" spans="8:8">
      <c r="H187" s="85"/>
    </row>
    <row r="188" spans="8:8">
      <c r="H188" s="85"/>
    </row>
    <row r="189" spans="8:8">
      <c r="H189" s="85"/>
    </row>
    <row r="190" spans="8:8">
      <c r="H190" s="85"/>
    </row>
    <row r="191" spans="8:8">
      <c r="H191" s="85"/>
    </row>
    <row r="192" spans="8:8">
      <c r="H192" s="85"/>
    </row>
    <row r="193" spans="8:8">
      <c r="H193" s="85"/>
    </row>
    <row r="194" spans="8:8">
      <c r="H194" s="85"/>
    </row>
    <row r="195" spans="8:8">
      <c r="H195" s="85"/>
    </row>
    <row r="196" spans="8:8">
      <c r="H196" s="85"/>
    </row>
    <row r="197" spans="8:8">
      <c r="H197" s="85"/>
    </row>
    <row r="198" spans="8:8">
      <c r="H198" s="85"/>
    </row>
    <row r="199" spans="8:8">
      <c r="H199" s="85"/>
    </row>
    <row r="200" spans="8:8">
      <c r="H200" s="85"/>
    </row>
    <row r="201" spans="8:8">
      <c r="H201" s="85"/>
    </row>
    <row r="202" spans="8:8">
      <c r="H202" s="85"/>
    </row>
    <row r="203" spans="8:8">
      <c r="H203" s="85"/>
    </row>
    <row r="204" spans="8:8">
      <c r="H204" s="85"/>
    </row>
    <row r="205" spans="8:8">
      <c r="H205" s="85"/>
    </row>
    <row r="206" spans="8:8">
      <c r="H206" s="85"/>
    </row>
    <row r="207" spans="8:8">
      <c r="H207" s="85"/>
    </row>
    <row r="208" spans="8:8">
      <c r="H208" s="85"/>
    </row>
    <row r="209" spans="8:8">
      <c r="H209" s="85"/>
    </row>
    <row r="210" spans="8:8">
      <c r="H210" s="85"/>
    </row>
    <row r="211" spans="8:8">
      <c r="H211" s="85"/>
    </row>
    <row r="212" spans="8:8">
      <c r="H212" s="85"/>
    </row>
    <row r="213" spans="8:8">
      <c r="H213" s="85"/>
    </row>
    <row r="214" spans="8:8">
      <c r="H214" s="85"/>
    </row>
    <row r="215" spans="8:8">
      <c r="H215" s="85"/>
    </row>
    <row r="216" spans="8:8">
      <c r="H216" s="85"/>
    </row>
    <row r="217" spans="8:8">
      <c r="H217" s="85"/>
    </row>
    <row r="218" spans="8:8">
      <c r="H218" s="85"/>
    </row>
    <row r="219" spans="8:8">
      <c r="H219" s="85"/>
    </row>
    <row r="220" spans="8:8">
      <c r="H220" s="85"/>
    </row>
    <row r="221" spans="8:8">
      <c r="H221" s="85"/>
    </row>
    <row r="222" spans="8:8">
      <c r="H222" s="85"/>
    </row>
    <row r="223" spans="8:8">
      <c r="H223" s="85"/>
    </row>
    <row r="224" spans="8:8">
      <c r="H224" s="85"/>
    </row>
    <row r="225" spans="8:8">
      <c r="H225" s="85"/>
    </row>
    <row r="226" spans="8:8">
      <c r="H226" s="85"/>
    </row>
    <row r="227" spans="8:8">
      <c r="H227" s="85"/>
    </row>
    <row r="228" spans="8:8">
      <c r="H228" s="85"/>
    </row>
    <row r="229" spans="8:8">
      <c r="H229" s="85"/>
    </row>
    <row r="230" spans="8:8">
      <c r="H230" s="85"/>
    </row>
    <row r="231" spans="8:8">
      <c r="H231" s="85"/>
    </row>
    <row r="232" spans="8:8">
      <c r="H232" s="85"/>
    </row>
    <row r="233" spans="8:8">
      <c r="H233" s="85"/>
    </row>
    <row r="234" spans="8:8">
      <c r="H234" s="85"/>
    </row>
    <row r="235" spans="8:8">
      <c r="H235" s="85"/>
    </row>
    <row r="236" spans="8:8">
      <c r="H236" s="85"/>
    </row>
    <row r="237" spans="8:8">
      <c r="H237" s="85"/>
    </row>
    <row r="238" spans="8:8">
      <c r="H238" s="85"/>
    </row>
    <row r="239" spans="8:8">
      <c r="H239" s="85"/>
    </row>
    <row r="240" spans="8:8">
      <c r="H240" s="85"/>
    </row>
    <row r="241" spans="8:8">
      <c r="H241" s="85"/>
    </row>
    <row r="242" spans="8:8">
      <c r="H242" s="85"/>
    </row>
    <row r="243" spans="8:8">
      <c r="H243" s="85"/>
    </row>
    <row r="244" spans="8:8">
      <c r="H244" s="85"/>
    </row>
    <row r="245" spans="8:8">
      <c r="H245" s="85"/>
    </row>
    <row r="246" spans="8:8">
      <c r="H246" s="85"/>
    </row>
    <row r="247" spans="8:8">
      <c r="H247" s="85"/>
    </row>
    <row r="248" spans="8:8">
      <c r="H248" s="85"/>
    </row>
    <row r="249" spans="8:8">
      <c r="H249" s="85"/>
    </row>
    <row r="250" spans="8:8">
      <c r="H250" s="85"/>
    </row>
    <row r="251" spans="8:8">
      <c r="H251" s="85"/>
    </row>
    <row r="252" spans="8:8">
      <c r="H252" s="85"/>
    </row>
    <row r="253" spans="8:8">
      <c r="H253" s="85"/>
    </row>
    <row r="254" spans="8:8">
      <c r="H254" s="85"/>
    </row>
    <row r="255" spans="8:8">
      <c r="H255" s="85"/>
    </row>
    <row r="256" spans="8:8">
      <c r="H256" s="85"/>
    </row>
    <row r="257" spans="8:8">
      <c r="H257" s="85"/>
    </row>
    <row r="258" spans="8:8">
      <c r="H258" s="85"/>
    </row>
    <row r="259" spans="8:8">
      <c r="H259" s="85"/>
    </row>
    <row r="260" spans="8:8">
      <c r="H260" s="85"/>
    </row>
    <row r="261" spans="8:8">
      <c r="H261" s="85"/>
    </row>
    <row r="262" spans="8:8">
      <c r="H262" s="85"/>
    </row>
    <row r="263" spans="8:8">
      <c r="H263" s="85"/>
    </row>
    <row r="264" spans="8:8">
      <c r="H264" s="85"/>
    </row>
    <row r="265" spans="8:8">
      <c r="H265" s="85"/>
    </row>
    <row r="266" spans="8:8">
      <c r="H266" s="85"/>
    </row>
    <row r="267" spans="8:8">
      <c r="H267" s="85"/>
    </row>
    <row r="268" spans="8:8">
      <c r="H268" s="85"/>
    </row>
    <row r="269" spans="8:8">
      <c r="H269" s="85"/>
    </row>
    <row r="270" spans="8:8">
      <c r="H270" s="85"/>
    </row>
    <row r="271" spans="8:8">
      <c r="H271" s="85"/>
    </row>
    <row r="272" spans="8:8">
      <c r="H272" s="85"/>
    </row>
    <row r="273" spans="8:8">
      <c r="H273" s="85"/>
    </row>
    <row r="274" spans="8:8">
      <c r="H274" s="85"/>
    </row>
    <row r="275" spans="8:8">
      <c r="H275" s="85"/>
    </row>
    <row r="276" spans="8:8">
      <c r="H276" s="85"/>
    </row>
    <row r="277" spans="8:8">
      <c r="H277" s="85"/>
    </row>
    <row r="278" spans="8:8">
      <c r="H278" s="85"/>
    </row>
    <row r="279" spans="8:8">
      <c r="H279" s="85"/>
    </row>
    <row r="280" spans="8:8">
      <c r="H280" s="85"/>
    </row>
    <row r="281" spans="8:8">
      <c r="H281" s="85"/>
    </row>
    <row r="282" spans="8:8">
      <c r="H282" s="85"/>
    </row>
    <row r="283" spans="8:8">
      <c r="H283" s="85"/>
    </row>
    <row r="284" spans="8:8">
      <c r="H284" s="85"/>
    </row>
    <row r="285" spans="8:8">
      <c r="H285" s="85"/>
    </row>
    <row r="286" spans="8:8">
      <c r="H286" s="85"/>
    </row>
    <row r="287" spans="8:8">
      <c r="H287" s="85"/>
    </row>
    <row r="288" spans="8:8">
      <c r="H288" s="85"/>
    </row>
    <row r="289" spans="8:8">
      <c r="H289" s="85"/>
    </row>
    <row r="290" spans="8:8">
      <c r="H290" s="85"/>
    </row>
    <row r="291" spans="8:8">
      <c r="H291" s="85"/>
    </row>
    <row r="292" spans="8:8">
      <c r="H292" s="85"/>
    </row>
    <row r="293" spans="8:8">
      <c r="H293" s="85"/>
    </row>
    <row r="294" spans="8:8">
      <c r="H294" s="85"/>
    </row>
    <row r="295" spans="8:8">
      <c r="H295" s="85"/>
    </row>
    <row r="296" spans="8:8">
      <c r="H296" s="85"/>
    </row>
    <row r="297" spans="8:8">
      <c r="H297" s="85"/>
    </row>
    <row r="298" spans="8:8">
      <c r="H298" s="85"/>
    </row>
    <row r="299" spans="8:8">
      <c r="H299" s="85"/>
    </row>
    <row r="300" spans="8:8">
      <c r="H300" s="85"/>
    </row>
    <row r="301" spans="8:8">
      <c r="H301" s="85"/>
    </row>
    <row r="302" spans="8:8">
      <c r="H302" s="85"/>
    </row>
    <row r="303" spans="8:8">
      <c r="H303" s="85"/>
    </row>
    <row r="304" spans="8:8">
      <c r="H304" s="85"/>
    </row>
    <row r="305" spans="8:8">
      <c r="H305" s="85"/>
    </row>
    <row r="306" spans="8:8">
      <c r="H306" s="85"/>
    </row>
    <row r="307" spans="8:8">
      <c r="H307" s="85"/>
    </row>
    <row r="308" spans="8:8">
      <c r="H308" s="85"/>
    </row>
    <row r="309" spans="8:8">
      <c r="H309" s="85"/>
    </row>
    <row r="310" spans="8:8">
      <c r="H310" s="85"/>
    </row>
    <row r="311" spans="8:8">
      <c r="H311" s="85"/>
    </row>
    <row r="312" spans="8:8">
      <c r="H312" s="85"/>
    </row>
    <row r="313" spans="8:8">
      <c r="H313" s="85"/>
    </row>
    <row r="314" spans="8:8">
      <c r="H314" s="85"/>
    </row>
    <row r="315" spans="8:8">
      <c r="H315" s="85"/>
    </row>
    <row r="316" spans="8:8">
      <c r="H316" s="85"/>
    </row>
    <row r="317" spans="8:8">
      <c r="H317" s="85"/>
    </row>
    <row r="318" spans="8:8">
      <c r="H318" s="85"/>
    </row>
    <row r="319" spans="8:8">
      <c r="H319" s="85"/>
    </row>
    <row r="320" spans="8:8">
      <c r="H320" s="85"/>
    </row>
    <row r="321" spans="8:8">
      <c r="H321" s="85"/>
    </row>
    <row r="322" spans="8:8">
      <c r="H322" s="85"/>
    </row>
    <row r="323" spans="8:8">
      <c r="H323" s="85"/>
    </row>
    <row r="324" spans="8:8">
      <c r="H324" s="85"/>
    </row>
    <row r="325" spans="8:8">
      <c r="H325" s="85"/>
    </row>
    <row r="326" spans="8:8">
      <c r="H326" s="85"/>
    </row>
    <row r="327" spans="8:8">
      <c r="H327" s="85"/>
    </row>
    <row r="328" spans="8:8">
      <c r="H328" s="85"/>
    </row>
    <row r="329" spans="8:8">
      <c r="H329" s="85"/>
    </row>
    <row r="330" spans="8:8">
      <c r="H330" s="85"/>
    </row>
    <row r="331" spans="8:8">
      <c r="H331" s="85"/>
    </row>
    <row r="332" spans="8:8">
      <c r="H332" s="85"/>
    </row>
    <row r="333" spans="8:8">
      <c r="H333" s="85"/>
    </row>
    <row r="334" spans="8:8">
      <c r="H334" s="85"/>
    </row>
    <row r="335" spans="8:8">
      <c r="H335" s="85"/>
    </row>
    <row r="336" spans="8:8">
      <c r="H336" s="85"/>
    </row>
    <row r="337" spans="8:8">
      <c r="H337" s="85"/>
    </row>
    <row r="338" spans="8:8">
      <c r="H338" s="85"/>
    </row>
    <row r="339" spans="8:8">
      <c r="H339" s="85"/>
    </row>
    <row r="340" spans="8:8">
      <c r="H340" s="85"/>
    </row>
    <row r="341" spans="8:8">
      <c r="H341" s="85"/>
    </row>
    <row r="342" spans="8:8">
      <c r="H342" s="85"/>
    </row>
    <row r="343" spans="8:8">
      <c r="H343" s="85"/>
    </row>
    <row r="344" spans="8:8">
      <c r="H344" s="85"/>
    </row>
    <row r="345" spans="8:8">
      <c r="H345" s="85"/>
    </row>
    <row r="346" spans="8:8">
      <c r="H346" s="85"/>
    </row>
    <row r="347" spans="8:8">
      <c r="H347" s="85"/>
    </row>
    <row r="348" spans="8:8">
      <c r="H348" s="85"/>
    </row>
    <row r="349" spans="8:8">
      <c r="H349" s="85"/>
    </row>
    <row r="350" spans="8:8">
      <c r="H350" s="85"/>
    </row>
    <row r="351" spans="8:8">
      <c r="H351" s="85"/>
    </row>
    <row r="352" spans="8:8">
      <c r="H352" s="85"/>
    </row>
    <row r="353" spans="8:8">
      <c r="H353" s="85"/>
    </row>
    <row r="354" spans="8:8">
      <c r="H354" s="85"/>
    </row>
    <row r="355" spans="8:8">
      <c r="H355" s="85"/>
    </row>
    <row r="356" spans="8:8">
      <c r="H356" s="85"/>
    </row>
    <row r="357" spans="8:8">
      <c r="H357" s="85"/>
    </row>
    <row r="358" spans="8:8">
      <c r="H358" s="85"/>
    </row>
    <row r="359" spans="8:8">
      <c r="H359" s="85"/>
    </row>
    <row r="360" spans="8:8">
      <c r="H360" s="85"/>
    </row>
    <row r="361" spans="8:8">
      <c r="H361" s="85"/>
    </row>
    <row r="362" spans="8:8">
      <c r="H362" s="85"/>
    </row>
    <row r="363" spans="8:8">
      <c r="H363" s="85"/>
    </row>
    <row r="364" spans="8:8">
      <c r="H364" s="85"/>
    </row>
    <row r="365" spans="8:8">
      <c r="H365" s="85"/>
    </row>
    <row r="366" spans="8:8">
      <c r="H366" s="85"/>
    </row>
    <row r="367" spans="8:8">
      <c r="H367" s="85"/>
    </row>
    <row r="368" spans="8:8">
      <c r="H368" s="85"/>
    </row>
    <row r="369" spans="8:8">
      <c r="H369" s="85"/>
    </row>
    <row r="370" spans="8:8">
      <c r="H370" s="85"/>
    </row>
    <row r="371" spans="8:8">
      <c r="H371" s="85"/>
    </row>
    <row r="372" spans="8:8">
      <c r="H372" s="85"/>
    </row>
    <row r="373" spans="8:8">
      <c r="H373" s="85"/>
    </row>
    <row r="374" spans="8:8">
      <c r="H374" s="85"/>
    </row>
    <row r="375" spans="8:8">
      <c r="H375" s="85"/>
    </row>
    <row r="376" spans="8:8">
      <c r="H376" s="85"/>
    </row>
    <row r="377" spans="8:8">
      <c r="H377" s="85"/>
    </row>
    <row r="378" spans="8:8">
      <c r="H378" s="85"/>
    </row>
    <row r="379" spans="8:8">
      <c r="H379" s="85"/>
    </row>
    <row r="380" spans="8:8">
      <c r="H380" s="85"/>
    </row>
    <row r="381" spans="8:8">
      <c r="H381" s="85"/>
    </row>
    <row r="382" spans="8:8">
      <c r="H382" s="85"/>
    </row>
    <row r="383" spans="8:8">
      <c r="H383" s="85"/>
    </row>
    <row r="384" spans="8:8">
      <c r="H384" s="85"/>
    </row>
    <row r="385" spans="8:8">
      <c r="H385" s="85"/>
    </row>
    <row r="386" spans="8:8">
      <c r="H386" s="85"/>
    </row>
    <row r="387" spans="8:8">
      <c r="H387" s="85"/>
    </row>
    <row r="388" spans="8:8">
      <c r="H388" s="85"/>
    </row>
    <row r="389" spans="8:8">
      <c r="H389" s="85"/>
    </row>
    <row r="390" spans="8:8">
      <c r="H390" s="85"/>
    </row>
    <row r="391" spans="8:8">
      <c r="H391" s="85"/>
    </row>
    <row r="392" spans="8:8">
      <c r="H392" s="85"/>
    </row>
    <row r="393" spans="8:8">
      <c r="H393" s="85"/>
    </row>
    <row r="394" spans="8:8">
      <c r="H394" s="85"/>
    </row>
    <row r="395" spans="8:8">
      <c r="H395" s="85"/>
    </row>
    <row r="396" spans="8:8">
      <c r="H396" s="85"/>
    </row>
    <row r="397" spans="8:8">
      <c r="H397" s="85"/>
    </row>
    <row r="398" spans="8:8">
      <c r="H398" s="85"/>
    </row>
    <row r="399" spans="8:8">
      <c r="H399" s="85"/>
    </row>
    <row r="400" spans="8:8">
      <c r="H400" s="85"/>
    </row>
    <row r="401" spans="8:8">
      <c r="H401" s="85"/>
    </row>
    <row r="402" spans="8:8">
      <c r="H402" s="85"/>
    </row>
    <row r="403" spans="8:8">
      <c r="H403" s="85"/>
    </row>
    <row r="404" spans="8:8">
      <c r="H404" s="85"/>
    </row>
    <row r="405" spans="8:8">
      <c r="H405" s="85"/>
    </row>
    <row r="406" spans="8:8">
      <c r="H406" s="85"/>
    </row>
    <row r="407" spans="8:8">
      <c r="H407" s="85"/>
    </row>
    <row r="408" spans="8:8">
      <c r="H408" s="85"/>
    </row>
    <row r="409" spans="8:8">
      <c r="H409" s="85"/>
    </row>
    <row r="410" spans="8:8">
      <c r="H410" s="85"/>
    </row>
    <row r="411" spans="8:8">
      <c r="H411" s="85"/>
    </row>
    <row r="412" spans="8:8">
      <c r="H412" s="85"/>
    </row>
    <row r="413" spans="8:8">
      <c r="H413" s="85"/>
    </row>
    <row r="414" spans="8:8">
      <c r="H414" s="85"/>
    </row>
    <row r="415" spans="8:8">
      <c r="H415" s="85"/>
    </row>
    <row r="416" spans="8:8">
      <c r="H416" s="85"/>
    </row>
    <row r="417" spans="8:8">
      <c r="H417" s="85"/>
    </row>
    <row r="418" spans="8:8">
      <c r="H418" s="85"/>
    </row>
    <row r="419" spans="8:8">
      <c r="H419" s="85"/>
    </row>
    <row r="420" spans="8:8">
      <c r="H420" s="85"/>
    </row>
    <row r="421" spans="8:8">
      <c r="H421" s="85"/>
    </row>
    <row r="422" spans="8:8">
      <c r="H422" s="85"/>
    </row>
    <row r="423" spans="8:8">
      <c r="H423" s="85"/>
    </row>
    <row r="424" spans="8:8">
      <c r="H424" s="85"/>
    </row>
    <row r="425" spans="8:8">
      <c r="H425" s="85"/>
    </row>
    <row r="426" spans="8:8">
      <c r="H426" s="85"/>
    </row>
    <row r="427" spans="8:8">
      <c r="H427" s="85"/>
    </row>
    <row r="428" spans="8:8">
      <c r="H428" s="85"/>
    </row>
    <row r="429" spans="8:8">
      <c r="H429" s="85"/>
    </row>
    <row r="430" spans="8:8">
      <c r="H430" s="85"/>
    </row>
    <row r="431" spans="8:8">
      <c r="H431" s="85"/>
    </row>
    <row r="432" spans="8:8">
      <c r="H432" s="85"/>
    </row>
    <row r="433" spans="8:8">
      <c r="H433" s="85"/>
    </row>
    <row r="434" spans="8:8">
      <c r="H434" s="85"/>
    </row>
    <row r="435" spans="8:8">
      <c r="H435" s="85"/>
    </row>
    <row r="436" spans="8:8">
      <c r="H436" s="85"/>
    </row>
    <row r="437" spans="8:8">
      <c r="H437" s="85"/>
    </row>
    <row r="438" spans="8:8">
      <c r="H438" s="85"/>
    </row>
    <row r="439" spans="8:8">
      <c r="H439" s="85"/>
    </row>
    <row r="440" spans="8:8">
      <c r="H440" s="85"/>
    </row>
    <row r="441" spans="8:8">
      <c r="H441" s="85"/>
    </row>
    <row r="442" spans="8:8">
      <c r="H442" s="85"/>
    </row>
    <row r="443" spans="8:8">
      <c r="H443" s="85"/>
    </row>
    <row r="444" spans="8:8">
      <c r="H444" s="85"/>
    </row>
    <row r="445" spans="8:8">
      <c r="H445" s="85"/>
    </row>
    <row r="446" spans="8:8">
      <c r="H446" s="85"/>
    </row>
    <row r="447" spans="8:8">
      <c r="H447" s="85"/>
    </row>
    <row r="448" spans="8:8">
      <c r="H448" s="85"/>
    </row>
    <row r="449" spans="8:8">
      <c r="H449" s="85"/>
    </row>
    <row r="450" spans="8:8">
      <c r="H450" s="85"/>
    </row>
    <row r="451" spans="8:8">
      <c r="H451" s="85"/>
    </row>
    <row r="452" spans="8:8">
      <c r="H452" s="85"/>
    </row>
    <row r="453" spans="8:8">
      <c r="H453" s="85"/>
    </row>
    <row r="454" spans="8:8">
      <c r="H454" s="85"/>
    </row>
    <row r="455" spans="8:8">
      <c r="H455" s="85"/>
    </row>
    <row r="456" spans="8:8">
      <c r="H456" s="85"/>
    </row>
    <row r="457" spans="8:8">
      <c r="H457" s="85"/>
    </row>
    <row r="458" spans="8:8">
      <c r="H458" s="85"/>
    </row>
    <row r="459" spans="8:8">
      <c r="H459" s="85"/>
    </row>
    <row r="460" spans="8:8">
      <c r="H460" s="85"/>
    </row>
    <row r="461" spans="8:8">
      <c r="H461" s="85"/>
    </row>
    <row r="462" spans="8:8">
      <c r="H462" s="85"/>
    </row>
    <row r="463" spans="8:8">
      <c r="H463" s="85"/>
    </row>
    <row r="464" spans="8:8">
      <c r="H464" s="85"/>
    </row>
    <row r="465" spans="8:8">
      <c r="H465" s="85"/>
    </row>
    <row r="466" spans="8:8">
      <c r="H466" s="85"/>
    </row>
    <row r="467" spans="8:8">
      <c r="H467" s="85"/>
    </row>
    <row r="468" spans="8:8">
      <c r="H468" s="85"/>
    </row>
    <row r="469" spans="8:8">
      <c r="H469" s="85"/>
    </row>
    <row r="470" spans="8:8">
      <c r="H470" s="85"/>
    </row>
    <row r="471" spans="8:8">
      <c r="H471" s="85"/>
    </row>
    <row r="472" spans="8:8">
      <c r="H472" s="85"/>
    </row>
    <row r="473" spans="8:8">
      <c r="H473" s="85"/>
    </row>
    <row r="474" spans="8:8">
      <c r="H474" s="85"/>
    </row>
    <row r="475" spans="8:8">
      <c r="H475" s="85"/>
    </row>
    <row r="476" spans="8:8">
      <c r="H476" s="85"/>
    </row>
    <row r="477" spans="8:8">
      <c r="H477" s="85"/>
    </row>
    <row r="478" spans="8:8">
      <c r="H478" s="85"/>
    </row>
    <row r="479" spans="8:8">
      <c r="H479" s="85"/>
    </row>
    <row r="480" spans="8:8">
      <c r="H480" s="85"/>
    </row>
    <row r="481" spans="8:8">
      <c r="H481" s="85"/>
    </row>
    <row r="482" spans="8:8">
      <c r="H482" s="85"/>
    </row>
    <row r="483" spans="8:8">
      <c r="H483" s="85"/>
    </row>
    <row r="484" spans="8:8">
      <c r="H484" s="85"/>
    </row>
    <row r="485" spans="8:8">
      <c r="H485" s="85"/>
    </row>
    <row r="486" spans="8:8">
      <c r="H486" s="85"/>
    </row>
    <row r="487" spans="8:8">
      <c r="H487" s="85"/>
    </row>
    <row r="488" spans="8:8">
      <c r="H488" s="85"/>
    </row>
    <row r="489" spans="8:8">
      <c r="H489" s="85"/>
    </row>
    <row r="490" spans="8:8">
      <c r="H490" s="85"/>
    </row>
    <row r="491" spans="8:8">
      <c r="H491" s="85"/>
    </row>
    <row r="492" spans="8:8">
      <c r="H492" s="85"/>
    </row>
    <row r="493" spans="8:8">
      <c r="H493" s="85"/>
    </row>
    <row r="494" spans="8:8">
      <c r="H494" s="85"/>
    </row>
    <row r="495" spans="8:8">
      <c r="H495" s="85"/>
    </row>
    <row r="496" spans="8:8">
      <c r="H496" s="85"/>
    </row>
    <row r="497" spans="8:8">
      <c r="H497" s="85"/>
    </row>
    <row r="498" spans="8:8">
      <c r="H498" s="85"/>
    </row>
    <row r="499" spans="8:8">
      <c r="H499" s="85"/>
    </row>
    <row r="500" spans="8:8">
      <c r="H500" s="85"/>
    </row>
    <row r="501" spans="8:8">
      <c r="H501" s="85"/>
    </row>
    <row r="502" spans="8:8">
      <c r="H502" s="85"/>
    </row>
    <row r="503" spans="8:8">
      <c r="H503" s="85"/>
    </row>
    <row r="504" spans="8:8">
      <c r="H504" s="85"/>
    </row>
    <row r="505" spans="8:8">
      <c r="H505" s="85"/>
    </row>
    <row r="506" spans="8:8">
      <c r="H506" s="85"/>
    </row>
    <row r="507" spans="8:8">
      <c r="H507" s="85"/>
    </row>
    <row r="508" spans="8:8">
      <c r="H508" s="85"/>
    </row>
    <row r="509" spans="8:8">
      <c r="H509" s="85"/>
    </row>
    <row r="510" spans="8:8">
      <c r="H510" s="85"/>
    </row>
    <row r="511" spans="8:8">
      <c r="H511" s="85"/>
    </row>
    <row r="512" spans="8:8">
      <c r="H512" s="85"/>
    </row>
    <row r="513" spans="8:8">
      <c r="H513" s="85"/>
    </row>
    <row r="514" spans="8:8">
      <c r="H514" s="85"/>
    </row>
    <row r="515" spans="8:8">
      <c r="H515" s="85"/>
    </row>
    <row r="516" spans="8:8">
      <c r="H516" s="85"/>
    </row>
    <row r="517" spans="8:8">
      <c r="H517" s="85"/>
    </row>
    <row r="518" spans="8:8">
      <c r="H518" s="85"/>
    </row>
    <row r="519" spans="8:8">
      <c r="H519" s="85"/>
    </row>
    <row r="520" spans="8:8">
      <c r="H520" s="85"/>
    </row>
    <row r="521" spans="8:8">
      <c r="H521" s="85"/>
    </row>
    <row r="522" spans="8:8">
      <c r="H522" s="85"/>
    </row>
    <row r="523" spans="8:8">
      <c r="H523" s="85"/>
    </row>
    <row r="524" spans="8:8">
      <c r="H524" s="85"/>
    </row>
    <row r="525" spans="8:8">
      <c r="H525" s="85"/>
    </row>
    <row r="526" spans="8:8">
      <c r="H526" s="85"/>
    </row>
    <row r="527" spans="8:8">
      <c r="H527" s="85"/>
    </row>
    <row r="528" spans="8:8">
      <c r="H528" s="85"/>
    </row>
    <row r="529" spans="8:8">
      <c r="H529" s="85"/>
    </row>
    <row r="530" spans="8:8">
      <c r="H530" s="85"/>
    </row>
    <row r="531" spans="8:8">
      <c r="H531" s="85"/>
    </row>
    <row r="532" spans="8:8">
      <c r="H532" s="85"/>
    </row>
    <row r="533" spans="8:8">
      <c r="H533" s="85"/>
    </row>
    <row r="534" spans="8:8">
      <c r="H534" s="85"/>
    </row>
    <row r="535" spans="8:8">
      <c r="H535" s="85"/>
    </row>
    <row r="536" spans="8:8">
      <c r="H536" s="85"/>
    </row>
    <row r="537" spans="8:8">
      <c r="H537" s="85"/>
    </row>
    <row r="538" spans="8:8">
      <c r="H538" s="85"/>
    </row>
    <row r="539" spans="8:8">
      <c r="H539" s="85"/>
    </row>
    <row r="540" spans="8:8">
      <c r="H540" s="85"/>
    </row>
    <row r="541" spans="8:8">
      <c r="H541" s="85"/>
    </row>
    <row r="542" spans="8:8">
      <c r="H542" s="85"/>
    </row>
    <row r="543" spans="8:8">
      <c r="H543" s="85"/>
    </row>
    <row r="544" spans="8:8">
      <c r="H544" s="85"/>
    </row>
    <row r="545" spans="8:8">
      <c r="H545" s="85"/>
    </row>
    <row r="546" spans="8:8">
      <c r="H546" s="85"/>
    </row>
    <row r="547" spans="8:8">
      <c r="H547" s="85"/>
    </row>
    <row r="548" spans="8:8">
      <c r="H548" s="85"/>
    </row>
    <row r="549" spans="8:8">
      <c r="H549" s="85"/>
    </row>
    <row r="550" spans="8:8">
      <c r="H550" s="85"/>
    </row>
    <row r="551" spans="8:8">
      <c r="H551" s="85"/>
    </row>
    <row r="552" spans="8:8">
      <c r="H552" s="85"/>
    </row>
    <row r="553" spans="8:8">
      <c r="H553" s="85"/>
    </row>
    <row r="554" spans="8:8">
      <c r="H554" s="85"/>
    </row>
    <row r="555" spans="8:8">
      <c r="H555" s="85"/>
    </row>
    <row r="556" spans="8:8">
      <c r="H556" s="85"/>
    </row>
    <row r="557" spans="8:8">
      <c r="H557" s="85"/>
    </row>
    <row r="558" spans="8:8">
      <c r="H558" s="85"/>
    </row>
    <row r="559" spans="8:8">
      <c r="H559" s="85"/>
    </row>
    <row r="560" spans="8:8">
      <c r="H560" s="85"/>
    </row>
    <row r="561" spans="8:8">
      <c r="H561" s="85"/>
    </row>
    <row r="562" spans="8:8">
      <c r="H562" s="85"/>
    </row>
    <row r="563" spans="8:8">
      <c r="H563" s="85"/>
    </row>
    <row r="564" spans="8:8">
      <c r="H564" s="85"/>
    </row>
    <row r="565" spans="8:8">
      <c r="H565" s="85"/>
    </row>
    <row r="566" spans="8:8">
      <c r="H566" s="85"/>
    </row>
    <row r="567" spans="8:8">
      <c r="H567" s="85"/>
    </row>
    <row r="568" spans="8:8">
      <c r="H568" s="85"/>
    </row>
    <row r="569" spans="8:8">
      <c r="H569" s="85"/>
    </row>
    <row r="570" spans="8:8">
      <c r="H570" s="85"/>
    </row>
    <row r="571" spans="8:8">
      <c r="H571" s="85"/>
    </row>
    <row r="572" spans="8:8">
      <c r="H572" s="85"/>
    </row>
    <row r="573" spans="8:8">
      <c r="H573" s="85"/>
    </row>
    <row r="574" spans="8:8">
      <c r="H574" s="85"/>
    </row>
    <row r="575" spans="8:8">
      <c r="H575" s="85"/>
    </row>
    <row r="576" spans="8:8">
      <c r="H576" s="85"/>
    </row>
    <row r="577" spans="8:8">
      <c r="H577" s="85"/>
    </row>
    <row r="578" spans="8:8">
      <c r="H578" s="85"/>
    </row>
    <row r="579" spans="8:8">
      <c r="H579" s="85"/>
    </row>
    <row r="580" spans="8:8">
      <c r="H580" s="85"/>
    </row>
    <row r="581" spans="8:8">
      <c r="H581" s="85"/>
    </row>
    <row r="582" spans="8:8">
      <c r="H582" s="85"/>
    </row>
    <row r="583" spans="8:8">
      <c r="H583" s="85"/>
    </row>
    <row r="584" spans="8:8">
      <c r="H584" s="85"/>
    </row>
    <row r="585" spans="8:8">
      <c r="H585" s="85"/>
    </row>
    <row r="586" spans="8:8">
      <c r="H586" s="85"/>
    </row>
    <row r="587" spans="8:8">
      <c r="H587" s="85"/>
    </row>
    <row r="588" spans="8:8">
      <c r="H588" s="85"/>
    </row>
    <row r="589" spans="8:8">
      <c r="H589" s="85"/>
    </row>
    <row r="590" spans="8:8">
      <c r="H590" s="85"/>
    </row>
    <row r="591" spans="8:8">
      <c r="H591" s="85"/>
    </row>
    <row r="592" spans="8:8">
      <c r="H592" s="85"/>
    </row>
    <row r="593" spans="8:8">
      <c r="H593" s="85"/>
    </row>
    <row r="594" spans="8:8">
      <c r="H594" s="85"/>
    </row>
    <row r="595" spans="8:8">
      <c r="H595" s="85"/>
    </row>
    <row r="596" spans="8:8">
      <c r="H596" s="85"/>
    </row>
    <row r="597" spans="8:8">
      <c r="H597" s="85"/>
    </row>
    <row r="598" spans="8:8">
      <c r="H598" s="85"/>
    </row>
    <row r="599" spans="8:8">
      <c r="H599" s="85"/>
    </row>
    <row r="600" spans="8:8">
      <c r="H600" s="85"/>
    </row>
    <row r="601" spans="8:8">
      <c r="H601" s="85"/>
    </row>
    <row r="602" spans="8:8">
      <c r="H602" s="85"/>
    </row>
    <row r="603" spans="8:8">
      <c r="H603" s="85"/>
    </row>
    <row r="604" spans="8:8">
      <c r="H604" s="85"/>
    </row>
    <row r="605" spans="8:8">
      <c r="H605" s="85"/>
    </row>
    <row r="606" spans="8:8">
      <c r="H606" s="85"/>
    </row>
    <row r="607" spans="8:8">
      <c r="H607" s="85"/>
    </row>
    <row r="608" spans="8:8">
      <c r="H608" s="85"/>
    </row>
    <row r="609" spans="8:8">
      <c r="H609" s="85"/>
    </row>
    <row r="610" spans="8:8">
      <c r="H610" s="85"/>
    </row>
    <row r="611" spans="8:8">
      <c r="H611" s="85"/>
    </row>
    <row r="612" spans="8:8">
      <c r="H612" s="85"/>
    </row>
    <row r="613" spans="8:8">
      <c r="H613" s="85"/>
    </row>
    <row r="614" spans="8:8">
      <c r="H614" s="85"/>
    </row>
    <row r="615" spans="8:8">
      <c r="H615" s="85"/>
    </row>
    <row r="616" spans="8:8">
      <c r="H616" s="85"/>
    </row>
    <row r="617" spans="8:8">
      <c r="H617" s="85"/>
    </row>
    <row r="618" spans="8:8">
      <c r="H618" s="85"/>
    </row>
    <row r="619" spans="8:8">
      <c r="H619" s="85"/>
    </row>
    <row r="620" spans="8:8">
      <c r="H620" s="85"/>
    </row>
    <row r="621" spans="8:8">
      <c r="H621" s="85"/>
    </row>
    <row r="622" spans="8:8">
      <c r="H622" s="85"/>
    </row>
    <row r="623" spans="8:8">
      <c r="H623" s="85"/>
    </row>
    <row r="624" spans="8:8">
      <c r="H624" s="85"/>
    </row>
    <row r="625" spans="8:8">
      <c r="H625" s="85"/>
    </row>
    <row r="626" spans="8:8">
      <c r="H626" s="85"/>
    </row>
    <row r="627" spans="8:8">
      <c r="H627" s="85"/>
    </row>
    <row r="628" spans="8:8">
      <c r="H628" s="85"/>
    </row>
    <row r="629" spans="8:8">
      <c r="H629" s="85"/>
    </row>
    <row r="630" spans="8:8">
      <c r="H630" s="85"/>
    </row>
    <row r="631" spans="8:8">
      <c r="H631" s="85"/>
    </row>
    <row r="632" spans="8:8">
      <c r="H632" s="85"/>
    </row>
    <row r="633" spans="8:8">
      <c r="H633" s="85"/>
    </row>
    <row r="634" spans="8:8">
      <c r="H634" s="85"/>
    </row>
    <row r="635" spans="8:8">
      <c r="H635" s="85"/>
    </row>
    <row r="636" spans="8:8">
      <c r="H636" s="85"/>
    </row>
    <row r="637" spans="8:8">
      <c r="H637" s="85"/>
    </row>
    <row r="638" spans="8:8">
      <c r="H638" s="85"/>
    </row>
    <row r="639" spans="8:8">
      <c r="H639" s="85"/>
    </row>
    <row r="640" spans="8:8">
      <c r="H640" s="85"/>
    </row>
    <row r="641" spans="8:8">
      <c r="H641" s="85"/>
    </row>
    <row r="642" spans="8:8">
      <c r="H642" s="85"/>
    </row>
    <row r="643" spans="8:8">
      <c r="H643" s="85"/>
    </row>
    <row r="644" spans="8:8">
      <c r="H644" s="85"/>
    </row>
    <row r="645" spans="8:8">
      <c r="H645" s="85"/>
    </row>
    <row r="646" spans="8:8">
      <c r="H646" s="85"/>
    </row>
    <row r="647" spans="8:8">
      <c r="H647" s="85"/>
    </row>
    <row r="648" spans="8:8">
      <c r="H648" s="85"/>
    </row>
    <row r="649" spans="8:8">
      <c r="H649" s="85"/>
    </row>
    <row r="650" spans="8:8">
      <c r="H650" s="85"/>
    </row>
    <row r="651" spans="8:8">
      <c r="H651" s="85"/>
    </row>
    <row r="652" spans="8:8">
      <c r="H652" s="85"/>
    </row>
    <row r="653" spans="8:8">
      <c r="H653" s="85"/>
    </row>
    <row r="654" spans="8:8">
      <c r="H654" s="85"/>
    </row>
    <row r="655" spans="8:8">
      <c r="H655" s="85"/>
    </row>
    <row r="656" spans="8:8">
      <c r="H656" s="85"/>
    </row>
    <row r="657" spans="8:8">
      <c r="H657" s="85"/>
    </row>
    <row r="658" spans="8:8">
      <c r="H658" s="85"/>
    </row>
    <row r="659" spans="8:8">
      <c r="H659" s="85"/>
    </row>
    <row r="660" spans="8:8">
      <c r="H660" s="85"/>
    </row>
    <row r="661" spans="8:8">
      <c r="H661" s="85"/>
    </row>
    <row r="662" spans="8:8">
      <c r="H662" s="85"/>
    </row>
    <row r="663" spans="8:8">
      <c r="H663" s="85"/>
    </row>
    <row r="664" spans="8:8">
      <c r="H664" s="85"/>
    </row>
    <row r="665" spans="8:8">
      <c r="H665" s="85"/>
    </row>
    <row r="666" spans="8:8">
      <c r="H666" s="85"/>
    </row>
    <row r="667" spans="8:8">
      <c r="H667" s="85"/>
    </row>
    <row r="668" spans="8:8">
      <c r="H668" s="85"/>
    </row>
    <row r="669" spans="8:8">
      <c r="H669" s="85"/>
    </row>
    <row r="670" spans="8:8">
      <c r="H670" s="85"/>
    </row>
    <row r="671" spans="8:8">
      <c r="H671" s="85"/>
    </row>
    <row r="672" spans="8:8">
      <c r="H672" s="85"/>
    </row>
    <row r="673" spans="8:8">
      <c r="H673" s="85"/>
    </row>
    <row r="674" spans="8:8">
      <c r="H674" s="85"/>
    </row>
    <row r="675" spans="8:8">
      <c r="H675" s="85"/>
    </row>
    <row r="676" spans="8:8">
      <c r="H676" s="85"/>
    </row>
    <row r="677" spans="8:8">
      <c r="H677" s="85"/>
    </row>
    <row r="678" spans="8:8">
      <c r="H678" s="85"/>
    </row>
    <row r="679" spans="8:8">
      <c r="H679" s="85"/>
    </row>
    <row r="680" spans="8:8">
      <c r="H680" s="85"/>
    </row>
    <row r="681" spans="8:8">
      <c r="H681" s="85"/>
    </row>
    <row r="682" spans="8:8">
      <c r="H682" s="85"/>
    </row>
    <row r="683" spans="8:8">
      <c r="H683" s="85"/>
    </row>
    <row r="684" spans="8:8">
      <c r="H684" s="85"/>
    </row>
    <row r="685" spans="8:8">
      <c r="H685" s="85"/>
    </row>
    <row r="686" spans="8:8">
      <c r="H686" s="85"/>
    </row>
    <row r="687" spans="8:8">
      <c r="H687" s="85"/>
    </row>
    <row r="688" spans="8:8">
      <c r="H688" s="85"/>
    </row>
    <row r="689" spans="8:8">
      <c r="H689" s="85"/>
    </row>
    <row r="690" spans="8:8">
      <c r="H690" s="85"/>
    </row>
    <row r="691" spans="8:8">
      <c r="H691" s="85"/>
    </row>
    <row r="692" spans="8:8">
      <c r="H692" s="85"/>
    </row>
    <row r="693" spans="8:8">
      <c r="H693" s="85"/>
    </row>
    <row r="694" spans="8:8">
      <c r="H694" s="85"/>
    </row>
    <row r="695" spans="8:8">
      <c r="H695" s="85"/>
    </row>
    <row r="696" spans="8:8">
      <c r="H696" s="85"/>
    </row>
    <row r="697" spans="8:8">
      <c r="H697" s="85"/>
    </row>
    <row r="698" spans="8:8">
      <c r="H698" s="85"/>
    </row>
    <row r="699" spans="8:8">
      <c r="H699" s="85"/>
    </row>
    <row r="700" spans="8:8">
      <c r="H700" s="85"/>
    </row>
    <row r="701" spans="8:8">
      <c r="H701" s="85"/>
    </row>
    <row r="702" spans="8:8">
      <c r="H702" s="85"/>
    </row>
    <row r="703" spans="8:8">
      <c r="H703" s="85"/>
    </row>
    <row r="704" spans="8:8">
      <c r="H704" s="85"/>
    </row>
    <row r="705" spans="8:8">
      <c r="H705" s="85"/>
    </row>
    <row r="706" spans="8:8">
      <c r="H706" s="85"/>
    </row>
    <row r="707" spans="8:8">
      <c r="H707" s="85"/>
    </row>
    <row r="708" spans="8:8">
      <c r="H708" s="85"/>
    </row>
    <row r="709" spans="8:8">
      <c r="H709" s="85"/>
    </row>
    <row r="710" spans="8:8">
      <c r="H710" s="85"/>
    </row>
    <row r="711" spans="8:8">
      <c r="H711" s="85"/>
    </row>
    <row r="712" spans="8:8">
      <c r="H712" s="85"/>
    </row>
    <row r="713" spans="8:8">
      <c r="H713" s="85"/>
    </row>
    <row r="714" spans="8:8">
      <c r="H714" s="85"/>
    </row>
    <row r="715" spans="8:8">
      <c r="H715" s="85"/>
    </row>
    <row r="716" spans="8:8">
      <c r="H716" s="85"/>
    </row>
    <row r="717" spans="8:8">
      <c r="H717" s="85"/>
    </row>
    <row r="718" spans="8:8">
      <c r="H718" s="85"/>
    </row>
    <row r="719" spans="8:8">
      <c r="H719" s="85"/>
    </row>
    <row r="720" spans="8:8">
      <c r="H720" s="85"/>
    </row>
    <row r="721" spans="8:8">
      <c r="H721" s="85"/>
    </row>
    <row r="722" spans="8:8">
      <c r="H722" s="85"/>
    </row>
    <row r="723" spans="8:8">
      <c r="H723" s="85"/>
    </row>
    <row r="724" spans="8:8">
      <c r="H724" s="85"/>
    </row>
    <row r="725" spans="8:8">
      <c r="H725" s="85"/>
    </row>
    <row r="726" spans="8:8">
      <c r="H726" s="85"/>
    </row>
    <row r="727" spans="8:8">
      <c r="H727" s="85"/>
    </row>
    <row r="728" spans="8:8">
      <c r="H728" s="85"/>
    </row>
    <row r="729" spans="8:8">
      <c r="H729" s="85"/>
    </row>
    <row r="730" spans="8:8">
      <c r="H730" s="85"/>
    </row>
    <row r="731" spans="8:8">
      <c r="H731" s="85"/>
    </row>
    <row r="732" spans="8:8">
      <c r="H732" s="85"/>
    </row>
    <row r="733" spans="8:8">
      <c r="H733" s="85"/>
    </row>
    <row r="734" spans="8:8">
      <c r="H734" s="85"/>
    </row>
    <row r="735" spans="8:8">
      <c r="H735" s="85"/>
    </row>
    <row r="736" spans="8:8">
      <c r="H736" s="85"/>
    </row>
    <row r="737" spans="8:8">
      <c r="H737" s="85"/>
    </row>
    <row r="738" spans="8:8">
      <c r="H738" s="85"/>
    </row>
    <row r="739" spans="8:8">
      <c r="H739" s="85"/>
    </row>
    <row r="740" spans="8:8">
      <c r="H740" s="85"/>
    </row>
    <row r="741" spans="8:8">
      <c r="H741" s="85"/>
    </row>
    <row r="742" spans="8:8">
      <c r="H742" s="85"/>
    </row>
    <row r="743" spans="8:8">
      <c r="H743" s="85"/>
    </row>
    <row r="744" spans="8:8">
      <c r="H744" s="85"/>
    </row>
    <row r="745" spans="8:8">
      <c r="H745" s="85"/>
    </row>
    <row r="746" spans="8:8">
      <c r="H746" s="85"/>
    </row>
    <row r="747" spans="8:8">
      <c r="H747" s="85"/>
    </row>
    <row r="748" spans="8:8">
      <c r="H748" s="85"/>
    </row>
    <row r="749" spans="8:8">
      <c r="H749" s="85"/>
    </row>
    <row r="750" spans="8:8">
      <c r="H750" s="85"/>
    </row>
    <row r="751" spans="8:8">
      <c r="H751" s="85"/>
    </row>
    <row r="752" spans="8:8">
      <c r="H752" s="85"/>
    </row>
    <row r="753" spans="8:8">
      <c r="H753" s="85"/>
    </row>
    <row r="754" spans="8:8">
      <c r="H754" s="85"/>
    </row>
    <row r="755" spans="8:8">
      <c r="H755" s="85"/>
    </row>
    <row r="756" spans="8:8">
      <c r="H756" s="85"/>
    </row>
    <row r="757" spans="8:8">
      <c r="H757" s="85"/>
    </row>
    <row r="758" spans="8:8">
      <c r="H758" s="85"/>
    </row>
    <row r="759" spans="8:8">
      <c r="H759" s="85"/>
    </row>
    <row r="760" spans="8:8">
      <c r="H760" s="85"/>
    </row>
    <row r="761" spans="8:8">
      <c r="H761" s="85"/>
    </row>
    <row r="762" spans="8:8">
      <c r="H762" s="85"/>
    </row>
    <row r="763" spans="8:8">
      <c r="H763" s="85"/>
    </row>
    <row r="764" spans="8:8">
      <c r="H764" s="85"/>
    </row>
    <row r="765" spans="8:8">
      <c r="H765" s="85"/>
    </row>
    <row r="766" spans="8:8">
      <c r="H766" s="85"/>
    </row>
    <row r="767" spans="8:8">
      <c r="H767" s="85"/>
    </row>
    <row r="768" spans="8:8">
      <c r="H768" s="85"/>
    </row>
    <row r="769" spans="8:8">
      <c r="H769" s="85"/>
    </row>
    <row r="770" spans="8:8">
      <c r="H770" s="85"/>
    </row>
    <row r="771" spans="8:8">
      <c r="H771" s="85"/>
    </row>
    <row r="772" spans="8:8">
      <c r="H772" s="85"/>
    </row>
    <row r="773" spans="8:8">
      <c r="H773" s="85"/>
    </row>
    <row r="774" spans="8:8">
      <c r="H774" s="85"/>
    </row>
    <row r="775" spans="8:8">
      <c r="H775" s="85"/>
    </row>
    <row r="776" spans="8:8">
      <c r="H776" s="85"/>
    </row>
    <row r="777" spans="8:8">
      <c r="H777" s="85"/>
    </row>
    <row r="778" spans="8:8">
      <c r="H778" s="85"/>
    </row>
    <row r="779" spans="8:8">
      <c r="H779" s="85"/>
    </row>
    <row r="780" spans="8:8">
      <c r="H780" s="85"/>
    </row>
    <row r="781" spans="8:8">
      <c r="H781" s="85"/>
    </row>
    <row r="782" spans="8:8">
      <c r="H782" s="85"/>
    </row>
    <row r="783" spans="8:8">
      <c r="H783" s="85"/>
    </row>
    <row r="784" spans="8:8">
      <c r="H784" s="85"/>
    </row>
    <row r="785" spans="8:8">
      <c r="H785" s="85"/>
    </row>
    <row r="786" spans="8:8">
      <c r="H786" s="85"/>
    </row>
    <row r="787" spans="8:8">
      <c r="H787" s="85"/>
    </row>
    <row r="788" spans="8:8">
      <c r="H788" s="85"/>
    </row>
    <row r="789" spans="8:8">
      <c r="H789" s="85"/>
    </row>
    <row r="790" spans="8:8">
      <c r="H790" s="85"/>
    </row>
    <row r="791" spans="8:8">
      <c r="H791" s="85"/>
    </row>
    <row r="792" spans="8:8">
      <c r="H792" s="85"/>
    </row>
    <row r="793" spans="8:8">
      <c r="H793" s="85"/>
    </row>
    <row r="794" spans="8:8">
      <c r="H794" s="85"/>
    </row>
    <row r="795" spans="8:8">
      <c r="H795" s="85"/>
    </row>
    <row r="796" spans="8:8">
      <c r="H796" s="85"/>
    </row>
    <row r="797" spans="8:8">
      <c r="H797" s="85"/>
    </row>
    <row r="798" spans="8:8">
      <c r="H798" s="85"/>
    </row>
    <row r="799" spans="8:8">
      <c r="H799" s="85"/>
    </row>
    <row r="800" spans="8:8">
      <c r="H800" s="85"/>
    </row>
    <row r="801" spans="8:8">
      <c r="H801" s="85"/>
    </row>
    <row r="802" spans="8:8">
      <c r="H802" s="85"/>
    </row>
    <row r="803" spans="8:8">
      <c r="H803" s="85"/>
    </row>
    <row r="804" spans="8:8">
      <c r="H804" s="85"/>
    </row>
    <row r="805" spans="8:8">
      <c r="H805" s="85"/>
    </row>
    <row r="806" spans="8:8">
      <c r="H806" s="85"/>
    </row>
    <row r="807" spans="8:8">
      <c r="H807" s="85"/>
    </row>
    <row r="808" spans="8:8">
      <c r="H808" s="85"/>
    </row>
    <row r="809" spans="8:8">
      <c r="H809" s="85"/>
    </row>
    <row r="810" spans="8:8">
      <c r="H810" s="85"/>
    </row>
    <row r="811" spans="8:8">
      <c r="H811" s="85"/>
    </row>
    <row r="812" spans="8:8">
      <c r="H812" s="85"/>
    </row>
    <row r="813" spans="8:8">
      <c r="H813" s="85"/>
    </row>
    <row r="814" spans="8:8">
      <c r="H814" s="85"/>
    </row>
    <row r="815" spans="8:8">
      <c r="H815" s="85"/>
    </row>
    <row r="816" spans="8:8">
      <c r="H816" s="85"/>
    </row>
    <row r="817" spans="8:8">
      <c r="H817" s="85"/>
    </row>
    <row r="818" spans="8:8">
      <c r="H818" s="85"/>
    </row>
    <row r="819" spans="8:8">
      <c r="H819" s="85"/>
    </row>
    <row r="820" spans="8:8">
      <c r="H820" s="85"/>
    </row>
    <row r="821" spans="8:8">
      <c r="H821" s="85"/>
    </row>
    <row r="822" spans="8:8">
      <c r="H822" s="85"/>
    </row>
    <row r="823" spans="8:8">
      <c r="H823" s="85"/>
    </row>
    <row r="824" spans="8:8">
      <c r="H824" s="85"/>
    </row>
    <row r="825" spans="8:8">
      <c r="H825" s="85"/>
    </row>
    <row r="826" spans="8:8">
      <c r="H826" s="85"/>
    </row>
    <row r="827" spans="8:8">
      <c r="H827" s="85"/>
    </row>
    <row r="828" spans="8:8">
      <c r="H828" s="85"/>
    </row>
    <row r="829" spans="8:8">
      <c r="H829" s="85"/>
    </row>
    <row r="830" spans="8:8">
      <c r="H830" s="85"/>
    </row>
    <row r="831" spans="8:8">
      <c r="H831" s="85"/>
    </row>
    <row r="832" spans="8:8">
      <c r="H832" s="85"/>
    </row>
    <row r="833" spans="8:8">
      <c r="H833" s="85"/>
    </row>
    <row r="834" spans="8:8">
      <c r="H834" s="85"/>
    </row>
    <row r="835" spans="8:8">
      <c r="H835" s="85"/>
    </row>
    <row r="836" spans="8:8">
      <c r="H836" s="85"/>
    </row>
    <row r="837" spans="8:8">
      <c r="H837" s="85"/>
    </row>
    <row r="838" spans="8:8">
      <c r="H838" s="85"/>
    </row>
    <row r="839" spans="8:8">
      <c r="H839" s="85"/>
    </row>
    <row r="840" spans="8:8">
      <c r="H840" s="85"/>
    </row>
    <row r="841" spans="8:8">
      <c r="H841" s="85"/>
    </row>
    <row r="842" spans="8:8">
      <c r="H842" s="85"/>
    </row>
    <row r="843" spans="8:8">
      <c r="H843" s="85"/>
    </row>
    <row r="844" spans="8:8">
      <c r="H844" s="85"/>
    </row>
    <row r="845" spans="8:8">
      <c r="H845" s="85"/>
    </row>
    <row r="846" spans="8:8">
      <c r="H846" s="85"/>
    </row>
    <row r="847" spans="8:8">
      <c r="H847" s="85"/>
    </row>
    <row r="848" spans="8:8">
      <c r="H848" s="85"/>
    </row>
    <row r="849" spans="8:8">
      <c r="H849" s="85"/>
    </row>
    <row r="850" spans="8:8">
      <c r="H850" s="85"/>
    </row>
    <row r="851" spans="8:8">
      <c r="H851" s="85"/>
    </row>
    <row r="852" spans="8:8">
      <c r="H852" s="85"/>
    </row>
    <row r="853" spans="8:8">
      <c r="H853" s="85"/>
    </row>
    <row r="854" spans="8:8">
      <c r="H854" s="85"/>
    </row>
    <row r="855" spans="8:8">
      <c r="H855" s="85"/>
    </row>
    <row r="856" spans="8:8">
      <c r="H856" s="85"/>
    </row>
    <row r="857" spans="8:8">
      <c r="H857" s="85"/>
    </row>
    <row r="858" spans="8:8">
      <c r="H858" s="85"/>
    </row>
    <row r="859" spans="8:8">
      <c r="H859" s="85"/>
    </row>
    <row r="860" spans="8:8">
      <c r="H860" s="85"/>
    </row>
    <row r="861" spans="8:8">
      <c r="H861" s="85"/>
    </row>
    <row r="862" spans="8:8">
      <c r="H862" s="85"/>
    </row>
    <row r="863" spans="8:8">
      <c r="H863" s="85"/>
    </row>
    <row r="864" spans="8:8">
      <c r="H864" s="85"/>
    </row>
    <row r="865" spans="8:8">
      <c r="H865" s="85"/>
    </row>
    <row r="866" spans="8:8">
      <c r="H866" s="85"/>
    </row>
    <row r="867" spans="8:8">
      <c r="H867" s="85"/>
    </row>
    <row r="868" spans="8:8">
      <c r="H868" s="85"/>
    </row>
    <row r="869" spans="8:8">
      <c r="H869" s="85"/>
    </row>
    <row r="870" spans="8:8">
      <c r="H870" s="85"/>
    </row>
    <row r="871" spans="8:8">
      <c r="H871" s="85"/>
    </row>
    <row r="872" spans="8:8">
      <c r="H872" s="85"/>
    </row>
    <row r="873" spans="8:8">
      <c r="H873" s="85"/>
    </row>
    <row r="874" spans="8:8">
      <c r="H874" s="85"/>
    </row>
    <row r="875" spans="8:8">
      <c r="H875" s="85"/>
    </row>
    <row r="876" spans="8:8">
      <c r="H876" s="85"/>
    </row>
    <row r="877" spans="8:8">
      <c r="H877" s="85"/>
    </row>
    <row r="878" spans="8:8">
      <c r="H878" s="85"/>
    </row>
    <row r="879" spans="8:8">
      <c r="H879" s="85"/>
    </row>
    <row r="880" spans="8:8">
      <c r="H880" s="85"/>
    </row>
    <row r="881" spans="8:8">
      <c r="H881" s="85"/>
    </row>
    <row r="882" spans="8:8">
      <c r="H882" s="85"/>
    </row>
    <row r="883" spans="8:8">
      <c r="H883" s="85"/>
    </row>
    <row r="884" spans="8:8">
      <c r="H884" s="85"/>
    </row>
    <row r="885" spans="8:8">
      <c r="H885" s="85"/>
    </row>
    <row r="886" spans="8:8">
      <c r="H886" s="85"/>
    </row>
    <row r="887" spans="8:8">
      <c r="H887" s="85"/>
    </row>
    <row r="888" spans="8:8">
      <c r="H888" s="85"/>
    </row>
    <row r="889" spans="8:8">
      <c r="H889" s="85"/>
    </row>
    <row r="890" spans="8:8">
      <c r="H890" s="85"/>
    </row>
    <row r="891" spans="8:8">
      <c r="H891" s="85"/>
    </row>
    <row r="892" spans="8:8">
      <c r="H892" s="85"/>
    </row>
    <row r="893" spans="8:8">
      <c r="H893" s="85"/>
    </row>
    <row r="894" spans="8:8">
      <c r="H894" s="85"/>
    </row>
    <row r="895" spans="8:8">
      <c r="H895" s="85"/>
    </row>
    <row r="896" spans="8:8">
      <c r="H896" s="85"/>
    </row>
    <row r="897" spans="8:8">
      <c r="H897" s="85"/>
    </row>
    <row r="898" spans="8:8">
      <c r="H898" s="85"/>
    </row>
    <row r="899" spans="8:8">
      <c r="H899" s="85"/>
    </row>
    <row r="900" spans="8:8">
      <c r="H900" s="85"/>
    </row>
    <row r="901" spans="8:8">
      <c r="H901" s="85"/>
    </row>
    <row r="902" spans="8:8">
      <c r="H902" s="85"/>
    </row>
    <row r="903" spans="8:8">
      <c r="H903" s="85"/>
    </row>
    <row r="904" spans="8:8">
      <c r="H904" s="85"/>
    </row>
    <row r="905" spans="8:8">
      <c r="H905" s="85"/>
    </row>
    <row r="906" spans="8:8">
      <c r="H906" s="85"/>
    </row>
    <row r="907" spans="8:8">
      <c r="H907" s="85"/>
    </row>
    <row r="908" spans="8:8">
      <c r="H908" s="85"/>
    </row>
    <row r="909" spans="8:8">
      <c r="H909" s="85"/>
    </row>
    <row r="910" spans="8:8">
      <c r="H910" s="85"/>
    </row>
    <row r="911" spans="8:8">
      <c r="H911" s="85"/>
    </row>
    <row r="912" spans="8:8">
      <c r="H912" s="85"/>
    </row>
    <row r="913" spans="8:8">
      <c r="H913" s="85"/>
    </row>
    <row r="914" spans="8:8">
      <c r="H914" s="85"/>
    </row>
    <row r="915" spans="8:8">
      <c r="H915" s="85"/>
    </row>
    <row r="916" spans="8:8">
      <c r="H916" s="85"/>
    </row>
    <row r="917" spans="8:8">
      <c r="H917" s="85"/>
    </row>
    <row r="918" spans="8:8">
      <c r="H918" s="85"/>
    </row>
    <row r="919" spans="8:8">
      <c r="H919" s="85"/>
    </row>
    <row r="920" spans="8:8">
      <c r="H920" s="85"/>
    </row>
    <row r="921" spans="8:8">
      <c r="H921" s="85"/>
    </row>
    <row r="922" spans="8:8">
      <c r="H922" s="85"/>
    </row>
    <row r="923" spans="8:8">
      <c r="H923" s="85"/>
    </row>
    <row r="924" spans="8:8">
      <c r="H924" s="85"/>
    </row>
    <row r="925" spans="8:8">
      <c r="H925" s="85"/>
    </row>
    <row r="926" spans="8:8">
      <c r="H926" s="85"/>
    </row>
    <row r="927" spans="8:8">
      <c r="H927" s="85"/>
    </row>
    <row r="928" spans="8:8">
      <c r="H928" s="85"/>
    </row>
    <row r="929" spans="8:8">
      <c r="H929" s="85"/>
    </row>
    <row r="930" spans="8:8">
      <c r="H930" s="85"/>
    </row>
    <row r="931" spans="8:8">
      <c r="H931" s="85"/>
    </row>
    <row r="932" spans="8:8">
      <c r="H932" s="85"/>
    </row>
    <row r="933" spans="8:8">
      <c r="H933" s="85"/>
    </row>
    <row r="934" spans="8:8">
      <c r="H934" s="85"/>
    </row>
    <row r="935" spans="8:8">
      <c r="H935" s="85"/>
    </row>
    <row r="936" spans="8:8">
      <c r="H936" s="85"/>
    </row>
    <row r="937" spans="8:8">
      <c r="H937" s="85"/>
    </row>
    <row r="938" spans="8:8">
      <c r="H938" s="85"/>
    </row>
    <row r="939" spans="8:8">
      <c r="H939" s="85"/>
    </row>
    <row r="940" spans="8:8">
      <c r="H940" s="85"/>
    </row>
    <row r="941" spans="8:8">
      <c r="H941" s="85"/>
    </row>
    <row r="942" spans="8:8">
      <c r="H942" s="85"/>
    </row>
    <row r="943" spans="8:8">
      <c r="H943" s="85"/>
    </row>
    <row r="944" spans="8:8">
      <c r="H944" s="85"/>
    </row>
    <row r="945" spans="8:8">
      <c r="H945" s="85"/>
    </row>
    <row r="946" spans="8:8">
      <c r="H946" s="85"/>
    </row>
    <row r="947" spans="8:8">
      <c r="H947" s="85"/>
    </row>
    <row r="948" spans="8:8">
      <c r="H948" s="85"/>
    </row>
    <row r="949" spans="8:8">
      <c r="H949" s="85"/>
    </row>
    <row r="950" spans="8:8">
      <c r="H950" s="85"/>
    </row>
    <row r="951" spans="8:8">
      <c r="H951" s="85"/>
    </row>
    <row r="952" spans="8:8">
      <c r="H952" s="85"/>
    </row>
    <row r="953" spans="8:8">
      <c r="H953" s="85"/>
    </row>
    <row r="954" spans="8:8">
      <c r="H954" s="85"/>
    </row>
    <row r="955" spans="8:8">
      <c r="H955" s="85"/>
    </row>
    <row r="956" spans="8:8">
      <c r="H956" s="85"/>
    </row>
    <row r="957" spans="8:8">
      <c r="H957" s="85"/>
    </row>
    <row r="958" spans="8:8">
      <c r="H958" s="85"/>
    </row>
    <row r="959" spans="8:8">
      <c r="H959" s="85"/>
    </row>
    <row r="960" spans="8:8">
      <c r="H960" s="85"/>
    </row>
    <row r="961" spans="8:8">
      <c r="H961" s="85"/>
    </row>
    <row r="962" spans="8:8">
      <c r="H962" s="85"/>
    </row>
    <row r="963" spans="8:8">
      <c r="H963" s="85"/>
    </row>
    <row r="964" spans="8:8">
      <c r="H964" s="85"/>
    </row>
    <row r="965" spans="8:8">
      <c r="H965" s="85"/>
    </row>
    <row r="966" spans="8:8">
      <c r="H966" s="85"/>
    </row>
    <row r="967" spans="8:8">
      <c r="H967" s="85"/>
    </row>
    <row r="968" spans="8:8">
      <c r="H968" s="85"/>
    </row>
    <row r="969" spans="8:8">
      <c r="H969" s="85"/>
    </row>
    <row r="970" spans="8:8">
      <c r="H970" s="85"/>
    </row>
    <row r="971" spans="8:8">
      <c r="H971" s="85"/>
    </row>
    <row r="972" spans="8:8">
      <c r="H972" s="85"/>
    </row>
    <row r="973" spans="8:8">
      <c r="H973" s="85"/>
    </row>
    <row r="974" spans="8:8">
      <c r="H974" s="85"/>
    </row>
    <row r="975" spans="8:8">
      <c r="H975" s="85"/>
    </row>
    <row r="976" spans="8:8">
      <c r="H976" s="85"/>
    </row>
    <row r="977" spans="8:8">
      <c r="H977" s="85"/>
    </row>
    <row r="978" spans="8:8">
      <c r="H978" s="85"/>
    </row>
    <row r="979" spans="8:8">
      <c r="H979" s="85"/>
    </row>
    <row r="980" spans="8:8">
      <c r="H980" s="85"/>
    </row>
    <row r="981" spans="8:8">
      <c r="H981" s="85"/>
    </row>
    <row r="982" spans="8:8">
      <c r="H982" s="85"/>
    </row>
    <row r="983" spans="8:8">
      <c r="H983" s="85"/>
    </row>
    <row r="984" spans="8:8">
      <c r="H984" s="85"/>
    </row>
    <row r="985" spans="8:8">
      <c r="H985" s="85"/>
    </row>
    <row r="986" spans="8:8">
      <c r="H986" s="85"/>
    </row>
    <row r="987" spans="8:8">
      <c r="H987" s="85"/>
    </row>
    <row r="988" spans="8:8">
      <c r="H988" s="85"/>
    </row>
    <row r="989" spans="8:8">
      <c r="H989" s="85"/>
    </row>
    <row r="990" spans="8:8">
      <c r="H990" s="85"/>
    </row>
    <row r="991" spans="8:8">
      <c r="H991" s="85"/>
    </row>
    <row r="992" spans="8:8">
      <c r="H992" s="85"/>
    </row>
    <row r="993" spans="8:8">
      <c r="H993" s="85"/>
    </row>
    <row r="994" spans="8:8">
      <c r="H994" s="85"/>
    </row>
    <row r="995" spans="8:8">
      <c r="H995" s="85"/>
    </row>
    <row r="996" spans="8:8">
      <c r="H996" s="85"/>
    </row>
    <row r="997" spans="8:8">
      <c r="H997" s="85"/>
    </row>
    <row r="998" spans="8:8">
      <c r="H998" s="85"/>
    </row>
    <row r="999" spans="8:8">
      <c r="H999" s="85"/>
    </row>
    <row r="1000" spans="8:8">
      <c r="H1000" s="85"/>
    </row>
    <row r="1001" spans="8:8">
      <c r="H1001" s="85"/>
    </row>
    <row r="1002" spans="8:8">
      <c r="H1002" s="85"/>
    </row>
    <row r="1003" spans="8:8">
      <c r="H1003" s="85"/>
    </row>
    <row r="1004" spans="8:8">
      <c r="H1004" s="85"/>
    </row>
    <row r="1005" spans="8:8">
      <c r="H1005" s="85"/>
    </row>
    <row r="1006" spans="8:8">
      <c r="H1006" s="85"/>
    </row>
    <row r="1007" spans="8:8">
      <c r="H1007" s="85"/>
    </row>
    <row r="1008" spans="8:8">
      <c r="H1008" s="85"/>
    </row>
    <row r="1009" spans="8:8">
      <c r="H1009" s="85"/>
    </row>
    <row r="1010" spans="8:8">
      <c r="H1010" s="85"/>
    </row>
    <row r="1011" spans="8:8">
      <c r="H1011" s="85"/>
    </row>
    <row r="1012" spans="8:8">
      <c r="H1012" s="85"/>
    </row>
    <row r="1013" spans="8:8">
      <c r="H1013" s="85"/>
    </row>
    <row r="1014" spans="8:8">
      <c r="H1014" s="85"/>
    </row>
    <row r="1015" spans="8:8">
      <c r="H1015" s="85"/>
    </row>
    <row r="1016" spans="8:8">
      <c r="H1016" s="85"/>
    </row>
    <row r="1017" spans="8:8">
      <c r="H1017" s="85"/>
    </row>
    <row r="1018" spans="8:8">
      <c r="H1018" s="85"/>
    </row>
    <row r="1019" spans="8:8">
      <c r="H1019" s="85"/>
    </row>
    <row r="1020" spans="8:8">
      <c r="H1020" s="85"/>
    </row>
    <row r="1021" spans="8:8">
      <c r="H1021" s="85"/>
    </row>
    <row r="1022" spans="8:8">
      <c r="H1022" s="85"/>
    </row>
    <row r="1023" spans="8:8">
      <c r="H1023" s="85"/>
    </row>
    <row r="1024" spans="8:8">
      <c r="H1024" s="85"/>
    </row>
    <row r="1025" spans="8:8">
      <c r="H1025" s="85"/>
    </row>
    <row r="1026" spans="8:8">
      <c r="H1026" s="85"/>
    </row>
    <row r="1027" spans="8:8">
      <c r="H1027" s="85"/>
    </row>
    <row r="1028" spans="8:8">
      <c r="H1028" s="85"/>
    </row>
    <row r="1029" spans="8:8">
      <c r="H1029" s="85"/>
    </row>
    <row r="1030" spans="8:8">
      <c r="H1030" s="85"/>
    </row>
    <row r="1031" spans="8:8">
      <c r="H1031" s="85"/>
    </row>
    <row r="1032" spans="8:8">
      <c r="H1032" s="85"/>
    </row>
    <row r="1033" spans="8:8">
      <c r="H1033" s="85"/>
    </row>
    <row r="1034" spans="8:8">
      <c r="H1034" s="85"/>
    </row>
    <row r="1035" spans="8:8">
      <c r="H1035" s="85"/>
    </row>
    <row r="1036" spans="8:8">
      <c r="H1036" s="85"/>
    </row>
    <row r="1037" spans="8:8">
      <c r="H1037" s="85"/>
    </row>
    <row r="1038" spans="8:8">
      <c r="H1038" s="85"/>
    </row>
    <row r="1039" spans="8:8">
      <c r="H1039" s="85"/>
    </row>
    <row r="1040" spans="8:8">
      <c r="H1040" s="85"/>
    </row>
    <row r="1041" spans="8:8">
      <c r="H1041" s="85"/>
    </row>
    <row r="1042" spans="8:8">
      <c r="H1042" s="85"/>
    </row>
    <row r="1043" spans="8:8">
      <c r="H1043" s="85"/>
    </row>
    <row r="1044" spans="8:8">
      <c r="H1044" s="85"/>
    </row>
    <row r="1045" spans="8:8">
      <c r="H1045" s="85"/>
    </row>
    <row r="1046" spans="8:8">
      <c r="H1046" s="85"/>
    </row>
    <row r="1047" spans="8:8">
      <c r="H1047" s="85"/>
    </row>
    <row r="1048" spans="8:8">
      <c r="H1048" s="85"/>
    </row>
    <row r="1049" spans="8:8">
      <c r="H1049" s="85"/>
    </row>
    <row r="1050" spans="8:8">
      <c r="H1050" s="85"/>
    </row>
    <row r="1051" spans="8:8">
      <c r="H1051" s="85"/>
    </row>
    <row r="1052" spans="8:8">
      <c r="H1052" s="85"/>
    </row>
    <row r="1053" spans="8:8">
      <c r="H1053" s="85"/>
    </row>
    <row r="1054" spans="8:8">
      <c r="H1054" s="85"/>
    </row>
    <row r="1055" spans="8:8">
      <c r="H1055" s="85"/>
    </row>
    <row r="1056" spans="8:8">
      <c r="H1056" s="85"/>
    </row>
    <row r="1057" spans="8:8">
      <c r="H1057" s="85"/>
    </row>
    <row r="1058" spans="8:8">
      <c r="H1058" s="85"/>
    </row>
    <row r="1059" spans="8:8">
      <c r="H1059" s="85"/>
    </row>
    <row r="1060" spans="8:8">
      <c r="H1060" s="85"/>
    </row>
    <row r="1061" spans="8:8">
      <c r="H1061" s="85"/>
    </row>
    <row r="1062" spans="8:8">
      <c r="H1062" s="85"/>
    </row>
    <row r="1063" spans="8:8">
      <c r="H1063" s="85"/>
    </row>
    <row r="1064" spans="8:8">
      <c r="H1064" s="85"/>
    </row>
    <row r="1065" spans="8:8">
      <c r="H1065" s="85"/>
    </row>
    <row r="1066" spans="8:8">
      <c r="H1066" s="85"/>
    </row>
    <row r="1067" spans="8:8">
      <c r="H1067" s="85"/>
    </row>
    <row r="1068" spans="8:8">
      <c r="H1068" s="85"/>
    </row>
    <row r="1069" spans="8:8">
      <c r="H1069" s="85"/>
    </row>
    <row r="1070" spans="8:8">
      <c r="H1070" s="85"/>
    </row>
    <row r="1071" spans="8:8">
      <c r="H1071" s="85"/>
    </row>
    <row r="1072" spans="8:8">
      <c r="H1072" s="85"/>
    </row>
    <row r="1073" spans="8:8">
      <c r="H1073" s="85"/>
    </row>
    <row r="1074" spans="8:8">
      <c r="H1074" s="85"/>
    </row>
    <row r="1075" spans="8:8">
      <c r="H1075" s="85"/>
    </row>
    <row r="1076" spans="8:8">
      <c r="H1076" s="85"/>
    </row>
    <row r="1077" spans="8:8">
      <c r="H1077" s="85"/>
    </row>
    <row r="1078" spans="8:8">
      <c r="H1078" s="85"/>
    </row>
    <row r="1079" spans="8:8">
      <c r="H1079" s="85"/>
    </row>
    <row r="1080" spans="8:8">
      <c r="H1080" s="85"/>
    </row>
    <row r="1081" spans="8:8">
      <c r="H1081" s="85"/>
    </row>
    <row r="1082" spans="8:8">
      <c r="H1082" s="85"/>
    </row>
    <row r="1083" spans="8:8">
      <c r="H1083" s="85"/>
    </row>
    <row r="1084" spans="8:8">
      <c r="H1084" s="85"/>
    </row>
    <row r="1085" spans="8:8">
      <c r="H1085" s="85"/>
    </row>
    <row r="1086" spans="8:8">
      <c r="H1086" s="85"/>
    </row>
    <row r="1087" spans="8:8">
      <c r="H1087" s="85"/>
    </row>
    <row r="1088" spans="8:8">
      <c r="H1088" s="85"/>
    </row>
    <row r="1089" spans="8:8">
      <c r="H1089" s="85"/>
    </row>
    <row r="1090" spans="8:8">
      <c r="H1090" s="85"/>
    </row>
    <row r="1091" spans="8:8">
      <c r="H1091" s="85"/>
    </row>
    <row r="1092" spans="8:8">
      <c r="H1092" s="85"/>
    </row>
    <row r="1093" spans="8:8">
      <c r="H1093" s="85"/>
    </row>
    <row r="1094" spans="8:8">
      <c r="H1094" s="85"/>
    </row>
    <row r="1095" spans="8:8">
      <c r="H1095" s="85"/>
    </row>
    <row r="1096" spans="8:8">
      <c r="H1096" s="85"/>
    </row>
    <row r="1097" spans="8:8">
      <c r="H1097" s="85"/>
    </row>
    <row r="1098" spans="8:8">
      <c r="H1098" s="85"/>
    </row>
    <row r="1099" spans="8:8">
      <c r="H1099" s="85"/>
    </row>
    <row r="1100" spans="8:8">
      <c r="H1100" s="85"/>
    </row>
    <row r="1101" spans="8:8">
      <c r="H1101" s="85"/>
    </row>
    <row r="1102" spans="8:8">
      <c r="H1102" s="85"/>
    </row>
    <row r="1103" spans="8:8">
      <c r="H1103" s="85"/>
    </row>
    <row r="1104" spans="8:8">
      <c r="H1104" s="85"/>
    </row>
    <row r="1105" spans="8:8">
      <c r="H1105" s="85"/>
    </row>
    <row r="1106" spans="8:8">
      <c r="H1106" s="85"/>
    </row>
    <row r="1107" spans="8:8">
      <c r="H1107" s="85"/>
    </row>
    <row r="1108" spans="8:8">
      <c r="H1108" s="85"/>
    </row>
    <row r="1109" spans="8:8">
      <c r="H1109" s="85"/>
    </row>
    <row r="1110" spans="8:8">
      <c r="H1110" s="85"/>
    </row>
    <row r="1111" spans="8:8">
      <c r="H1111" s="85"/>
    </row>
    <row r="1112" spans="8:8">
      <c r="H1112" s="85"/>
    </row>
    <row r="1113" spans="8:8">
      <c r="H1113" s="85"/>
    </row>
    <row r="1114" spans="8:8">
      <c r="H1114" s="85"/>
    </row>
    <row r="1115" spans="8:8">
      <c r="H1115" s="85"/>
    </row>
    <row r="1116" spans="8:8">
      <c r="H1116" s="85"/>
    </row>
    <row r="1117" spans="8:8">
      <c r="H1117" s="85"/>
    </row>
    <row r="1118" spans="8:8">
      <c r="H1118" s="85"/>
    </row>
    <row r="1119" spans="8:8">
      <c r="H1119" s="85"/>
    </row>
    <row r="1120" spans="8:8">
      <c r="H1120" s="85"/>
    </row>
    <row r="1121" spans="8:8">
      <c r="H1121" s="85"/>
    </row>
    <row r="1122" spans="8:8">
      <c r="H1122" s="85"/>
    </row>
    <row r="1123" spans="8:8">
      <c r="H1123" s="85"/>
    </row>
    <row r="1124" spans="8:8">
      <c r="H1124" s="85"/>
    </row>
    <row r="1125" spans="8:8">
      <c r="H1125" s="85"/>
    </row>
    <row r="1126" spans="8:8">
      <c r="H1126" s="85"/>
    </row>
    <row r="1127" spans="8:8">
      <c r="H1127" s="85"/>
    </row>
    <row r="1128" spans="8:8">
      <c r="H1128" s="85"/>
    </row>
    <row r="1129" spans="8:8">
      <c r="H1129" s="85"/>
    </row>
    <row r="1130" spans="8:8">
      <c r="H1130" s="85"/>
    </row>
    <row r="1131" spans="8:8">
      <c r="H1131" s="85"/>
    </row>
    <row r="1132" spans="8:8">
      <c r="H1132" s="85"/>
    </row>
    <row r="1133" spans="8:8">
      <c r="H1133" s="85"/>
    </row>
    <row r="1134" spans="8:8">
      <c r="H1134" s="85"/>
    </row>
    <row r="1135" spans="8:8">
      <c r="H1135" s="85"/>
    </row>
    <row r="1136" spans="8:8">
      <c r="H1136" s="85"/>
    </row>
    <row r="1137" spans="8:8">
      <c r="H1137" s="85"/>
    </row>
    <row r="1138" spans="8:8">
      <c r="H1138" s="85"/>
    </row>
    <row r="1139" spans="8:8">
      <c r="H1139" s="85"/>
    </row>
    <row r="1140" spans="8:8">
      <c r="H1140" s="85"/>
    </row>
    <row r="1141" spans="8:8">
      <c r="H1141" s="85"/>
    </row>
    <row r="1142" spans="8:8">
      <c r="H1142" s="85"/>
    </row>
    <row r="1143" spans="8:8">
      <c r="H1143" s="85"/>
    </row>
    <row r="1144" spans="8:8">
      <c r="H1144" s="85"/>
    </row>
    <row r="1145" spans="8:8">
      <c r="H1145" s="85"/>
    </row>
    <row r="1146" spans="8:8">
      <c r="H1146" s="85"/>
    </row>
    <row r="1147" spans="8:8">
      <c r="H1147" s="85"/>
    </row>
    <row r="1148" spans="8:8">
      <c r="H1148" s="85"/>
    </row>
    <row r="1149" spans="8:8">
      <c r="H1149" s="85"/>
    </row>
    <row r="1150" spans="8:8">
      <c r="H1150" s="85"/>
    </row>
    <row r="1151" spans="8:8">
      <c r="H1151" s="85"/>
    </row>
    <row r="1152" spans="8:8">
      <c r="H1152" s="85"/>
    </row>
    <row r="1153" spans="8:8">
      <c r="H1153" s="85"/>
    </row>
    <row r="1154" spans="8:8">
      <c r="H1154" s="85"/>
    </row>
    <row r="1155" spans="8:8">
      <c r="H1155" s="85"/>
    </row>
    <row r="1156" spans="8:8">
      <c r="H1156" s="85"/>
    </row>
    <row r="1157" spans="8:8">
      <c r="H1157" s="85"/>
    </row>
    <row r="1158" spans="8:8">
      <c r="H1158" s="85"/>
    </row>
    <row r="1159" spans="8:8">
      <c r="H1159" s="85"/>
    </row>
    <row r="1160" spans="8:8">
      <c r="H1160" s="85"/>
    </row>
    <row r="1161" spans="8:8">
      <c r="H1161" s="85"/>
    </row>
    <row r="1162" spans="8:8">
      <c r="H1162" s="85"/>
    </row>
    <row r="1163" spans="8:8">
      <c r="H1163" s="85"/>
    </row>
    <row r="1164" spans="8:8">
      <c r="H1164" s="85"/>
    </row>
    <row r="1165" spans="8:8">
      <c r="H1165" s="85"/>
    </row>
    <row r="1166" spans="8:8">
      <c r="H1166" s="85"/>
    </row>
    <row r="1167" spans="8:8">
      <c r="H1167" s="85"/>
    </row>
    <row r="1168" spans="8:8">
      <c r="H1168" s="85"/>
    </row>
    <row r="1169" spans="8:8">
      <c r="H1169" s="85"/>
    </row>
    <row r="1170" spans="8:8">
      <c r="H1170" s="85"/>
    </row>
    <row r="1171" spans="8:8">
      <c r="H1171" s="85"/>
    </row>
    <row r="1172" spans="8:8">
      <c r="H1172" s="85"/>
    </row>
    <row r="1173" spans="8:8">
      <c r="H1173" s="85"/>
    </row>
    <row r="1174" spans="8:8">
      <c r="H1174" s="85"/>
    </row>
    <row r="1175" spans="8:8">
      <c r="H1175" s="85"/>
    </row>
    <row r="1176" spans="8:8">
      <c r="H1176" s="85"/>
    </row>
    <row r="1177" spans="8:8">
      <c r="H1177" s="85"/>
    </row>
    <row r="1178" spans="8:8">
      <c r="H1178" s="85"/>
    </row>
    <row r="1179" spans="8:8">
      <c r="H1179" s="85"/>
    </row>
    <row r="1180" spans="8:8">
      <c r="H1180" s="85"/>
    </row>
    <row r="1181" spans="8:8">
      <c r="H1181" s="85"/>
    </row>
    <row r="1182" spans="8:8">
      <c r="H1182" s="85"/>
    </row>
    <row r="1183" spans="8:8">
      <c r="H1183" s="85"/>
    </row>
    <row r="1184" spans="8:8">
      <c r="H1184" s="85"/>
    </row>
    <row r="1185" spans="8:8">
      <c r="H1185" s="85"/>
    </row>
    <row r="1186" spans="8:8">
      <c r="H1186" s="85"/>
    </row>
    <row r="1187" spans="8:8">
      <c r="H1187" s="85"/>
    </row>
    <row r="1188" spans="8:8">
      <c r="H1188" s="85"/>
    </row>
    <row r="1189" spans="8:8">
      <c r="H1189" s="85"/>
    </row>
    <row r="1190" spans="8:8">
      <c r="H1190" s="85"/>
    </row>
    <row r="1191" spans="8:8">
      <c r="H1191" s="85"/>
    </row>
    <row r="1192" spans="8:8">
      <c r="H1192" s="85"/>
    </row>
    <row r="1193" spans="8:8">
      <c r="H1193" s="85"/>
    </row>
    <row r="1194" spans="8:8">
      <c r="H1194" s="85"/>
    </row>
    <row r="1195" spans="8:8">
      <c r="H1195" s="85"/>
    </row>
    <row r="1196" spans="8:8">
      <c r="H1196" s="85"/>
    </row>
    <row r="1197" spans="8:8">
      <c r="H1197" s="85"/>
    </row>
    <row r="1198" spans="8:8">
      <c r="H1198" s="85"/>
    </row>
    <row r="1199" spans="8:8">
      <c r="H1199" s="85"/>
    </row>
    <row r="1200" spans="8:8">
      <c r="H1200" s="85"/>
    </row>
    <row r="1201" spans="8:8">
      <c r="H1201" s="85"/>
    </row>
    <row r="1202" spans="8:8">
      <c r="H1202" s="85"/>
    </row>
    <row r="1203" spans="8:8">
      <c r="H1203" s="85"/>
    </row>
    <row r="1204" spans="8:8">
      <c r="H1204" s="85"/>
    </row>
    <row r="1205" spans="8:8">
      <c r="H1205" s="85"/>
    </row>
    <row r="1206" spans="8:8">
      <c r="H1206" s="85"/>
    </row>
    <row r="1207" spans="8:8">
      <c r="H1207" s="85"/>
    </row>
    <row r="1208" spans="8:8">
      <c r="H1208" s="85"/>
    </row>
    <row r="1209" spans="8:8">
      <c r="H1209" s="85"/>
    </row>
    <row r="1210" spans="8:8">
      <c r="H1210" s="85"/>
    </row>
    <row r="1211" spans="8:8">
      <c r="H1211" s="85"/>
    </row>
    <row r="1212" spans="8:8">
      <c r="H1212" s="85"/>
    </row>
    <row r="1213" spans="8:8">
      <c r="H1213" s="85"/>
    </row>
    <row r="1214" spans="8:8">
      <c r="H1214" s="85"/>
    </row>
    <row r="1215" spans="8:8">
      <c r="H1215" s="85"/>
    </row>
    <row r="1216" spans="8:8">
      <c r="H1216" s="85"/>
    </row>
    <row r="1217" spans="8:8">
      <c r="H1217" s="85"/>
    </row>
    <row r="1218" spans="8:8">
      <c r="H1218" s="85"/>
    </row>
    <row r="1219" spans="8:8">
      <c r="H1219" s="85"/>
    </row>
    <row r="1220" spans="8:8">
      <c r="H1220" s="85"/>
    </row>
    <row r="1221" spans="8:8">
      <c r="H1221" s="85"/>
    </row>
    <row r="1222" spans="8:8">
      <c r="H1222" s="85"/>
    </row>
    <row r="1223" spans="8:8">
      <c r="H1223" s="85"/>
    </row>
    <row r="1224" spans="8:8">
      <c r="H1224" s="85"/>
    </row>
    <row r="1225" spans="8:8">
      <c r="H1225" s="85"/>
    </row>
    <row r="1226" spans="8:8">
      <c r="H1226" s="85"/>
    </row>
    <row r="1227" spans="8:8">
      <c r="H1227" s="85"/>
    </row>
    <row r="1228" spans="8:8">
      <c r="H1228" s="85"/>
    </row>
    <row r="1229" spans="8:8">
      <c r="H1229" s="85"/>
    </row>
    <row r="1230" spans="8:8">
      <c r="H1230" s="85"/>
    </row>
    <row r="1231" spans="8:8">
      <c r="H1231" s="85"/>
    </row>
    <row r="1232" spans="8:8">
      <c r="H1232" s="85"/>
    </row>
    <row r="1233" spans="8:8">
      <c r="H1233" s="85"/>
    </row>
    <row r="1234" spans="8:8">
      <c r="H1234" s="85"/>
    </row>
    <row r="1235" spans="8:8">
      <c r="H1235" s="85"/>
    </row>
    <row r="1236" spans="8:8">
      <c r="H1236" s="85"/>
    </row>
    <row r="1237" spans="8:8">
      <c r="H1237" s="85"/>
    </row>
    <row r="1238" spans="8:8">
      <c r="H1238" s="85"/>
    </row>
    <row r="1239" spans="8:8">
      <c r="H1239" s="85"/>
    </row>
    <row r="1240" spans="8:8">
      <c r="H1240" s="85"/>
    </row>
    <row r="1241" spans="8:8">
      <c r="H1241" s="85"/>
    </row>
    <row r="1242" spans="8:8">
      <c r="H1242" s="85"/>
    </row>
    <row r="1243" spans="8:8">
      <c r="H1243" s="85"/>
    </row>
    <row r="1244" spans="8:8">
      <c r="H1244" s="85"/>
    </row>
    <row r="1245" spans="8:8">
      <c r="H1245" s="85"/>
    </row>
    <row r="1246" spans="8:8">
      <c r="H1246" s="85"/>
    </row>
    <row r="1247" spans="8:8">
      <c r="H1247" s="85"/>
    </row>
    <row r="1248" spans="8:8">
      <c r="H1248" s="85"/>
    </row>
    <row r="1249" spans="8:8">
      <c r="H1249" s="85"/>
    </row>
    <row r="1250" spans="8:8">
      <c r="H1250" s="85"/>
    </row>
    <row r="1251" spans="8:8">
      <c r="H1251" s="85"/>
    </row>
    <row r="1252" spans="8:8">
      <c r="H1252" s="85"/>
    </row>
    <row r="1253" spans="8:8">
      <c r="H1253" s="85"/>
    </row>
    <row r="1254" spans="8:8">
      <c r="H1254" s="85"/>
    </row>
    <row r="1255" spans="8:8">
      <c r="H1255" s="85"/>
    </row>
    <row r="1256" spans="8:8">
      <c r="H1256" s="85"/>
    </row>
    <row r="1257" spans="8:8">
      <c r="H1257" s="85"/>
    </row>
    <row r="1258" spans="8:8">
      <c r="H1258" s="85"/>
    </row>
    <row r="1259" spans="8:8">
      <c r="H1259" s="85"/>
    </row>
    <row r="1260" spans="8:8">
      <c r="H1260" s="85"/>
    </row>
    <row r="1261" spans="8:8">
      <c r="H1261" s="85"/>
    </row>
    <row r="1262" spans="8:8">
      <c r="H1262" s="85"/>
    </row>
    <row r="1263" spans="8:8">
      <c r="H1263" s="85"/>
    </row>
    <row r="1264" spans="8:8">
      <c r="H1264" s="85"/>
    </row>
    <row r="1265" spans="8:8">
      <c r="H1265" s="85"/>
    </row>
    <row r="1266" spans="8:8">
      <c r="H1266" s="85"/>
    </row>
    <row r="1267" spans="8:8">
      <c r="H1267" s="85"/>
    </row>
    <row r="1268" spans="8:8">
      <c r="H1268" s="85"/>
    </row>
    <row r="1269" spans="8:8">
      <c r="H1269" s="85"/>
    </row>
    <row r="1270" spans="8:8">
      <c r="H1270" s="85"/>
    </row>
    <row r="1271" spans="8:8">
      <c r="H1271" s="85"/>
    </row>
    <row r="1272" spans="8:8">
      <c r="H1272" s="85"/>
    </row>
    <row r="1273" spans="8:8">
      <c r="H1273" s="85"/>
    </row>
    <row r="1274" spans="8:8">
      <c r="H1274" s="85"/>
    </row>
    <row r="1275" spans="8:8">
      <c r="H1275" s="85"/>
    </row>
    <row r="1276" spans="8:8">
      <c r="H1276" s="85"/>
    </row>
    <row r="1277" spans="8:8">
      <c r="H1277" s="85"/>
    </row>
    <row r="1278" spans="8:8">
      <c r="H1278" s="85"/>
    </row>
    <row r="1279" spans="8:8">
      <c r="H1279" s="85"/>
    </row>
    <row r="1280" spans="8:8">
      <c r="H1280" s="85"/>
    </row>
    <row r="1281" spans="8:8">
      <c r="H1281" s="85"/>
    </row>
    <row r="1282" spans="8:8">
      <c r="H1282" s="85"/>
    </row>
    <row r="1283" spans="8:8">
      <c r="H1283" s="85"/>
    </row>
    <row r="1284" spans="8:8">
      <c r="H1284" s="85"/>
    </row>
    <row r="1285" spans="8:8">
      <c r="H1285" s="85"/>
    </row>
    <row r="1286" spans="8:8">
      <c r="H1286" s="85"/>
    </row>
    <row r="1287" spans="8:8">
      <c r="H1287" s="85"/>
    </row>
    <row r="1288" spans="8:8">
      <c r="H1288" s="85"/>
    </row>
    <row r="1289" spans="8:8">
      <c r="H1289" s="85"/>
    </row>
    <row r="1290" spans="8:8">
      <c r="H1290" s="85"/>
    </row>
    <row r="1291" spans="8:8">
      <c r="H1291" s="85"/>
    </row>
    <row r="1292" spans="8:8">
      <c r="H1292" s="85"/>
    </row>
    <row r="1293" spans="8:8">
      <c r="H1293" s="85"/>
    </row>
    <row r="1294" spans="8:8">
      <c r="H1294" s="85"/>
    </row>
    <row r="1295" spans="8:8">
      <c r="H1295" s="85"/>
    </row>
    <row r="1296" spans="8:8">
      <c r="H1296" s="85"/>
    </row>
    <row r="1297" spans="8:8">
      <c r="H1297" s="85"/>
    </row>
    <row r="1298" spans="8:8">
      <c r="H1298" s="85"/>
    </row>
    <row r="1299" spans="8:8">
      <c r="H1299" s="85"/>
    </row>
    <row r="1300" spans="8:8">
      <c r="H1300" s="85"/>
    </row>
    <row r="1301" spans="8:8">
      <c r="H1301" s="85"/>
    </row>
    <row r="1302" spans="8:8">
      <c r="H1302" s="85"/>
    </row>
    <row r="1303" spans="8:8">
      <c r="H1303" s="85"/>
    </row>
    <row r="1304" spans="8:8">
      <c r="H1304" s="85"/>
    </row>
    <row r="1305" spans="8:8">
      <c r="H1305" s="85"/>
    </row>
    <row r="1306" spans="8:8">
      <c r="H1306" s="85"/>
    </row>
    <row r="1307" spans="8:8">
      <c r="H1307" s="85"/>
    </row>
    <row r="1308" spans="8:8">
      <c r="H1308" s="85"/>
    </row>
    <row r="1309" spans="8:8">
      <c r="H1309" s="85"/>
    </row>
    <row r="1310" spans="8:8">
      <c r="H1310" s="85"/>
    </row>
    <row r="1311" spans="8:8">
      <c r="H1311" s="85"/>
    </row>
    <row r="1312" spans="8:8">
      <c r="H1312" s="85"/>
    </row>
    <row r="1313" spans="8:8">
      <c r="H1313" s="85"/>
    </row>
    <row r="1314" spans="8:8">
      <c r="H1314" s="85"/>
    </row>
    <row r="1315" spans="8:8">
      <c r="H1315" s="85"/>
    </row>
    <row r="1316" spans="8:8">
      <c r="H1316" s="85"/>
    </row>
    <row r="1317" spans="8:8">
      <c r="H1317" s="85"/>
    </row>
    <row r="1318" spans="8:8">
      <c r="H1318" s="85"/>
    </row>
    <row r="1319" spans="8:8">
      <c r="H1319" s="85"/>
    </row>
    <row r="1320" spans="8:8">
      <c r="H1320" s="85"/>
    </row>
    <row r="1321" spans="8:8">
      <c r="H1321" s="85"/>
    </row>
    <row r="1322" spans="8:8">
      <c r="H1322" s="85"/>
    </row>
    <row r="1323" spans="8:8">
      <c r="H1323" s="85"/>
    </row>
    <row r="1324" spans="8:8">
      <c r="H1324" s="85"/>
    </row>
    <row r="1325" spans="8:8">
      <c r="H1325" s="85"/>
    </row>
    <row r="1326" spans="8:8">
      <c r="H1326" s="85"/>
    </row>
    <row r="1327" spans="8:8">
      <c r="H1327" s="85"/>
    </row>
    <row r="1328" spans="8:8">
      <c r="H1328" s="85"/>
    </row>
    <row r="1329" spans="8:8">
      <c r="H1329" s="85"/>
    </row>
    <row r="1330" spans="8:8">
      <c r="H1330" s="85"/>
    </row>
    <row r="1331" spans="8:8">
      <c r="H1331" s="85"/>
    </row>
    <row r="1332" spans="8:8">
      <c r="H1332" s="85"/>
    </row>
    <row r="1333" spans="8:8">
      <c r="H1333" s="85"/>
    </row>
    <row r="1334" spans="8:8">
      <c r="H1334" s="85"/>
    </row>
    <row r="1335" spans="8:8">
      <c r="H1335" s="85"/>
    </row>
    <row r="1336" spans="8:8">
      <c r="H1336" s="85"/>
    </row>
    <row r="1337" spans="8:8">
      <c r="H1337" s="85"/>
    </row>
    <row r="1338" spans="8:8">
      <c r="H1338" s="85"/>
    </row>
    <row r="1339" spans="8:8">
      <c r="H1339" s="85"/>
    </row>
    <row r="1340" spans="8:8">
      <c r="H1340" s="85"/>
    </row>
    <row r="1341" spans="8:8">
      <c r="H1341" s="85"/>
    </row>
    <row r="1342" spans="8:8">
      <c r="H1342" s="85"/>
    </row>
    <row r="1343" spans="8:8">
      <c r="H1343" s="85"/>
    </row>
    <row r="1344" spans="8:8">
      <c r="H1344" s="85"/>
    </row>
    <row r="1345" spans="8:8">
      <c r="H1345" s="85"/>
    </row>
    <row r="1346" spans="8:8">
      <c r="H1346" s="85"/>
    </row>
    <row r="1347" spans="8:8">
      <c r="H1347" s="85"/>
    </row>
    <row r="1348" spans="8:8">
      <c r="H1348" s="85"/>
    </row>
    <row r="1349" spans="8:8">
      <c r="H1349" s="85"/>
    </row>
    <row r="1350" spans="8:8">
      <c r="H1350" s="85"/>
    </row>
    <row r="1351" spans="8:8">
      <c r="H1351" s="85"/>
    </row>
    <row r="1352" spans="8:8">
      <c r="H1352" s="85"/>
    </row>
    <row r="1353" spans="8:8">
      <c r="H1353" s="85"/>
    </row>
    <row r="1354" spans="8:8">
      <c r="H1354" s="85"/>
    </row>
    <row r="1355" spans="8:8">
      <c r="H1355" s="85"/>
    </row>
    <row r="1356" spans="8:8">
      <c r="H1356" s="85"/>
    </row>
    <row r="1357" spans="8:8">
      <c r="H1357" s="85"/>
    </row>
    <row r="1358" spans="8:8">
      <c r="H1358" s="85"/>
    </row>
    <row r="1359" spans="8:8">
      <c r="H1359" s="85"/>
    </row>
    <row r="1360" spans="8:8">
      <c r="H1360" s="85"/>
    </row>
    <row r="1361" spans="8:8">
      <c r="H1361" s="85"/>
    </row>
    <row r="1362" spans="8:8">
      <c r="H1362" s="85"/>
    </row>
    <row r="1363" spans="8:8">
      <c r="H1363" s="85"/>
    </row>
    <row r="1364" spans="8:8">
      <c r="H1364" s="85"/>
    </row>
    <row r="1365" spans="8:8">
      <c r="H1365" s="85"/>
    </row>
    <row r="1366" spans="8:8">
      <c r="H1366" s="85"/>
    </row>
    <row r="1367" spans="8:8">
      <c r="H1367" s="85"/>
    </row>
    <row r="1368" spans="8:8">
      <c r="H1368" s="85"/>
    </row>
    <row r="1369" spans="8:8">
      <c r="H1369" s="85"/>
    </row>
    <row r="1370" spans="8:8">
      <c r="H1370" s="85"/>
    </row>
    <row r="1371" spans="8:8">
      <c r="H1371" s="85"/>
    </row>
    <row r="1372" spans="8:8">
      <c r="H1372" s="85"/>
    </row>
    <row r="1373" spans="8:8">
      <c r="H1373" s="85"/>
    </row>
    <row r="1374" spans="8:8">
      <c r="H1374" s="85"/>
    </row>
    <row r="1375" spans="8:8">
      <c r="H1375" s="85"/>
    </row>
    <row r="1376" spans="8:8">
      <c r="H1376" s="85"/>
    </row>
    <row r="1377" spans="8:8">
      <c r="H1377" s="85"/>
    </row>
    <row r="1378" spans="8:8">
      <c r="H1378" s="85"/>
    </row>
    <row r="1379" spans="8:8">
      <c r="H1379" s="85"/>
    </row>
    <row r="1380" spans="8:8">
      <c r="H1380" s="85"/>
    </row>
    <row r="1381" spans="8:8">
      <c r="H1381" s="85"/>
    </row>
    <row r="1382" spans="8:8">
      <c r="H1382" s="85"/>
    </row>
    <row r="1383" spans="8:8">
      <c r="H1383" s="85"/>
    </row>
    <row r="1384" spans="8:8">
      <c r="H1384" s="85"/>
    </row>
    <row r="1385" spans="8:8">
      <c r="H1385" s="85"/>
    </row>
    <row r="1386" spans="8:8">
      <c r="H1386" s="85"/>
    </row>
    <row r="1387" spans="8:8">
      <c r="H1387" s="85"/>
    </row>
    <row r="1388" spans="8:8">
      <c r="H1388" s="85"/>
    </row>
    <row r="1389" spans="8:8">
      <c r="H1389" s="85"/>
    </row>
    <row r="1390" spans="8:8">
      <c r="H1390" s="85"/>
    </row>
    <row r="1391" spans="8:8">
      <c r="H1391" s="85"/>
    </row>
    <row r="1392" spans="8:8">
      <c r="H1392" s="85"/>
    </row>
    <row r="1393" spans="8:8">
      <c r="H1393" s="85"/>
    </row>
    <row r="1394" spans="8:8">
      <c r="H1394" s="85"/>
    </row>
    <row r="1395" spans="8:8">
      <c r="H1395" s="85"/>
    </row>
    <row r="1396" spans="8:8">
      <c r="H1396" s="85"/>
    </row>
    <row r="1397" spans="8:8">
      <c r="H1397" s="85"/>
    </row>
    <row r="1398" spans="8:8">
      <c r="H1398" s="85"/>
    </row>
    <row r="1399" spans="8:8">
      <c r="H1399" s="85"/>
    </row>
    <row r="1400" spans="8:8">
      <c r="H1400" s="85"/>
    </row>
    <row r="1401" spans="8:8">
      <c r="H1401" s="85"/>
    </row>
    <row r="1402" spans="8:8">
      <c r="H1402" s="85"/>
    </row>
    <row r="1403" spans="8:8">
      <c r="H1403" s="85"/>
    </row>
    <row r="1404" spans="8:8">
      <c r="H1404" s="85"/>
    </row>
    <row r="1405" spans="8:8">
      <c r="H1405" s="85"/>
    </row>
    <row r="1406" spans="8:8">
      <c r="H1406" s="85"/>
    </row>
    <row r="1407" spans="8:8">
      <c r="H1407" s="85"/>
    </row>
    <row r="1408" spans="8:8">
      <c r="H1408" s="85"/>
    </row>
    <row r="1409" spans="8:8">
      <c r="H1409" s="85"/>
    </row>
    <row r="1410" spans="8:8">
      <c r="H1410" s="85"/>
    </row>
    <row r="1411" spans="8:8">
      <c r="H1411" s="85"/>
    </row>
    <row r="1412" spans="8:8">
      <c r="H1412" s="85"/>
    </row>
    <row r="1413" spans="8:8">
      <c r="H1413" s="85"/>
    </row>
    <row r="1414" spans="8:8">
      <c r="H1414" s="85"/>
    </row>
    <row r="1415" spans="8:8">
      <c r="H1415" s="85"/>
    </row>
    <row r="1416" spans="8:8">
      <c r="H1416" s="85"/>
    </row>
    <row r="1417" spans="8:8">
      <c r="H1417" s="85"/>
    </row>
    <row r="1418" spans="8:8">
      <c r="H1418" s="85"/>
    </row>
    <row r="1419" spans="8:8">
      <c r="H1419" s="85"/>
    </row>
    <row r="1420" spans="8:8">
      <c r="H1420" s="85"/>
    </row>
    <row r="1421" spans="8:8">
      <c r="H1421" s="85"/>
    </row>
    <row r="1422" spans="8:8">
      <c r="H1422" s="85"/>
    </row>
    <row r="1423" spans="8:8">
      <c r="H1423" s="85"/>
    </row>
    <row r="1424" spans="8:8">
      <c r="H1424" s="85"/>
    </row>
    <row r="1425" spans="8:8">
      <c r="H1425" s="85"/>
    </row>
    <row r="1426" spans="8:8">
      <c r="H1426" s="85"/>
    </row>
    <row r="1427" spans="8:8">
      <c r="H1427" s="85"/>
    </row>
    <row r="1428" spans="8:8">
      <c r="H1428" s="85"/>
    </row>
    <row r="1429" spans="8:8">
      <c r="H1429" s="85"/>
    </row>
    <row r="1430" spans="8:8">
      <c r="H1430" s="85"/>
    </row>
    <row r="1431" spans="8:8">
      <c r="H1431" s="85"/>
    </row>
    <row r="1432" spans="8:8">
      <c r="H1432" s="85"/>
    </row>
    <row r="1433" spans="8:8">
      <c r="H1433" s="85"/>
    </row>
    <row r="1434" spans="8:8">
      <c r="H1434" s="85"/>
    </row>
    <row r="1435" spans="8:8">
      <c r="H1435" s="85"/>
    </row>
    <row r="1436" spans="8:8">
      <c r="H1436" s="85"/>
    </row>
    <row r="1437" spans="8:8">
      <c r="H1437" s="85"/>
    </row>
    <row r="1438" spans="8:8">
      <c r="H1438" s="85"/>
    </row>
    <row r="1439" spans="8:8">
      <c r="H1439" s="85"/>
    </row>
    <row r="1440" spans="8:8">
      <c r="H1440" s="85"/>
    </row>
    <row r="1441" spans="8:8">
      <c r="H1441" s="85"/>
    </row>
    <row r="1442" spans="8:8">
      <c r="H1442" s="85"/>
    </row>
    <row r="1443" spans="8:8">
      <c r="H1443" s="85"/>
    </row>
    <row r="1444" spans="8:8">
      <c r="H1444" s="85"/>
    </row>
    <row r="1445" spans="8:8">
      <c r="H1445" s="85"/>
    </row>
    <row r="1446" spans="8:8">
      <c r="H1446" s="85"/>
    </row>
    <row r="1447" spans="8:8">
      <c r="H1447" s="85"/>
    </row>
    <row r="1448" spans="8:8">
      <c r="H1448" s="85"/>
    </row>
    <row r="1449" spans="8:8">
      <c r="H1449" s="85"/>
    </row>
    <row r="1450" spans="8:8">
      <c r="H1450" s="85"/>
    </row>
    <row r="1451" spans="8:8">
      <c r="H1451" s="85"/>
    </row>
    <row r="1452" spans="8:8">
      <c r="H1452" s="85"/>
    </row>
    <row r="1453" spans="8:8">
      <c r="H1453" s="85"/>
    </row>
    <row r="1454" spans="8:8">
      <c r="H1454" s="85"/>
    </row>
    <row r="1455" spans="8:8">
      <c r="H1455" s="85"/>
    </row>
    <row r="1456" spans="8:8">
      <c r="H1456" s="85"/>
    </row>
    <row r="1457" spans="8:8">
      <c r="H1457" s="85"/>
    </row>
    <row r="1458" spans="8:8">
      <c r="H1458" s="85"/>
    </row>
    <row r="1459" spans="8:8">
      <c r="H1459" s="85"/>
    </row>
    <row r="1460" spans="8:8">
      <c r="H1460" s="85"/>
    </row>
    <row r="1461" spans="8:8">
      <c r="H1461" s="85"/>
    </row>
    <row r="1462" spans="8:8">
      <c r="H1462" s="85"/>
    </row>
    <row r="1463" spans="8:8">
      <c r="H1463" s="85"/>
    </row>
    <row r="1464" spans="8:8">
      <c r="H1464" s="85"/>
    </row>
    <row r="1465" spans="8:8">
      <c r="H1465" s="85"/>
    </row>
    <row r="1466" spans="8:8">
      <c r="H1466" s="85"/>
    </row>
    <row r="1467" spans="8:8">
      <c r="H1467" s="85"/>
    </row>
    <row r="1468" spans="8:8">
      <c r="H1468" s="85"/>
    </row>
    <row r="1469" spans="8:8">
      <c r="H1469" s="85"/>
    </row>
    <row r="1470" spans="8:8">
      <c r="H1470" s="85"/>
    </row>
    <row r="1471" spans="8:8">
      <c r="H1471" s="85"/>
    </row>
    <row r="1472" spans="8:8">
      <c r="H1472" s="85"/>
    </row>
    <row r="1473" spans="8:8">
      <c r="H1473" s="85"/>
    </row>
    <row r="1474" spans="8:8">
      <c r="H1474" s="85"/>
    </row>
    <row r="1475" spans="8:8">
      <c r="H1475" s="85"/>
    </row>
    <row r="1476" spans="8:8">
      <c r="H1476" s="85"/>
    </row>
    <row r="1477" spans="8:8">
      <c r="H1477" s="85"/>
    </row>
    <row r="1478" spans="8:8">
      <c r="H1478" s="85"/>
    </row>
    <row r="1479" spans="8:8">
      <c r="H1479" s="85"/>
    </row>
    <row r="1480" spans="8:8">
      <c r="H1480" s="85"/>
    </row>
    <row r="1481" spans="8:8">
      <c r="H1481" s="85"/>
    </row>
    <row r="1482" spans="8:8">
      <c r="H1482" s="85"/>
    </row>
    <row r="1483" spans="8:8">
      <c r="H1483" s="85"/>
    </row>
    <row r="1484" spans="8:8">
      <c r="H1484" s="85"/>
    </row>
    <row r="1485" spans="8:8">
      <c r="H1485" s="85"/>
    </row>
    <row r="1486" spans="8:8">
      <c r="H1486" s="85"/>
    </row>
    <row r="1487" spans="8:8">
      <c r="H1487" s="85"/>
    </row>
    <row r="1488" spans="8:8">
      <c r="H1488" s="85"/>
    </row>
    <row r="1489" spans="8:8">
      <c r="H1489" s="85"/>
    </row>
    <row r="1490" spans="8:8">
      <c r="H1490" s="85"/>
    </row>
    <row r="1491" spans="8:8">
      <c r="H1491" s="85"/>
    </row>
    <row r="1492" spans="8:8">
      <c r="H1492" s="85"/>
    </row>
    <row r="1493" spans="8:8">
      <c r="H1493" s="85"/>
    </row>
    <row r="1494" spans="8:8">
      <c r="H1494" s="85"/>
    </row>
    <row r="1495" spans="8:8">
      <c r="H1495" s="85"/>
    </row>
    <row r="1496" spans="8:8">
      <c r="H1496" s="85"/>
    </row>
    <row r="1497" spans="8:8">
      <c r="H1497" s="85"/>
    </row>
    <row r="1498" spans="8:8">
      <c r="H1498" s="85"/>
    </row>
    <row r="1499" spans="8:8">
      <c r="H1499" s="85"/>
    </row>
    <row r="1500" spans="8:8">
      <c r="H1500" s="85"/>
    </row>
    <row r="1501" spans="8:8">
      <c r="H1501" s="85"/>
    </row>
    <row r="1502" spans="8:8">
      <c r="H1502" s="85"/>
    </row>
    <row r="1503" spans="8:8">
      <c r="H1503" s="85"/>
    </row>
    <row r="1504" spans="8:8">
      <c r="H1504" s="85"/>
    </row>
    <row r="1505" spans="8:8">
      <c r="H1505" s="85"/>
    </row>
    <row r="1506" spans="8:8">
      <c r="H1506" s="85"/>
    </row>
    <row r="1507" spans="8:8">
      <c r="H1507" s="85"/>
    </row>
    <row r="1508" spans="8:8">
      <c r="H1508" s="85"/>
    </row>
    <row r="1509" spans="8:8">
      <c r="H1509" s="85"/>
    </row>
    <row r="1510" spans="8:8">
      <c r="H1510" s="85"/>
    </row>
    <row r="1511" spans="8:8">
      <c r="H1511" s="85"/>
    </row>
    <row r="1512" spans="8:8">
      <c r="H1512" s="85"/>
    </row>
    <row r="1513" spans="8:8">
      <c r="H1513" s="85"/>
    </row>
    <row r="1514" spans="8:8">
      <c r="H1514" s="85"/>
    </row>
    <row r="1515" spans="8:8">
      <c r="H1515" s="85"/>
    </row>
    <row r="1516" spans="8:8">
      <c r="H1516" s="85"/>
    </row>
    <row r="1517" spans="8:8">
      <c r="H1517" s="85"/>
    </row>
    <row r="1518" spans="8:8">
      <c r="H1518" s="85"/>
    </row>
    <row r="1519" spans="8:8">
      <c r="H1519" s="85"/>
    </row>
    <row r="1520" spans="8:8">
      <c r="H1520" s="85"/>
    </row>
    <row r="1521" spans="8:8">
      <c r="H1521" s="85"/>
    </row>
    <row r="1522" spans="8:8">
      <c r="H1522" s="85"/>
    </row>
    <row r="1523" spans="8:8">
      <c r="H1523" s="85"/>
    </row>
    <row r="1524" spans="8:8">
      <c r="H1524" s="85"/>
    </row>
    <row r="1525" spans="8:8">
      <c r="H1525" s="85"/>
    </row>
    <row r="1526" spans="8:8">
      <c r="H1526" s="85"/>
    </row>
    <row r="1527" spans="8:8">
      <c r="H1527" s="85"/>
    </row>
    <row r="1528" spans="8:8">
      <c r="H1528" s="85"/>
    </row>
    <row r="1529" spans="8:8">
      <c r="H1529" s="85"/>
    </row>
    <row r="1530" spans="8:8">
      <c r="H1530" s="85"/>
    </row>
    <row r="1531" spans="8:8">
      <c r="H1531" s="85"/>
    </row>
    <row r="1532" spans="8:8">
      <c r="H1532" s="85"/>
    </row>
    <row r="1533" spans="8:8">
      <c r="H1533" s="85"/>
    </row>
    <row r="1534" spans="8:8">
      <c r="H1534" s="85"/>
    </row>
    <row r="1535" spans="8:8">
      <c r="H1535" s="85"/>
    </row>
    <row r="1536" spans="8:8">
      <c r="H1536" s="85"/>
    </row>
    <row r="1537" spans="8:8">
      <c r="H1537" s="85"/>
    </row>
    <row r="1538" spans="8:8">
      <c r="H1538" s="85"/>
    </row>
    <row r="1539" spans="8:8">
      <c r="H1539" s="85"/>
    </row>
    <row r="1540" spans="8:8">
      <c r="H1540" s="85"/>
    </row>
    <row r="1541" spans="8:8">
      <c r="H1541" s="85"/>
    </row>
    <row r="1542" spans="8:8">
      <c r="H1542" s="85"/>
    </row>
    <row r="1543" spans="8:8">
      <c r="H1543" s="85"/>
    </row>
    <row r="1544" spans="8:8">
      <c r="H1544" s="85"/>
    </row>
    <row r="1545" spans="8:8">
      <c r="H1545" s="85"/>
    </row>
    <row r="1546" spans="8:8">
      <c r="H1546" s="85"/>
    </row>
    <row r="1547" spans="8:8">
      <c r="H1547" s="85"/>
    </row>
    <row r="1548" spans="8:8">
      <c r="H1548" s="85"/>
    </row>
    <row r="1549" spans="8:8">
      <c r="H1549" s="85"/>
    </row>
    <row r="1550" spans="8:8">
      <c r="H1550" s="85"/>
    </row>
    <row r="1551" spans="8:8">
      <c r="H1551" s="85"/>
    </row>
    <row r="1552" spans="8:8">
      <c r="H1552" s="85"/>
    </row>
    <row r="1553" spans="8:8">
      <c r="H1553" s="85"/>
    </row>
    <row r="1554" spans="8:8">
      <c r="H1554" s="85"/>
    </row>
    <row r="1555" spans="8:8">
      <c r="H1555" s="85"/>
    </row>
    <row r="1556" spans="8:8">
      <c r="H1556" s="85"/>
    </row>
    <row r="1557" spans="8:8">
      <c r="H1557" s="85"/>
    </row>
    <row r="1558" spans="8:8">
      <c r="H1558" s="85"/>
    </row>
    <row r="1559" spans="8:8">
      <c r="H1559" s="85"/>
    </row>
    <row r="1560" spans="8:8">
      <c r="H1560" s="85"/>
    </row>
    <row r="1561" spans="8:8">
      <c r="H1561" s="85"/>
    </row>
    <row r="1562" spans="8:8">
      <c r="H1562" s="85"/>
    </row>
    <row r="1563" spans="8:8">
      <c r="H1563" s="85"/>
    </row>
    <row r="1564" spans="8:8">
      <c r="H1564" s="85"/>
    </row>
    <row r="1565" spans="8:8">
      <c r="H1565" s="85"/>
    </row>
    <row r="1566" spans="8:8">
      <c r="H1566" s="85"/>
    </row>
    <row r="1567" spans="8:8">
      <c r="H1567" s="85"/>
    </row>
    <row r="1568" spans="8:8">
      <c r="H1568" s="85"/>
    </row>
    <row r="1569" spans="8:8">
      <c r="H1569" s="85"/>
    </row>
    <row r="1570" spans="8:8">
      <c r="H1570" s="85"/>
    </row>
    <row r="1571" spans="8:8">
      <c r="H1571" s="85"/>
    </row>
    <row r="1572" spans="8:8">
      <c r="H1572" s="85"/>
    </row>
    <row r="1573" spans="8:8">
      <c r="H1573" s="85"/>
    </row>
    <row r="1574" spans="8:8">
      <c r="H1574" s="85"/>
    </row>
    <row r="1575" spans="8:8">
      <c r="H1575" s="85"/>
    </row>
    <row r="1576" spans="8:8">
      <c r="H1576" s="85"/>
    </row>
    <row r="1577" spans="8:8">
      <c r="H1577" s="85"/>
    </row>
    <row r="1578" spans="8:8">
      <c r="H1578" s="85"/>
    </row>
    <row r="1579" spans="8:8">
      <c r="H1579" s="85"/>
    </row>
    <row r="1580" spans="8:8">
      <c r="H1580" s="85"/>
    </row>
    <row r="1581" spans="8:8">
      <c r="H1581" s="85"/>
    </row>
    <row r="1582" spans="8:8">
      <c r="H1582" s="85"/>
    </row>
    <row r="1583" spans="8:8">
      <c r="H1583" s="85"/>
    </row>
    <row r="1584" spans="8:8">
      <c r="H1584" s="85"/>
    </row>
    <row r="1585" spans="8:8">
      <c r="H1585" s="85"/>
    </row>
    <row r="1586" spans="8:8">
      <c r="H1586" s="85"/>
    </row>
    <row r="1587" spans="8:8">
      <c r="H1587" s="85"/>
    </row>
    <row r="1588" spans="8:8">
      <c r="H1588" s="85"/>
    </row>
    <row r="1589" spans="8:8">
      <c r="H1589" s="85"/>
    </row>
    <row r="1590" spans="8:8">
      <c r="H1590" s="85"/>
    </row>
    <row r="1591" spans="8:8">
      <c r="H1591" s="85"/>
    </row>
    <row r="1592" spans="8:8">
      <c r="H1592" s="85"/>
    </row>
    <row r="1593" spans="8:8">
      <c r="H1593" s="85"/>
    </row>
    <row r="1594" spans="8:8">
      <c r="H1594" s="85"/>
    </row>
    <row r="1595" spans="8:8">
      <c r="H1595" s="85"/>
    </row>
    <row r="1596" spans="8:8">
      <c r="H1596" s="85"/>
    </row>
    <row r="1597" spans="8:8">
      <c r="H1597" s="85"/>
    </row>
    <row r="1598" spans="8:8">
      <c r="H1598" s="85"/>
    </row>
    <row r="1599" spans="8:8">
      <c r="H1599" s="85"/>
    </row>
    <row r="1600" spans="8:8">
      <c r="H1600" s="85"/>
    </row>
    <row r="1601" spans="8:8">
      <c r="H1601" s="85"/>
    </row>
    <row r="1602" spans="8:8">
      <c r="H1602" s="85"/>
    </row>
    <row r="1603" spans="8:8">
      <c r="H1603" s="85"/>
    </row>
    <row r="1604" spans="8:8">
      <c r="H1604" s="85"/>
    </row>
    <row r="1605" spans="8:8">
      <c r="H1605" s="85"/>
    </row>
    <row r="1606" spans="8:8">
      <c r="H1606" s="85"/>
    </row>
    <row r="1607" spans="8:8">
      <c r="H1607" s="85"/>
    </row>
    <row r="1608" spans="8:8">
      <c r="H1608" s="85"/>
    </row>
    <row r="1609" spans="8:8">
      <c r="H1609" s="85"/>
    </row>
    <row r="1610" spans="8:8">
      <c r="H1610" s="85"/>
    </row>
    <row r="1611" spans="8:8">
      <c r="H1611" s="85"/>
    </row>
    <row r="1612" spans="8:8">
      <c r="H1612" s="85"/>
    </row>
    <row r="1613" spans="8:8">
      <c r="H1613" s="85"/>
    </row>
    <row r="1614" spans="8:8">
      <c r="H1614" s="85"/>
    </row>
    <row r="1615" spans="8:8">
      <c r="H1615" s="85"/>
    </row>
    <row r="1616" spans="8:8">
      <c r="H1616" s="85"/>
    </row>
    <row r="1617" spans="8:8">
      <c r="H1617" s="85"/>
    </row>
    <row r="1618" spans="8:8">
      <c r="H1618" s="85"/>
    </row>
    <row r="1619" spans="8:8">
      <c r="H1619" s="85"/>
    </row>
    <row r="1620" spans="8:8">
      <c r="H1620" s="85"/>
    </row>
    <row r="1621" spans="8:8">
      <c r="H1621" s="85"/>
    </row>
    <row r="1622" spans="8:8">
      <c r="H1622" s="85"/>
    </row>
    <row r="1623" spans="8:8">
      <c r="H1623" s="85"/>
    </row>
    <row r="1624" spans="8:8">
      <c r="H1624" s="85"/>
    </row>
    <row r="1625" spans="8:8">
      <c r="H1625" s="85"/>
    </row>
    <row r="1626" spans="8:8">
      <c r="H1626" s="85"/>
    </row>
    <row r="1627" spans="8:8">
      <c r="H1627" s="85"/>
    </row>
    <row r="1628" spans="8:8">
      <c r="H1628" s="85"/>
    </row>
    <row r="1629" spans="8:8">
      <c r="H1629" s="85"/>
    </row>
    <row r="1630" spans="8:8">
      <c r="H1630" s="85"/>
    </row>
    <row r="1631" spans="8:8">
      <c r="H1631" s="85"/>
    </row>
    <row r="1632" spans="8:8">
      <c r="H1632" s="85"/>
    </row>
    <row r="1633" spans="8:8">
      <c r="H1633" s="85"/>
    </row>
    <row r="1634" spans="8:8">
      <c r="H1634" s="85"/>
    </row>
    <row r="1635" spans="8:8">
      <c r="H1635" s="85"/>
    </row>
    <row r="1636" spans="8:8">
      <c r="H1636" s="85"/>
    </row>
    <row r="1637" spans="8:8">
      <c r="H1637" s="85"/>
    </row>
    <row r="1638" spans="8:8">
      <c r="H1638" s="85"/>
    </row>
    <row r="1639" spans="8:8">
      <c r="H1639" s="85"/>
    </row>
    <row r="1640" spans="8:8">
      <c r="H1640" s="85"/>
    </row>
    <row r="1641" spans="8:8">
      <c r="H1641" s="85"/>
    </row>
    <row r="1642" spans="8:8">
      <c r="H1642" s="85"/>
    </row>
    <row r="1643" spans="8:8">
      <c r="H1643" s="85"/>
    </row>
    <row r="1644" spans="8:8">
      <c r="H1644" s="85"/>
    </row>
    <row r="1645" spans="8:8">
      <c r="H1645" s="85"/>
    </row>
    <row r="1646" spans="8:8">
      <c r="H1646" s="85"/>
    </row>
    <row r="1647" spans="8:8">
      <c r="H1647" s="85"/>
    </row>
    <row r="1648" spans="8:8">
      <c r="H1648" s="85"/>
    </row>
    <row r="1649" spans="8:8">
      <c r="H1649" s="85"/>
    </row>
    <row r="1650" spans="8:8">
      <c r="H1650" s="85"/>
    </row>
    <row r="1651" spans="8:8">
      <c r="H1651" s="85"/>
    </row>
    <row r="1652" spans="8:8">
      <c r="H1652" s="85"/>
    </row>
    <row r="1653" spans="8:8">
      <c r="H1653" s="85"/>
    </row>
    <row r="1654" spans="8:8">
      <c r="H1654" s="85"/>
    </row>
    <row r="1655" spans="8:8">
      <c r="H1655" s="85"/>
    </row>
    <row r="1656" spans="8:8">
      <c r="H1656" s="85"/>
    </row>
    <row r="1657" spans="8:8">
      <c r="H1657" s="85"/>
    </row>
    <row r="1658" spans="8:8">
      <c r="H1658" s="85"/>
    </row>
    <row r="1659" spans="8:8">
      <c r="H1659" s="85"/>
    </row>
    <row r="1660" spans="8:8">
      <c r="H1660" s="85"/>
    </row>
    <row r="1661" spans="8:8">
      <c r="H1661" s="85"/>
    </row>
    <row r="1662" spans="8:8">
      <c r="H1662" s="85"/>
    </row>
    <row r="1663" spans="8:8">
      <c r="H1663" s="85"/>
    </row>
    <row r="1664" spans="8:8">
      <c r="H1664" s="85"/>
    </row>
    <row r="1665" spans="8:8">
      <c r="H1665" s="85"/>
    </row>
    <row r="1666" spans="8:8">
      <c r="H1666" s="85"/>
    </row>
    <row r="1667" spans="8:8">
      <c r="H1667" s="85"/>
    </row>
    <row r="1668" spans="8:8">
      <c r="H1668" s="85"/>
    </row>
    <row r="1669" spans="8:8">
      <c r="H1669" s="85"/>
    </row>
    <row r="1670" spans="8:8">
      <c r="H1670" s="85"/>
    </row>
    <row r="1671" spans="8:8">
      <c r="H1671" s="85"/>
    </row>
    <row r="1672" spans="8:8">
      <c r="H1672" s="85"/>
    </row>
    <row r="1673" spans="8:8">
      <c r="H1673" s="85"/>
    </row>
    <row r="1674" spans="8:8">
      <c r="H1674" s="85"/>
    </row>
    <row r="1675" spans="8:8">
      <c r="H1675" s="85"/>
    </row>
    <row r="1676" spans="8:8">
      <c r="H1676" s="85"/>
    </row>
    <row r="1677" spans="8:8">
      <c r="H1677" s="85"/>
    </row>
    <row r="1678" spans="8:8">
      <c r="H1678" s="85"/>
    </row>
    <row r="1679" spans="8:8">
      <c r="H1679" s="85"/>
    </row>
    <row r="1680" spans="8:8">
      <c r="H1680" s="85"/>
    </row>
    <row r="1681" spans="8:8">
      <c r="H1681" s="85"/>
    </row>
    <row r="1682" spans="8:8">
      <c r="H1682" s="85"/>
    </row>
    <row r="1683" spans="8:8">
      <c r="H1683" s="85"/>
    </row>
    <row r="1684" spans="8:8">
      <c r="H1684" s="85"/>
    </row>
    <row r="1685" spans="8:8">
      <c r="H1685" s="85"/>
    </row>
    <row r="1686" spans="8:8">
      <c r="H1686" s="85"/>
    </row>
    <row r="1687" spans="8:8">
      <c r="H1687" s="85"/>
    </row>
    <row r="1688" spans="8:8">
      <c r="H1688" s="85"/>
    </row>
    <row r="1689" spans="8:8">
      <c r="H1689" s="85"/>
    </row>
    <row r="1690" spans="8:8">
      <c r="H1690" s="85"/>
    </row>
    <row r="1691" spans="8:8">
      <c r="H1691" s="85"/>
    </row>
    <row r="1692" spans="8:8">
      <c r="H1692" s="85"/>
    </row>
    <row r="1693" spans="8:8">
      <c r="H1693" s="85"/>
    </row>
    <row r="1694" spans="8:8">
      <c r="H1694" s="85"/>
    </row>
    <row r="1695" spans="8:8">
      <c r="H1695" s="85"/>
    </row>
    <row r="1696" spans="8:8">
      <c r="H1696" s="85"/>
    </row>
    <row r="1697" spans="8:8">
      <c r="H1697" s="85"/>
    </row>
    <row r="1698" spans="8:8">
      <c r="H1698" s="85"/>
    </row>
    <row r="1699" spans="8:8">
      <c r="H1699" s="85"/>
    </row>
    <row r="1700" spans="8:8">
      <c r="H1700" s="85"/>
    </row>
    <row r="1701" spans="8:8">
      <c r="H1701" s="85"/>
    </row>
    <row r="1702" spans="8:8">
      <c r="H1702" s="85"/>
    </row>
    <row r="1703" spans="8:8">
      <c r="H1703" s="85"/>
    </row>
    <row r="1704" spans="8:8">
      <c r="H1704" s="85"/>
    </row>
    <row r="1705" spans="8:8">
      <c r="H1705" s="85"/>
    </row>
    <row r="1706" spans="8:8">
      <c r="H1706" s="85"/>
    </row>
    <row r="1707" spans="8:8">
      <c r="H1707" s="85"/>
    </row>
    <row r="1708" spans="8:8">
      <c r="H1708" s="85"/>
    </row>
    <row r="1709" spans="8:8">
      <c r="H1709" s="85"/>
    </row>
    <row r="1710" spans="8:8">
      <c r="H1710" s="85"/>
    </row>
    <row r="1711" spans="8:8">
      <c r="H1711" s="85"/>
    </row>
    <row r="1712" spans="8:8">
      <c r="H1712" s="85"/>
    </row>
    <row r="1713" spans="8:8">
      <c r="H1713" s="85"/>
    </row>
    <row r="1714" spans="8:8">
      <c r="H1714" s="85"/>
    </row>
    <row r="1715" spans="8:8">
      <c r="H1715" s="85"/>
    </row>
    <row r="1716" spans="8:8">
      <c r="H1716" s="85"/>
    </row>
    <row r="1717" spans="8:8">
      <c r="H1717" s="85"/>
    </row>
    <row r="1718" spans="8:8">
      <c r="H1718" s="85"/>
    </row>
    <row r="1719" spans="8:8">
      <c r="H1719" s="85"/>
    </row>
  </sheetData>
  <mergeCells count="28">
    <mergeCell ref="AA8:AA9"/>
    <mergeCell ref="P8:P9"/>
    <mergeCell ref="Q8:Q9"/>
    <mergeCell ref="R8:R9"/>
    <mergeCell ref="S8:S9"/>
    <mergeCell ref="T8:T9"/>
    <mergeCell ref="U8:U9"/>
    <mergeCell ref="V8:V9"/>
    <mergeCell ref="W8:W9"/>
    <mergeCell ref="X8:X9"/>
    <mergeCell ref="Y8:Y9"/>
    <mergeCell ref="Z8:Z9"/>
    <mergeCell ref="O8:O9"/>
    <mergeCell ref="A1:Z1"/>
    <mergeCell ref="A5:E5"/>
    <mergeCell ref="P5:T5"/>
    <mergeCell ref="B7:AA7"/>
    <mergeCell ref="A8:A9"/>
    <mergeCell ref="B8:B9"/>
    <mergeCell ref="C8:C9"/>
    <mergeCell ref="D8:D9"/>
    <mergeCell ref="E8:E9"/>
    <mergeCell ref="F8:G8"/>
    <mergeCell ref="I8:I9"/>
    <mergeCell ref="J8:J9"/>
    <mergeCell ref="K8:L8"/>
    <mergeCell ref="M8:M9"/>
    <mergeCell ref="N8:N9"/>
  </mergeCells>
  <dataValidations count="25">
    <dataValidation allowBlank="1" showInputMessage="1" showErrorMessage="1" prompt="Corresponde al número consecutivo que la entidad le asigne para enumerar las deudas." sqref="A8:A9 IW8:IW9 SS8:SS9 ACO8:ACO9 AMK8:AMK9 AWG8:AWG9 BGC8:BGC9 BPY8:BPY9 BZU8:BZU9 CJQ8:CJQ9 CTM8:CTM9 DDI8:DDI9 DNE8:DNE9 DXA8:DXA9 EGW8:EGW9 EQS8:EQS9 FAO8:FAO9 FKK8:FKK9 FUG8:FUG9 GEC8:GEC9 GNY8:GNY9 GXU8:GXU9 HHQ8:HHQ9 HRM8:HRM9 IBI8:IBI9 ILE8:ILE9 IVA8:IVA9 JEW8:JEW9 JOS8:JOS9 JYO8:JYO9 KIK8:KIK9 KSG8:KSG9 LCC8:LCC9 LLY8:LLY9 LVU8:LVU9 MFQ8:MFQ9 MPM8:MPM9 MZI8:MZI9 NJE8:NJE9 NTA8:NTA9 OCW8:OCW9 OMS8:OMS9 OWO8:OWO9 PGK8:PGK9 PQG8:PQG9 QAC8:QAC9 QJY8:QJY9 QTU8:QTU9 RDQ8:RDQ9 RNM8:RNM9 RXI8:RXI9 SHE8:SHE9 SRA8:SRA9 TAW8:TAW9 TKS8:TKS9 TUO8:TUO9 UEK8:UEK9 UOG8:UOG9 UYC8:UYC9 VHY8:VHY9 VRU8:VRU9 WBQ8:WBQ9 WLM8:WLM9 WVI8:WVI9 A65544:A65545 IW65544:IW65545 SS65544:SS65545 ACO65544:ACO65545 AMK65544:AMK65545 AWG65544:AWG65545 BGC65544:BGC65545 BPY65544:BPY65545 BZU65544:BZU65545 CJQ65544:CJQ65545 CTM65544:CTM65545 DDI65544:DDI65545 DNE65544:DNE65545 DXA65544:DXA65545 EGW65544:EGW65545 EQS65544:EQS65545 FAO65544:FAO65545 FKK65544:FKK65545 FUG65544:FUG65545 GEC65544:GEC65545 GNY65544:GNY65545 GXU65544:GXU65545 HHQ65544:HHQ65545 HRM65544:HRM65545 IBI65544:IBI65545 ILE65544:ILE65545 IVA65544:IVA65545 JEW65544:JEW65545 JOS65544:JOS65545 JYO65544:JYO65545 KIK65544:KIK65545 KSG65544:KSG65545 LCC65544:LCC65545 LLY65544:LLY65545 LVU65544:LVU65545 MFQ65544:MFQ65545 MPM65544:MPM65545 MZI65544:MZI65545 NJE65544:NJE65545 NTA65544:NTA65545 OCW65544:OCW65545 OMS65544:OMS65545 OWO65544:OWO65545 PGK65544:PGK65545 PQG65544:PQG65545 QAC65544:QAC65545 QJY65544:QJY65545 QTU65544:QTU65545 RDQ65544:RDQ65545 RNM65544:RNM65545 RXI65544:RXI65545 SHE65544:SHE65545 SRA65544:SRA65545 TAW65544:TAW65545 TKS65544:TKS65545 TUO65544:TUO65545 UEK65544:UEK65545 UOG65544:UOG65545 UYC65544:UYC65545 VHY65544:VHY65545 VRU65544:VRU65545 WBQ65544:WBQ65545 WLM65544:WLM65545 WVI65544:WVI65545 A131080:A131081 IW131080:IW131081 SS131080:SS131081 ACO131080:ACO131081 AMK131080:AMK131081 AWG131080:AWG131081 BGC131080:BGC131081 BPY131080:BPY131081 BZU131080:BZU131081 CJQ131080:CJQ131081 CTM131080:CTM131081 DDI131080:DDI131081 DNE131080:DNE131081 DXA131080:DXA131081 EGW131080:EGW131081 EQS131080:EQS131081 FAO131080:FAO131081 FKK131080:FKK131081 FUG131080:FUG131081 GEC131080:GEC131081 GNY131080:GNY131081 GXU131080:GXU131081 HHQ131080:HHQ131081 HRM131080:HRM131081 IBI131080:IBI131081 ILE131080:ILE131081 IVA131080:IVA131081 JEW131080:JEW131081 JOS131080:JOS131081 JYO131080:JYO131081 KIK131080:KIK131081 KSG131080:KSG131081 LCC131080:LCC131081 LLY131080:LLY131081 LVU131080:LVU131081 MFQ131080:MFQ131081 MPM131080:MPM131081 MZI131080:MZI131081 NJE131080:NJE131081 NTA131080:NTA131081 OCW131080:OCW131081 OMS131080:OMS131081 OWO131080:OWO131081 PGK131080:PGK131081 PQG131080:PQG131081 QAC131080:QAC131081 QJY131080:QJY131081 QTU131080:QTU131081 RDQ131080:RDQ131081 RNM131080:RNM131081 RXI131080:RXI131081 SHE131080:SHE131081 SRA131080:SRA131081 TAW131080:TAW131081 TKS131080:TKS131081 TUO131080:TUO131081 UEK131080:UEK131081 UOG131080:UOG131081 UYC131080:UYC131081 VHY131080:VHY131081 VRU131080:VRU131081 WBQ131080:WBQ131081 WLM131080:WLM131081 WVI131080:WVI131081 A196616:A196617 IW196616:IW196617 SS196616:SS196617 ACO196616:ACO196617 AMK196616:AMK196617 AWG196616:AWG196617 BGC196616:BGC196617 BPY196616:BPY196617 BZU196616:BZU196617 CJQ196616:CJQ196617 CTM196616:CTM196617 DDI196616:DDI196617 DNE196616:DNE196617 DXA196616:DXA196617 EGW196616:EGW196617 EQS196616:EQS196617 FAO196616:FAO196617 FKK196616:FKK196617 FUG196616:FUG196617 GEC196616:GEC196617 GNY196616:GNY196617 GXU196616:GXU196617 HHQ196616:HHQ196617 HRM196616:HRM196617 IBI196616:IBI196617 ILE196616:ILE196617 IVA196616:IVA196617 JEW196616:JEW196617 JOS196616:JOS196617 JYO196616:JYO196617 KIK196616:KIK196617 KSG196616:KSG196617 LCC196616:LCC196617 LLY196616:LLY196617 LVU196616:LVU196617 MFQ196616:MFQ196617 MPM196616:MPM196617 MZI196616:MZI196617 NJE196616:NJE196617 NTA196616:NTA196617 OCW196616:OCW196617 OMS196616:OMS196617 OWO196616:OWO196617 PGK196616:PGK196617 PQG196616:PQG196617 QAC196616:QAC196617 QJY196616:QJY196617 QTU196616:QTU196617 RDQ196616:RDQ196617 RNM196616:RNM196617 RXI196616:RXI196617 SHE196616:SHE196617 SRA196616:SRA196617 TAW196616:TAW196617 TKS196616:TKS196617 TUO196616:TUO196617 UEK196616:UEK196617 UOG196616:UOG196617 UYC196616:UYC196617 VHY196616:VHY196617 VRU196616:VRU196617 WBQ196616:WBQ196617 WLM196616:WLM196617 WVI196616:WVI196617 A262152:A262153 IW262152:IW262153 SS262152:SS262153 ACO262152:ACO262153 AMK262152:AMK262153 AWG262152:AWG262153 BGC262152:BGC262153 BPY262152:BPY262153 BZU262152:BZU262153 CJQ262152:CJQ262153 CTM262152:CTM262153 DDI262152:DDI262153 DNE262152:DNE262153 DXA262152:DXA262153 EGW262152:EGW262153 EQS262152:EQS262153 FAO262152:FAO262153 FKK262152:FKK262153 FUG262152:FUG262153 GEC262152:GEC262153 GNY262152:GNY262153 GXU262152:GXU262153 HHQ262152:HHQ262153 HRM262152:HRM262153 IBI262152:IBI262153 ILE262152:ILE262153 IVA262152:IVA262153 JEW262152:JEW262153 JOS262152:JOS262153 JYO262152:JYO262153 KIK262152:KIK262153 KSG262152:KSG262153 LCC262152:LCC262153 LLY262152:LLY262153 LVU262152:LVU262153 MFQ262152:MFQ262153 MPM262152:MPM262153 MZI262152:MZI262153 NJE262152:NJE262153 NTA262152:NTA262153 OCW262152:OCW262153 OMS262152:OMS262153 OWO262152:OWO262153 PGK262152:PGK262153 PQG262152:PQG262153 QAC262152:QAC262153 QJY262152:QJY262153 QTU262152:QTU262153 RDQ262152:RDQ262153 RNM262152:RNM262153 RXI262152:RXI262153 SHE262152:SHE262153 SRA262152:SRA262153 TAW262152:TAW262153 TKS262152:TKS262153 TUO262152:TUO262153 UEK262152:UEK262153 UOG262152:UOG262153 UYC262152:UYC262153 VHY262152:VHY262153 VRU262152:VRU262153 WBQ262152:WBQ262153 WLM262152:WLM262153 WVI262152:WVI262153 A327688:A327689 IW327688:IW327689 SS327688:SS327689 ACO327688:ACO327689 AMK327688:AMK327689 AWG327688:AWG327689 BGC327688:BGC327689 BPY327688:BPY327689 BZU327688:BZU327689 CJQ327688:CJQ327689 CTM327688:CTM327689 DDI327688:DDI327689 DNE327688:DNE327689 DXA327688:DXA327689 EGW327688:EGW327689 EQS327688:EQS327689 FAO327688:FAO327689 FKK327688:FKK327689 FUG327688:FUG327689 GEC327688:GEC327689 GNY327688:GNY327689 GXU327688:GXU327689 HHQ327688:HHQ327689 HRM327688:HRM327689 IBI327688:IBI327689 ILE327688:ILE327689 IVA327688:IVA327689 JEW327688:JEW327689 JOS327688:JOS327689 JYO327688:JYO327689 KIK327688:KIK327689 KSG327688:KSG327689 LCC327688:LCC327689 LLY327688:LLY327689 LVU327688:LVU327689 MFQ327688:MFQ327689 MPM327688:MPM327689 MZI327688:MZI327689 NJE327688:NJE327689 NTA327688:NTA327689 OCW327688:OCW327689 OMS327688:OMS327689 OWO327688:OWO327689 PGK327688:PGK327689 PQG327688:PQG327689 QAC327688:QAC327689 QJY327688:QJY327689 QTU327688:QTU327689 RDQ327688:RDQ327689 RNM327688:RNM327689 RXI327688:RXI327689 SHE327688:SHE327689 SRA327688:SRA327689 TAW327688:TAW327689 TKS327688:TKS327689 TUO327688:TUO327689 UEK327688:UEK327689 UOG327688:UOG327689 UYC327688:UYC327689 VHY327688:VHY327689 VRU327688:VRU327689 WBQ327688:WBQ327689 WLM327688:WLM327689 WVI327688:WVI327689 A393224:A393225 IW393224:IW393225 SS393224:SS393225 ACO393224:ACO393225 AMK393224:AMK393225 AWG393224:AWG393225 BGC393224:BGC393225 BPY393224:BPY393225 BZU393224:BZU393225 CJQ393224:CJQ393225 CTM393224:CTM393225 DDI393224:DDI393225 DNE393224:DNE393225 DXA393224:DXA393225 EGW393224:EGW393225 EQS393224:EQS393225 FAO393224:FAO393225 FKK393224:FKK393225 FUG393224:FUG393225 GEC393224:GEC393225 GNY393224:GNY393225 GXU393224:GXU393225 HHQ393224:HHQ393225 HRM393224:HRM393225 IBI393224:IBI393225 ILE393224:ILE393225 IVA393224:IVA393225 JEW393224:JEW393225 JOS393224:JOS393225 JYO393224:JYO393225 KIK393224:KIK393225 KSG393224:KSG393225 LCC393224:LCC393225 LLY393224:LLY393225 LVU393224:LVU393225 MFQ393224:MFQ393225 MPM393224:MPM393225 MZI393224:MZI393225 NJE393224:NJE393225 NTA393224:NTA393225 OCW393224:OCW393225 OMS393224:OMS393225 OWO393224:OWO393225 PGK393224:PGK393225 PQG393224:PQG393225 QAC393224:QAC393225 QJY393224:QJY393225 QTU393224:QTU393225 RDQ393224:RDQ393225 RNM393224:RNM393225 RXI393224:RXI393225 SHE393224:SHE393225 SRA393224:SRA393225 TAW393224:TAW393225 TKS393224:TKS393225 TUO393224:TUO393225 UEK393224:UEK393225 UOG393224:UOG393225 UYC393224:UYC393225 VHY393224:VHY393225 VRU393224:VRU393225 WBQ393224:WBQ393225 WLM393224:WLM393225 WVI393224:WVI393225 A458760:A458761 IW458760:IW458761 SS458760:SS458761 ACO458760:ACO458761 AMK458760:AMK458761 AWG458760:AWG458761 BGC458760:BGC458761 BPY458760:BPY458761 BZU458760:BZU458761 CJQ458760:CJQ458761 CTM458760:CTM458761 DDI458760:DDI458761 DNE458760:DNE458761 DXA458760:DXA458761 EGW458760:EGW458761 EQS458760:EQS458761 FAO458760:FAO458761 FKK458760:FKK458761 FUG458760:FUG458761 GEC458760:GEC458761 GNY458760:GNY458761 GXU458760:GXU458761 HHQ458760:HHQ458761 HRM458760:HRM458761 IBI458760:IBI458761 ILE458760:ILE458761 IVA458760:IVA458761 JEW458760:JEW458761 JOS458760:JOS458761 JYO458760:JYO458761 KIK458760:KIK458761 KSG458760:KSG458761 LCC458760:LCC458761 LLY458760:LLY458761 LVU458760:LVU458761 MFQ458760:MFQ458761 MPM458760:MPM458761 MZI458760:MZI458761 NJE458760:NJE458761 NTA458760:NTA458761 OCW458760:OCW458761 OMS458760:OMS458761 OWO458760:OWO458761 PGK458760:PGK458761 PQG458760:PQG458761 QAC458760:QAC458761 QJY458760:QJY458761 QTU458760:QTU458761 RDQ458760:RDQ458761 RNM458760:RNM458761 RXI458760:RXI458761 SHE458760:SHE458761 SRA458760:SRA458761 TAW458760:TAW458761 TKS458760:TKS458761 TUO458760:TUO458761 UEK458760:UEK458761 UOG458760:UOG458761 UYC458760:UYC458761 VHY458760:VHY458761 VRU458760:VRU458761 WBQ458760:WBQ458761 WLM458760:WLM458761 WVI458760:WVI458761 A524296:A524297 IW524296:IW524297 SS524296:SS524297 ACO524296:ACO524297 AMK524296:AMK524297 AWG524296:AWG524297 BGC524296:BGC524297 BPY524296:BPY524297 BZU524296:BZU524297 CJQ524296:CJQ524297 CTM524296:CTM524297 DDI524296:DDI524297 DNE524296:DNE524297 DXA524296:DXA524297 EGW524296:EGW524297 EQS524296:EQS524297 FAO524296:FAO524297 FKK524296:FKK524297 FUG524296:FUG524297 GEC524296:GEC524297 GNY524296:GNY524297 GXU524296:GXU524297 HHQ524296:HHQ524297 HRM524296:HRM524297 IBI524296:IBI524297 ILE524296:ILE524297 IVA524296:IVA524297 JEW524296:JEW524297 JOS524296:JOS524297 JYO524296:JYO524297 KIK524296:KIK524297 KSG524296:KSG524297 LCC524296:LCC524297 LLY524296:LLY524297 LVU524296:LVU524297 MFQ524296:MFQ524297 MPM524296:MPM524297 MZI524296:MZI524297 NJE524296:NJE524297 NTA524296:NTA524297 OCW524296:OCW524297 OMS524296:OMS524297 OWO524296:OWO524297 PGK524296:PGK524297 PQG524296:PQG524297 QAC524296:QAC524297 QJY524296:QJY524297 QTU524296:QTU524297 RDQ524296:RDQ524297 RNM524296:RNM524297 RXI524296:RXI524297 SHE524296:SHE524297 SRA524296:SRA524297 TAW524296:TAW524297 TKS524296:TKS524297 TUO524296:TUO524297 UEK524296:UEK524297 UOG524296:UOG524297 UYC524296:UYC524297 VHY524296:VHY524297 VRU524296:VRU524297 WBQ524296:WBQ524297 WLM524296:WLM524297 WVI524296:WVI524297 A589832:A589833 IW589832:IW589833 SS589832:SS589833 ACO589832:ACO589833 AMK589832:AMK589833 AWG589832:AWG589833 BGC589832:BGC589833 BPY589832:BPY589833 BZU589832:BZU589833 CJQ589832:CJQ589833 CTM589832:CTM589833 DDI589832:DDI589833 DNE589832:DNE589833 DXA589832:DXA589833 EGW589832:EGW589833 EQS589832:EQS589833 FAO589832:FAO589833 FKK589832:FKK589833 FUG589832:FUG589833 GEC589832:GEC589833 GNY589832:GNY589833 GXU589832:GXU589833 HHQ589832:HHQ589833 HRM589832:HRM589833 IBI589832:IBI589833 ILE589832:ILE589833 IVA589832:IVA589833 JEW589832:JEW589833 JOS589832:JOS589833 JYO589832:JYO589833 KIK589832:KIK589833 KSG589832:KSG589833 LCC589832:LCC589833 LLY589832:LLY589833 LVU589832:LVU589833 MFQ589832:MFQ589833 MPM589832:MPM589833 MZI589832:MZI589833 NJE589832:NJE589833 NTA589832:NTA589833 OCW589832:OCW589833 OMS589832:OMS589833 OWO589832:OWO589833 PGK589832:PGK589833 PQG589832:PQG589833 QAC589832:QAC589833 QJY589832:QJY589833 QTU589832:QTU589833 RDQ589832:RDQ589833 RNM589832:RNM589833 RXI589832:RXI589833 SHE589832:SHE589833 SRA589832:SRA589833 TAW589832:TAW589833 TKS589832:TKS589833 TUO589832:TUO589833 UEK589832:UEK589833 UOG589832:UOG589833 UYC589832:UYC589833 VHY589832:VHY589833 VRU589832:VRU589833 WBQ589832:WBQ589833 WLM589832:WLM589833 WVI589832:WVI589833 A655368:A655369 IW655368:IW655369 SS655368:SS655369 ACO655368:ACO655369 AMK655368:AMK655369 AWG655368:AWG655369 BGC655368:BGC655369 BPY655368:BPY655369 BZU655368:BZU655369 CJQ655368:CJQ655369 CTM655368:CTM655369 DDI655368:DDI655369 DNE655368:DNE655369 DXA655368:DXA655369 EGW655368:EGW655369 EQS655368:EQS655369 FAO655368:FAO655369 FKK655368:FKK655369 FUG655368:FUG655369 GEC655368:GEC655369 GNY655368:GNY655369 GXU655368:GXU655369 HHQ655368:HHQ655369 HRM655368:HRM655369 IBI655368:IBI655369 ILE655368:ILE655369 IVA655368:IVA655369 JEW655368:JEW655369 JOS655368:JOS655369 JYO655368:JYO655369 KIK655368:KIK655369 KSG655368:KSG655369 LCC655368:LCC655369 LLY655368:LLY655369 LVU655368:LVU655369 MFQ655368:MFQ655369 MPM655368:MPM655369 MZI655368:MZI655369 NJE655368:NJE655369 NTA655368:NTA655369 OCW655368:OCW655369 OMS655368:OMS655369 OWO655368:OWO655369 PGK655368:PGK655369 PQG655368:PQG655369 QAC655368:QAC655369 QJY655368:QJY655369 QTU655368:QTU655369 RDQ655368:RDQ655369 RNM655368:RNM655369 RXI655368:RXI655369 SHE655368:SHE655369 SRA655368:SRA655369 TAW655368:TAW655369 TKS655368:TKS655369 TUO655368:TUO655369 UEK655368:UEK655369 UOG655368:UOG655369 UYC655368:UYC655369 VHY655368:VHY655369 VRU655368:VRU655369 WBQ655368:WBQ655369 WLM655368:WLM655369 WVI655368:WVI655369 A720904:A720905 IW720904:IW720905 SS720904:SS720905 ACO720904:ACO720905 AMK720904:AMK720905 AWG720904:AWG720905 BGC720904:BGC720905 BPY720904:BPY720905 BZU720904:BZU720905 CJQ720904:CJQ720905 CTM720904:CTM720905 DDI720904:DDI720905 DNE720904:DNE720905 DXA720904:DXA720905 EGW720904:EGW720905 EQS720904:EQS720905 FAO720904:FAO720905 FKK720904:FKK720905 FUG720904:FUG720905 GEC720904:GEC720905 GNY720904:GNY720905 GXU720904:GXU720905 HHQ720904:HHQ720905 HRM720904:HRM720905 IBI720904:IBI720905 ILE720904:ILE720905 IVA720904:IVA720905 JEW720904:JEW720905 JOS720904:JOS720905 JYO720904:JYO720905 KIK720904:KIK720905 KSG720904:KSG720905 LCC720904:LCC720905 LLY720904:LLY720905 LVU720904:LVU720905 MFQ720904:MFQ720905 MPM720904:MPM720905 MZI720904:MZI720905 NJE720904:NJE720905 NTA720904:NTA720905 OCW720904:OCW720905 OMS720904:OMS720905 OWO720904:OWO720905 PGK720904:PGK720905 PQG720904:PQG720905 QAC720904:QAC720905 QJY720904:QJY720905 QTU720904:QTU720905 RDQ720904:RDQ720905 RNM720904:RNM720905 RXI720904:RXI720905 SHE720904:SHE720905 SRA720904:SRA720905 TAW720904:TAW720905 TKS720904:TKS720905 TUO720904:TUO720905 UEK720904:UEK720905 UOG720904:UOG720905 UYC720904:UYC720905 VHY720904:VHY720905 VRU720904:VRU720905 WBQ720904:WBQ720905 WLM720904:WLM720905 WVI720904:WVI720905 A786440:A786441 IW786440:IW786441 SS786440:SS786441 ACO786440:ACO786441 AMK786440:AMK786441 AWG786440:AWG786441 BGC786440:BGC786441 BPY786440:BPY786441 BZU786440:BZU786441 CJQ786440:CJQ786441 CTM786440:CTM786441 DDI786440:DDI786441 DNE786440:DNE786441 DXA786440:DXA786441 EGW786440:EGW786441 EQS786440:EQS786441 FAO786440:FAO786441 FKK786440:FKK786441 FUG786440:FUG786441 GEC786440:GEC786441 GNY786440:GNY786441 GXU786440:GXU786441 HHQ786440:HHQ786441 HRM786440:HRM786441 IBI786440:IBI786441 ILE786440:ILE786441 IVA786440:IVA786441 JEW786440:JEW786441 JOS786440:JOS786441 JYO786440:JYO786441 KIK786440:KIK786441 KSG786440:KSG786441 LCC786440:LCC786441 LLY786440:LLY786441 LVU786440:LVU786441 MFQ786440:MFQ786441 MPM786440:MPM786441 MZI786440:MZI786441 NJE786440:NJE786441 NTA786440:NTA786441 OCW786440:OCW786441 OMS786440:OMS786441 OWO786440:OWO786441 PGK786440:PGK786441 PQG786440:PQG786441 QAC786440:QAC786441 QJY786440:QJY786441 QTU786440:QTU786441 RDQ786440:RDQ786441 RNM786440:RNM786441 RXI786440:RXI786441 SHE786440:SHE786441 SRA786440:SRA786441 TAW786440:TAW786441 TKS786440:TKS786441 TUO786440:TUO786441 UEK786440:UEK786441 UOG786440:UOG786441 UYC786440:UYC786441 VHY786440:VHY786441 VRU786440:VRU786441 WBQ786440:WBQ786441 WLM786440:WLM786441 WVI786440:WVI786441 A851976:A851977 IW851976:IW851977 SS851976:SS851977 ACO851976:ACO851977 AMK851976:AMK851977 AWG851976:AWG851977 BGC851976:BGC851977 BPY851976:BPY851977 BZU851976:BZU851977 CJQ851976:CJQ851977 CTM851976:CTM851977 DDI851976:DDI851977 DNE851976:DNE851977 DXA851976:DXA851977 EGW851976:EGW851977 EQS851976:EQS851977 FAO851976:FAO851977 FKK851976:FKK851977 FUG851976:FUG851977 GEC851976:GEC851977 GNY851976:GNY851977 GXU851976:GXU851977 HHQ851976:HHQ851977 HRM851976:HRM851977 IBI851976:IBI851977 ILE851976:ILE851977 IVA851976:IVA851977 JEW851976:JEW851977 JOS851976:JOS851977 JYO851976:JYO851977 KIK851976:KIK851977 KSG851976:KSG851977 LCC851976:LCC851977 LLY851976:LLY851977 LVU851976:LVU851977 MFQ851976:MFQ851977 MPM851976:MPM851977 MZI851976:MZI851977 NJE851976:NJE851977 NTA851976:NTA851977 OCW851976:OCW851977 OMS851976:OMS851977 OWO851976:OWO851977 PGK851976:PGK851977 PQG851976:PQG851977 QAC851976:QAC851977 QJY851976:QJY851977 QTU851976:QTU851977 RDQ851976:RDQ851977 RNM851976:RNM851977 RXI851976:RXI851977 SHE851976:SHE851977 SRA851976:SRA851977 TAW851976:TAW851977 TKS851976:TKS851977 TUO851976:TUO851977 UEK851976:UEK851977 UOG851976:UOG851977 UYC851976:UYC851977 VHY851976:VHY851977 VRU851976:VRU851977 WBQ851976:WBQ851977 WLM851976:WLM851977 WVI851976:WVI851977 A917512:A917513 IW917512:IW917513 SS917512:SS917513 ACO917512:ACO917513 AMK917512:AMK917513 AWG917512:AWG917513 BGC917512:BGC917513 BPY917512:BPY917513 BZU917512:BZU917513 CJQ917512:CJQ917513 CTM917512:CTM917513 DDI917512:DDI917513 DNE917512:DNE917513 DXA917512:DXA917513 EGW917512:EGW917513 EQS917512:EQS917513 FAO917512:FAO917513 FKK917512:FKK917513 FUG917512:FUG917513 GEC917512:GEC917513 GNY917512:GNY917513 GXU917512:GXU917513 HHQ917512:HHQ917513 HRM917512:HRM917513 IBI917512:IBI917513 ILE917512:ILE917513 IVA917512:IVA917513 JEW917512:JEW917513 JOS917512:JOS917513 JYO917512:JYO917513 KIK917512:KIK917513 KSG917512:KSG917513 LCC917512:LCC917513 LLY917512:LLY917513 LVU917512:LVU917513 MFQ917512:MFQ917513 MPM917512:MPM917513 MZI917512:MZI917513 NJE917512:NJE917513 NTA917512:NTA917513 OCW917512:OCW917513 OMS917512:OMS917513 OWO917512:OWO917513 PGK917512:PGK917513 PQG917512:PQG917513 QAC917512:QAC917513 QJY917512:QJY917513 QTU917512:QTU917513 RDQ917512:RDQ917513 RNM917512:RNM917513 RXI917512:RXI917513 SHE917512:SHE917513 SRA917512:SRA917513 TAW917512:TAW917513 TKS917512:TKS917513 TUO917512:TUO917513 UEK917512:UEK917513 UOG917512:UOG917513 UYC917512:UYC917513 VHY917512:VHY917513 VRU917512:VRU917513 WBQ917512:WBQ917513 WLM917512:WLM917513 WVI917512:WVI917513 A983048:A983049 IW983048:IW983049 SS983048:SS983049 ACO983048:ACO983049 AMK983048:AMK983049 AWG983048:AWG983049 BGC983048:BGC983049 BPY983048:BPY983049 BZU983048:BZU983049 CJQ983048:CJQ983049 CTM983048:CTM983049 DDI983048:DDI983049 DNE983048:DNE983049 DXA983048:DXA983049 EGW983048:EGW983049 EQS983048:EQS983049 FAO983048:FAO983049 FKK983048:FKK983049 FUG983048:FUG983049 GEC983048:GEC983049 GNY983048:GNY983049 GXU983048:GXU983049 HHQ983048:HHQ983049 HRM983048:HRM983049 IBI983048:IBI983049 ILE983048:ILE983049 IVA983048:IVA983049 JEW983048:JEW983049 JOS983048:JOS983049 JYO983048:JYO983049 KIK983048:KIK983049 KSG983048:KSG983049 LCC983048:LCC983049 LLY983048:LLY983049 LVU983048:LVU983049 MFQ983048:MFQ983049 MPM983048:MPM983049 MZI983048:MZI983049 NJE983048:NJE983049 NTA983048:NTA983049 OCW983048:OCW983049 OMS983048:OMS983049 OWO983048:OWO983049 PGK983048:PGK983049 PQG983048:PQG983049 QAC983048:QAC983049 QJY983048:QJY983049 QTU983048:QTU983049 RDQ983048:RDQ983049 RNM983048:RNM983049 RXI983048:RXI983049 SHE983048:SHE983049 SRA983048:SRA983049 TAW983048:TAW983049 TKS983048:TKS983049 TUO983048:TUO983049 UEK983048:UEK983049 UOG983048:UOG983049 UYC983048:UYC983049 VHY983048:VHY983049 VRU983048:VRU983049 WBQ983048:WBQ983049 WLM983048:WLM983049 WVI983048:WVI983049"/>
    <dataValidation allowBlank="1" showInputMessage="1" showErrorMessage="1" prompt="Obra, bien o servicio por el cual se contrató el crédito." sqref="B8:B9 IX8:IX9 ST8:ST9 ACP8:ACP9 AML8:AML9 AWH8:AWH9 BGD8:BGD9 BPZ8:BPZ9 BZV8:BZV9 CJR8:CJR9 CTN8:CTN9 DDJ8:DDJ9 DNF8:DNF9 DXB8:DXB9 EGX8:EGX9 EQT8:EQT9 FAP8:FAP9 FKL8:FKL9 FUH8:FUH9 GED8:GED9 GNZ8:GNZ9 GXV8:GXV9 HHR8:HHR9 HRN8:HRN9 IBJ8:IBJ9 ILF8:ILF9 IVB8:IVB9 JEX8:JEX9 JOT8:JOT9 JYP8:JYP9 KIL8:KIL9 KSH8:KSH9 LCD8:LCD9 LLZ8:LLZ9 LVV8:LVV9 MFR8:MFR9 MPN8:MPN9 MZJ8:MZJ9 NJF8:NJF9 NTB8:NTB9 OCX8:OCX9 OMT8:OMT9 OWP8:OWP9 PGL8:PGL9 PQH8:PQH9 QAD8:QAD9 QJZ8:QJZ9 QTV8:QTV9 RDR8:RDR9 RNN8:RNN9 RXJ8:RXJ9 SHF8:SHF9 SRB8:SRB9 TAX8:TAX9 TKT8:TKT9 TUP8:TUP9 UEL8:UEL9 UOH8:UOH9 UYD8:UYD9 VHZ8:VHZ9 VRV8:VRV9 WBR8:WBR9 WLN8:WLN9 WVJ8:WVJ9 B65544:B65545 IX65544:IX65545 ST65544:ST65545 ACP65544:ACP65545 AML65544:AML65545 AWH65544:AWH65545 BGD65544:BGD65545 BPZ65544:BPZ65545 BZV65544:BZV65545 CJR65544:CJR65545 CTN65544:CTN65545 DDJ65544:DDJ65545 DNF65544:DNF65545 DXB65544:DXB65545 EGX65544:EGX65545 EQT65544:EQT65545 FAP65544:FAP65545 FKL65544:FKL65545 FUH65544:FUH65545 GED65544:GED65545 GNZ65544:GNZ65545 GXV65544:GXV65545 HHR65544:HHR65545 HRN65544:HRN65545 IBJ65544:IBJ65545 ILF65544:ILF65545 IVB65544:IVB65545 JEX65544:JEX65545 JOT65544:JOT65545 JYP65544:JYP65545 KIL65544:KIL65545 KSH65544:KSH65545 LCD65544:LCD65545 LLZ65544:LLZ65545 LVV65544:LVV65545 MFR65544:MFR65545 MPN65544:MPN65545 MZJ65544:MZJ65545 NJF65544:NJF65545 NTB65544:NTB65545 OCX65544:OCX65545 OMT65544:OMT65545 OWP65544:OWP65545 PGL65544:PGL65545 PQH65544:PQH65545 QAD65544:QAD65545 QJZ65544:QJZ65545 QTV65544:QTV65545 RDR65544:RDR65545 RNN65544:RNN65545 RXJ65544:RXJ65545 SHF65544:SHF65545 SRB65544:SRB65545 TAX65544:TAX65545 TKT65544:TKT65545 TUP65544:TUP65545 UEL65544:UEL65545 UOH65544:UOH65545 UYD65544:UYD65545 VHZ65544:VHZ65545 VRV65544:VRV65545 WBR65544:WBR65545 WLN65544:WLN65545 WVJ65544:WVJ65545 B131080:B131081 IX131080:IX131081 ST131080:ST131081 ACP131080:ACP131081 AML131080:AML131081 AWH131080:AWH131081 BGD131080:BGD131081 BPZ131080:BPZ131081 BZV131080:BZV131081 CJR131080:CJR131081 CTN131080:CTN131081 DDJ131080:DDJ131081 DNF131080:DNF131081 DXB131080:DXB131081 EGX131080:EGX131081 EQT131080:EQT131081 FAP131080:FAP131081 FKL131080:FKL131081 FUH131080:FUH131081 GED131080:GED131081 GNZ131080:GNZ131081 GXV131080:GXV131081 HHR131080:HHR131081 HRN131080:HRN131081 IBJ131080:IBJ131081 ILF131080:ILF131081 IVB131080:IVB131081 JEX131080:JEX131081 JOT131080:JOT131081 JYP131080:JYP131081 KIL131080:KIL131081 KSH131080:KSH131081 LCD131080:LCD131081 LLZ131080:LLZ131081 LVV131080:LVV131081 MFR131080:MFR131081 MPN131080:MPN131081 MZJ131080:MZJ131081 NJF131080:NJF131081 NTB131080:NTB131081 OCX131080:OCX131081 OMT131080:OMT131081 OWP131080:OWP131081 PGL131080:PGL131081 PQH131080:PQH131081 QAD131080:QAD131081 QJZ131080:QJZ131081 QTV131080:QTV131081 RDR131080:RDR131081 RNN131080:RNN131081 RXJ131080:RXJ131081 SHF131080:SHF131081 SRB131080:SRB131081 TAX131080:TAX131081 TKT131080:TKT131081 TUP131080:TUP131081 UEL131080:UEL131081 UOH131080:UOH131081 UYD131080:UYD131081 VHZ131080:VHZ131081 VRV131080:VRV131081 WBR131080:WBR131081 WLN131080:WLN131081 WVJ131080:WVJ131081 B196616:B196617 IX196616:IX196617 ST196616:ST196617 ACP196616:ACP196617 AML196616:AML196617 AWH196616:AWH196617 BGD196616:BGD196617 BPZ196616:BPZ196617 BZV196616:BZV196617 CJR196616:CJR196617 CTN196616:CTN196617 DDJ196616:DDJ196617 DNF196616:DNF196617 DXB196616:DXB196617 EGX196616:EGX196617 EQT196616:EQT196617 FAP196616:FAP196617 FKL196616:FKL196617 FUH196616:FUH196617 GED196616:GED196617 GNZ196616:GNZ196617 GXV196616:GXV196617 HHR196616:HHR196617 HRN196616:HRN196617 IBJ196616:IBJ196617 ILF196616:ILF196617 IVB196616:IVB196617 JEX196616:JEX196617 JOT196616:JOT196617 JYP196616:JYP196617 KIL196616:KIL196617 KSH196616:KSH196617 LCD196616:LCD196617 LLZ196616:LLZ196617 LVV196616:LVV196617 MFR196616:MFR196617 MPN196616:MPN196617 MZJ196616:MZJ196617 NJF196616:NJF196617 NTB196616:NTB196617 OCX196616:OCX196617 OMT196616:OMT196617 OWP196616:OWP196617 PGL196616:PGL196617 PQH196616:PQH196617 QAD196616:QAD196617 QJZ196616:QJZ196617 QTV196616:QTV196617 RDR196616:RDR196617 RNN196616:RNN196617 RXJ196616:RXJ196617 SHF196616:SHF196617 SRB196616:SRB196617 TAX196616:TAX196617 TKT196616:TKT196617 TUP196616:TUP196617 UEL196616:UEL196617 UOH196616:UOH196617 UYD196616:UYD196617 VHZ196616:VHZ196617 VRV196616:VRV196617 WBR196616:WBR196617 WLN196616:WLN196617 WVJ196616:WVJ196617 B262152:B262153 IX262152:IX262153 ST262152:ST262153 ACP262152:ACP262153 AML262152:AML262153 AWH262152:AWH262153 BGD262152:BGD262153 BPZ262152:BPZ262153 BZV262152:BZV262153 CJR262152:CJR262153 CTN262152:CTN262153 DDJ262152:DDJ262153 DNF262152:DNF262153 DXB262152:DXB262153 EGX262152:EGX262153 EQT262152:EQT262153 FAP262152:FAP262153 FKL262152:FKL262153 FUH262152:FUH262153 GED262152:GED262153 GNZ262152:GNZ262153 GXV262152:GXV262153 HHR262152:HHR262153 HRN262152:HRN262153 IBJ262152:IBJ262153 ILF262152:ILF262153 IVB262152:IVB262153 JEX262152:JEX262153 JOT262152:JOT262153 JYP262152:JYP262153 KIL262152:KIL262153 KSH262152:KSH262153 LCD262152:LCD262153 LLZ262152:LLZ262153 LVV262152:LVV262153 MFR262152:MFR262153 MPN262152:MPN262153 MZJ262152:MZJ262153 NJF262152:NJF262153 NTB262152:NTB262153 OCX262152:OCX262153 OMT262152:OMT262153 OWP262152:OWP262153 PGL262152:PGL262153 PQH262152:PQH262153 QAD262152:QAD262153 QJZ262152:QJZ262153 QTV262152:QTV262153 RDR262152:RDR262153 RNN262152:RNN262153 RXJ262152:RXJ262153 SHF262152:SHF262153 SRB262152:SRB262153 TAX262152:TAX262153 TKT262152:TKT262153 TUP262152:TUP262153 UEL262152:UEL262153 UOH262152:UOH262153 UYD262152:UYD262153 VHZ262152:VHZ262153 VRV262152:VRV262153 WBR262152:WBR262153 WLN262152:WLN262153 WVJ262152:WVJ262153 B327688:B327689 IX327688:IX327689 ST327688:ST327689 ACP327688:ACP327689 AML327688:AML327689 AWH327688:AWH327689 BGD327688:BGD327689 BPZ327688:BPZ327689 BZV327688:BZV327689 CJR327688:CJR327689 CTN327688:CTN327689 DDJ327688:DDJ327689 DNF327688:DNF327689 DXB327688:DXB327689 EGX327688:EGX327689 EQT327688:EQT327689 FAP327688:FAP327689 FKL327688:FKL327689 FUH327688:FUH327689 GED327688:GED327689 GNZ327688:GNZ327689 GXV327688:GXV327689 HHR327688:HHR327689 HRN327688:HRN327689 IBJ327688:IBJ327689 ILF327688:ILF327689 IVB327688:IVB327689 JEX327688:JEX327689 JOT327688:JOT327689 JYP327688:JYP327689 KIL327688:KIL327689 KSH327688:KSH327689 LCD327688:LCD327689 LLZ327688:LLZ327689 LVV327688:LVV327689 MFR327688:MFR327689 MPN327688:MPN327689 MZJ327688:MZJ327689 NJF327688:NJF327689 NTB327688:NTB327689 OCX327688:OCX327689 OMT327688:OMT327689 OWP327688:OWP327689 PGL327688:PGL327689 PQH327688:PQH327689 QAD327688:QAD327689 QJZ327688:QJZ327689 QTV327688:QTV327689 RDR327688:RDR327689 RNN327688:RNN327689 RXJ327688:RXJ327689 SHF327688:SHF327689 SRB327688:SRB327689 TAX327688:TAX327689 TKT327688:TKT327689 TUP327688:TUP327689 UEL327688:UEL327689 UOH327688:UOH327689 UYD327688:UYD327689 VHZ327688:VHZ327689 VRV327688:VRV327689 WBR327688:WBR327689 WLN327688:WLN327689 WVJ327688:WVJ327689 B393224:B393225 IX393224:IX393225 ST393224:ST393225 ACP393224:ACP393225 AML393224:AML393225 AWH393224:AWH393225 BGD393224:BGD393225 BPZ393224:BPZ393225 BZV393224:BZV393225 CJR393224:CJR393225 CTN393224:CTN393225 DDJ393224:DDJ393225 DNF393224:DNF393225 DXB393224:DXB393225 EGX393224:EGX393225 EQT393224:EQT393225 FAP393224:FAP393225 FKL393224:FKL393225 FUH393224:FUH393225 GED393224:GED393225 GNZ393224:GNZ393225 GXV393224:GXV393225 HHR393224:HHR393225 HRN393224:HRN393225 IBJ393224:IBJ393225 ILF393224:ILF393225 IVB393224:IVB393225 JEX393224:JEX393225 JOT393224:JOT393225 JYP393224:JYP393225 KIL393224:KIL393225 KSH393224:KSH393225 LCD393224:LCD393225 LLZ393224:LLZ393225 LVV393224:LVV393225 MFR393224:MFR393225 MPN393224:MPN393225 MZJ393224:MZJ393225 NJF393224:NJF393225 NTB393224:NTB393225 OCX393224:OCX393225 OMT393224:OMT393225 OWP393224:OWP393225 PGL393224:PGL393225 PQH393224:PQH393225 QAD393224:QAD393225 QJZ393224:QJZ393225 QTV393224:QTV393225 RDR393224:RDR393225 RNN393224:RNN393225 RXJ393224:RXJ393225 SHF393224:SHF393225 SRB393224:SRB393225 TAX393224:TAX393225 TKT393224:TKT393225 TUP393224:TUP393225 UEL393224:UEL393225 UOH393224:UOH393225 UYD393224:UYD393225 VHZ393224:VHZ393225 VRV393224:VRV393225 WBR393224:WBR393225 WLN393224:WLN393225 WVJ393224:WVJ393225 B458760:B458761 IX458760:IX458761 ST458760:ST458761 ACP458760:ACP458761 AML458760:AML458761 AWH458760:AWH458761 BGD458760:BGD458761 BPZ458760:BPZ458761 BZV458760:BZV458761 CJR458760:CJR458761 CTN458760:CTN458761 DDJ458760:DDJ458761 DNF458760:DNF458761 DXB458760:DXB458761 EGX458760:EGX458761 EQT458760:EQT458761 FAP458760:FAP458761 FKL458760:FKL458761 FUH458760:FUH458761 GED458760:GED458761 GNZ458760:GNZ458761 GXV458760:GXV458761 HHR458760:HHR458761 HRN458760:HRN458761 IBJ458760:IBJ458761 ILF458760:ILF458761 IVB458760:IVB458761 JEX458760:JEX458761 JOT458760:JOT458761 JYP458760:JYP458761 KIL458760:KIL458761 KSH458760:KSH458761 LCD458760:LCD458761 LLZ458760:LLZ458761 LVV458760:LVV458761 MFR458760:MFR458761 MPN458760:MPN458761 MZJ458760:MZJ458761 NJF458760:NJF458761 NTB458760:NTB458761 OCX458760:OCX458761 OMT458760:OMT458761 OWP458760:OWP458761 PGL458760:PGL458761 PQH458760:PQH458761 QAD458760:QAD458761 QJZ458760:QJZ458761 QTV458760:QTV458761 RDR458760:RDR458761 RNN458760:RNN458761 RXJ458760:RXJ458761 SHF458760:SHF458761 SRB458760:SRB458761 TAX458760:TAX458761 TKT458760:TKT458761 TUP458760:TUP458761 UEL458760:UEL458761 UOH458760:UOH458761 UYD458760:UYD458761 VHZ458760:VHZ458761 VRV458760:VRV458761 WBR458760:WBR458761 WLN458760:WLN458761 WVJ458760:WVJ458761 B524296:B524297 IX524296:IX524297 ST524296:ST524297 ACP524296:ACP524297 AML524296:AML524297 AWH524296:AWH524297 BGD524296:BGD524297 BPZ524296:BPZ524297 BZV524296:BZV524297 CJR524296:CJR524297 CTN524296:CTN524297 DDJ524296:DDJ524297 DNF524296:DNF524297 DXB524296:DXB524297 EGX524296:EGX524297 EQT524296:EQT524297 FAP524296:FAP524297 FKL524296:FKL524297 FUH524296:FUH524297 GED524296:GED524297 GNZ524296:GNZ524297 GXV524296:GXV524297 HHR524296:HHR524297 HRN524296:HRN524297 IBJ524296:IBJ524297 ILF524296:ILF524297 IVB524296:IVB524297 JEX524296:JEX524297 JOT524296:JOT524297 JYP524296:JYP524297 KIL524296:KIL524297 KSH524296:KSH524297 LCD524296:LCD524297 LLZ524296:LLZ524297 LVV524296:LVV524297 MFR524296:MFR524297 MPN524296:MPN524297 MZJ524296:MZJ524297 NJF524296:NJF524297 NTB524296:NTB524297 OCX524296:OCX524297 OMT524296:OMT524297 OWP524296:OWP524297 PGL524296:PGL524297 PQH524296:PQH524297 QAD524296:QAD524297 QJZ524296:QJZ524297 QTV524296:QTV524297 RDR524296:RDR524297 RNN524296:RNN524297 RXJ524296:RXJ524297 SHF524296:SHF524297 SRB524296:SRB524297 TAX524296:TAX524297 TKT524296:TKT524297 TUP524296:TUP524297 UEL524296:UEL524297 UOH524296:UOH524297 UYD524296:UYD524297 VHZ524296:VHZ524297 VRV524296:VRV524297 WBR524296:WBR524297 WLN524296:WLN524297 WVJ524296:WVJ524297 B589832:B589833 IX589832:IX589833 ST589832:ST589833 ACP589832:ACP589833 AML589832:AML589833 AWH589832:AWH589833 BGD589832:BGD589833 BPZ589832:BPZ589833 BZV589832:BZV589833 CJR589832:CJR589833 CTN589832:CTN589833 DDJ589832:DDJ589833 DNF589832:DNF589833 DXB589832:DXB589833 EGX589832:EGX589833 EQT589832:EQT589833 FAP589832:FAP589833 FKL589832:FKL589833 FUH589832:FUH589833 GED589832:GED589833 GNZ589832:GNZ589833 GXV589832:GXV589833 HHR589832:HHR589833 HRN589832:HRN589833 IBJ589832:IBJ589833 ILF589832:ILF589833 IVB589832:IVB589833 JEX589832:JEX589833 JOT589832:JOT589833 JYP589832:JYP589833 KIL589832:KIL589833 KSH589832:KSH589833 LCD589832:LCD589833 LLZ589832:LLZ589833 LVV589832:LVV589833 MFR589832:MFR589833 MPN589832:MPN589833 MZJ589832:MZJ589833 NJF589832:NJF589833 NTB589832:NTB589833 OCX589832:OCX589833 OMT589832:OMT589833 OWP589832:OWP589833 PGL589832:PGL589833 PQH589832:PQH589833 QAD589832:QAD589833 QJZ589832:QJZ589833 QTV589832:QTV589833 RDR589832:RDR589833 RNN589832:RNN589833 RXJ589832:RXJ589833 SHF589832:SHF589833 SRB589832:SRB589833 TAX589832:TAX589833 TKT589832:TKT589833 TUP589832:TUP589833 UEL589832:UEL589833 UOH589832:UOH589833 UYD589832:UYD589833 VHZ589832:VHZ589833 VRV589832:VRV589833 WBR589832:WBR589833 WLN589832:WLN589833 WVJ589832:WVJ589833 B655368:B655369 IX655368:IX655369 ST655368:ST655369 ACP655368:ACP655369 AML655368:AML655369 AWH655368:AWH655369 BGD655368:BGD655369 BPZ655368:BPZ655369 BZV655368:BZV655369 CJR655368:CJR655369 CTN655368:CTN655369 DDJ655368:DDJ655369 DNF655368:DNF655369 DXB655368:DXB655369 EGX655368:EGX655369 EQT655368:EQT655369 FAP655368:FAP655369 FKL655368:FKL655369 FUH655368:FUH655369 GED655368:GED655369 GNZ655368:GNZ655369 GXV655368:GXV655369 HHR655368:HHR655369 HRN655368:HRN655369 IBJ655368:IBJ655369 ILF655368:ILF655369 IVB655368:IVB655369 JEX655368:JEX655369 JOT655368:JOT655369 JYP655368:JYP655369 KIL655368:KIL655369 KSH655368:KSH655369 LCD655368:LCD655369 LLZ655368:LLZ655369 LVV655368:LVV655369 MFR655368:MFR655369 MPN655368:MPN655369 MZJ655368:MZJ655369 NJF655368:NJF655369 NTB655368:NTB655369 OCX655368:OCX655369 OMT655368:OMT655369 OWP655368:OWP655369 PGL655368:PGL655369 PQH655368:PQH655369 QAD655368:QAD655369 QJZ655368:QJZ655369 QTV655368:QTV655369 RDR655368:RDR655369 RNN655368:RNN655369 RXJ655368:RXJ655369 SHF655368:SHF655369 SRB655368:SRB655369 TAX655368:TAX655369 TKT655368:TKT655369 TUP655368:TUP655369 UEL655368:UEL655369 UOH655368:UOH655369 UYD655368:UYD655369 VHZ655368:VHZ655369 VRV655368:VRV655369 WBR655368:WBR655369 WLN655368:WLN655369 WVJ655368:WVJ655369 B720904:B720905 IX720904:IX720905 ST720904:ST720905 ACP720904:ACP720905 AML720904:AML720905 AWH720904:AWH720905 BGD720904:BGD720905 BPZ720904:BPZ720905 BZV720904:BZV720905 CJR720904:CJR720905 CTN720904:CTN720905 DDJ720904:DDJ720905 DNF720904:DNF720905 DXB720904:DXB720905 EGX720904:EGX720905 EQT720904:EQT720905 FAP720904:FAP720905 FKL720904:FKL720905 FUH720904:FUH720905 GED720904:GED720905 GNZ720904:GNZ720905 GXV720904:GXV720905 HHR720904:HHR720905 HRN720904:HRN720905 IBJ720904:IBJ720905 ILF720904:ILF720905 IVB720904:IVB720905 JEX720904:JEX720905 JOT720904:JOT720905 JYP720904:JYP720905 KIL720904:KIL720905 KSH720904:KSH720905 LCD720904:LCD720905 LLZ720904:LLZ720905 LVV720904:LVV720905 MFR720904:MFR720905 MPN720904:MPN720905 MZJ720904:MZJ720905 NJF720904:NJF720905 NTB720904:NTB720905 OCX720904:OCX720905 OMT720904:OMT720905 OWP720904:OWP720905 PGL720904:PGL720905 PQH720904:PQH720905 QAD720904:QAD720905 QJZ720904:QJZ720905 QTV720904:QTV720905 RDR720904:RDR720905 RNN720904:RNN720905 RXJ720904:RXJ720905 SHF720904:SHF720905 SRB720904:SRB720905 TAX720904:TAX720905 TKT720904:TKT720905 TUP720904:TUP720905 UEL720904:UEL720905 UOH720904:UOH720905 UYD720904:UYD720905 VHZ720904:VHZ720905 VRV720904:VRV720905 WBR720904:WBR720905 WLN720904:WLN720905 WVJ720904:WVJ720905 B786440:B786441 IX786440:IX786441 ST786440:ST786441 ACP786440:ACP786441 AML786440:AML786441 AWH786440:AWH786441 BGD786440:BGD786441 BPZ786440:BPZ786441 BZV786440:BZV786441 CJR786440:CJR786441 CTN786440:CTN786441 DDJ786440:DDJ786441 DNF786440:DNF786441 DXB786440:DXB786441 EGX786440:EGX786441 EQT786440:EQT786441 FAP786440:FAP786441 FKL786440:FKL786441 FUH786440:FUH786441 GED786440:GED786441 GNZ786440:GNZ786441 GXV786440:GXV786441 HHR786440:HHR786441 HRN786440:HRN786441 IBJ786440:IBJ786441 ILF786440:ILF786441 IVB786440:IVB786441 JEX786440:JEX786441 JOT786440:JOT786441 JYP786440:JYP786441 KIL786440:KIL786441 KSH786440:KSH786441 LCD786440:LCD786441 LLZ786440:LLZ786441 LVV786440:LVV786441 MFR786440:MFR786441 MPN786440:MPN786441 MZJ786440:MZJ786441 NJF786440:NJF786441 NTB786440:NTB786441 OCX786440:OCX786441 OMT786440:OMT786441 OWP786440:OWP786441 PGL786440:PGL786441 PQH786440:PQH786441 QAD786440:QAD786441 QJZ786440:QJZ786441 QTV786440:QTV786441 RDR786440:RDR786441 RNN786440:RNN786441 RXJ786440:RXJ786441 SHF786440:SHF786441 SRB786440:SRB786441 TAX786440:TAX786441 TKT786440:TKT786441 TUP786440:TUP786441 UEL786440:UEL786441 UOH786440:UOH786441 UYD786440:UYD786441 VHZ786440:VHZ786441 VRV786440:VRV786441 WBR786440:WBR786441 WLN786440:WLN786441 WVJ786440:WVJ786441 B851976:B851977 IX851976:IX851977 ST851976:ST851977 ACP851976:ACP851977 AML851976:AML851977 AWH851976:AWH851977 BGD851976:BGD851977 BPZ851976:BPZ851977 BZV851976:BZV851977 CJR851976:CJR851977 CTN851976:CTN851977 DDJ851976:DDJ851977 DNF851976:DNF851977 DXB851976:DXB851977 EGX851976:EGX851977 EQT851976:EQT851977 FAP851976:FAP851977 FKL851976:FKL851977 FUH851976:FUH851977 GED851976:GED851977 GNZ851976:GNZ851977 GXV851976:GXV851977 HHR851976:HHR851977 HRN851976:HRN851977 IBJ851976:IBJ851977 ILF851976:ILF851977 IVB851976:IVB851977 JEX851976:JEX851977 JOT851976:JOT851977 JYP851976:JYP851977 KIL851976:KIL851977 KSH851976:KSH851977 LCD851976:LCD851977 LLZ851976:LLZ851977 LVV851976:LVV851977 MFR851976:MFR851977 MPN851976:MPN851977 MZJ851976:MZJ851977 NJF851976:NJF851977 NTB851976:NTB851977 OCX851976:OCX851977 OMT851976:OMT851977 OWP851976:OWP851977 PGL851976:PGL851977 PQH851976:PQH851977 QAD851976:QAD851977 QJZ851976:QJZ851977 QTV851976:QTV851977 RDR851976:RDR851977 RNN851976:RNN851977 RXJ851976:RXJ851977 SHF851976:SHF851977 SRB851976:SRB851977 TAX851976:TAX851977 TKT851976:TKT851977 TUP851976:TUP851977 UEL851976:UEL851977 UOH851976:UOH851977 UYD851976:UYD851977 VHZ851976:VHZ851977 VRV851976:VRV851977 WBR851976:WBR851977 WLN851976:WLN851977 WVJ851976:WVJ851977 B917512:B917513 IX917512:IX917513 ST917512:ST917513 ACP917512:ACP917513 AML917512:AML917513 AWH917512:AWH917513 BGD917512:BGD917513 BPZ917512:BPZ917513 BZV917512:BZV917513 CJR917512:CJR917513 CTN917512:CTN917513 DDJ917512:DDJ917513 DNF917512:DNF917513 DXB917512:DXB917513 EGX917512:EGX917513 EQT917512:EQT917513 FAP917512:FAP917513 FKL917512:FKL917513 FUH917512:FUH917513 GED917512:GED917513 GNZ917512:GNZ917513 GXV917512:GXV917513 HHR917512:HHR917513 HRN917512:HRN917513 IBJ917512:IBJ917513 ILF917512:ILF917513 IVB917512:IVB917513 JEX917512:JEX917513 JOT917512:JOT917513 JYP917512:JYP917513 KIL917512:KIL917513 KSH917512:KSH917513 LCD917512:LCD917513 LLZ917512:LLZ917513 LVV917512:LVV917513 MFR917512:MFR917513 MPN917512:MPN917513 MZJ917512:MZJ917513 NJF917512:NJF917513 NTB917512:NTB917513 OCX917512:OCX917513 OMT917512:OMT917513 OWP917512:OWP917513 PGL917512:PGL917513 PQH917512:PQH917513 QAD917512:QAD917513 QJZ917512:QJZ917513 QTV917512:QTV917513 RDR917512:RDR917513 RNN917512:RNN917513 RXJ917512:RXJ917513 SHF917512:SHF917513 SRB917512:SRB917513 TAX917512:TAX917513 TKT917512:TKT917513 TUP917512:TUP917513 UEL917512:UEL917513 UOH917512:UOH917513 UYD917512:UYD917513 VHZ917512:VHZ917513 VRV917512:VRV917513 WBR917512:WBR917513 WLN917512:WLN917513 WVJ917512:WVJ917513 B983048:B983049 IX983048:IX983049 ST983048:ST983049 ACP983048:ACP983049 AML983048:AML983049 AWH983048:AWH983049 BGD983048:BGD983049 BPZ983048:BPZ983049 BZV983048:BZV983049 CJR983048:CJR983049 CTN983048:CTN983049 DDJ983048:DDJ983049 DNF983048:DNF983049 DXB983048:DXB983049 EGX983048:EGX983049 EQT983048:EQT983049 FAP983048:FAP983049 FKL983048:FKL983049 FUH983048:FUH983049 GED983048:GED983049 GNZ983048:GNZ983049 GXV983048:GXV983049 HHR983048:HHR983049 HRN983048:HRN983049 IBJ983048:IBJ983049 ILF983048:ILF983049 IVB983048:IVB983049 JEX983048:JEX983049 JOT983048:JOT983049 JYP983048:JYP983049 KIL983048:KIL983049 KSH983048:KSH983049 LCD983048:LCD983049 LLZ983048:LLZ983049 LVV983048:LVV983049 MFR983048:MFR983049 MPN983048:MPN983049 MZJ983048:MZJ983049 NJF983048:NJF983049 NTB983048:NTB983049 OCX983048:OCX983049 OMT983048:OMT983049 OWP983048:OWP983049 PGL983048:PGL983049 PQH983048:PQH983049 QAD983048:QAD983049 QJZ983048:QJZ983049 QTV983048:QTV983049 RDR983048:RDR983049 RNN983048:RNN983049 RXJ983048:RXJ983049 SHF983048:SHF983049 SRB983048:SRB983049 TAX983048:TAX983049 TKT983048:TKT983049 TUP983048:TUP983049 UEL983048:UEL983049 UOH983048:UOH983049 UYD983048:UYD983049 VHZ983048:VHZ983049 VRV983048:VRV983049 WBR983048:WBR983049 WLN983048:WLN983049 WVJ983048:WVJ983049"/>
    <dataValidation allowBlank="1" showInputMessage="1" showErrorMessage="1" prompt="Entidad Financiera que otorga el crédito o financiamiento al Municipio, Ejecutivo Estatal, etc." sqref="C8:C9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C65544:C65545 IY65544:IY65545 SU65544:SU65545 ACQ65544:ACQ65545 AMM65544:AMM65545 AWI65544:AWI65545 BGE65544:BGE65545 BQA65544:BQA65545 BZW65544:BZW65545 CJS65544:CJS65545 CTO65544:CTO65545 DDK65544:DDK65545 DNG65544:DNG65545 DXC65544:DXC65545 EGY65544:EGY65545 EQU65544:EQU65545 FAQ65544:FAQ65545 FKM65544:FKM65545 FUI65544:FUI65545 GEE65544:GEE65545 GOA65544:GOA65545 GXW65544:GXW65545 HHS65544:HHS65545 HRO65544:HRO65545 IBK65544:IBK65545 ILG65544:ILG65545 IVC65544:IVC65545 JEY65544:JEY65545 JOU65544:JOU65545 JYQ65544:JYQ65545 KIM65544:KIM65545 KSI65544:KSI65545 LCE65544:LCE65545 LMA65544:LMA65545 LVW65544:LVW65545 MFS65544:MFS65545 MPO65544:MPO65545 MZK65544:MZK65545 NJG65544:NJG65545 NTC65544:NTC65545 OCY65544:OCY65545 OMU65544:OMU65545 OWQ65544:OWQ65545 PGM65544:PGM65545 PQI65544:PQI65545 QAE65544:QAE65545 QKA65544:QKA65545 QTW65544:QTW65545 RDS65544:RDS65545 RNO65544:RNO65545 RXK65544:RXK65545 SHG65544:SHG65545 SRC65544:SRC65545 TAY65544:TAY65545 TKU65544:TKU65545 TUQ65544:TUQ65545 UEM65544:UEM65545 UOI65544:UOI65545 UYE65544:UYE65545 VIA65544:VIA65545 VRW65544:VRW65545 WBS65544:WBS65545 WLO65544:WLO65545 WVK65544:WVK65545 C131080:C131081 IY131080:IY131081 SU131080:SU131081 ACQ131080:ACQ131081 AMM131080:AMM131081 AWI131080:AWI131081 BGE131080:BGE131081 BQA131080:BQA131081 BZW131080:BZW131081 CJS131080:CJS131081 CTO131080:CTO131081 DDK131080:DDK131081 DNG131080:DNG131081 DXC131080:DXC131081 EGY131080:EGY131081 EQU131080:EQU131081 FAQ131080:FAQ131081 FKM131080:FKM131081 FUI131080:FUI131081 GEE131080:GEE131081 GOA131080:GOA131081 GXW131080:GXW131081 HHS131080:HHS131081 HRO131080:HRO131081 IBK131080:IBK131081 ILG131080:ILG131081 IVC131080:IVC131081 JEY131080:JEY131081 JOU131080:JOU131081 JYQ131080:JYQ131081 KIM131080:KIM131081 KSI131080:KSI131081 LCE131080:LCE131081 LMA131080:LMA131081 LVW131080:LVW131081 MFS131080:MFS131081 MPO131080:MPO131081 MZK131080:MZK131081 NJG131080:NJG131081 NTC131080:NTC131081 OCY131080:OCY131081 OMU131080:OMU131081 OWQ131080:OWQ131081 PGM131080:PGM131081 PQI131080:PQI131081 QAE131080:QAE131081 QKA131080:QKA131081 QTW131080:QTW131081 RDS131080:RDS131081 RNO131080:RNO131081 RXK131080:RXK131081 SHG131080:SHG131081 SRC131080:SRC131081 TAY131080:TAY131081 TKU131080:TKU131081 TUQ131080:TUQ131081 UEM131080:UEM131081 UOI131080:UOI131081 UYE131080:UYE131081 VIA131080:VIA131081 VRW131080:VRW131081 WBS131080:WBS131081 WLO131080:WLO131081 WVK131080:WVK131081 C196616:C196617 IY196616:IY196617 SU196616:SU196617 ACQ196616:ACQ196617 AMM196616:AMM196617 AWI196616:AWI196617 BGE196616:BGE196617 BQA196616:BQA196617 BZW196616:BZW196617 CJS196616:CJS196617 CTO196616:CTO196617 DDK196616:DDK196617 DNG196616:DNG196617 DXC196616:DXC196617 EGY196616:EGY196617 EQU196616:EQU196617 FAQ196616:FAQ196617 FKM196616:FKM196617 FUI196616:FUI196617 GEE196616:GEE196617 GOA196616:GOA196617 GXW196616:GXW196617 HHS196616:HHS196617 HRO196616:HRO196617 IBK196616:IBK196617 ILG196616:ILG196617 IVC196616:IVC196617 JEY196616:JEY196617 JOU196616:JOU196617 JYQ196616:JYQ196617 KIM196616:KIM196617 KSI196616:KSI196617 LCE196616:LCE196617 LMA196616:LMA196617 LVW196616:LVW196617 MFS196616:MFS196617 MPO196616:MPO196617 MZK196616:MZK196617 NJG196616:NJG196617 NTC196616:NTC196617 OCY196616:OCY196617 OMU196616:OMU196617 OWQ196616:OWQ196617 PGM196616:PGM196617 PQI196616:PQI196617 QAE196616:QAE196617 QKA196616:QKA196617 QTW196616:QTW196617 RDS196616:RDS196617 RNO196616:RNO196617 RXK196616:RXK196617 SHG196616:SHG196617 SRC196616:SRC196617 TAY196616:TAY196617 TKU196616:TKU196617 TUQ196616:TUQ196617 UEM196616:UEM196617 UOI196616:UOI196617 UYE196616:UYE196617 VIA196616:VIA196617 VRW196616:VRW196617 WBS196616:WBS196617 WLO196616:WLO196617 WVK196616:WVK196617 C262152:C262153 IY262152:IY262153 SU262152:SU262153 ACQ262152:ACQ262153 AMM262152:AMM262153 AWI262152:AWI262153 BGE262152:BGE262153 BQA262152:BQA262153 BZW262152:BZW262153 CJS262152:CJS262153 CTO262152:CTO262153 DDK262152:DDK262153 DNG262152:DNG262153 DXC262152:DXC262153 EGY262152:EGY262153 EQU262152:EQU262153 FAQ262152:FAQ262153 FKM262152:FKM262153 FUI262152:FUI262153 GEE262152:GEE262153 GOA262152:GOA262153 GXW262152:GXW262153 HHS262152:HHS262153 HRO262152:HRO262153 IBK262152:IBK262153 ILG262152:ILG262153 IVC262152:IVC262153 JEY262152:JEY262153 JOU262152:JOU262153 JYQ262152:JYQ262153 KIM262152:KIM262153 KSI262152:KSI262153 LCE262152:LCE262153 LMA262152:LMA262153 LVW262152:LVW262153 MFS262152:MFS262153 MPO262152:MPO262153 MZK262152:MZK262153 NJG262152:NJG262153 NTC262152:NTC262153 OCY262152:OCY262153 OMU262152:OMU262153 OWQ262152:OWQ262153 PGM262152:PGM262153 PQI262152:PQI262153 QAE262152:QAE262153 QKA262152:QKA262153 QTW262152:QTW262153 RDS262152:RDS262153 RNO262152:RNO262153 RXK262152:RXK262153 SHG262152:SHG262153 SRC262152:SRC262153 TAY262152:TAY262153 TKU262152:TKU262153 TUQ262152:TUQ262153 UEM262152:UEM262153 UOI262152:UOI262153 UYE262152:UYE262153 VIA262152:VIA262153 VRW262152:VRW262153 WBS262152:WBS262153 WLO262152:WLO262153 WVK262152:WVK262153 C327688:C327689 IY327688:IY327689 SU327688:SU327689 ACQ327688:ACQ327689 AMM327688:AMM327689 AWI327688:AWI327689 BGE327688:BGE327689 BQA327688:BQA327689 BZW327688:BZW327689 CJS327688:CJS327689 CTO327688:CTO327689 DDK327688:DDK327689 DNG327688:DNG327689 DXC327688:DXC327689 EGY327688:EGY327689 EQU327688:EQU327689 FAQ327688:FAQ327689 FKM327688:FKM327689 FUI327688:FUI327689 GEE327688:GEE327689 GOA327688:GOA327689 GXW327688:GXW327689 HHS327688:HHS327689 HRO327688:HRO327689 IBK327688:IBK327689 ILG327688:ILG327689 IVC327688:IVC327689 JEY327688:JEY327689 JOU327688:JOU327689 JYQ327688:JYQ327689 KIM327688:KIM327689 KSI327688:KSI327689 LCE327688:LCE327689 LMA327688:LMA327689 LVW327688:LVW327689 MFS327688:MFS327689 MPO327688:MPO327689 MZK327688:MZK327689 NJG327688:NJG327689 NTC327688:NTC327689 OCY327688:OCY327689 OMU327688:OMU327689 OWQ327688:OWQ327689 PGM327688:PGM327689 PQI327688:PQI327689 QAE327688:QAE327689 QKA327688:QKA327689 QTW327688:QTW327689 RDS327688:RDS327689 RNO327688:RNO327689 RXK327688:RXK327689 SHG327688:SHG327689 SRC327688:SRC327689 TAY327688:TAY327689 TKU327688:TKU327689 TUQ327688:TUQ327689 UEM327688:UEM327689 UOI327688:UOI327689 UYE327688:UYE327689 VIA327688:VIA327689 VRW327688:VRW327689 WBS327688:WBS327689 WLO327688:WLO327689 WVK327688:WVK327689 C393224:C393225 IY393224:IY393225 SU393224:SU393225 ACQ393224:ACQ393225 AMM393224:AMM393225 AWI393224:AWI393225 BGE393224:BGE393225 BQA393224:BQA393225 BZW393224:BZW393225 CJS393224:CJS393225 CTO393224:CTO393225 DDK393224:DDK393225 DNG393224:DNG393225 DXC393224:DXC393225 EGY393224:EGY393225 EQU393224:EQU393225 FAQ393224:FAQ393225 FKM393224:FKM393225 FUI393224:FUI393225 GEE393224:GEE393225 GOA393224:GOA393225 GXW393224:GXW393225 HHS393224:HHS393225 HRO393224:HRO393225 IBK393224:IBK393225 ILG393224:ILG393225 IVC393224:IVC393225 JEY393224:JEY393225 JOU393224:JOU393225 JYQ393224:JYQ393225 KIM393224:KIM393225 KSI393224:KSI393225 LCE393224:LCE393225 LMA393224:LMA393225 LVW393224:LVW393225 MFS393224:MFS393225 MPO393224:MPO393225 MZK393224:MZK393225 NJG393224:NJG393225 NTC393224:NTC393225 OCY393224:OCY393225 OMU393224:OMU393225 OWQ393224:OWQ393225 PGM393224:PGM393225 PQI393224:PQI393225 QAE393224:QAE393225 QKA393224:QKA393225 QTW393224:QTW393225 RDS393224:RDS393225 RNO393224:RNO393225 RXK393224:RXK393225 SHG393224:SHG393225 SRC393224:SRC393225 TAY393224:TAY393225 TKU393224:TKU393225 TUQ393224:TUQ393225 UEM393224:UEM393225 UOI393224:UOI393225 UYE393224:UYE393225 VIA393224:VIA393225 VRW393224:VRW393225 WBS393224:WBS393225 WLO393224:WLO393225 WVK393224:WVK393225 C458760:C458761 IY458760:IY458761 SU458760:SU458761 ACQ458760:ACQ458761 AMM458760:AMM458761 AWI458760:AWI458761 BGE458760:BGE458761 BQA458760:BQA458761 BZW458760:BZW458761 CJS458760:CJS458761 CTO458760:CTO458761 DDK458760:DDK458761 DNG458760:DNG458761 DXC458760:DXC458761 EGY458760:EGY458761 EQU458760:EQU458761 FAQ458760:FAQ458761 FKM458760:FKM458761 FUI458760:FUI458761 GEE458760:GEE458761 GOA458760:GOA458761 GXW458760:GXW458761 HHS458760:HHS458761 HRO458760:HRO458761 IBK458760:IBK458761 ILG458760:ILG458761 IVC458760:IVC458761 JEY458760:JEY458761 JOU458760:JOU458761 JYQ458760:JYQ458761 KIM458760:KIM458761 KSI458760:KSI458761 LCE458760:LCE458761 LMA458760:LMA458761 LVW458760:LVW458761 MFS458760:MFS458761 MPO458760:MPO458761 MZK458760:MZK458761 NJG458760:NJG458761 NTC458760:NTC458761 OCY458760:OCY458761 OMU458760:OMU458761 OWQ458760:OWQ458761 PGM458760:PGM458761 PQI458760:PQI458761 QAE458760:QAE458761 QKA458760:QKA458761 QTW458760:QTW458761 RDS458760:RDS458761 RNO458760:RNO458761 RXK458760:RXK458761 SHG458760:SHG458761 SRC458760:SRC458761 TAY458760:TAY458761 TKU458760:TKU458761 TUQ458760:TUQ458761 UEM458760:UEM458761 UOI458760:UOI458761 UYE458760:UYE458761 VIA458760:VIA458761 VRW458760:VRW458761 WBS458760:WBS458761 WLO458760:WLO458761 WVK458760:WVK458761 C524296:C524297 IY524296:IY524297 SU524296:SU524297 ACQ524296:ACQ524297 AMM524296:AMM524297 AWI524296:AWI524297 BGE524296:BGE524297 BQA524296:BQA524297 BZW524296:BZW524297 CJS524296:CJS524297 CTO524296:CTO524297 DDK524296:DDK524297 DNG524296:DNG524297 DXC524296:DXC524297 EGY524296:EGY524297 EQU524296:EQU524297 FAQ524296:FAQ524297 FKM524296:FKM524297 FUI524296:FUI524297 GEE524296:GEE524297 GOA524296:GOA524297 GXW524296:GXW524297 HHS524296:HHS524297 HRO524296:HRO524297 IBK524296:IBK524297 ILG524296:ILG524297 IVC524296:IVC524297 JEY524296:JEY524297 JOU524296:JOU524297 JYQ524296:JYQ524297 KIM524296:KIM524297 KSI524296:KSI524297 LCE524296:LCE524297 LMA524296:LMA524297 LVW524296:LVW524297 MFS524296:MFS524297 MPO524296:MPO524297 MZK524296:MZK524297 NJG524296:NJG524297 NTC524296:NTC524297 OCY524296:OCY524297 OMU524296:OMU524297 OWQ524296:OWQ524297 PGM524296:PGM524297 PQI524296:PQI524297 QAE524296:QAE524297 QKA524296:QKA524297 QTW524296:QTW524297 RDS524296:RDS524297 RNO524296:RNO524297 RXK524296:RXK524297 SHG524296:SHG524297 SRC524296:SRC524297 TAY524296:TAY524297 TKU524296:TKU524297 TUQ524296:TUQ524297 UEM524296:UEM524297 UOI524296:UOI524297 UYE524296:UYE524297 VIA524296:VIA524297 VRW524296:VRW524297 WBS524296:WBS524297 WLO524296:WLO524297 WVK524296:WVK524297 C589832:C589833 IY589832:IY589833 SU589832:SU589833 ACQ589832:ACQ589833 AMM589832:AMM589833 AWI589832:AWI589833 BGE589832:BGE589833 BQA589832:BQA589833 BZW589832:BZW589833 CJS589832:CJS589833 CTO589832:CTO589833 DDK589832:DDK589833 DNG589832:DNG589833 DXC589832:DXC589833 EGY589832:EGY589833 EQU589832:EQU589833 FAQ589832:FAQ589833 FKM589832:FKM589833 FUI589832:FUI589833 GEE589832:GEE589833 GOA589832:GOA589833 GXW589832:GXW589833 HHS589832:HHS589833 HRO589832:HRO589833 IBK589832:IBK589833 ILG589832:ILG589833 IVC589832:IVC589833 JEY589832:JEY589833 JOU589832:JOU589833 JYQ589832:JYQ589833 KIM589832:KIM589833 KSI589832:KSI589833 LCE589832:LCE589833 LMA589832:LMA589833 LVW589832:LVW589833 MFS589832:MFS589833 MPO589832:MPO589833 MZK589832:MZK589833 NJG589832:NJG589833 NTC589832:NTC589833 OCY589832:OCY589833 OMU589832:OMU589833 OWQ589832:OWQ589833 PGM589832:PGM589833 PQI589832:PQI589833 QAE589832:QAE589833 QKA589832:QKA589833 QTW589832:QTW589833 RDS589832:RDS589833 RNO589832:RNO589833 RXK589832:RXK589833 SHG589832:SHG589833 SRC589832:SRC589833 TAY589832:TAY589833 TKU589832:TKU589833 TUQ589832:TUQ589833 UEM589832:UEM589833 UOI589832:UOI589833 UYE589832:UYE589833 VIA589832:VIA589833 VRW589832:VRW589833 WBS589832:WBS589833 WLO589832:WLO589833 WVK589832:WVK589833 C655368:C655369 IY655368:IY655369 SU655368:SU655369 ACQ655368:ACQ655369 AMM655368:AMM655369 AWI655368:AWI655369 BGE655368:BGE655369 BQA655368:BQA655369 BZW655368:BZW655369 CJS655368:CJS655369 CTO655368:CTO655369 DDK655368:DDK655369 DNG655368:DNG655369 DXC655368:DXC655369 EGY655368:EGY655369 EQU655368:EQU655369 FAQ655368:FAQ655369 FKM655368:FKM655369 FUI655368:FUI655369 GEE655368:GEE655369 GOA655368:GOA655369 GXW655368:GXW655369 HHS655368:HHS655369 HRO655368:HRO655369 IBK655368:IBK655369 ILG655368:ILG655369 IVC655368:IVC655369 JEY655368:JEY655369 JOU655368:JOU655369 JYQ655368:JYQ655369 KIM655368:KIM655369 KSI655368:KSI655369 LCE655368:LCE655369 LMA655368:LMA655369 LVW655368:LVW655369 MFS655368:MFS655369 MPO655368:MPO655369 MZK655368:MZK655369 NJG655368:NJG655369 NTC655368:NTC655369 OCY655368:OCY655369 OMU655368:OMU655369 OWQ655368:OWQ655369 PGM655368:PGM655369 PQI655368:PQI655369 QAE655368:QAE655369 QKA655368:QKA655369 QTW655368:QTW655369 RDS655368:RDS655369 RNO655368:RNO655369 RXK655368:RXK655369 SHG655368:SHG655369 SRC655368:SRC655369 TAY655368:TAY655369 TKU655368:TKU655369 TUQ655368:TUQ655369 UEM655368:UEM655369 UOI655368:UOI655369 UYE655368:UYE655369 VIA655368:VIA655369 VRW655368:VRW655369 WBS655368:WBS655369 WLO655368:WLO655369 WVK655368:WVK655369 C720904:C720905 IY720904:IY720905 SU720904:SU720905 ACQ720904:ACQ720905 AMM720904:AMM720905 AWI720904:AWI720905 BGE720904:BGE720905 BQA720904:BQA720905 BZW720904:BZW720905 CJS720904:CJS720905 CTO720904:CTO720905 DDK720904:DDK720905 DNG720904:DNG720905 DXC720904:DXC720905 EGY720904:EGY720905 EQU720904:EQU720905 FAQ720904:FAQ720905 FKM720904:FKM720905 FUI720904:FUI720905 GEE720904:GEE720905 GOA720904:GOA720905 GXW720904:GXW720905 HHS720904:HHS720905 HRO720904:HRO720905 IBK720904:IBK720905 ILG720904:ILG720905 IVC720904:IVC720905 JEY720904:JEY720905 JOU720904:JOU720905 JYQ720904:JYQ720905 KIM720904:KIM720905 KSI720904:KSI720905 LCE720904:LCE720905 LMA720904:LMA720905 LVW720904:LVW720905 MFS720904:MFS720905 MPO720904:MPO720905 MZK720904:MZK720905 NJG720904:NJG720905 NTC720904:NTC720905 OCY720904:OCY720905 OMU720904:OMU720905 OWQ720904:OWQ720905 PGM720904:PGM720905 PQI720904:PQI720905 QAE720904:QAE720905 QKA720904:QKA720905 QTW720904:QTW720905 RDS720904:RDS720905 RNO720904:RNO720905 RXK720904:RXK720905 SHG720904:SHG720905 SRC720904:SRC720905 TAY720904:TAY720905 TKU720904:TKU720905 TUQ720904:TUQ720905 UEM720904:UEM720905 UOI720904:UOI720905 UYE720904:UYE720905 VIA720904:VIA720905 VRW720904:VRW720905 WBS720904:WBS720905 WLO720904:WLO720905 WVK720904:WVK720905 C786440:C786441 IY786440:IY786441 SU786440:SU786441 ACQ786440:ACQ786441 AMM786440:AMM786441 AWI786440:AWI786441 BGE786440:BGE786441 BQA786440:BQA786441 BZW786440:BZW786441 CJS786440:CJS786441 CTO786440:CTO786441 DDK786440:DDK786441 DNG786440:DNG786441 DXC786440:DXC786441 EGY786440:EGY786441 EQU786440:EQU786441 FAQ786440:FAQ786441 FKM786440:FKM786441 FUI786440:FUI786441 GEE786440:GEE786441 GOA786440:GOA786441 GXW786440:GXW786441 HHS786440:HHS786441 HRO786440:HRO786441 IBK786440:IBK786441 ILG786440:ILG786441 IVC786440:IVC786441 JEY786440:JEY786441 JOU786440:JOU786441 JYQ786440:JYQ786441 KIM786440:KIM786441 KSI786440:KSI786441 LCE786440:LCE786441 LMA786440:LMA786441 LVW786440:LVW786441 MFS786440:MFS786441 MPO786440:MPO786441 MZK786440:MZK786441 NJG786440:NJG786441 NTC786440:NTC786441 OCY786440:OCY786441 OMU786440:OMU786441 OWQ786440:OWQ786441 PGM786440:PGM786441 PQI786440:PQI786441 QAE786440:QAE786441 QKA786440:QKA786441 QTW786440:QTW786441 RDS786440:RDS786441 RNO786440:RNO786441 RXK786440:RXK786441 SHG786440:SHG786441 SRC786440:SRC786441 TAY786440:TAY786441 TKU786440:TKU786441 TUQ786440:TUQ786441 UEM786440:UEM786441 UOI786440:UOI786441 UYE786440:UYE786441 VIA786440:VIA786441 VRW786440:VRW786441 WBS786440:WBS786441 WLO786440:WLO786441 WVK786440:WVK786441 C851976:C851977 IY851976:IY851977 SU851976:SU851977 ACQ851976:ACQ851977 AMM851976:AMM851977 AWI851976:AWI851977 BGE851976:BGE851977 BQA851976:BQA851977 BZW851976:BZW851977 CJS851976:CJS851977 CTO851976:CTO851977 DDK851976:DDK851977 DNG851976:DNG851977 DXC851976:DXC851977 EGY851976:EGY851977 EQU851976:EQU851977 FAQ851976:FAQ851977 FKM851976:FKM851977 FUI851976:FUI851977 GEE851976:GEE851977 GOA851976:GOA851977 GXW851976:GXW851977 HHS851976:HHS851977 HRO851976:HRO851977 IBK851976:IBK851977 ILG851976:ILG851977 IVC851976:IVC851977 JEY851976:JEY851977 JOU851976:JOU851977 JYQ851976:JYQ851977 KIM851976:KIM851977 KSI851976:KSI851977 LCE851976:LCE851977 LMA851976:LMA851977 LVW851976:LVW851977 MFS851976:MFS851977 MPO851976:MPO851977 MZK851976:MZK851977 NJG851976:NJG851977 NTC851976:NTC851977 OCY851976:OCY851977 OMU851976:OMU851977 OWQ851976:OWQ851977 PGM851976:PGM851977 PQI851976:PQI851977 QAE851976:QAE851977 QKA851976:QKA851977 QTW851976:QTW851977 RDS851976:RDS851977 RNO851976:RNO851977 RXK851976:RXK851977 SHG851976:SHG851977 SRC851976:SRC851977 TAY851976:TAY851977 TKU851976:TKU851977 TUQ851976:TUQ851977 UEM851976:UEM851977 UOI851976:UOI851977 UYE851976:UYE851977 VIA851976:VIA851977 VRW851976:VRW851977 WBS851976:WBS851977 WLO851976:WLO851977 WVK851976:WVK851977 C917512:C917513 IY917512:IY917513 SU917512:SU917513 ACQ917512:ACQ917513 AMM917512:AMM917513 AWI917512:AWI917513 BGE917512:BGE917513 BQA917512:BQA917513 BZW917512:BZW917513 CJS917512:CJS917513 CTO917512:CTO917513 DDK917512:DDK917513 DNG917512:DNG917513 DXC917512:DXC917513 EGY917512:EGY917513 EQU917512:EQU917513 FAQ917512:FAQ917513 FKM917512:FKM917513 FUI917512:FUI917513 GEE917512:GEE917513 GOA917512:GOA917513 GXW917512:GXW917513 HHS917512:HHS917513 HRO917512:HRO917513 IBK917512:IBK917513 ILG917512:ILG917513 IVC917512:IVC917513 JEY917512:JEY917513 JOU917512:JOU917513 JYQ917512:JYQ917513 KIM917512:KIM917513 KSI917512:KSI917513 LCE917512:LCE917513 LMA917512:LMA917513 LVW917512:LVW917513 MFS917512:MFS917513 MPO917512:MPO917513 MZK917512:MZK917513 NJG917512:NJG917513 NTC917512:NTC917513 OCY917512:OCY917513 OMU917512:OMU917513 OWQ917512:OWQ917513 PGM917512:PGM917513 PQI917512:PQI917513 QAE917512:QAE917513 QKA917512:QKA917513 QTW917512:QTW917513 RDS917512:RDS917513 RNO917512:RNO917513 RXK917512:RXK917513 SHG917512:SHG917513 SRC917512:SRC917513 TAY917512:TAY917513 TKU917512:TKU917513 TUQ917512:TUQ917513 UEM917512:UEM917513 UOI917512:UOI917513 UYE917512:UYE917513 VIA917512:VIA917513 VRW917512:VRW917513 WBS917512:WBS917513 WLO917512:WLO917513 WVK917512:WVK917513 C983048:C983049 IY983048:IY983049 SU983048:SU983049 ACQ983048:ACQ983049 AMM983048:AMM983049 AWI983048:AWI983049 BGE983048:BGE983049 BQA983048:BQA983049 BZW983048:BZW983049 CJS983048:CJS983049 CTO983048:CTO983049 DDK983048:DDK983049 DNG983048:DNG983049 DXC983048:DXC983049 EGY983048:EGY983049 EQU983048:EQU983049 FAQ983048:FAQ983049 FKM983048:FKM983049 FUI983048:FUI983049 GEE983048:GEE983049 GOA983048:GOA983049 GXW983048:GXW983049 HHS983048:HHS983049 HRO983048:HRO983049 IBK983048:IBK983049 ILG983048:ILG983049 IVC983048:IVC983049 JEY983048:JEY983049 JOU983048:JOU983049 JYQ983048:JYQ983049 KIM983048:KIM983049 KSI983048:KSI983049 LCE983048:LCE983049 LMA983048:LMA983049 LVW983048:LVW983049 MFS983048:MFS983049 MPO983048:MPO983049 MZK983048:MZK983049 NJG983048:NJG983049 NTC983048:NTC983049 OCY983048:OCY983049 OMU983048:OMU983049 OWQ983048:OWQ983049 PGM983048:PGM983049 PQI983048:PQI983049 QAE983048:QAE983049 QKA983048:QKA983049 QTW983048:QTW983049 RDS983048:RDS983049 RNO983048:RNO983049 RXK983048:RXK983049 SHG983048:SHG983049 SRC983048:SRC983049 TAY983048:TAY983049 TKU983048:TKU983049 TUQ983048:TUQ983049 UEM983048:UEM983049 UOI983048:UOI983049 UYE983048:UYE983049 VIA983048:VIA983049 VRW983048:VRW983049 WBS983048:WBS983049 WLO983048:WLO983049 WVK983048:WVK983049"/>
    <dataValidation allowBlank="1" showInputMessage="1" showErrorMessage="1" prompt="El registro numérico con que el ACREEDOR registra el contrato." sqref="D8:D9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WVL8:WVL9 D65544:D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D131080:D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D196616:D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D262152:D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D327688:D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D393224:D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D458760:D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D524296:D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D589832:D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D655368:D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D720904:D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D786440:D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D851976:D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WVL851976:WVL851977 D917512:D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WLP917512:WLP917513 WVL917512:WVL917513 D983048:D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WLP983048:WLP983049 WVL983048:WVL983049"/>
    <dataValidation allowBlank="1" showInputMessage="1" showErrorMessage="1" prompt="Instrumento financiero, mediante el cual se contrata y se obliga el pago del crédito: Emisión de bonos, pagarés, cetes, etc." sqref="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544:E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E131080:E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E196616:E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E262152:E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E327688:E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E393224:E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E458760:E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E524296:E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E589832:E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E655368:E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E720904:E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E786440:E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E851976:E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E917512:E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E983048:E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dataValidation allowBlank="1" showInputMessage="1" showErrorMessage="1" prompt="Monto del Capital (PRÉSTAMO O FINANCIAMIENTO) contratado. " sqref="F8:G8 JB8:JC8 SX8:SY8 ACT8:ACU8 AMP8:AMQ8 AWL8:AWM8 BGH8:BGI8 BQD8:BQE8 BZZ8:CAA8 CJV8:CJW8 CTR8:CTS8 DDN8:DDO8 DNJ8:DNK8 DXF8:DXG8 EHB8:EHC8 EQX8:EQY8 FAT8:FAU8 FKP8:FKQ8 FUL8:FUM8 GEH8:GEI8 GOD8:GOE8 GXZ8:GYA8 HHV8:HHW8 HRR8:HRS8 IBN8:IBO8 ILJ8:ILK8 IVF8:IVG8 JFB8:JFC8 JOX8:JOY8 JYT8:JYU8 KIP8:KIQ8 KSL8:KSM8 LCH8:LCI8 LMD8:LME8 LVZ8:LWA8 MFV8:MFW8 MPR8:MPS8 MZN8:MZO8 NJJ8:NJK8 NTF8:NTG8 ODB8:ODC8 OMX8:OMY8 OWT8:OWU8 PGP8:PGQ8 PQL8:PQM8 QAH8:QAI8 QKD8:QKE8 QTZ8:QUA8 RDV8:RDW8 RNR8:RNS8 RXN8:RXO8 SHJ8:SHK8 SRF8:SRG8 TBB8:TBC8 TKX8:TKY8 TUT8:TUU8 UEP8:UEQ8 UOL8:UOM8 UYH8:UYI8 VID8:VIE8 VRZ8:VSA8 WBV8:WBW8 WLR8:WLS8 WVN8:WVO8 F65544:G65544 JB65544:JC65544 SX65544:SY65544 ACT65544:ACU65544 AMP65544:AMQ65544 AWL65544:AWM65544 BGH65544:BGI65544 BQD65544:BQE65544 BZZ65544:CAA65544 CJV65544:CJW65544 CTR65544:CTS65544 DDN65544:DDO65544 DNJ65544:DNK65544 DXF65544:DXG65544 EHB65544:EHC65544 EQX65544:EQY65544 FAT65544:FAU65544 FKP65544:FKQ65544 FUL65544:FUM65544 GEH65544:GEI65544 GOD65544:GOE65544 GXZ65544:GYA65544 HHV65544:HHW65544 HRR65544:HRS65544 IBN65544:IBO65544 ILJ65544:ILK65544 IVF65544:IVG65544 JFB65544:JFC65544 JOX65544:JOY65544 JYT65544:JYU65544 KIP65544:KIQ65544 KSL65544:KSM65544 LCH65544:LCI65544 LMD65544:LME65544 LVZ65544:LWA65544 MFV65544:MFW65544 MPR65544:MPS65544 MZN65544:MZO65544 NJJ65544:NJK65544 NTF65544:NTG65544 ODB65544:ODC65544 OMX65544:OMY65544 OWT65544:OWU65544 PGP65544:PGQ65544 PQL65544:PQM65544 QAH65544:QAI65544 QKD65544:QKE65544 QTZ65544:QUA65544 RDV65544:RDW65544 RNR65544:RNS65544 RXN65544:RXO65544 SHJ65544:SHK65544 SRF65544:SRG65544 TBB65544:TBC65544 TKX65544:TKY65544 TUT65544:TUU65544 UEP65544:UEQ65544 UOL65544:UOM65544 UYH65544:UYI65544 VID65544:VIE65544 VRZ65544:VSA65544 WBV65544:WBW65544 WLR65544:WLS65544 WVN65544:WVO65544 F131080:G131080 JB131080:JC131080 SX131080:SY131080 ACT131080:ACU131080 AMP131080:AMQ131080 AWL131080:AWM131080 BGH131080:BGI131080 BQD131080:BQE131080 BZZ131080:CAA131080 CJV131080:CJW131080 CTR131080:CTS131080 DDN131080:DDO131080 DNJ131080:DNK131080 DXF131080:DXG131080 EHB131080:EHC131080 EQX131080:EQY131080 FAT131080:FAU131080 FKP131080:FKQ131080 FUL131080:FUM131080 GEH131080:GEI131080 GOD131080:GOE131080 GXZ131080:GYA131080 HHV131080:HHW131080 HRR131080:HRS131080 IBN131080:IBO131080 ILJ131080:ILK131080 IVF131080:IVG131080 JFB131080:JFC131080 JOX131080:JOY131080 JYT131080:JYU131080 KIP131080:KIQ131080 KSL131080:KSM131080 LCH131080:LCI131080 LMD131080:LME131080 LVZ131080:LWA131080 MFV131080:MFW131080 MPR131080:MPS131080 MZN131080:MZO131080 NJJ131080:NJK131080 NTF131080:NTG131080 ODB131080:ODC131080 OMX131080:OMY131080 OWT131080:OWU131080 PGP131080:PGQ131080 PQL131080:PQM131080 QAH131080:QAI131080 QKD131080:QKE131080 QTZ131080:QUA131080 RDV131080:RDW131080 RNR131080:RNS131080 RXN131080:RXO131080 SHJ131080:SHK131080 SRF131080:SRG131080 TBB131080:TBC131080 TKX131080:TKY131080 TUT131080:TUU131080 UEP131080:UEQ131080 UOL131080:UOM131080 UYH131080:UYI131080 VID131080:VIE131080 VRZ131080:VSA131080 WBV131080:WBW131080 WLR131080:WLS131080 WVN131080:WVO131080 F196616:G196616 JB196616:JC196616 SX196616:SY196616 ACT196616:ACU196616 AMP196616:AMQ196616 AWL196616:AWM196616 BGH196616:BGI196616 BQD196616:BQE196616 BZZ196616:CAA196616 CJV196616:CJW196616 CTR196616:CTS196616 DDN196616:DDO196616 DNJ196616:DNK196616 DXF196616:DXG196616 EHB196616:EHC196616 EQX196616:EQY196616 FAT196616:FAU196616 FKP196616:FKQ196616 FUL196616:FUM196616 GEH196616:GEI196616 GOD196616:GOE196616 GXZ196616:GYA196616 HHV196616:HHW196616 HRR196616:HRS196616 IBN196616:IBO196616 ILJ196616:ILK196616 IVF196616:IVG196616 JFB196616:JFC196616 JOX196616:JOY196616 JYT196616:JYU196616 KIP196616:KIQ196616 KSL196616:KSM196616 LCH196616:LCI196616 LMD196616:LME196616 LVZ196616:LWA196616 MFV196616:MFW196616 MPR196616:MPS196616 MZN196616:MZO196616 NJJ196616:NJK196616 NTF196616:NTG196616 ODB196616:ODC196616 OMX196616:OMY196616 OWT196616:OWU196616 PGP196616:PGQ196616 PQL196616:PQM196616 QAH196616:QAI196616 QKD196616:QKE196616 QTZ196616:QUA196616 RDV196616:RDW196616 RNR196616:RNS196616 RXN196616:RXO196616 SHJ196616:SHK196616 SRF196616:SRG196616 TBB196616:TBC196616 TKX196616:TKY196616 TUT196616:TUU196616 UEP196616:UEQ196616 UOL196616:UOM196616 UYH196616:UYI196616 VID196616:VIE196616 VRZ196616:VSA196616 WBV196616:WBW196616 WLR196616:WLS196616 WVN196616:WVO196616 F262152:G262152 JB262152:JC262152 SX262152:SY262152 ACT262152:ACU262152 AMP262152:AMQ262152 AWL262152:AWM262152 BGH262152:BGI262152 BQD262152:BQE262152 BZZ262152:CAA262152 CJV262152:CJW262152 CTR262152:CTS262152 DDN262152:DDO262152 DNJ262152:DNK262152 DXF262152:DXG262152 EHB262152:EHC262152 EQX262152:EQY262152 FAT262152:FAU262152 FKP262152:FKQ262152 FUL262152:FUM262152 GEH262152:GEI262152 GOD262152:GOE262152 GXZ262152:GYA262152 HHV262152:HHW262152 HRR262152:HRS262152 IBN262152:IBO262152 ILJ262152:ILK262152 IVF262152:IVG262152 JFB262152:JFC262152 JOX262152:JOY262152 JYT262152:JYU262152 KIP262152:KIQ262152 KSL262152:KSM262152 LCH262152:LCI262152 LMD262152:LME262152 LVZ262152:LWA262152 MFV262152:MFW262152 MPR262152:MPS262152 MZN262152:MZO262152 NJJ262152:NJK262152 NTF262152:NTG262152 ODB262152:ODC262152 OMX262152:OMY262152 OWT262152:OWU262152 PGP262152:PGQ262152 PQL262152:PQM262152 QAH262152:QAI262152 QKD262152:QKE262152 QTZ262152:QUA262152 RDV262152:RDW262152 RNR262152:RNS262152 RXN262152:RXO262152 SHJ262152:SHK262152 SRF262152:SRG262152 TBB262152:TBC262152 TKX262152:TKY262152 TUT262152:TUU262152 UEP262152:UEQ262152 UOL262152:UOM262152 UYH262152:UYI262152 VID262152:VIE262152 VRZ262152:VSA262152 WBV262152:WBW262152 WLR262152:WLS262152 WVN262152:WVO262152 F327688:G327688 JB327688:JC327688 SX327688:SY327688 ACT327688:ACU327688 AMP327688:AMQ327688 AWL327688:AWM327688 BGH327688:BGI327688 BQD327688:BQE327688 BZZ327688:CAA327688 CJV327688:CJW327688 CTR327688:CTS327688 DDN327688:DDO327688 DNJ327688:DNK327688 DXF327688:DXG327688 EHB327688:EHC327688 EQX327688:EQY327688 FAT327688:FAU327688 FKP327688:FKQ327688 FUL327688:FUM327688 GEH327688:GEI327688 GOD327688:GOE327688 GXZ327688:GYA327688 HHV327688:HHW327688 HRR327688:HRS327688 IBN327688:IBO327688 ILJ327688:ILK327688 IVF327688:IVG327688 JFB327688:JFC327688 JOX327688:JOY327688 JYT327688:JYU327688 KIP327688:KIQ327688 KSL327688:KSM327688 LCH327688:LCI327688 LMD327688:LME327688 LVZ327688:LWA327688 MFV327688:MFW327688 MPR327688:MPS327688 MZN327688:MZO327688 NJJ327688:NJK327688 NTF327688:NTG327688 ODB327688:ODC327688 OMX327688:OMY327688 OWT327688:OWU327688 PGP327688:PGQ327688 PQL327688:PQM327688 QAH327688:QAI327688 QKD327688:QKE327688 QTZ327688:QUA327688 RDV327688:RDW327688 RNR327688:RNS327688 RXN327688:RXO327688 SHJ327688:SHK327688 SRF327688:SRG327688 TBB327688:TBC327688 TKX327688:TKY327688 TUT327688:TUU327688 UEP327688:UEQ327688 UOL327688:UOM327688 UYH327688:UYI327688 VID327688:VIE327688 VRZ327688:VSA327688 WBV327688:WBW327688 WLR327688:WLS327688 WVN327688:WVO327688 F393224:G393224 JB393224:JC393224 SX393224:SY393224 ACT393224:ACU393224 AMP393224:AMQ393224 AWL393224:AWM393224 BGH393224:BGI393224 BQD393224:BQE393224 BZZ393224:CAA393224 CJV393224:CJW393224 CTR393224:CTS393224 DDN393224:DDO393224 DNJ393224:DNK393224 DXF393224:DXG393224 EHB393224:EHC393224 EQX393224:EQY393224 FAT393224:FAU393224 FKP393224:FKQ393224 FUL393224:FUM393224 GEH393224:GEI393224 GOD393224:GOE393224 GXZ393224:GYA393224 HHV393224:HHW393224 HRR393224:HRS393224 IBN393224:IBO393224 ILJ393224:ILK393224 IVF393224:IVG393224 JFB393224:JFC393224 JOX393224:JOY393224 JYT393224:JYU393224 KIP393224:KIQ393224 KSL393224:KSM393224 LCH393224:LCI393224 LMD393224:LME393224 LVZ393224:LWA393224 MFV393224:MFW393224 MPR393224:MPS393224 MZN393224:MZO393224 NJJ393224:NJK393224 NTF393224:NTG393224 ODB393224:ODC393224 OMX393224:OMY393224 OWT393224:OWU393224 PGP393224:PGQ393224 PQL393224:PQM393224 QAH393224:QAI393224 QKD393224:QKE393224 QTZ393224:QUA393224 RDV393224:RDW393224 RNR393224:RNS393224 RXN393224:RXO393224 SHJ393224:SHK393224 SRF393224:SRG393224 TBB393224:TBC393224 TKX393224:TKY393224 TUT393224:TUU393224 UEP393224:UEQ393224 UOL393224:UOM393224 UYH393224:UYI393224 VID393224:VIE393224 VRZ393224:VSA393224 WBV393224:WBW393224 WLR393224:WLS393224 WVN393224:WVO393224 F458760:G458760 JB458760:JC458760 SX458760:SY458760 ACT458760:ACU458760 AMP458760:AMQ458760 AWL458760:AWM458760 BGH458760:BGI458760 BQD458760:BQE458760 BZZ458760:CAA458760 CJV458760:CJW458760 CTR458760:CTS458760 DDN458760:DDO458760 DNJ458760:DNK458760 DXF458760:DXG458760 EHB458760:EHC458760 EQX458760:EQY458760 FAT458760:FAU458760 FKP458760:FKQ458760 FUL458760:FUM458760 GEH458760:GEI458760 GOD458760:GOE458760 GXZ458760:GYA458760 HHV458760:HHW458760 HRR458760:HRS458760 IBN458760:IBO458760 ILJ458760:ILK458760 IVF458760:IVG458760 JFB458760:JFC458760 JOX458760:JOY458760 JYT458760:JYU458760 KIP458760:KIQ458760 KSL458760:KSM458760 LCH458760:LCI458760 LMD458760:LME458760 LVZ458760:LWA458760 MFV458760:MFW458760 MPR458760:MPS458760 MZN458760:MZO458760 NJJ458760:NJK458760 NTF458760:NTG458760 ODB458760:ODC458760 OMX458760:OMY458760 OWT458760:OWU458760 PGP458760:PGQ458760 PQL458760:PQM458760 QAH458760:QAI458760 QKD458760:QKE458760 QTZ458760:QUA458760 RDV458760:RDW458760 RNR458760:RNS458760 RXN458760:RXO458760 SHJ458760:SHK458760 SRF458760:SRG458760 TBB458760:TBC458760 TKX458760:TKY458760 TUT458760:TUU458760 UEP458760:UEQ458760 UOL458760:UOM458760 UYH458760:UYI458760 VID458760:VIE458760 VRZ458760:VSA458760 WBV458760:WBW458760 WLR458760:WLS458760 WVN458760:WVO458760 F524296:G524296 JB524296:JC524296 SX524296:SY524296 ACT524296:ACU524296 AMP524296:AMQ524296 AWL524296:AWM524296 BGH524296:BGI524296 BQD524296:BQE524296 BZZ524296:CAA524296 CJV524296:CJW524296 CTR524296:CTS524296 DDN524296:DDO524296 DNJ524296:DNK524296 DXF524296:DXG524296 EHB524296:EHC524296 EQX524296:EQY524296 FAT524296:FAU524296 FKP524296:FKQ524296 FUL524296:FUM524296 GEH524296:GEI524296 GOD524296:GOE524296 GXZ524296:GYA524296 HHV524296:HHW524296 HRR524296:HRS524296 IBN524296:IBO524296 ILJ524296:ILK524296 IVF524296:IVG524296 JFB524296:JFC524296 JOX524296:JOY524296 JYT524296:JYU524296 KIP524296:KIQ524296 KSL524296:KSM524296 LCH524296:LCI524296 LMD524296:LME524296 LVZ524296:LWA524296 MFV524296:MFW524296 MPR524296:MPS524296 MZN524296:MZO524296 NJJ524296:NJK524296 NTF524296:NTG524296 ODB524296:ODC524296 OMX524296:OMY524296 OWT524296:OWU524296 PGP524296:PGQ524296 PQL524296:PQM524296 QAH524296:QAI524296 QKD524296:QKE524296 QTZ524296:QUA524296 RDV524296:RDW524296 RNR524296:RNS524296 RXN524296:RXO524296 SHJ524296:SHK524296 SRF524296:SRG524296 TBB524296:TBC524296 TKX524296:TKY524296 TUT524296:TUU524296 UEP524296:UEQ524296 UOL524296:UOM524296 UYH524296:UYI524296 VID524296:VIE524296 VRZ524296:VSA524296 WBV524296:WBW524296 WLR524296:WLS524296 WVN524296:WVO524296 F589832:G589832 JB589832:JC589832 SX589832:SY589832 ACT589832:ACU589832 AMP589832:AMQ589832 AWL589832:AWM589832 BGH589832:BGI589832 BQD589832:BQE589832 BZZ589832:CAA589832 CJV589832:CJW589832 CTR589832:CTS589832 DDN589832:DDO589832 DNJ589832:DNK589832 DXF589832:DXG589832 EHB589832:EHC589832 EQX589832:EQY589832 FAT589832:FAU589832 FKP589832:FKQ589832 FUL589832:FUM589832 GEH589832:GEI589832 GOD589832:GOE589832 GXZ589832:GYA589832 HHV589832:HHW589832 HRR589832:HRS589832 IBN589832:IBO589832 ILJ589832:ILK589832 IVF589832:IVG589832 JFB589832:JFC589832 JOX589832:JOY589832 JYT589832:JYU589832 KIP589832:KIQ589832 KSL589832:KSM589832 LCH589832:LCI589832 LMD589832:LME589832 LVZ589832:LWA589832 MFV589832:MFW589832 MPR589832:MPS589832 MZN589832:MZO589832 NJJ589832:NJK589832 NTF589832:NTG589832 ODB589832:ODC589832 OMX589832:OMY589832 OWT589832:OWU589832 PGP589832:PGQ589832 PQL589832:PQM589832 QAH589832:QAI589832 QKD589832:QKE589832 QTZ589832:QUA589832 RDV589832:RDW589832 RNR589832:RNS589832 RXN589832:RXO589832 SHJ589832:SHK589832 SRF589832:SRG589832 TBB589832:TBC589832 TKX589832:TKY589832 TUT589832:TUU589832 UEP589832:UEQ589832 UOL589832:UOM589832 UYH589832:UYI589832 VID589832:VIE589832 VRZ589832:VSA589832 WBV589832:WBW589832 WLR589832:WLS589832 WVN589832:WVO589832 F655368:G655368 JB655368:JC655368 SX655368:SY655368 ACT655368:ACU655368 AMP655368:AMQ655368 AWL655368:AWM655368 BGH655368:BGI655368 BQD655368:BQE655368 BZZ655368:CAA655368 CJV655368:CJW655368 CTR655368:CTS655368 DDN655368:DDO655368 DNJ655368:DNK655368 DXF655368:DXG655368 EHB655368:EHC655368 EQX655368:EQY655368 FAT655368:FAU655368 FKP655368:FKQ655368 FUL655368:FUM655368 GEH655368:GEI655368 GOD655368:GOE655368 GXZ655368:GYA655368 HHV655368:HHW655368 HRR655368:HRS655368 IBN655368:IBO655368 ILJ655368:ILK655368 IVF655368:IVG655368 JFB655368:JFC655368 JOX655368:JOY655368 JYT655368:JYU655368 KIP655368:KIQ655368 KSL655368:KSM655368 LCH655368:LCI655368 LMD655368:LME655368 LVZ655368:LWA655368 MFV655368:MFW655368 MPR655368:MPS655368 MZN655368:MZO655368 NJJ655368:NJK655368 NTF655368:NTG655368 ODB655368:ODC655368 OMX655368:OMY655368 OWT655368:OWU655368 PGP655368:PGQ655368 PQL655368:PQM655368 QAH655368:QAI655368 QKD655368:QKE655368 QTZ655368:QUA655368 RDV655368:RDW655368 RNR655368:RNS655368 RXN655368:RXO655368 SHJ655368:SHK655368 SRF655368:SRG655368 TBB655368:TBC655368 TKX655368:TKY655368 TUT655368:TUU655368 UEP655368:UEQ655368 UOL655368:UOM655368 UYH655368:UYI655368 VID655368:VIE655368 VRZ655368:VSA655368 WBV655368:WBW655368 WLR655368:WLS655368 WVN655368:WVO655368 F720904:G720904 JB720904:JC720904 SX720904:SY720904 ACT720904:ACU720904 AMP720904:AMQ720904 AWL720904:AWM720904 BGH720904:BGI720904 BQD720904:BQE720904 BZZ720904:CAA720904 CJV720904:CJW720904 CTR720904:CTS720904 DDN720904:DDO720904 DNJ720904:DNK720904 DXF720904:DXG720904 EHB720904:EHC720904 EQX720904:EQY720904 FAT720904:FAU720904 FKP720904:FKQ720904 FUL720904:FUM720904 GEH720904:GEI720904 GOD720904:GOE720904 GXZ720904:GYA720904 HHV720904:HHW720904 HRR720904:HRS720904 IBN720904:IBO720904 ILJ720904:ILK720904 IVF720904:IVG720904 JFB720904:JFC720904 JOX720904:JOY720904 JYT720904:JYU720904 KIP720904:KIQ720904 KSL720904:KSM720904 LCH720904:LCI720904 LMD720904:LME720904 LVZ720904:LWA720904 MFV720904:MFW720904 MPR720904:MPS720904 MZN720904:MZO720904 NJJ720904:NJK720904 NTF720904:NTG720904 ODB720904:ODC720904 OMX720904:OMY720904 OWT720904:OWU720904 PGP720904:PGQ720904 PQL720904:PQM720904 QAH720904:QAI720904 QKD720904:QKE720904 QTZ720904:QUA720904 RDV720904:RDW720904 RNR720904:RNS720904 RXN720904:RXO720904 SHJ720904:SHK720904 SRF720904:SRG720904 TBB720904:TBC720904 TKX720904:TKY720904 TUT720904:TUU720904 UEP720904:UEQ720904 UOL720904:UOM720904 UYH720904:UYI720904 VID720904:VIE720904 VRZ720904:VSA720904 WBV720904:WBW720904 WLR720904:WLS720904 WVN720904:WVO720904 F786440:G786440 JB786440:JC786440 SX786440:SY786440 ACT786440:ACU786440 AMP786440:AMQ786440 AWL786440:AWM786440 BGH786440:BGI786440 BQD786440:BQE786440 BZZ786440:CAA786440 CJV786440:CJW786440 CTR786440:CTS786440 DDN786440:DDO786440 DNJ786440:DNK786440 DXF786440:DXG786440 EHB786440:EHC786440 EQX786440:EQY786440 FAT786440:FAU786440 FKP786440:FKQ786440 FUL786440:FUM786440 GEH786440:GEI786440 GOD786440:GOE786440 GXZ786440:GYA786440 HHV786440:HHW786440 HRR786440:HRS786440 IBN786440:IBO786440 ILJ786440:ILK786440 IVF786440:IVG786440 JFB786440:JFC786440 JOX786440:JOY786440 JYT786440:JYU786440 KIP786440:KIQ786440 KSL786440:KSM786440 LCH786440:LCI786440 LMD786440:LME786440 LVZ786440:LWA786440 MFV786440:MFW786440 MPR786440:MPS786440 MZN786440:MZO786440 NJJ786440:NJK786440 NTF786440:NTG786440 ODB786440:ODC786440 OMX786440:OMY786440 OWT786440:OWU786440 PGP786440:PGQ786440 PQL786440:PQM786440 QAH786440:QAI786440 QKD786440:QKE786440 QTZ786440:QUA786440 RDV786440:RDW786440 RNR786440:RNS786440 RXN786440:RXO786440 SHJ786440:SHK786440 SRF786440:SRG786440 TBB786440:TBC786440 TKX786440:TKY786440 TUT786440:TUU786440 UEP786440:UEQ786440 UOL786440:UOM786440 UYH786440:UYI786440 VID786440:VIE786440 VRZ786440:VSA786440 WBV786440:WBW786440 WLR786440:WLS786440 WVN786440:WVO786440 F851976:G851976 JB851976:JC851976 SX851976:SY851976 ACT851976:ACU851976 AMP851976:AMQ851976 AWL851976:AWM851976 BGH851976:BGI851976 BQD851976:BQE851976 BZZ851976:CAA851976 CJV851976:CJW851976 CTR851976:CTS851976 DDN851976:DDO851976 DNJ851976:DNK851976 DXF851976:DXG851976 EHB851976:EHC851976 EQX851976:EQY851976 FAT851976:FAU851976 FKP851976:FKQ851976 FUL851976:FUM851976 GEH851976:GEI851976 GOD851976:GOE851976 GXZ851976:GYA851976 HHV851976:HHW851976 HRR851976:HRS851976 IBN851976:IBO851976 ILJ851976:ILK851976 IVF851976:IVG851976 JFB851976:JFC851976 JOX851976:JOY851976 JYT851976:JYU851976 KIP851976:KIQ851976 KSL851976:KSM851976 LCH851976:LCI851976 LMD851976:LME851976 LVZ851976:LWA851976 MFV851976:MFW851976 MPR851976:MPS851976 MZN851976:MZO851976 NJJ851976:NJK851976 NTF851976:NTG851976 ODB851976:ODC851976 OMX851976:OMY851976 OWT851976:OWU851976 PGP851976:PGQ851976 PQL851976:PQM851976 QAH851976:QAI851976 QKD851976:QKE851976 QTZ851976:QUA851976 RDV851976:RDW851976 RNR851976:RNS851976 RXN851976:RXO851976 SHJ851976:SHK851976 SRF851976:SRG851976 TBB851976:TBC851976 TKX851976:TKY851976 TUT851976:TUU851976 UEP851976:UEQ851976 UOL851976:UOM851976 UYH851976:UYI851976 VID851976:VIE851976 VRZ851976:VSA851976 WBV851976:WBW851976 WLR851976:WLS851976 WVN851976:WVO851976 F917512:G917512 JB917512:JC917512 SX917512:SY917512 ACT917512:ACU917512 AMP917512:AMQ917512 AWL917512:AWM917512 BGH917512:BGI917512 BQD917512:BQE917512 BZZ917512:CAA917512 CJV917512:CJW917512 CTR917512:CTS917512 DDN917512:DDO917512 DNJ917512:DNK917512 DXF917512:DXG917512 EHB917512:EHC917512 EQX917512:EQY917512 FAT917512:FAU917512 FKP917512:FKQ917512 FUL917512:FUM917512 GEH917512:GEI917512 GOD917512:GOE917512 GXZ917512:GYA917512 HHV917512:HHW917512 HRR917512:HRS917512 IBN917512:IBO917512 ILJ917512:ILK917512 IVF917512:IVG917512 JFB917512:JFC917512 JOX917512:JOY917512 JYT917512:JYU917512 KIP917512:KIQ917512 KSL917512:KSM917512 LCH917512:LCI917512 LMD917512:LME917512 LVZ917512:LWA917512 MFV917512:MFW917512 MPR917512:MPS917512 MZN917512:MZO917512 NJJ917512:NJK917512 NTF917512:NTG917512 ODB917512:ODC917512 OMX917512:OMY917512 OWT917512:OWU917512 PGP917512:PGQ917512 PQL917512:PQM917512 QAH917512:QAI917512 QKD917512:QKE917512 QTZ917512:QUA917512 RDV917512:RDW917512 RNR917512:RNS917512 RXN917512:RXO917512 SHJ917512:SHK917512 SRF917512:SRG917512 TBB917512:TBC917512 TKX917512:TKY917512 TUT917512:TUU917512 UEP917512:UEQ917512 UOL917512:UOM917512 UYH917512:UYI917512 VID917512:VIE917512 VRZ917512:VSA917512 WBV917512:WBW917512 WLR917512:WLS917512 WVN917512:WVO917512 F983048:G983048 JB983048:JC983048 SX983048:SY983048 ACT983048:ACU983048 AMP983048:AMQ983048 AWL983048:AWM983048 BGH983048:BGI983048 BQD983048:BQE983048 BZZ983048:CAA983048 CJV983048:CJW983048 CTR983048:CTS983048 DDN983048:DDO983048 DNJ983048:DNK983048 DXF983048:DXG983048 EHB983048:EHC983048 EQX983048:EQY983048 FAT983048:FAU983048 FKP983048:FKQ983048 FUL983048:FUM983048 GEH983048:GEI983048 GOD983048:GOE983048 GXZ983048:GYA983048 HHV983048:HHW983048 HRR983048:HRS983048 IBN983048:IBO983048 ILJ983048:ILK983048 IVF983048:IVG983048 JFB983048:JFC983048 JOX983048:JOY983048 JYT983048:JYU983048 KIP983048:KIQ983048 KSL983048:KSM983048 LCH983048:LCI983048 LMD983048:LME983048 LVZ983048:LWA983048 MFV983048:MFW983048 MPR983048:MPS983048 MZN983048:MZO983048 NJJ983048:NJK983048 NTF983048:NTG983048 ODB983048:ODC983048 OMX983048:OMY983048 OWT983048:OWU983048 PGP983048:PGQ983048 PQL983048:PQM983048 QAH983048:QAI983048 QKD983048:QKE983048 QTZ983048:QUA983048 RDV983048:RDW983048 RNR983048:RNS983048 RXN983048:RXO983048 SHJ983048:SHK983048 SRF983048:SRG983048 TBB983048:TBC983048 TKX983048:TKY983048 TUT983048:TUU983048 UEP983048:UEQ983048 UOL983048:UOM983048 UYH983048:UYI983048 VID983048:VIE983048 VRZ983048:VSA983048 WBV983048:WBW983048 WLR983048:WLS983048 WVN983048:WVO983048"/>
    <dataValidation allowBlank="1" showInputMessage="1" showErrorMessage="1" prompt="Monto del financiamiento que efectivamente se ha utilizado."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dataValidation allowBlank="1" showInputMessage="1" showErrorMessage="1" prompt="Saldo por pagar actualizado." sqref="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4:I65545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080:I131081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16:I196617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52:I262153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688:I327689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24:I393225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60:I458761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296:I524297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32:I589833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68:I655369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04:I720905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40:I786441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1976:I851977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12:I917513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48:I983049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dataValidation allowBlank="1" showInputMessage="1" showErrorMessage="1" prompt="Intereses pactados durante la vigencia del contrato." sqref="J8:J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J65544:J65545 JF65544:JF65545 TB65544:TB65545 ACX65544:ACX65545 AMT65544:AMT65545 AWP65544:AWP65545 BGL65544:BGL65545 BQH65544:BQH65545 CAD65544:CAD65545 CJZ65544:CJZ65545 CTV65544:CTV65545 DDR65544:DDR65545 DNN65544:DNN65545 DXJ65544:DXJ65545 EHF65544:EHF65545 ERB65544:ERB65545 FAX65544:FAX65545 FKT65544:FKT65545 FUP65544:FUP65545 GEL65544:GEL65545 GOH65544:GOH65545 GYD65544:GYD65545 HHZ65544:HHZ65545 HRV65544:HRV65545 IBR65544:IBR65545 ILN65544:ILN65545 IVJ65544:IVJ65545 JFF65544:JFF65545 JPB65544:JPB65545 JYX65544:JYX65545 KIT65544:KIT65545 KSP65544:KSP65545 LCL65544:LCL65545 LMH65544:LMH65545 LWD65544:LWD65545 MFZ65544:MFZ65545 MPV65544:MPV65545 MZR65544:MZR65545 NJN65544:NJN65545 NTJ65544:NTJ65545 ODF65544:ODF65545 ONB65544:ONB65545 OWX65544:OWX65545 PGT65544:PGT65545 PQP65544:PQP65545 QAL65544:QAL65545 QKH65544:QKH65545 QUD65544:QUD65545 RDZ65544:RDZ65545 RNV65544:RNV65545 RXR65544:RXR65545 SHN65544:SHN65545 SRJ65544:SRJ65545 TBF65544:TBF65545 TLB65544:TLB65545 TUX65544:TUX65545 UET65544:UET65545 UOP65544:UOP65545 UYL65544:UYL65545 VIH65544:VIH65545 VSD65544:VSD65545 WBZ65544:WBZ65545 WLV65544:WLV65545 WVR65544:WVR65545 J131080:J131081 JF131080:JF131081 TB131080:TB131081 ACX131080:ACX131081 AMT131080:AMT131081 AWP131080:AWP131081 BGL131080:BGL131081 BQH131080:BQH131081 CAD131080:CAD131081 CJZ131080:CJZ131081 CTV131080:CTV131081 DDR131080:DDR131081 DNN131080:DNN131081 DXJ131080:DXJ131081 EHF131080:EHF131081 ERB131080:ERB131081 FAX131080:FAX131081 FKT131080:FKT131081 FUP131080:FUP131081 GEL131080:GEL131081 GOH131080:GOH131081 GYD131080:GYD131081 HHZ131080:HHZ131081 HRV131080:HRV131081 IBR131080:IBR131081 ILN131080:ILN131081 IVJ131080:IVJ131081 JFF131080:JFF131081 JPB131080:JPB131081 JYX131080:JYX131081 KIT131080:KIT131081 KSP131080:KSP131081 LCL131080:LCL131081 LMH131080:LMH131081 LWD131080:LWD131081 MFZ131080:MFZ131081 MPV131080:MPV131081 MZR131080:MZR131081 NJN131080:NJN131081 NTJ131080:NTJ131081 ODF131080:ODF131081 ONB131080:ONB131081 OWX131080:OWX131081 PGT131080:PGT131081 PQP131080:PQP131081 QAL131080:QAL131081 QKH131080:QKH131081 QUD131080:QUD131081 RDZ131080:RDZ131081 RNV131080:RNV131081 RXR131080:RXR131081 SHN131080:SHN131081 SRJ131080:SRJ131081 TBF131080:TBF131081 TLB131080:TLB131081 TUX131080:TUX131081 UET131080:UET131081 UOP131080:UOP131081 UYL131080:UYL131081 VIH131080:VIH131081 VSD131080:VSD131081 WBZ131080:WBZ131081 WLV131080:WLV131081 WVR131080:WVR131081 J196616:J196617 JF196616:JF196617 TB196616:TB196617 ACX196616:ACX196617 AMT196616:AMT196617 AWP196616:AWP196617 BGL196616:BGL196617 BQH196616:BQH196617 CAD196616:CAD196617 CJZ196616:CJZ196617 CTV196616:CTV196617 DDR196616:DDR196617 DNN196616:DNN196617 DXJ196616:DXJ196617 EHF196616:EHF196617 ERB196616:ERB196617 FAX196616:FAX196617 FKT196616:FKT196617 FUP196616:FUP196617 GEL196616:GEL196617 GOH196616:GOH196617 GYD196616:GYD196617 HHZ196616:HHZ196617 HRV196616:HRV196617 IBR196616:IBR196617 ILN196616:ILN196617 IVJ196616:IVJ196617 JFF196616:JFF196617 JPB196616:JPB196617 JYX196616:JYX196617 KIT196616:KIT196617 KSP196616:KSP196617 LCL196616:LCL196617 LMH196616:LMH196617 LWD196616:LWD196617 MFZ196616:MFZ196617 MPV196616:MPV196617 MZR196616:MZR196617 NJN196616:NJN196617 NTJ196616:NTJ196617 ODF196616:ODF196617 ONB196616:ONB196617 OWX196616:OWX196617 PGT196616:PGT196617 PQP196616:PQP196617 QAL196616:QAL196617 QKH196616:QKH196617 QUD196616:QUD196617 RDZ196616:RDZ196617 RNV196616:RNV196617 RXR196616:RXR196617 SHN196616:SHN196617 SRJ196616:SRJ196617 TBF196616:TBF196617 TLB196616:TLB196617 TUX196616:TUX196617 UET196616:UET196617 UOP196616:UOP196617 UYL196616:UYL196617 VIH196616:VIH196617 VSD196616:VSD196617 WBZ196616:WBZ196617 WLV196616:WLV196617 WVR196616:WVR196617 J262152:J262153 JF262152:JF262153 TB262152:TB262153 ACX262152:ACX262153 AMT262152:AMT262153 AWP262152:AWP262153 BGL262152:BGL262153 BQH262152:BQH262153 CAD262152:CAD262153 CJZ262152:CJZ262153 CTV262152:CTV262153 DDR262152:DDR262153 DNN262152:DNN262153 DXJ262152:DXJ262153 EHF262152:EHF262153 ERB262152:ERB262153 FAX262152:FAX262153 FKT262152:FKT262153 FUP262152:FUP262153 GEL262152:GEL262153 GOH262152:GOH262153 GYD262152:GYD262153 HHZ262152:HHZ262153 HRV262152:HRV262153 IBR262152:IBR262153 ILN262152:ILN262153 IVJ262152:IVJ262153 JFF262152:JFF262153 JPB262152:JPB262153 JYX262152:JYX262153 KIT262152:KIT262153 KSP262152:KSP262153 LCL262152:LCL262153 LMH262152:LMH262153 LWD262152:LWD262153 MFZ262152:MFZ262153 MPV262152:MPV262153 MZR262152:MZR262153 NJN262152:NJN262153 NTJ262152:NTJ262153 ODF262152:ODF262153 ONB262152:ONB262153 OWX262152:OWX262153 PGT262152:PGT262153 PQP262152:PQP262153 QAL262152:QAL262153 QKH262152:QKH262153 QUD262152:QUD262153 RDZ262152:RDZ262153 RNV262152:RNV262153 RXR262152:RXR262153 SHN262152:SHN262153 SRJ262152:SRJ262153 TBF262152:TBF262153 TLB262152:TLB262153 TUX262152:TUX262153 UET262152:UET262153 UOP262152:UOP262153 UYL262152:UYL262153 VIH262152:VIH262153 VSD262152:VSD262153 WBZ262152:WBZ262153 WLV262152:WLV262153 WVR262152:WVR262153 J327688:J327689 JF327688:JF327689 TB327688:TB327689 ACX327688:ACX327689 AMT327688:AMT327689 AWP327688:AWP327689 BGL327688:BGL327689 BQH327688:BQH327689 CAD327688:CAD327689 CJZ327688:CJZ327689 CTV327688:CTV327689 DDR327688:DDR327689 DNN327688:DNN327689 DXJ327688:DXJ327689 EHF327688:EHF327689 ERB327688:ERB327689 FAX327688:FAX327689 FKT327688:FKT327689 FUP327688:FUP327689 GEL327688:GEL327689 GOH327688:GOH327689 GYD327688:GYD327689 HHZ327688:HHZ327689 HRV327688:HRV327689 IBR327688:IBR327689 ILN327688:ILN327689 IVJ327688:IVJ327689 JFF327688:JFF327689 JPB327688:JPB327689 JYX327688:JYX327689 KIT327688:KIT327689 KSP327688:KSP327689 LCL327688:LCL327689 LMH327688:LMH327689 LWD327688:LWD327689 MFZ327688:MFZ327689 MPV327688:MPV327689 MZR327688:MZR327689 NJN327688:NJN327689 NTJ327688:NTJ327689 ODF327688:ODF327689 ONB327688:ONB327689 OWX327688:OWX327689 PGT327688:PGT327689 PQP327688:PQP327689 QAL327688:QAL327689 QKH327688:QKH327689 QUD327688:QUD327689 RDZ327688:RDZ327689 RNV327688:RNV327689 RXR327688:RXR327689 SHN327688:SHN327689 SRJ327688:SRJ327689 TBF327688:TBF327689 TLB327688:TLB327689 TUX327688:TUX327689 UET327688:UET327689 UOP327688:UOP327689 UYL327688:UYL327689 VIH327688:VIH327689 VSD327688:VSD327689 WBZ327688:WBZ327689 WLV327688:WLV327689 WVR327688:WVR327689 J393224:J393225 JF393224:JF393225 TB393224:TB393225 ACX393224:ACX393225 AMT393224:AMT393225 AWP393224:AWP393225 BGL393224:BGL393225 BQH393224:BQH393225 CAD393224:CAD393225 CJZ393224:CJZ393225 CTV393224:CTV393225 DDR393224:DDR393225 DNN393224:DNN393225 DXJ393224:DXJ393225 EHF393224:EHF393225 ERB393224:ERB393225 FAX393224:FAX393225 FKT393224:FKT393225 FUP393224:FUP393225 GEL393224:GEL393225 GOH393224:GOH393225 GYD393224:GYD393225 HHZ393224:HHZ393225 HRV393224:HRV393225 IBR393224:IBR393225 ILN393224:ILN393225 IVJ393224:IVJ393225 JFF393224:JFF393225 JPB393224:JPB393225 JYX393224:JYX393225 KIT393224:KIT393225 KSP393224:KSP393225 LCL393224:LCL393225 LMH393224:LMH393225 LWD393224:LWD393225 MFZ393224:MFZ393225 MPV393224:MPV393225 MZR393224:MZR393225 NJN393224:NJN393225 NTJ393224:NTJ393225 ODF393224:ODF393225 ONB393224:ONB393225 OWX393224:OWX393225 PGT393224:PGT393225 PQP393224:PQP393225 QAL393224:QAL393225 QKH393224:QKH393225 QUD393224:QUD393225 RDZ393224:RDZ393225 RNV393224:RNV393225 RXR393224:RXR393225 SHN393224:SHN393225 SRJ393224:SRJ393225 TBF393224:TBF393225 TLB393224:TLB393225 TUX393224:TUX393225 UET393224:UET393225 UOP393224:UOP393225 UYL393224:UYL393225 VIH393224:VIH393225 VSD393224:VSD393225 WBZ393224:WBZ393225 WLV393224:WLV393225 WVR393224:WVR393225 J458760:J458761 JF458760:JF458761 TB458760:TB458761 ACX458760:ACX458761 AMT458760:AMT458761 AWP458760:AWP458761 BGL458760:BGL458761 BQH458760:BQH458761 CAD458760:CAD458761 CJZ458760:CJZ458761 CTV458760:CTV458761 DDR458760:DDR458761 DNN458760:DNN458761 DXJ458760:DXJ458761 EHF458760:EHF458761 ERB458760:ERB458761 FAX458760:FAX458761 FKT458760:FKT458761 FUP458760:FUP458761 GEL458760:GEL458761 GOH458760:GOH458761 GYD458760:GYD458761 HHZ458760:HHZ458761 HRV458760:HRV458761 IBR458760:IBR458761 ILN458760:ILN458761 IVJ458760:IVJ458761 JFF458760:JFF458761 JPB458760:JPB458761 JYX458760:JYX458761 KIT458760:KIT458761 KSP458760:KSP458761 LCL458760:LCL458761 LMH458760:LMH458761 LWD458760:LWD458761 MFZ458760:MFZ458761 MPV458760:MPV458761 MZR458760:MZR458761 NJN458760:NJN458761 NTJ458760:NTJ458761 ODF458760:ODF458761 ONB458760:ONB458761 OWX458760:OWX458761 PGT458760:PGT458761 PQP458760:PQP458761 QAL458760:QAL458761 QKH458760:QKH458761 QUD458760:QUD458761 RDZ458760:RDZ458761 RNV458760:RNV458761 RXR458760:RXR458761 SHN458760:SHN458761 SRJ458760:SRJ458761 TBF458760:TBF458761 TLB458760:TLB458761 TUX458760:TUX458761 UET458760:UET458761 UOP458760:UOP458761 UYL458760:UYL458761 VIH458760:VIH458761 VSD458760:VSD458761 WBZ458760:WBZ458761 WLV458760:WLV458761 WVR458760:WVR458761 J524296:J524297 JF524296:JF524297 TB524296:TB524297 ACX524296:ACX524297 AMT524296:AMT524297 AWP524296:AWP524297 BGL524296:BGL524297 BQH524296:BQH524297 CAD524296:CAD524297 CJZ524296:CJZ524297 CTV524296:CTV524297 DDR524296:DDR524297 DNN524296:DNN524297 DXJ524296:DXJ524297 EHF524296:EHF524297 ERB524296:ERB524297 FAX524296:FAX524297 FKT524296:FKT524297 FUP524296:FUP524297 GEL524296:GEL524297 GOH524296:GOH524297 GYD524296:GYD524297 HHZ524296:HHZ524297 HRV524296:HRV524297 IBR524296:IBR524297 ILN524296:ILN524297 IVJ524296:IVJ524297 JFF524296:JFF524297 JPB524296:JPB524297 JYX524296:JYX524297 KIT524296:KIT524297 KSP524296:KSP524297 LCL524296:LCL524297 LMH524296:LMH524297 LWD524296:LWD524297 MFZ524296:MFZ524297 MPV524296:MPV524297 MZR524296:MZR524297 NJN524296:NJN524297 NTJ524296:NTJ524297 ODF524296:ODF524297 ONB524296:ONB524297 OWX524296:OWX524297 PGT524296:PGT524297 PQP524296:PQP524297 QAL524296:QAL524297 QKH524296:QKH524297 QUD524296:QUD524297 RDZ524296:RDZ524297 RNV524296:RNV524297 RXR524296:RXR524297 SHN524296:SHN524297 SRJ524296:SRJ524297 TBF524296:TBF524297 TLB524296:TLB524297 TUX524296:TUX524297 UET524296:UET524297 UOP524296:UOP524297 UYL524296:UYL524297 VIH524296:VIH524297 VSD524296:VSD524297 WBZ524296:WBZ524297 WLV524296:WLV524297 WVR524296:WVR524297 J589832:J589833 JF589832:JF589833 TB589832:TB589833 ACX589832:ACX589833 AMT589832:AMT589833 AWP589832:AWP589833 BGL589832:BGL589833 BQH589832:BQH589833 CAD589832:CAD589833 CJZ589832:CJZ589833 CTV589832:CTV589833 DDR589832:DDR589833 DNN589832:DNN589833 DXJ589832:DXJ589833 EHF589832:EHF589833 ERB589832:ERB589833 FAX589832:FAX589833 FKT589832:FKT589833 FUP589832:FUP589833 GEL589832:GEL589833 GOH589832:GOH589833 GYD589832:GYD589833 HHZ589832:HHZ589833 HRV589832:HRV589833 IBR589832:IBR589833 ILN589832:ILN589833 IVJ589832:IVJ589833 JFF589832:JFF589833 JPB589832:JPB589833 JYX589832:JYX589833 KIT589832:KIT589833 KSP589832:KSP589833 LCL589832:LCL589833 LMH589832:LMH589833 LWD589832:LWD589833 MFZ589832:MFZ589833 MPV589832:MPV589833 MZR589832:MZR589833 NJN589832:NJN589833 NTJ589832:NTJ589833 ODF589832:ODF589833 ONB589832:ONB589833 OWX589832:OWX589833 PGT589832:PGT589833 PQP589832:PQP589833 QAL589832:QAL589833 QKH589832:QKH589833 QUD589832:QUD589833 RDZ589832:RDZ589833 RNV589832:RNV589833 RXR589832:RXR589833 SHN589832:SHN589833 SRJ589832:SRJ589833 TBF589832:TBF589833 TLB589832:TLB589833 TUX589832:TUX589833 UET589832:UET589833 UOP589832:UOP589833 UYL589832:UYL589833 VIH589832:VIH589833 VSD589832:VSD589833 WBZ589832:WBZ589833 WLV589832:WLV589833 WVR589832:WVR589833 J655368:J655369 JF655368:JF655369 TB655368:TB655369 ACX655368:ACX655369 AMT655368:AMT655369 AWP655368:AWP655369 BGL655368:BGL655369 BQH655368:BQH655369 CAD655368:CAD655369 CJZ655368:CJZ655369 CTV655368:CTV655369 DDR655368:DDR655369 DNN655368:DNN655369 DXJ655368:DXJ655369 EHF655368:EHF655369 ERB655368:ERB655369 FAX655368:FAX655369 FKT655368:FKT655369 FUP655368:FUP655369 GEL655368:GEL655369 GOH655368:GOH655369 GYD655368:GYD655369 HHZ655368:HHZ655369 HRV655368:HRV655369 IBR655368:IBR655369 ILN655368:ILN655369 IVJ655368:IVJ655369 JFF655368:JFF655369 JPB655368:JPB655369 JYX655368:JYX655369 KIT655368:KIT655369 KSP655368:KSP655369 LCL655368:LCL655369 LMH655368:LMH655369 LWD655368:LWD655369 MFZ655368:MFZ655369 MPV655368:MPV655369 MZR655368:MZR655369 NJN655368:NJN655369 NTJ655368:NTJ655369 ODF655368:ODF655369 ONB655368:ONB655369 OWX655368:OWX655369 PGT655368:PGT655369 PQP655368:PQP655369 QAL655368:QAL655369 QKH655368:QKH655369 QUD655368:QUD655369 RDZ655368:RDZ655369 RNV655368:RNV655369 RXR655368:RXR655369 SHN655368:SHN655369 SRJ655368:SRJ655369 TBF655368:TBF655369 TLB655368:TLB655369 TUX655368:TUX655369 UET655368:UET655369 UOP655368:UOP655369 UYL655368:UYL655369 VIH655368:VIH655369 VSD655368:VSD655369 WBZ655368:WBZ655369 WLV655368:WLV655369 WVR655368:WVR655369 J720904:J720905 JF720904:JF720905 TB720904:TB720905 ACX720904:ACX720905 AMT720904:AMT720905 AWP720904:AWP720905 BGL720904:BGL720905 BQH720904:BQH720905 CAD720904:CAD720905 CJZ720904:CJZ720905 CTV720904:CTV720905 DDR720904:DDR720905 DNN720904:DNN720905 DXJ720904:DXJ720905 EHF720904:EHF720905 ERB720904:ERB720905 FAX720904:FAX720905 FKT720904:FKT720905 FUP720904:FUP720905 GEL720904:GEL720905 GOH720904:GOH720905 GYD720904:GYD720905 HHZ720904:HHZ720905 HRV720904:HRV720905 IBR720904:IBR720905 ILN720904:ILN720905 IVJ720904:IVJ720905 JFF720904:JFF720905 JPB720904:JPB720905 JYX720904:JYX720905 KIT720904:KIT720905 KSP720904:KSP720905 LCL720904:LCL720905 LMH720904:LMH720905 LWD720904:LWD720905 MFZ720904:MFZ720905 MPV720904:MPV720905 MZR720904:MZR720905 NJN720904:NJN720905 NTJ720904:NTJ720905 ODF720904:ODF720905 ONB720904:ONB720905 OWX720904:OWX720905 PGT720904:PGT720905 PQP720904:PQP720905 QAL720904:QAL720905 QKH720904:QKH720905 QUD720904:QUD720905 RDZ720904:RDZ720905 RNV720904:RNV720905 RXR720904:RXR720905 SHN720904:SHN720905 SRJ720904:SRJ720905 TBF720904:TBF720905 TLB720904:TLB720905 TUX720904:TUX720905 UET720904:UET720905 UOP720904:UOP720905 UYL720904:UYL720905 VIH720904:VIH720905 VSD720904:VSD720905 WBZ720904:WBZ720905 WLV720904:WLV720905 WVR720904:WVR720905 J786440:J786441 JF786440:JF786441 TB786440:TB786441 ACX786440:ACX786441 AMT786440:AMT786441 AWP786440:AWP786441 BGL786440:BGL786441 BQH786440:BQH786441 CAD786440:CAD786441 CJZ786440:CJZ786441 CTV786440:CTV786441 DDR786440:DDR786441 DNN786440:DNN786441 DXJ786440:DXJ786441 EHF786440:EHF786441 ERB786440:ERB786441 FAX786440:FAX786441 FKT786440:FKT786441 FUP786440:FUP786441 GEL786440:GEL786441 GOH786440:GOH786441 GYD786440:GYD786441 HHZ786440:HHZ786441 HRV786440:HRV786441 IBR786440:IBR786441 ILN786440:ILN786441 IVJ786440:IVJ786441 JFF786440:JFF786441 JPB786440:JPB786441 JYX786440:JYX786441 KIT786440:KIT786441 KSP786440:KSP786441 LCL786440:LCL786441 LMH786440:LMH786441 LWD786440:LWD786441 MFZ786440:MFZ786441 MPV786440:MPV786441 MZR786440:MZR786441 NJN786440:NJN786441 NTJ786440:NTJ786441 ODF786440:ODF786441 ONB786440:ONB786441 OWX786440:OWX786441 PGT786440:PGT786441 PQP786440:PQP786441 QAL786440:QAL786441 QKH786440:QKH786441 QUD786440:QUD786441 RDZ786440:RDZ786441 RNV786440:RNV786441 RXR786440:RXR786441 SHN786440:SHN786441 SRJ786440:SRJ786441 TBF786440:TBF786441 TLB786440:TLB786441 TUX786440:TUX786441 UET786440:UET786441 UOP786440:UOP786441 UYL786440:UYL786441 VIH786440:VIH786441 VSD786440:VSD786441 WBZ786440:WBZ786441 WLV786440:WLV786441 WVR786440:WVR786441 J851976:J851977 JF851976:JF851977 TB851976:TB851977 ACX851976:ACX851977 AMT851976:AMT851977 AWP851976:AWP851977 BGL851976:BGL851977 BQH851976:BQH851977 CAD851976:CAD851977 CJZ851976:CJZ851977 CTV851976:CTV851977 DDR851976:DDR851977 DNN851976:DNN851977 DXJ851976:DXJ851977 EHF851976:EHF851977 ERB851976:ERB851977 FAX851976:FAX851977 FKT851976:FKT851977 FUP851976:FUP851977 GEL851976:GEL851977 GOH851976:GOH851977 GYD851976:GYD851977 HHZ851976:HHZ851977 HRV851976:HRV851977 IBR851976:IBR851977 ILN851976:ILN851977 IVJ851976:IVJ851977 JFF851976:JFF851977 JPB851976:JPB851977 JYX851976:JYX851977 KIT851976:KIT851977 KSP851976:KSP851977 LCL851976:LCL851977 LMH851976:LMH851977 LWD851976:LWD851977 MFZ851976:MFZ851977 MPV851976:MPV851977 MZR851976:MZR851977 NJN851976:NJN851977 NTJ851976:NTJ851977 ODF851976:ODF851977 ONB851976:ONB851977 OWX851976:OWX851977 PGT851976:PGT851977 PQP851976:PQP851977 QAL851976:QAL851977 QKH851976:QKH851977 QUD851976:QUD851977 RDZ851976:RDZ851977 RNV851976:RNV851977 RXR851976:RXR851977 SHN851976:SHN851977 SRJ851976:SRJ851977 TBF851976:TBF851977 TLB851976:TLB851977 TUX851976:TUX851977 UET851976:UET851977 UOP851976:UOP851977 UYL851976:UYL851977 VIH851976:VIH851977 VSD851976:VSD851977 WBZ851976:WBZ851977 WLV851976:WLV851977 WVR851976:WVR851977 J917512:J917513 JF917512:JF917513 TB917512:TB917513 ACX917512:ACX917513 AMT917512:AMT917513 AWP917512:AWP917513 BGL917512:BGL917513 BQH917512:BQH917513 CAD917512:CAD917513 CJZ917512:CJZ917513 CTV917512:CTV917513 DDR917512:DDR917513 DNN917512:DNN917513 DXJ917512:DXJ917513 EHF917512:EHF917513 ERB917512:ERB917513 FAX917512:FAX917513 FKT917512:FKT917513 FUP917512:FUP917513 GEL917512:GEL917513 GOH917512:GOH917513 GYD917512:GYD917513 HHZ917512:HHZ917513 HRV917512:HRV917513 IBR917512:IBR917513 ILN917512:ILN917513 IVJ917512:IVJ917513 JFF917512:JFF917513 JPB917512:JPB917513 JYX917512:JYX917513 KIT917512:KIT917513 KSP917512:KSP917513 LCL917512:LCL917513 LMH917512:LMH917513 LWD917512:LWD917513 MFZ917512:MFZ917513 MPV917512:MPV917513 MZR917512:MZR917513 NJN917512:NJN917513 NTJ917512:NTJ917513 ODF917512:ODF917513 ONB917512:ONB917513 OWX917512:OWX917513 PGT917512:PGT917513 PQP917512:PQP917513 QAL917512:QAL917513 QKH917512:QKH917513 QUD917512:QUD917513 RDZ917512:RDZ917513 RNV917512:RNV917513 RXR917512:RXR917513 SHN917512:SHN917513 SRJ917512:SRJ917513 TBF917512:TBF917513 TLB917512:TLB917513 TUX917512:TUX917513 UET917512:UET917513 UOP917512:UOP917513 UYL917512:UYL917513 VIH917512:VIH917513 VSD917512:VSD917513 WBZ917512:WBZ917513 WLV917512:WLV917513 WVR917512:WVR917513 J983048:J983049 JF983048:JF983049 TB983048:TB983049 ACX983048:ACX983049 AMT983048:AMT983049 AWP983048:AWP983049 BGL983048:BGL983049 BQH983048:BQH983049 CAD983048:CAD983049 CJZ983048:CJZ983049 CTV983048:CTV983049 DDR983048:DDR983049 DNN983048:DNN983049 DXJ983048:DXJ983049 EHF983048:EHF983049 ERB983048:ERB983049 FAX983048:FAX983049 FKT983048:FKT983049 FUP983048:FUP983049 GEL983048:GEL983049 GOH983048:GOH983049 GYD983048:GYD983049 HHZ983048:HHZ983049 HRV983048:HRV983049 IBR983048:IBR983049 ILN983048:ILN983049 IVJ983048:IVJ983049 JFF983048:JFF983049 JPB983048:JPB983049 JYX983048:JYX983049 KIT983048:KIT983049 KSP983048:KSP983049 LCL983048:LCL983049 LMH983048:LMH983049 LWD983048:LWD983049 MFZ983048:MFZ983049 MPV983048:MPV983049 MZR983048:MZR983049 NJN983048:NJN983049 NTJ983048:NTJ983049 ODF983048:ODF983049 ONB983048:ONB983049 OWX983048:OWX983049 PGT983048:PGT983049 PQP983048:PQP983049 QAL983048:QAL983049 QKH983048:QKH983049 QUD983048:QUD983049 RDZ983048:RDZ983049 RNV983048:RNV983049 RXR983048:RXR983049 SHN983048:SHN983049 SRJ983048:SRJ983049 TBF983048:TBF983049 TLB983048:TLB983049 TUX983048:TUX983049 UET983048:UET983049 UOP983048:UOP983049 UYL983048:UYL983049 VIH983048:VIH983049 VSD983048:VSD983049 WBZ983048:WBZ983049 WLV983048:WLV983049 WVR983048:WVR983049"/>
    <dataValidation allowBlank="1" showInputMessage="1" showErrorMessage="1" prompt="Monto del Capital (PRÉSTAMO O FINANCIAMIENTO) pagado, desde la fecha de su contratación hasta la fecha del reporte (acumulado), sin intereses." sqref="K8:L8 JG8:JH8 TC8:TD8 ACY8:ACZ8 AMU8:AMV8 AWQ8:AWR8 BGM8:BGN8 BQI8:BQJ8 CAE8:CAF8 CKA8:CKB8 CTW8:CTX8 DDS8:DDT8 DNO8:DNP8 DXK8:DXL8 EHG8:EHH8 ERC8:ERD8 FAY8:FAZ8 FKU8:FKV8 FUQ8:FUR8 GEM8:GEN8 GOI8:GOJ8 GYE8:GYF8 HIA8:HIB8 HRW8:HRX8 IBS8:IBT8 ILO8:ILP8 IVK8:IVL8 JFG8:JFH8 JPC8:JPD8 JYY8:JYZ8 KIU8:KIV8 KSQ8:KSR8 LCM8:LCN8 LMI8:LMJ8 LWE8:LWF8 MGA8:MGB8 MPW8:MPX8 MZS8:MZT8 NJO8:NJP8 NTK8:NTL8 ODG8:ODH8 ONC8:OND8 OWY8:OWZ8 PGU8:PGV8 PQQ8:PQR8 QAM8:QAN8 QKI8:QKJ8 QUE8:QUF8 REA8:REB8 RNW8:RNX8 RXS8:RXT8 SHO8:SHP8 SRK8:SRL8 TBG8:TBH8 TLC8:TLD8 TUY8:TUZ8 UEU8:UEV8 UOQ8:UOR8 UYM8:UYN8 VII8:VIJ8 VSE8:VSF8 WCA8:WCB8 WLW8:WLX8 WVS8:WVT8 K65544:L65544 JG65544:JH65544 TC65544:TD65544 ACY65544:ACZ65544 AMU65544:AMV65544 AWQ65544:AWR65544 BGM65544:BGN65544 BQI65544:BQJ65544 CAE65544:CAF65544 CKA65544:CKB65544 CTW65544:CTX65544 DDS65544:DDT65544 DNO65544:DNP65544 DXK65544:DXL65544 EHG65544:EHH65544 ERC65544:ERD65544 FAY65544:FAZ65544 FKU65544:FKV65544 FUQ65544:FUR65544 GEM65544:GEN65544 GOI65544:GOJ65544 GYE65544:GYF65544 HIA65544:HIB65544 HRW65544:HRX65544 IBS65544:IBT65544 ILO65544:ILP65544 IVK65544:IVL65544 JFG65544:JFH65544 JPC65544:JPD65544 JYY65544:JYZ65544 KIU65544:KIV65544 KSQ65544:KSR65544 LCM65544:LCN65544 LMI65544:LMJ65544 LWE65544:LWF65544 MGA65544:MGB65544 MPW65544:MPX65544 MZS65544:MZT65544 NJO65544:NJP65544 NTK65544:NTL65544 ODG65544:ODH65544 ONC65544:OND65544 OWY65544:OWZ65544 PGU65544:PGV65544 PQQ65544:PQR65544 QAM65544:QAN65544 QKI65544:QKJ65544 QUE65544:QUF65544 REA65544:REB65544 RNW65544:RNX65544 RXS65544:RXT65544 SHO65544:SHP65544 SRK65544:SRL65544 TBG65544:TBH65544 TLC65544:TLD65544 TUY65544:TUZ65544 UEU65544:UEV65544 UOQ65544:UOR65544 UYM65544:UYN65544 VII65544:VIJ65544 VSE65544:VSF65544 WCA65544:WCB65544 WLW65544:WLX65544 WVS65544:WVT65544 K131080:L131080 JG131080:JH131080 TC131080:TD131080 ACY131080:ACZ131080 AMU131080:AMV131080 AWQ131080:AWR131080 BGM131080:BGN131080 BQI131080:BQJ131080 CAE131080:CAF131080 CKA131080:CKB131080 CTW131080:CTX131080 DDS131080:DDT131080 DNO131080:DNP131080 DXK131080:DXL131080 EHG131080:EHH131080 ERC131080:ERD131080 FAY131080:FAZ131080 FKU131080:FKV131080 FUQ131080:FUR131080 GEM131080:GEN131080 GOI131080:GOJ131080 GYE131080:GYF131080 HIA131080:HIB131080 HRW131080:HRX131080 IBS131080:IBT131080 ILO131080:ILP131080 IVK131080:IVL131080 JFG131080:JFH131080 JPC131080:JPD131080 JYY131080:JYZ131080 KIU131080:KIV131080 KSQ131080:KSR131080 LCM131080:LCN131080 LMI131080:LMJ131080 LWE131080:LWF131080 MGA131080:MGB131080 MPW131080:MPX131080 MZS131080:MZT131080 NJO131080:NJP131080 NTK131080:NTL131080 ODG131080:ODH131080 ONC131080:OND131080 OWY131080:OWZ131080 PGU131080:PGV131080 PQQ131080:PQR131080 QAM131080:QAN131080 QKI131080:QKJ131080 QUE131080:QUF131080 REA131080:REB131080 RNW131080:RNX131080 RXS131080:RXT131080 SHO131080:SHP131080 SRK131080:SRL131080 TBG131080:TBH131080 TLC131080:TLD131080 TUY131080:TUZ131080 UEU131080:UEV131080 UOQ131080:UOR131080 UYM131080:UYN131080 VII131080:VIJ131080 VSE131080:VSF131080 WCA131080:WCB131080 WLW131080:WLX131080 WVS131080:WVT131080 K196616:L196616 JG196616:JH196616 TC196616:TD196616 ACY196616:ACZ196616 AMU196616:AMV196616 AWQ196616:AWR196616 BGM196616:BGN196616 BQI196616:BQJ196616 CAE196616:CAF196616 CKA196616:CKB196616 CTW196616:CTX196616 DDS196616:DDT196616 DNO196616:DNP196616 DXK196616:DXL196616 EHG196616:EHH196616 ERC196616:ERD196616 FAY196616:FAZ196616 FKU196616:FKV196616 FUQ196616:FUR196616 GEM196616:GEN196616 GOI196616:GOJ196616 GYE196616:GYF196616 HIA196616:HIB196616 HRW196616:HRX196616 IBS196616:IBT196616 ILO196616:ILP196616 IVK196616:IVL196616 JFG196616:JFH196616 JPC196616:JPD196616 JYY196616:JYZ196616 KIU196616:KIV196616 KSQ196616:KSR196616 LCM196616:LCN196616 LMI196616:LMJ196616 LWE196616:LWF196616 MGA196616:MGB196616 MPW196616:MPX196616 MZS196616:MZT196616 NJO196616:NJP196616 NTK196616:NTL196616 ODG196616:ODH196616 ONC196616:OND196616 OWY196616:OWZ196616 PGU196616:PGV196616 PQQ196616:PQR196616 QAM196616:QAN196616 QKI196616:QKJ196616 QUE196616:QUF196616 REA196616:REB196616 RNW196616:RNX196616 RXS196616:RXT196616 SHO196616:SHP196616 SRK196616:SRL196616 TBG196616:TBH196616 TLC196616:TLD196616 TUY196616:TUZ196616 UEU196616:UEV196616 UOQ196616:UOR196616 UYM196616:UYN196616 VII196616:VIJ196616 VSE196616:VSF196616 WCA196616:WCB196616 WLW196616:WLX196616 WVS196616:WVT196616 K262152:L262152 JG262152:JH262152 TC262152:TD262152 ACY262152:ACZ262152 AMU262152:AMV262152 AWQ262152:AWR262152 BGM262152:BGN262152 BQI262152:BQJ262152 CAE262152:CAF262152 CKA262152:CKB262152 CTW262152:CTX262152 DDS262152:DDT262152 DNO262152:DNP262152 DXK262152:DXL262152 EHG262152:EHH262152 ERC262152:ERD262152 FAY262152:FAZ262152 FKU262152:FKV262152 FUQ262152:FUR262152 GEM262152:GEN262152 GOI262152:GOJ262152 GYE262152:GYF262152 HIA262152:HIB262152 HRW262152:HRX262152 IBS262152:IBT262152 ILO262152:ILP262152 IVK262152:IVL262152 JFG262152:JFH262152 JPC262152:JPD262152 JYY262152:JYZ262152 KIU262152:KIV262152 KSQ262152:KSR262152 LCM262152:LCN262152 LMI262152:LMJ262152 LWE262152:LWF262152 MGA262152:MGB262152 MPW262152:MPX262152 MZS262152:MZT262152 NJO262152:NJP262152 NTK262152:NTL262152 ODG262152:ODH262152 ONC262152:OND262152 OWY262152:OWZ262152 PGU262152:PGV262152 PQQ262152:PQR262152 QAM262152:QAN262152 QKI262152:QKJ262152 QUE262152:QUF262152 REA262152:REB262152 RNW262152:RNX262152 RXS262152:RXT262152 SHO262152:SHP262152 SRK262152:SRL262152 TBG262152:TBH262152 TLC262152:TLD262152 TUY262152:TUZ262152 UEU262152:UEV262152 UOQ262152:UOR262152 UYM262152:UYN262152 VII262152:VIJ262152 VSE262152:VSF262152 WCA262152:WCB262152 WLW262152:WLX262152 WVS262152:WVT262152 K327688:L327688 JG327688:JH327688 TC327688:TD327688 ACY327688:ACZ327688 AMU327688:AMV327688 AWQ327688:AWR327688 BGM327688:BGN327688 BQI327688:BQJ327688 CAE327688:CAF327688 CKA327688:CKB327688 CTW327688:CTX327688 DDS327688:DDT327688 DNO327688:DNP327688 DXK327688:DXL327688 EHG327688:EHH327688 ERC327688:ERD327688 FAY327688:FAZ327688 FKU327688:FKV327688 FUQ327688:FUR327688 GEM327688:GEN327688 GOI327688:GOJ327688 GYE327688:GYF327688 HIA327688:HIB327688 HRW327688:HRX327688 IBS327688:IBT327688 ILO327688:ILP327688 IVK327688:IVL327688 JFG327688:JFH327688 JPC327688:JPD327688 JYY327688:JYZ327688 KIU327688:KIV327688 KSQ327688:KSR327688 LCM327688:LCN327688 LMI327688:LMJ327688 LWE327688:LWF327688 MGA327688:MGB327688 MPW327688:MPX327688 MZS327688:MZT327688 NJO327688:NJP327688 NTK327688:NTL327688 ODG327688:ODH327688 ONC327688:OND327688 OWY327688:OWZ327688 PGU327688:PGV327688 PQQ327688:PQR327688 QAM327688:QAN327688 QKI327688:QKJ327688 QUE327688:QUF327688 REA327688:REB327688 RNW327688:RNX327688 RXS327688:RXT327688 SHO327688:SHP327688 SRK327688:SRL327688 TBG327688:TBH327688 TLC327688:TLD327688 TUY327688:TUZ327688 UEU327688:UEV327688 UOQ327688:UOR327688 UYM327688:UYN327688 VII327688:VIJ327688 VSE327688:VSF327688 WCA327688:WCB327688 WLW327688:WLX327688 WVS327688:WVT327688 K393224:L393224 JG393224:JH393224 TC393224:TD393224 ACY393224:ACZ393224 AMU393224:AMV393224 AWQ393224:AWR393224 BGM393224:BGN393224 BQI393224:BQJ393224 CAE393224:CAF393224 CKA393224:CKB393224 CTW393224:CTX393224 DDS393224:DDT393224 DNO393224:DNP393224 DXK393224:DXL393224 EHG393224:EHH393224 ERC393224:ERD393224 FAY393224:FAZ393224 FKU393224:FKV393224 FUQ393224:FUR393224 GEM393224:GEN393224 GOI393224:GOJ393224 GYE393224:GYF393224 HIA393224:HIB393224 HRW393224:HRX393224 IBS393224:IBT393224 ILO393224:ILP393224 IVK393224:IVL393224 JFG393224:JFH393224 JPC393224:JPD393224 JYY393224:JYZ393224 KIU393224:KIV393224 KSQ393224:KSR393224 LCM393224:LCN393224 LMI393224:LMJ393224 LWE393224:LWF393224 MGA393224:MGB393224 MPW393224:MPX393224 MZS393224:MZT393224 NJO393224:NJP393224 NTK393224:NTL393224 ODG393224:ODH393224 ONC393224:OND393224 OWY393224:OWZ393224 PGU393224:PGV393224 PQQ393224:PQR393224 QAM393224:QAN393224 QKI393224:QKJ393224 QUE393224:QUF393224 REA393224:REB393224 RNW393224:RNX393224 RXS393224:RXT393224 SHO393224:SHP393224 SRK393224:SRL393224 TBG393224:TBH393224 TLC393224:TLD393224 TUY393224:TUZ393224 UEU393224:UEV393224 UOQ393224:UOR393224 UYM393224:UYN393224 VII393224:VIJ393224 VSE393224:VSF393224 WCA393224:WCB393224 WLW393224:WLX393224 WVS393224:WVT393224 K458760:L458760 JG458760:JH458760 TC458760:TD458760 ACY458760:ACZ458760 AMU458760:AMV458760 AWQ458760:AWR458760 BGM458760:BGN458760 BQI458760:BQJ458760 CAE458760:CAF458760 CKA458760:CKB458760 CTW458760:CTX458760 DDS458760:DDT458760 DNO458760:DNP458760 DXK458760:DXL458760 EHG458760:EHH458760 ERC458760:ERD458760 FAY458760:FAZ458760 FKU458760:FKV458760 FUQ458760:FUR458760 GEM458760:GEN458760 GOI458760:GOJ458760 GYE458760:GYF458760 HIA458760:HIB458760 HRW458760:HRX458760 IBS458760:IBT458760 ILO458760:ILP458760 IVK458760:IVL458760 JFG458760:JFH458760 JPC458760:JPD458760 JYY458760:JYZ458760 KIU458760:KIV458760 KSQ458760:KSR458760 LCM458760:LCN458760 LMI458760:LMJ458760 LWE458760:LWF458760 MGA458760:MGB458760 MPW458760:MPX458760 MZS458760:MZT458760 NJO458760:NJP458760 NTK458760:NTL458760 ODG458760:ODH458760 ONC458760:OND458760 OWY458760:OWZ458760 PGU458760:PGV458760 PQQ458760:PQR458760 QAM458760:QAN458760 QKI458760:QKJ458760 QUE458760:QUF458760 REA458760:REB458760 RNW458760:RNX458760 RXS458760:RXT458760 SHO458760:SHP458760 SRK458760:SRL458760 TBG458760:TBH458760 TLC458760:TLD458760 TUY458760:TUZ458760 UEU458760:UEV458760 UOQ458760:UOR458760 UYM458760:UYN458760 VII458760:VIJ458760 VSE458760:VSF458760 WCA458760:WCB458760 WLW458760:WLX458760 WVS458760:WVT458760 K524296:L524296 JG524296:JH524296 TC524296:TD524296 ACY524296:ACZ524296 AMU524296:AMV524296 AWQ524296:AWR524296 BGM524296:BGN524296 BQI524296:BQJ524296 CAE524296:CAF524296 CKA524296:CKB524296 CTW524296:CTX524296 DDS524296:DDT524296 DNO524296:DNP524296 DXK524296:DXL524296 EHG524296:EHH524296 ERC524296:ERD524296 FAY524296:FAZ524296 FKU524296:FKV524296 FUQ524296:FUR524296 GEM524296:GEN524296 GOI524296:GOJ524296 GYE524296:GYF524296 HIA524296:HIB524296 HRW524296:HRX524296 IBS524296:IBT524296 ILO524296:ILP524296 IVK524296:IVL524296 JFG524296:JFH524296 JPC524296:JPD524296 JYY524296:JYZ524296 KIU524296:KIV524296 KSQ524296:KSR524296 LCM524296:LCN524296 LMI524296:LMJ524296 LWE524296:LWF524296 MGA524296:MGB524296 MPW524296:MPX524296 MZS524296:MZT524296 NJO524296:NJP524296 NTK524296:NTL524296 ODG524296:ODH524296 ONC524296:OND524296 OWY524296:OWZ524296 PGU524296:PGV524296 PQQ524296:PQR524296 QAM524296:QAN524296 QKI524296:QKJ524296 QUE524296:QUF524296 REA524296:REB524296 RNW524296:RNX524296 RXS524296:RXT524296 SHO524296:SHP524296 SRK524296:SRL524296 TBG524296:TBH524296 TLC524296:TLD524296 TUY524296:TUZ524296 UEU524296:UEV524296 UOQ524296:UOR524296 UYM524296:UYN524296 VII524296:VIJ524296 VSE524296:VSF524296 WCA524296:WCB524296 WLW524296:WLX524296 WVS524296:WVT524296 K589832:L589832 JG589832:JH589832 TC589832:TD589832 ACY589832:ACZ589832 AMU589832:AMV589832 AWQ589832:AWR589832 BGM589832:BGN589832 BQI589832:BQJ589832 CAE589832:CAF589832 CKA589832:CKB589832 CTW589832:CTX589832 DDS589832:DDT589832 DNO589832:DNP589832 DXK589832:DXL589832 EHG589832:EHH589832 ERC589832:ERD589832 FAY589832:FAZ589832 FKU589832:FKV589832 FUQ589832:FUR589832 GEM589832:GEN589832 GOI589832:GOJ589832 GYE589832:GYF589832 HIA589832:HIB589832 HRW589832:HRX589832 IBS589832:IBT589832 ILO589832:ILP589832 IVK589832:IVL589832 JFG589832:JFH589832 JPC589832:JPD589832 JYY589832:JYZ589832 KIU589832:KIV589832 KSQ589832:KSR589832 LCM589832:LCN589832 LMI589832:LMJ589832 LWE589832:LWF589832 MGA589832:MGB589832 MPW589832:MPX589832 MZS589832:MZT589832 NJO589832:NJP589832 NTK589832:NTL589832 ODG589832:ODH589832 ONC589832:OND589832 OWY589832:OWZ589832 PGU589832:PGV589832 PQQ589832:PQR589832 QAM589832:QAN589832 QKI589832:QKJ589832 QUE589832:QUF589832 REA589832:REB589832 RNW589832:RNX589832 RXS589832:RXT589832 SHO589832:SHP589832 SRK589832:SRL589832 TBG589832:TBH589832 TLC589832:TLD589832 TUY589832:TUZ589832 UEU589832:UEV589832 UOQ589832:UOR589832 UYM589832:UYN589832 VII589832:VIJ589832 VSE589832:VSF589832 WCA589832:WCB589832 WLW589832:WLX589832 WVS589832:WVT589832 K655368:L655368 JG655368:JH655368 TC655368:TD655368 ACY655368:ACZ655368 AMU655368:AMV655368 AWQ655368:AWR655368 BGM655368:BGN655368 BQI655368:BQJ655368 CAE655368:CAF655368 CKA655368:CKB655368 CTW655368:CTX655368 DDS655368:DDT655368 DNO655368:DNP655368 DXK655368:DXL655368 EHG655368:EHH655368 ERC655368:ERD655368 FAY655368:FAZ655368 FKU655368:FKV655368 FUQ655368:FUR655368 GEM655368:GEN655368 GOI655368:GOJ655368 GYE655368:GYF655368 HIA655368:HIB655368 HRW655368:HRX655368 IBS655368:IBT655368 ILO655368:ILP655368 IVK655368:IVL655368 JFG655368:JFH655368 JPC655368:JPD655368 JYY655368:JYZ655368 KIU655368:KIV655368 KSQ655368:KSR655368 LCM655368:LCN655368 LMI655368:LMJ655368 LWE655368:LWF655368 MGA655368:MGB655368 MPW655368:MPX655368 MZS655368:MZT655368 NJO655368:NJP655368 NTK655368:NTL655368 ODG655368:ODH655368 ONC655368:OND655368 OWY655368:OWZ655368 PGU655368:PGV655368 PQQ655368:PQR655368 QAM655368:QAN655368 QKI655368:QKJ655368 QUE655368:QUF655368 REA655368:REB655368 RNW655368:RNX655368 RXS655368:RXT655368 SHO655368:SHP655368 SRK655368:SRL655368 TBG655368:TBH655368 TLC655368:TLD655368 TUY655368:TUZ655368 UEU655368:UEV655368 UOQ655368:UOR655368 UYM655368:UYN655368 VII655368:VIJ655368 VSE655368:VSF655368 WCA655368:WCB655368 WLW655368:WLX655368 WVS655368:WVT655368 K720904:L720904 JG720904:JH720904 TC720904:TD720904 ACY720904:ACZ720904 AMU720904:AMV720904 AWQ720904:AWR720904 BGM720904:BGN720904 BQI720904:BQJ720904 CAE720904:CAF720904 CKA720904:CKB720904 CTW720904:CTX720904 DDS720904:DDT720904 DNO720904:DNP720904 DXK720904:DXL720904 EHG720904:EHH720904 ERC720904:ERD720904 FAY720904:FAZ720904 FKU720904:FKV720904 FUQ720904:FUR720904 GEM720904:GEN720904 GOI720904:GOJ720904 GYE720904:GYF720904 HIA720904:HIB720904 HRW720904:HRX720904 IBS720904:IBT720904 ILO720904:ILP720904 IVK720904:IVL720904 JFG720904:JFH720904 JPC720904:JPD720904 JYY720904:JYZ720904 KIU720904:KIV720904 KSQ720904:KSR720904 LCM720904:LCN720904 LMI720904:LMJ720904 LWE720904:LWF720904 MGA720904:MGB720904 MPW720904:MPX720904 MZS720904:MZT720904 NJO720904:NJP720904 NTK720904:NTL720904 ODG720904:ODH720904 ONC720904:OND720904 OWY720904:OWZ720904 PGU720904:PGV720904 PQQ720904:PQR720904 QAM720904:QAN720904 QKI720904:QKJ720904 QUE720904:QUF720904 REA720904:REB720904 RNW720904:RNX720904 RXS720904:RXT720904 SHO720904:SHP720904 SRK720904:SRL720904 TBG720904:TBH720904 TLC720904:TLD720904 TUY720904:TUZ720904 UEU720904:UEV720904 UOQ720904:UOR720904 UYM720904:UYN720904 VII720904:VIJ720904 VSE720904:VSF720904 WCA720904:WCB720904 WLW720904:WLX720904 WVS720904:WVT720904 K786440:L786440 JG786440:JH786440 TC786440:TD786440 ACY786440:ACZ786440 AMU786440:AMV786440 AWQ786440:AWR786440 BGM786440:BGN786440 BQI786440:BQJ786440 CAE786440:CAF786440 CKA786440:CKB786440 CTW786440:CTX786440 DDS786440:DDT786440 DNO786440:DNP786440 DXK786440:DXL786440 EHG786440:EHH786440 ERC786440:ERD786440 FAY786440:FAZ786440 FKU786440:FKV786440 FUQ786440:FUR786440 GEM786440:GEN786440 GOI786440:GOJ786440 GYE786440:GYF786440 HIA786440:HIB786440 HRW786440:HRX786440 IBS786440:IBT786440 ILO786440:ILP786440 IVK786440:IVL786440 JFG786440:JFH786440 JPC786440:JPD786440 JYY786440:JYZ786440 KIU786440:KIV786440 KSQ786440:KSR786440 LCM786440:LCN786440 LMI786440:LMJ786440 LWE786440:LWF786440 MGA786440:MGB786440 MPW786440:MPX786440 MZS786440:MZT786440 NJO786440:NJP786440 NTK786440:NTL786440 ODG786440:ODH786440 ONC786440:OND786440 OWY786440:OWZ786440 PGU786440:PGV786440 PQQ786440:PQR786440 QAM786440:QAN786440 QKI786440:QKJ786440 QUE786440:QUF786440 REA786440:REB786440 RNW786440:RNX786440 RXS786440:RXT786440 SHO786440:SHP786440 SRK786440:SRL786440 TBG786440:TBH786440 TLC786440:TLD786440 TUY786440:TUZ786440 UEU786440:UEV786440 UOQ786440:UOR786440 UYM786440:UYN786440 VII786440:VIJ786440 VSE786440:VSF786440 WCA786440:WCB786440 WLW786440:WLX786440 WVS786440:WVT786440 K851976:L851976 JG851976:JH851976 TC851976:TD851976 ACY851976:ACZ851976 AMU851976:AMV851976 AWQ851976:AWR851976 BGM851976:BGN851976 BQI851976:BQJ851976 CAE851976:CAF851976 CKA851976:CKB851976 CTW851976:CTX851976 DDS851976:DDT851976 DNO851976:DNP851976 DXK851976:DXL851976 EHG851976:EHH851976 ERC851976:ERD851976 FAY851976:FAZ851976 FKU851976:FKV851976 FUQ851976:FUR851976 GEM851976:GEN851976 GOI851976:GOJ851976 GYE851976:GYF851976 HIA851976:HIB851976 HRW851976:HRX851976 IBS851976:IBT851976 ILO851976:ILP851976 IVK851976:IVL851976 JFG851976:JFH851976 JPC851976:JPD851976 JYY851976:JYZ851976 KIU851976:KIV851976 KSQ851976:KSR851976 LCM851976:LCN851976 LMI851976:LMJ851976 LWE851976:LWF851976 MGA851976:MGB851976 MPW851976:MPX851976 MZS851976:MZT851976 NJO851976:NJP851976 NTK851976:NTL851976 ODG851976:ODH851976 ONC851976:OND851976 OWY851976:OWZ851976 PGU851976:PGV851976 PQQ851976:PQR851976 QAM851976:QAN851976 QKI851976:QKJ851976 QUE851976:QUF851976 REA851976:REB851976 RNW851976:RNX851976 RXS851976:RXT851976 SHO851976:SHP851976 SRK851976:SRL851976 TBG851976:TBH851976 TLC851976:TLD851976 TUY851976:TUZ851976 UEU851976:UEV851976 UOQ851976:UOR851976 UYM851976:UYN851976 VII851976:VIJ851976 VSE851976:VSF851976 WCA851976:WCB851976 WLW851976:WLX851976 WVS851976:WVT851976 K917512:L917512 JG917512:JH917512 TC917512:TD917512 ACY917512:ACZ917512 AMU917512:AMV917512 AWQ917512:AWR917512 BGM917512:BGN917512 BQI917512:BQJ917512 CAE917512:CAF917512 CKA917512:CKB917512 CTW917512:CTX917512 DDS917512:DDT917512 DNO917512:DNP917512 DXK917512:DXL917512 EHG917512:EHH917512 ERC917512:ERD917512 FAY917512:FAZ917512 FKU917512:FKV917512 FUQ917512:FUR917512 GEM917512:GEN917512 GOI917512:GOJ917512 GYE917512:GYF917512 HIA917512:HIB917512 HRW917512:HRX917512 IBS917512:IBT917512 ILO917512:ILP917512 IVK917512:IVL917512 JFG917512:JFH917512 JPC917512:JPD917512 JYY917512:JYZ917512 KIU917512:KIV917512 KSQ917512:KSR917512 LCM917512:LCN917512 LMI917512:LMJ917512 LWE917512:LWF917512 MGA917512:MGB917512 MPW917512:MPX917512 MZS917512:MZT917512 NJO917512:NJP917512 NTK917512:NTL917512 ODG917512:ODH917512 ONC917512:OND917512 OWY917512:OWZ917512 PGU917512:PGV917512 PQQ917512:PQR917512 QAM917512:QAN917512 QKI917512:QKJ917512 QUE917512:QUF917512 REA917512:REB917512 RNW917512:RNX917512 RXS917512:RXT917512 SHO917512:SHP917512 SRK917512:SRL917512 TBG917512:TBH917512 TLC917512:TLD917512 TUY917512:TUZ917512 UEU917512:UEV917512 UOQ917512:UOR917512 UYM917512:UYN917512 VII917512:VIJ917512 VSE917512:VSF917512 WCA917512:WCB917512 WLW917512:WLX917512 WVS917512:WVT917512 K983048:L983048 JG983048:JH983048 TC983048:TD983048 ACY983048:ACZ983048 AMU983048:AMV983048 AWQ983048:AWR983048 BGM983048:BGN983048 BQI983048:BQJ983048 CAE983048:CAF983048 CKA983048:CKB983048 CTW983048:CTX983048 DDS983048:DDT983048 DNO983048:DNP983048 DXK983048:DXL983048 EHG983048:EHH983048 ERC983048:ERD983048 FAY983048:FAZ983048 FKU983048:FKV983048 FUQ983048:FUR983048 GEM983048:GEN983048 GOI983048:GOJ983048 GYE983048:GYF983048 HIA983048:HIB983048 HRW983048:HRX983048 IBS983048:IBT983048 ILO983048:ILP983048 IVK983048:IVL983048 JFG983048:JFH983048 JPC983048:JPD983048 JYY983048:JYZ983048 KIU983048:KIV983048 KSQ983048:KSR983048 LCM983048:LCN983048 LMI983048:LMJ983048 LWE983048:LWF983048 MGA983048:MGB983048 MPW983048:MPX983048 MZS983048:MZT983048 NJO983048:NJP983048 NTK983048:NTL983048 ODG983048:ODH983048 ONC983048:OND983048 OWY983048:OWZ983048 PGU983048:PGV983048 PQQ983048:PQR983048 QAM983048:QAN983048 QKI983048:QKJ983048 QUE983048:QUF983048 REA983048:REB983048 RNW983048:RNX983048 RXS983048:RXT983048 SHO983048:SHP983048 SRK983048:SRL983048 TBG983048:TBH983048 TLC983048:TLD983048 TUY983048:TUZ983048 UEU983048:UEV983048 UOQ983048:UOR983048 UYM983048:UYN983048 VII983048:VIJ983048 VSE983048:VSF983048 WCA983048:WCB983048 WLW983048:WLX983048 WVS983048:WVT983048"/>
    <dataValidation allowBlank="1" showInputMessage="1" showErrorMessage="1" prompt="Costo financiero del pago desde la fecha de su contratación hasta la fecha del reporte." 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dataValidation allowBlank="1" showInputMessage="1" showErrorMessage="1" prompt="Costo financiero del pago correspondiente al periodo que se está reportando." sqref="N8:N9 JJ8:JJ9 TF8:TF9 ADB8:ADB9 AMX8:AMX9 AWT8:AWT9 BGP8:BGP9 BQL8:BQL9 CAH8:CAH9 CKD8:CKD9 CTZ8:CTZ9 DDV8:DDV9 DNR8:DNR9 DXN8:DXN9 EHJ8:EHJ9 ERF8:ERF9 FBB8:FBB9 FKX8:FKX9 FUT8:FUT9 GEP8:GEP9 GOL8:GOL9 GYH8:GYH9 HID8:HID9 HRZ8:HRZ9 IBV8:IBV9 ILR8:ILR9 IVN8:IVN9 JFJ8:JFJ9 JPF8:JPF9 JZB8:JZB9 KIX8:KIX9 KST8:KST9 LCP8:LCP9 LML8:LML9 LWH8:LWH9 MGD8:MGD9 MPZ8:MPZ9 MZV8:MZV9 NJR8:NJR9 NTN8:NTN9 ODJ8:ODJ9 ONF8:ONF9 OXB8:OXB9 PGX8:PGX9 PQT8:PQT9 QAP8:QAP9 QKL8:QKL9 QUH8:QUH9 RED8:RED9 RNZ8:RNZ9 RXV8:RXV9 SHR8:SHR9 SRN8:SRN9 TBJ8:TBJ9 TLF8:TLF9 TVB8:TVB9 UEX8:UEX9 UOT8:UOT9 UYP8:UYP9 VIL8:VIL9 VSH8:VSH9 WCD8:WCD9 WLZ8:WLZ9 WVV8:WVV9 N65544:N65545 JJ65544:JJ65545 TF65544:TF65545 ADB65544:ADB65545 AMX65544:AMX65545 AWT65544:AWT65545 BGP65544:BGP65545 BQL65544:BQL65545 CAH65544:CAH65545 CKD65544:CKD65545 CTZ65544:CTZ65545 DDV65544:DDV65545 DNR65544:DNR65545 DXN65544:DXN65545 EHJ65544:EHJ65545 ERF65544:ERF65545 FBB65544:FBB65545 FKX65544:FKX65545 FUT65544:FUT65545 GEP65544:GEP65545 GOL65544:GOL65545 GYH65544:GYH65545 HID65544:HID65545 HRZ65544:HRZ65545 IBV65544:IBV65545 ILR65544:ILR65545 IVN65544:IVN65545 JFJ65544:JFJ65545 JPF65544:JPF65545 JZB65544:JZB65545 KIX65544:KIX65545 KST65544:KST65545 LCP65544:LCP65545 LML65544:LML65545 LWH65544:LWH65545 MGD65544:MGD65545 MPZ65544:MPZ65545 MZV65544:MZV65545 NJR65544:NJR65545 NTN65544:NTN65545 ODJ65544:ODJ65545 ONF65544:ONF65545 OXB65544:OXB65545 PGX65544:PGX65545 PQT65544:PQT65545 QAP65544:QAP65545 QKL65544:QKL65545 QUH65544:QUH65545 RED65544:RED65545 RNZ65544:RNZ65545 RXV65544:RXV65545 SHR65544:SHR65545 SRN65544:SRN65545 TBJ65544:TBJ65545 TLF65544:TLF65545 TVB65544:TVB65545 UEX65544:UEX65545 UOT65544:UOT65545 UYP65544:UYP65545 VIL65544:VIL65545 VSH65544:VSH65545 WCD65544:WCD65545 WLZ65544:WLZ65545 WVV65544:WVV65545 N131080:N131081 JJ131080:JJ131081 TF131080:TF131081 ADB131080:ADB131081 AMX131080:AMX131081 AWT131080:AWT131081 BGP131080:BGP131081 BQL131080:BQL131081 CAH131080:CAH131081 CKD131080:CKD131081 CTZ131080:CTZ131081 DDV131080:DDV131081 DNR131080:DNR131081 DXN131080:DXN131081 EHJ131080:EHJ131081 ERF131080:ERF131081 FBB131080:FBB131081 FKX131080:FKX131081 FUT131080:FUT131081 GEP131080:GEP131081 GOL131080:GOL131081 GYH131080:GYH131081 HID131080:HID131081 HRZ131080:HRZ131081 IBV131080:IBV131081 ILR131080:ILR131081 IVN131080:IVN131081 JFJ131080:JFJ131081 JPF131080:JPF131081 JZB131080:JZB131081 KIX131080:KIX131081 KST131080:KST131081 LCP131080:LCP131081 LML131080:LML131081 LWH131080:LWH131081 MGD131080:MGD131081 MPZ131080:MPZ131081 MZV131080:MZV131081 NJR131080:NJR131081 NTN131080:NTN131081 ODJ131080:ODJ131081 ONF131080:ONF131081 OXB131080:OXB131081 PGX131080:PGX131081 PQT131080:PQT131081 QAP131080:QAP131081 QKL131080:QKL131081 QUH131080:QUH131081 RED131080:RED131081 RNZ131080:RNZ131081 RXV131080:RXV131081 SHR131080:SHR131081 SRN131080:SRN131081 TBJ131080:TBJ131081 TLF131080:TLF131081 TVB131080:TVB131081 UEX131080:UEX131081 UOT131080:UOT131081 UYP131080:UYP131081 VIL131080:VIL131081 VSH131080:VSH131081 WCD131080:WCD131081 WLZ131080:WLZ131081 WVV131080:WVV131081 N196616:N196617 JJ196616:JJ196617 TF196616:TF196617 ADB196616:ADB196617 AMX196616:AMX196617 AWT196616:AWT196617 BGP196616:BGP196617 BQL196616:BQL196617 CAH196616:CAH196617 CKD196616:CKD196617 CTZ196616:CTZ196617 DDV196616:DDV196617 DNR196616:DNR196617 DXN196616:DXN196617 EHJ196616:EHJ196617 ERF196616:ERF196617 FBB196616:FBB196617 FKX196616:FKX196617 FUT196616:FUT196617 GEP196616:GEP196617 GOL196616:GOL196617 GYH196616:GYH196617 HID196616:HID196617 HRZ196616:HRZ196617 IBV196616:IBV196617 ILR196616:ILR196617 IVN196616:IVN196617 JFJ196616:JFJ196617 JPF196616:JPF196617 JZB196616:JZB196617 KIX196616:KIX196617 KST196616:KST196617 LCP196616:LCP196617 LML196616:LML196617 LWH196616:LWH196617 MGD196616:MGD196617 MPZ196616:MPZ196617 MZV196616:MZV196617 NJR196616:NJR196617 NTN196616:NTN196617 ODJ196616:ODJ196617 ONF196616:ONF196617 OXB196616:OXB196617 PGX196616:PGX196617 PQT196616:PQT196617 QAP196616:QAP196617 QKL196616:QKL196617 QUH196616:QUH196617 RED196616:RED196617 RNZ196616:RNZ196617 RXV196616:RXV196617 SHR196616:SHR196617 SRN196616:SRN196617 TBJ196616:TBJ196617 TLF196616:TLF196617 TVB196616:TVB196617 UEX196616:UEX196617 UOT196616:UOT196617 UYP196616:UYP196617 VIL196616:VIL196617 VSH196616:VSH196617 WCD196616:WCD196617 WLZ196616:WLZ196617 WVV196616:WVV196617 N262152:N262153 JJ262152:JJ262153 TF262152:TF262153 ADB262152:ADB262153 AMX262152:AMX262153 AWT262152:AWT262153 BGP262152:BGP262153 BQL262152:BQL262153 CAH262152:CAH262153 CKD262152:CKD262153 CTZ262152:CTZ262153 DDV262152:DDV262153 DNR262152:DNR262153 DXN262152:DXN262153 EHJ262152:EHJ262153 ERF262152:ERF262153 FBB262152:FBB262153 FKX262152:FKX262153 FUT262152:FUT262153 GEP262152:GEP262153 GOL262152:GOL262153 GYH262152:GYH262153 HID262152:HID262153 HRZ262152:HRZ262153 IBV262152:IBV262153 ILR262152:ILR262153 IVN262152:IVN262153 JFJ262152:JFJ262153 JPF262152:JPF262153 JZB262152:JZB262153 KIX262152:KIX262153 KST262152:KST262153 LCP262152:LCP262153 LML262152:LML262153 LWH262152:LWH262153 MGD262152:MGD262153 MPZ262152:MPZ262153 MZV262152:MZV262153 NJR262152:NJR262153 NTN262152:NTN262153 ODJ262152:ODJ262153 ONF262152:ONF262153 OXB262152:OXB262153 PGX262152:PGX262153 PQT262152:PQT262153 QAP262152:QAP262153 QKL262152:QKL262153 QUH262152:QUH262153 RED262152:RED262153 RNZ262152:RNZ262153 RXV262152:RXV262153 SHR262152:SHR262153 SRN262152:SRN262153 TBJ262152:TBJ262153 TLF262152:TLF262153 TVB262152:TVB262153 UEX262152:UEX262153 UOT262152:UOT262153 UYP262152:UYP262153 VIL262152:VIL262153 VSH262152:VSH262153 WCD262152:WCD262153 WLZ262152:WLZ262153 WVV262152:WVV262153 N327688:N327689 JJ327688:JJ327689 TF327688:TF327689 ADB327688:ADB327689 AMX327688:AMX327689 AWT327688:AWT327689 BGP327688:BGP327689 BQL327688:BQL327689 CAH327688:CAH327689 CKD327688:CKD327689 CTZ327688:CTZ327689 DDV327688:DDV327689 DNR327688:DNR327689 DXN327688:DXN327689 EHJ327688:EHJ327689 ERF327688:ERF327689 FBB327688:FBB327689 FKX327688:FKX327689 FUT327688:FUT327689 GEP327688:GEP327689 GOL327688:GOL327689 GYH327688:GYH327689 HID327688:HID327689 HRZ327688:HRZ327689 IBV327688:IBV327689 ILR327688:ILR327689 IVN327688:IVN327689 JFJ327688:JFJ327689 JPF327688:JPF327689 JZB327688:JZB327689 KIX327688:KIX327689 KST327688:KST327689 LCP327688:LCP327689 LML327688:LML327689 LWH327688:LWH327689 MGD327688:MGD327689 MPZ327688:MPZ327689 MZV327688:MZV327689 NJR327688:NJR327689 NTN327688:NTN327689 ODJ327688:ODJ327689 ONF327688:ONF327689 OXB327688:OXB327689 PGX327688:PGX327689 PQT327688:PQT327689 QAP327688:QAP327689 QKL327688:QKL327689 QUH327688:QUH327689 RED327688:RED327689 RNZ327688:RNZ327689 RXV327688:RXV327689 SHR327688:SHR327689 SRN327688:SRN327689 TBJ327688:TBJ327689 TLF327688:TLF327689 TVB327688:TVB327689 UEX327688:UEX327689 UOT327688:UOT327689 UYP327688:UYP327689 VIL327688:VIL327689 VSH327688:VSH327689 WCD327688:WCD327689 WLZ327688:WLZ327689 WVV327688:WVV327689 N393224:N393225 JJ393224:JJ393225 TF393224:TF393225 ADB393224:ADB393225 AMX393224:AMX393225 AWT393224:AWT393225 BGP393224:BGP393225 BQL393224:BQL393225 CAH393224:CAH393225 CKD393224:CKD393225 CTZ393224:CTZ393225 DDV393224:DDV393225 DNR393224:DNR393225 DXN393224:DXN393225 EHJ393224:EHJ393225 ERF393224:ERF393225 FBB393224:FBB393225 FKX393224:FKX393225 FUT393224:FUT393225 GEP393224:GEP393225 GOL393224:GOL393225 GYH393224:GYH393225 HID393224:HID393225 HRZ393224:HRZ393225 IBV393224:IBV393225 ILR393224:ILR393225 IVN393224:IVN393225 JFJ393224:JFJ393225 JPF393224:JPF393225 JZB393224:JZB393225 KIX393224:KIX393225 KST393224:KST393225 LCP393224:LCP393225 LML393224:LML393225 LWH393224:LWH393225 MGD393224:MGD393225 MPZ393224:MPZ393225 MZV393224:MZV393225 NJR393224:NJR393225 NTN393224:NTN393225 ODJ393224:ODJ393225 ONF393224:ONF393225 OXB393224:OXB393225 PGX393224:PGX393225 PQT393224:PQT393225 QAP393224:QAP393225 QKL393224:QKL393225 QUH393224:QUH393225 RED393224:RED393225 RNZ393224:RNZ393225 RXV393224:RXV393225 SHR393224:SHR393225 SRN393224:SRN393225 TBJ393224:TBJ393225 TLF393224:TLF393225 TVB393224:TVB393225 UEX393224:UEX393225 UOT393224:UOT393225 UYP393224:UYP393225 VIL393224:VIL393225 VSH393224:VSH393225 WCD393224:WCD393225 WLZ393224:WLZ393225 WVV393224:WVV393225 N458760:N458761 JJ458760:JJ458761 TF458760:TF458761 ADB458760:ADB458761 AMX458760:AMX458761 AWT458760:AWT458761 BGP458760:BGP458761 BQL458760:BQL458761 CAH458760:CAH458761 CKD458760:CKD458761 CTZ458760:CTZ458761 DDV458760:DDV458761 DNR458760:DNR458761 DXN458760:DXN458761 EHJ458760:EHJ458761 ERF458760:ERF458761 FBB458760:FBB458761 FKX458760:FKX458761 FUT458760:FUT458761 GEP458760:GEP458761 GOL458760:GOL458761 GYH458760:GYH458761 HID458760:HID458761 HRZ458760:HRZ458761 IBV458760:IBV458761 ILR458760:ILR458761 IVN458760:IVN458761 JFJ458760:JFJ458761 JPF458760:JPF458761 JZB458760:JZB458761 KIX458760:KIX458761 KST458760:KST458761 LCP458760:LCP458761 LML458760:LML458761 LWH458760:LWH458761 MGD458760:MGD458761 MPZ458760:MPZ458761 MZV458760:MZV458761 NJR458760:NJR458761 NTN458760:NTN458761 ODJ458760:ODJ458761 ONF458760:ONF458761 OXB458760:OXB458761 PGX458760:PGX458761 PQT458760:PQT458761 QAP458760:QAP458761 QKL458760:QKL458761 QUH458760:QUH458761 RED458760:RED458761 RNZ458760:RNZ458761 RXV458760:RXV458761 SHR458760:SHR458761 SRN458760:SRN458761 TBJ458760:TBJ458761 TLF458760:TLF458761 TVB458760:TVB458761 UEX458760:UEX458761 UOT458760:UOT458761 UYP458760:UYP458761 VIL458760:VIL458761 VSH458760:VSH458761 WCD458760:WCD458761 WLZ458760:WLZ458761 WVV458760:WVV458761 N524296:N524297 JJ524296:JJ524297 TF524296:TF524297 ADB524296:ADB524297 AMX524296:AMX524297 AWT524296:AWT524297 BGP524296:BGP524297 BQL524296:BQL524297 CAH524296:CAH524297 CKD524296:CKD524297 CTZ524296:CTZ524297 DDV524296:DDV524297 DNR524296:DNR524297 DXN524296:DXN524297 EHJ524296:EHJ524297 ERF524296:ERF524297 FBB524296:FBB524297 FKX524296:FKX524297 FUT524296:FUT524297 GEP524296:GEP524297 GOL524296:GOL524297 GYH524296:GYH524297 HID524296:HID524297 HRZ524296:HRZ524297 IBV524296:IBV524297 ILR524296:ILR524297 IVN524296:IVN524297 JFJ524296:JFJ524297 JPF524296:JPF524297 JZB524296:JZB524297 KIX524296:KIX524297 KST524296:KST524297 LCP524296:LCP524297 LML524296:LML524297 LWH524296:LWH524297 MGD524296:MGD524297 MPZ524296:MPZ524297 MZV524296:MZV524297 NJR524296:NJR524297 NTN524296:NTN524297 ODJ524296:ODJ524297 ONF524296:ONF524297 OXB524296:OXB524297 PGX524296:PGX524297 PQT524296:PQT524297 QAP524296:QAP524297 QKL524296:QKL524297 QUH524296:QUH524297 RED524296:RED524297 RNZ524296:RNZ524297 RXV524296:RXV524297 SHR524296:SHR524297 SRN524296:SRN524297 TBJ524296:TBJ524297 TLF524296:TLF524297 TVB524296:TVB524297 UEX524296:UEX524297 UOT524296:UOT524297 UYP524296:UYP524297 VIL524296:VIL524297 VSH524296:VSH524297 WCD524296:WCD524297 WLZ524296:WLZ524297 WVV524296:WVV524297 N589832:N589833 JJ589832:JJ589833 TF589832:TF589833 ADB589832:ADB589833 AMX589832:AMX589833 AWT589832:AWT589833 BGP589832:BGP589833 BQL589832:BQL589833 CAH589832:CAH589833 CKD589832:CKD589833 CTZ589832:CTZ589833 DDV589832:DDV589833 DNR589832:DNR589833 DXN589832:DXN589833 EHJ589832:EHJ589833 ERF589832:ERF589833 FBB589832:FBB589833 FKX589832:FKX589833 FUT589832:FUT589833 GEP589832:GEP589833 GOL589832:GOL589833 GYH589832:GYH589833 HID589832:HID589833 HRZ589832:HRZ589833 IBV589832:IBV589833 ILR589832:ILR589833 IVN589832:IVN589833 JFJ589832:JFJ589833 JPF589832:JPF589833 JZB589832:JZB589833 KIX589832:KIX589833 KST589832:KST589833 LCP589832:LCP589833 LML589832:LML589833 LWH589832:LWH589833 MGD589832:MGD589833 MPZ589832:MPZ589833 MZV589832:MZV589833 NJR589832:NJR589833 NTN589832:NTN589833 ODJ589832:ODJ589833 ONF589832:ONF589833 OXB589832:OXB589833 PGX589832:PGX589833 PQT589832:PQT589833 QAP589832:QAP589833 QKL589832:QKL589833 QUH589832:QUH589833 RED589832:RED589833 RNZ589832:RNZ589833 RXV589832:RXV589833 SHR589832:SHR589833 SRN589832:SRN589833 TBJ589832:TBJ589833 TLF589832:TLF589833 TVB589832:TVB589833 UEX589832:UEX589833 UOT589832:UOT589833 UYP589832:UYP589833 VIL589832:VIL589833 VSH589832:VSH589833 WCD589832:WCD589833 WLZ589832:WLZ589833 WVV589832:WVV589833 N655368:N655369 JJ655368:JJ655369 TF655368:TF655369 ADB655368:ADB655369 AMX655368:AMX655369 AWT655368:AWT655369 BGP655368:BGP655369 BQL655368:BQL655369 CAH655368:CAH655369 CKD655368:CKD655369 CTZ655368:CTZ655369 DDV655368:DDV655369 DNR655368:DNR655369 DXN655368:DXN655369 EHJ655368:EHJ655369 ERF655368:ERF655369 FBB655368:FBB655369 FKX655368:FKX655369 FUT655368:FUT655369 GEP655368:GEP655369 GOL655368:GOL655369 GYH655368:GYH655369 HID655368:HID655369 HRZ655368:HRZ655369 IBV655368:IBV655369 ILR655368:ILR655369 IVN655368:IVN655369 JFJ655368:JFJ655369 JPF655368:JPF655369 JZB655368:JZB655369 KIX655368:KIX655369 KST655368:KST655369 LCP655368:LCP655369 LML655368:LML655369 LWH655368:LWH655369 MGD655368:MGD655369 MPZ655368:MPZ655369 MZV655368:MZV655369 NJR655368:NJR655369 NTN655368:NTN655369 ODJ655368:ODJ655369 ONF655368:ONF655369 OXB655368:OXB655369 PGX655368:PGX655369 PQT655368:PQT655369 QAP655368:QAP655369 QKL655368:QKL655369 QUH655368:QUH655369 RED655368:RED655369 RNZ655368:RNZ655369 RXV655368:RXV655369 SHR655368:SHR655369 SRN655368:SRN655369 TBJ655368:TBJ655369 TLF655368:TLF655369 TVB655368:TVB655369 UEX655368:UEX655369 UOT655368:UOT655369 UYP655368:UYP655369 VIL655368:VIL655369 VSH655368:VSH655369 WCD655368:WCD655369 WLZ655368:WLZ655369 WVV655368:WVV655369 N720904:N720905 JJ720904:JJ720905 TF720904:TF720905 ADB720904:ADB720905 AMX720904:AMX720905 AWT720904:AWT720905 BGP720904:BGP720905 BQL720904:BQL720905 CAH720904:CAH720905 CKD720904:CKD720905 CTZ720904:CTZ720905 DDV720904:DDV720905 DNR720904:DNR720905 DXN720904:DXN720905 EHJ720904:EHJ720905 ERF720904:ERF720905 FBB720904:FBB720905 FKX720904:FKX720905 FUT720904:FUT720905 GEP720904:GEP720905 GOL720904:GOL720905 GYH720904:GYH720905 HID720904:HID720905 HRZ720904:HRZ720905 IBV720904:IBV720905 ILR720904:ILR720905 IVN720904:IVN720905 JFJ720904:JFJ720905 JPF720904:JPF720905 JZB720904:JZB720905 KIX720904:KIX720905 KST720904:KST720905 LCP720904:LCP720905 LML720904:LML720905 LWH720904:LWH720905 MGD720904:MGD720905 MPZ720904:MPZ720905 MZV720904:MZV720905 NJR720904:NJR720905 NTN720904:NTN720905 ODJ720904:ODJ720905 ONF720904:ONF720905 OXB720904:OXB720905 PGX720904:PGX720905 PQT720904:PQT720905 QAP720904:QAP720905 QKL720904:QKL720905 QUH720904:QUH720905 RED720904:RED720905 RNZ720904:RNZ720905 RXV720904:RXV720905 SHR720904:SHR720905 SRN720904:SRN720905 TBJ720904:TBJ720905 TLF720904:TLF720905 TVB720904:TVB720905 UEX720904:UEX720905 UOT720904:UOT720905 UYP720904:UYP720905 VIL720904:VIL720905 VSH720904:VSH720905 WCD720904:WCD720905 WLZ720904:WLZ720905 WVV720904:WVV720905 N786440:N786441 JJ786440:JJ786441 TF786440:TF786441 ADB786440:ADB786441 AMX786440:AMX786441 AWT786440:AWT786441 BGP786440:BGP786441 BQL786440:BQL786441 CAH786440:CAH786441 CKD786440:CKD786441 CTZ786440:CTZ786441 DDV786440:DDV786441 DNR786440:DNR786441 DXN786440:DXN786441 EHJ786440:EHJ786441 ERF786440:ERF786441 FBB786440:FBB786441 FKX786440:FKX786441 FUT786440:FUT786441 GEP786440:GEP786441 GOL786440:GOL786441 GYH786440:GYH786441 HID786440:HID786441 HRZ786440:HRZ786441 IBV786440:IBV786441 ILR786440:ILR786441 IVN786440:IVN786441 JFJ786440:JFJ786441 JPF786440:JPF786441 JZB786440:JZB786441 KIX786440:KIX786441 KST786440:KST786441 LCP786440:LCP786441 LML786440:LML786441 LWH786440:LWH786441 MGD786440:MGD786441 MPZ786440:MPZ786441 MZV786440:MZV786441 NJR786440:NJR786441 NTN786440:NTN786441 ODJ786440:ODJ786441 ONF786440:ONF786441 OXB786440:OXB786441 PGX786440:PGX786441 PQT786440:PQT786441 QAP786440:QAP786441 QKL786440:QKL786441 QUH786440:QUH786441 RED786440:RED786441 RNZ786440:RNZ786441 RXV786440:RXV786441 SHR786440:SHR786441 SRN786440:SRN786441 TBJ786440:TBJ786441 TLF786440:TLF786441 TVB786440:TVB786441 UEX786440:UEX786441 UOT786440:UOT786441 UYP786440:UYP786441 VIL786440:VIL786441 VSH786440:VSH786441 WCD786440:WCD786441 WLZ786440:WLZ786441 WVV786440:WVV786441 N851976:N851977 JJ851976:JJ851977 TF851976:TF851977 ADB851976:ADB851977 AMX851976:AMX851977 AWT851976:AWT851977 BGP851976:BGP851977 BQL851976:BQL851977 CAH851976:CAH851977 CKD851976:CKD851977 CTZ851976:CTZ851977 DDV851976:DDV851977 DNR851976:DNR851977 DXN851976:DXN851977 EHJ851976:EHJ851977 ERF851976:ERF851977 FBB851976:FBB851977 FKX851976:FKX851977 FUT851976:FUT851977 GEP851976:GEP851977 GOL851976:GOL851977 GYH851976:GYH851977 HID851976:HID851977 HRZ851976:HRZ851977 IBV851976:IBV851977 ILR851976:ILR851977 IVN851976:IVN851977 JFJ851976:JFJ851977 JPF851976:JPF851977 JZB851976:JZB851977 KIX851976:KIX851977 KST851976:KST851977 LCP851976:LCP851977 LML851976:LML851977 LWH851976:LWH851977 MGD851976:MGD851977 MPZ851976:MPZ851977 MZV851976:MZV851977 NJR851976:NJR851977 NTN851976:NTN851977 ODJ851976:ODJ851977 ONF851976:ONF851977 OXB851976:OXB851977 PGX851976:PGX851977 PQT851976:PQT851977 QAP851976:QAP851977 QKL851976:QKL851977 QUH851976:QUH851977 RED851976:RED851977 RNZ851976:RNZ851977 RXV851976:RXV851977 SHR851976:SHR851977 SRN851976:SRN851977 TBJ851976:TBJ851977 TLF851976:TLF851977 TVB851976:TVB851977 UEX851976:UEX851977 UOT851976:UOT851977 UYP851976:UYP851977 VIL851976:VIL851977 VSH851976:VSH851977 WCD851976:WCD851977 WLZ851976:WLZ851977 WVV851976:WVV851977 N917512:N917513 JJ917512:JJ917513 TF917512:TF917513 ADB917512:ADB917513 AMX917512:AMX917513 AWT917512:AWT917513 BGP917512:BGP917513 BQL917512:BQL917513 CAH917512:CAH917513 CKD917512:CKD917513 CTZ917512:CTZ917513 DDV917512:DDV917513 DNR917512:DNR917513 DXN917512:DXN917513 EHJ917512:EHJ917513 ERF917512:ERF917513 FBB917512:FBB917513 FKX917512:FKX917513 FUT917512:FUT917513 GEP917512:GEP917513 GOL917512:GOL917513 GYH917512:GYH917513 HID917512:HID917513 HRZ917512:HRZ917513 IBV917512:IBV917513 ILR917512:ILR917513 IVN917512:IVN917513 JFJ917512:JFJ917513 JPF917512:JPF917513 JZB917512:JZB917513 KIX917512:KIX917513 KST917512:KST917513 LCP917512:LCP917513 LML917512:LML917513 LWH917512:LWH917513 MGD917512:MGD917513 MPZ917512:MPZ917513 MZV917512:MZV917513 NJR917512:NJR917513 NTN917512:NTN917513 ODJ917512:ODJ917513 ONF917512:ONF917513 OXB917512:OXB917513 PGX917512:PGX917513 PQT917512:PQT917513 QAP917512:QAP917513 QKL917512:QKL917513 QUH917512:QUH917513 RED917512:RED917513 RNZ917512:RNZ917513 RXV917512:RXV917513 SHR917512:SHR917513 SRN917512:SRN917513 TBJ917512:TBJ917513 TLF917512:TLF917513 TVB917512:TVB917513 UEX917512:UEX917513 UOT917512:UOT917513 UYP917512:UYP917513 VIL917512:VIL917513 VSH917512:VSH917513 WCD917512:WCD917513 WLZ917512:WLZ917513 WVV917512:WVV917513 N983048:N983049 JJ983048:JJ983049 TF983048:TF983049 ADB983048:ADB983049 AMX983048:AMX983049 AWT983048:AWT983049 BGP983048:BGP983049 BQL983048:BQL983049 CAH983048:CAH983049 CKD983048:CKD983049 CTZ983048:CTZ983049 DDV983048:DDV983049 DNR983048:DNR983049 DXN983048:DXN983049 EHJ983048:EHJ983049 ERF983048:ERF983049 FBB983048:FBB983049 FKX983048:FKX983049 FUT983048:FUT983049 GEP983048:GEP983049 GOL983048:GOL983049 GYH983048:GYH983049 HID983048:HID983049 HRZ983048:HRZ983049 IBV983048:IBV983049 ILR983048:ILR983049 IVN983048:IVN983049 JFJ983048:JFJ983049 JPF983048:JPF983049 JZB983048:JZB983049 KIX983048:KIX983049 KST983048:KST983049 LCP983048:LCP983049 LML983048:LML983049 LWH983048:LWH983049 MGD983048:MGD983049 MPZ983048:MPZ983049 MZV983048:MZV983049 NJR983048:NJR983049 NTN983048:NTN983049 ODJ983048:ODJ983049 ONF983048:ONF983049 OXB983048:OXB983049 PGX983048:PGX983049 PQT983048:PQT983049 QAP983048:QAP983049 QKL983048:QKL983049 QUH983048:QUH983049 RED983048:RED983049 RNZ983048:RNZ983049 RXV983048:RXV983049 SHR983048:SHR983049 SRN983048:SRN983049 TBJ983048:TBJ983049 TLF983048:TLF983049 TVB983048:TVB983049 UEX983048:UEX983049 UOT983048:UOT983049 UYP983048:UYP983049 VIL983048:VIL983049 VSH983048:VSH983049 WCD983048:WCD983049 WLZ983048:WLZ983049 WVV983048:WVV983049"/>
    <dataValidation allowBlank="1" showInputMessage="1" showErrorMessage="1" prompt="Monto del Capital (PRÉSTAMO O FINANCIAMIENTO) pagado en el periodo, sin intereses." sqref="O8:O9 JK8:JK9 TG8:TG9 ADC8:ADC9 AMY8:AMY9 AWU8:AWU9 BGQ8:BGQ9 BQM8:BQM9 CAI8:CAI9 CKE8:CKE9 CUA8:CUA9 DDW8:DDW9 DNS8:DNS9 DXO8:DXO9 EHK8:EHK9 ERG8:ERG9 FBC8:FBC9 FKY8:FKY9 FUU8:FUU9 GEQ8:GEQ9 GOM8:GOM9 GYI8:GYI9 HIE8:HIE9 HSA8:HSA9 IBW8:IBW9 ILS8:ILS9 IVO8:IVO9 JFK8:JFK9 JPG8:JPG9 JZC8:JZC9 KIY8:KIY9 KSU8:KSU9 LCQ8:LCQ9 LMM8:LMM9 LWI8:LWI9 MGE8:MGE9 MQA8:MQA9 MZW8:MZW9 NJS8:NJS9 NTO8:NTO9 ODK8:ODK9 ONG8:ONG9 OXC8:OXC9 PGY8:PGY9 PQU8:PQU9 QAQ8:QAQ9 QKM8:QKM9 QUI8:QUI9 REE8:REE9 ROA8:ROA9 RXW8:RXW9 SHS8:SHS9 SRO8:SRO9 TBK8:TBK9 TLG8:TLG9 TVC8:TVC9 UEY8:UEY9 UOU8:UOU9 UYQ8:UYQ9 VIM8:VIM9 VSI8:VSI9 WCE8:WCE9 WMA8:WMA9 WVW8:WVW9 O65544:O65545 JK65544:JK65545 TG65544:TG65545 ADC65544:ADC65545 AMY65544:AMY65545 AWU65544:AWU65545 BGQ65544:BGQ65545 BQM65544:BQM65545 CAI65544:CAI65545 CKE65544:CKE65545 CUA65544:CUA65545 DDW65544:DDW65545 DNS65544:DNS65545 DXO65544:DXO65545 EHK65544:EHK65545 ERG65544:ERG65545 FBC65544:FBC65545 FKY65544:FKY65545 FUU65544:FUU65545 GEQ65544:GEQ65545 GOM65544:GOM65545 GYI65544:GYI65545 HIE65544:HIE65545 HSA65544:HSA65545 IBW65544:IBW65545 ILS65544:ILS65545 IVO65544:IVO65545 JFK65544:JFK65545 JPG65544:JPG65545 JZC65544:JZC65545 KIY65544:KIY65545 KSU65544:KSU65545 LCQ65544:LCQ65545 LMM65544:LMM65545 LWI65544:LWI65545 MGE65544:MGE65545 MQA65544:MQA65545 MZW65544:MZW65545 NJS65544:NJS65545 NTO65544:NTO65545 ODK65544:ODK65545 ONG65544:ONG65545 OXC65544:OXC65545 PGY65544:PGY65545 PQU65544:PQU65545 QAQ65544:QAQ65545 QKM65544:QKM65545 QUI65544:QUI65545 REE65544:REE65545 ROA65544:ROA65545 RXW65544:RXW65545 SHS65544:SHS65545 SRO65544:SRO65545 TBK65544:TBK65545 TLG65544:TLG65545 TVC65544:TVC65545 UEY65544:UEY65545 UOU65544:UOU65545 UYQ65544:UYQ65545 VIM65544:VIM65545 VSI65544:VSI65545 WCE65544:WCE65545 WMA65544:WMA65545 WVW65544:WVW65545 O131080:O131081 JK131080:JK131081 TG131080:TG131081 ADC131080:ADC131081 AMY131080:AMY131081 AWU131080:AWU131081 BGQ131080:BGQ131081 BQM131080:BQM131081 CAI131080:CAI131081 CKE131080:CKE131081 CUA131080:CUA131081 DDW131080:DDW131081 DNS131080:DNS131081 DXO131080:DXO131081 EHK131080:EHK131081 ERG131080:ERG131081 FBC131080:FBC131081 FKY131080:FKY131081 FUU131080:FUU131081 GEQ131080:GEQ131081 GOM131080:GOM131081 GYI131080:GYI131081 HIE131080:HIE131081 HSA131080:HSA131081 IBW131080:IBW131081 ILS131080:ILS131081 IVO131080:IVO131081 JFK131080:JFK131081 JPG131080:JPG131081 JZC131080:JZC131081 KIY131080:KIY131081 KSU131080:KSU131081 LCQ131080:LCQ131081 LMM131080:LMM131081 LWI131080:LWI131081 MGE131080:MGE131081 MQA131080:MQA131081 MZW131080:MZW131081 NJS131080:NJS131081 NTO131080:NTO131081 ODK131080:ODK131081 ONG131080:ONG131081 OXC131080:OXC131081 PGY131080:PGY131081 PQU131080:PQU131081 QAQ131080:QAQ131081 QKM131080:QKM131081 QUI131080:QUI131081 REE131080:REE131081 ROA131080:ROA131081 RXW131080:RXW131081 SHS131080:SHS131081 SRO131080:SRO131081 TBK131080:TBK131081 TLG131080:TLG131081 TVC131080:TVC131081 UEY131080:UEY131081 UOU131080:UOU131081 UYQ131080:UYQ131081 VIM131080:VIM131081 VSI131080:VSI131081 WCE131080:WCE131081 WMA131080:WMA131081 WVW131080:WVW131081 O196616:O196617 JK196616:JK196617 TG196616:TG196617 ADC196616:ADC196617 AMY196616:AMY196617 AWU196616:AWU196617 BGQ196616:BGQ196617 BQM196616:BQM196617 CAI196616:CAI196617 CKE196616:CKE196617 CUA196616:CUA196617 DDW196616:DDW196617 DNS196616:DNS196617 DXO196616:DXO196617 EHK196616:EHK196617 ERG196616:ERG196617 FBC196616:FBC196617 FKY196616:FKY196617 FUU196616:FUU196617 GEQ196616:GEQ196617 GOM196616:GOM196617 GYI196616:GYI196617 HIE196616:HIE196617 HSA196616:HSA196617 IBW196616:IBW196617 ILS196616:ILS196617 IVO196616:IVO196617 JFK196616:JFK196617 JPG196616:JPG196617 JZC196616:JZC196617 KIY196616:KIY196617 KSU196616:KSU196617 LCQ196616:LCQ196617 LMM196616:LMM196617 LWI196616:LWI196617 MGE196616:MGE196617 MQA196616:MQA196617 MZW196616:MZW196617 NJS196616:NJS196617 NTO196616:NTO196617 ODK196616:ODK196617 ONG196616:ONG196617 OXC196616:OXC196617 PGY196616:PGY196617 PQU196616:PQU196617 QAQ196616:QAQ196617 QKM196616:QKM196617 QUI196616:QUI196617 REE196616:REE196617 ROA196616:ROA196617 RXW196616:RXW196617 SHS196616:SHS196617 SRO196616:SRO196617 TBK196616:TBK196617 TLG196616:TLG196617 TVC196616:TVC196617 UEY196616:UEY196617 UOU196616:UOU196617 UYQ196616:UYQ196617 VIM196616:VIM196617 VSI196616:VSI196617 WCE196616:WCE196617 WMA196616:WMA196617 WVW196616:WVW196617 O262152:O262153 JK262152:JK262153 TG262152:TG262153 ADC262152:ADC262153 AMY262152:AMY262153 AWU262152:AWU262153 BGQ262152:BGQ262153 BQM262152:BQM262153 CAI262152:CAI262153 CKE262152:CKE262153 CUA262152:CUA262153 DDW262152:DDW262153 DNS262152:DNS262153 DXO262152:DXO262153 EHK262152:EHK262153 ERG262152:ERG262153 FBC262152:FBC262153 FKY262152:FKY262153 FUU262152:FUU262153 GEQ262152:GEQ262153 GOM262152:GOM262153 GYI262152:GYI262153 HIE262152:HIE262153 HSA262152:HSA262153 IBW262152:IBW262153 ILS262152:ILS262153 IVO262152:IVO262153 JFK262152:JFK262153 JPG262152:JPG262153 JZC262152:JZC262153 KIY262152:KIY262153 KSU262152:KSU262153 LCQ262152:LCQ262153 LMM262152:LMM262153 LWI262152:LWI262153 MGE262152:MGE262153 MQA262152:MQA262153 MZW262152:MZW262153 NJS262152:NJS262153 NTO262152:NTO262153 ODK262152:ODK262153 ONG262152:ONG262153 OXC262152:OXC262153 PGY262152:PGY262153 PQU262152:PQU262153 QAQ262152:QAQ262153 QKM262152:QKM262153 QUI262152:QUI262153 REE262152:REE262153 ROA262152:ROA262153 RXW262152:RXW262153 SHS262152:SHS262153 SRO262152:SRO262153 TBK262152:TBK262153 TLG262152:TLG262153 TVC262152:TVC262153 UEY262152:UEY262153 UOU262152:UOU262153 UYQ262152:UYQ262153 VIM262152:VIM262153 VSI262152:VSI262153 WCE262152:WCE262153 WMA262152:WMA262153 WVW262152:WVW262153 O327688:O327689 JK327688:JK327689 TG327688:TG327689 ADC327688:ADC327689 AMY327688:AMY327689 AWU327688:AWU327689 BGQ327688:BGQ327689 BQM327688:BQM327689 CAI327688:CAI327689 CKE327688:CKE327689 CUA327688:CUA327689 DDW327688:DDW327689 DNS327688:DNS327689 DXO327688:DXO327689 EHK327688:EHK327689 ERG327688:ERG327689 FBC327688:FBC327689 FKY327688:FKY327689 FUU327688:FUU327689 GEQ327688:GEQ327689 GOM327688:GOM327689 GYI327688:GYI327689 HIE327688:HIE327689 HSA327688:HSA327689 IBW327688:IBW327689 ILS327688:ILS327689 IVO327688:IVO327689 JFK327688:JFK327689 JPG327688:JPG327689 JZC327688:JZC327689 KIY327688:KIY327689 KSU327688:KSU327689 LCQ327688:LCQ327689 LMM327688:LMM327689 LWI327688:LWI327689 MGE327688:MGE327689 MQA327688:MQA327689 MZW327688:MZW327689 NJS327688:NJS327689 NTO327688:NTO327689 ODK327688:ODK327689 ONG327688:ONG327689 OXC327688:OXC327689 PGY327688:PGY327689 PQU327688:PQU327689 QAQ327688:QAQ327689 QKM327688:QKM327689 QUI327688:QUI327689 REE327688:REE327689 ROA327688:ROA327689 RXW327688:RXW327689 SHS327688:SHS327689 SRO327688:SRO327689 TBK327688:TBK327689 TLG327688:TLG327689 TVC327688:TVC327689 UEY327688:UEY327689 UOU327688:UOU327689 UYQ327688:UYQ327689 VIM327688:VIM327689 VSI327688:VSI327689 WCE327688:WCE327689 WMA327688:WMA327689 WVW327688:WVW327689 O393224:O393225 JK393224:JK393225 TG393224:TG393225 ADC393224:ADC393225 AMY393224:AMY393225 AWU393224:AWU393225 BGQ393224:BGQ393225 BQM393224:BQM393225 CAI393224:CAI393225 CKE393224:CKE393225 CUA393224:CUA393225 DDW393224:DDW393225 DNS393224:DNS393225 DXO393224:DXO393225 EHK393224:EHK393225 ERG393224:ERG393225 FBC393224:FBC393225 FKY393224:FKY393225 FUU393224:FUU393225 GEQ393224:GEQ393225 GOM393224:GOM393225 GYI393224:GYI393225 HIE393224:HIE393225 HSA393224:HSA393225 IBW393224:IBW393225 ILS393224:ILS393225 IVO393224:IVO393225 JFK393224:JFK393225 JPG393224:JPG393225 JZC393224:JZC393225 KIY393224:KIY393225 KSU393224:KSU393225 LCQ393224:LCQ393225 LMM393224:LMM393225 LWI393224:LWI393225 MGE393224:MGE393225 MQA393224:MQA393225 MZW393224:MZW393225 NJS393224:NJS393225 NTO393224:NTO393225 ODK393224:ODK393225 ONG393224:ONG393225 OXC393224:OXC393225 PGY393224:PGY393225 PQU393224:PQU393225 QAQ393224:QAQ393225 QKM393224:QKM393225 QUI393224:QUI393225 REE393224:REE393225 ROA393224:ROA393225 RXW393224:RXW393225 SHS393224:SHS393225 SRO393224:SRO393225 TBK393224:TBK393225 TLG393224:TLG393225 TVC393224:TVC393225 UEY393224:UEY393225 UOU393224:UOU393225 UYQ393224:UYQ393225 VIM393224:VIM393225 VSI393224:VSI393225 WCE393224:WCE393225 WMA393224:WMA393225 WVW393224:WVW393225 O458760:O458761 JK458760:JK458761 TG458760:TG458761 ADC458760:ADC458761 AMY458760:AMY458761 AWU458760:AWU458761 BGQ458760:BGQ458761 BQM458760:BQM458761 CAI458760:CAI458761 CKE458760:CKE458761 CUA458760:CUA458761 DDW458760:DDW458761 DNS458760:DNS458761 DXO458760:DXO458761 EHK458760:EHK458761 ERG458760:ERG458761 FBC458760:FBC458761 FKY458760:FKY458761 FUU458760:FUU458761 GEQ458760:GEQ458761 GOM458760:GOM458761 GYI458760:GYI458761 HIE458760:HIE458761 HSA458760:HSA458761 IBW458760:IBW458761 ILS458760:ILS458761 IVO458760:IVO458761 JFK458760:JFK458761 JPG458760:JPG458761 JZC458760:JZC458761 KIY458760:KIY458761 KSU458760:KSU458761 LCQ458760:LCQ458761 LMM458760:LMM458761 LWI458760:LWI458761 MGE458760:MGE458761 MQA458760:MQA458761 MZW458760:MZW458761 NJS458760:NJS458761 NTO458760:NTO458761 ODK458760:ODK458761 ONG458760:ONG458761 OXC458760:OXC458761 PGY458760:PGY458761 PQU458760:PQU458761 QAQ458760:QAQ458761 QKM458760:QKM458761 QUI458760:QUI458761 REE458760:REE458761 ROA458760:ROA458761 RXW458760:RXW458761 SHS458760:SHS458761 SRO458760:SRO458761 TBK458760:TBK458761 TLG458760:TLG458761 TVC458760:TVC458761 UEY458760:UEY458761 UOU458760:UOU458761 UYQ458760:UYQ458761 VIM458760:VIM458761 VSI458760:VSI458761 WCE458760:WCE458761 WMA458760:WMA458761 WVW458760:WVW458761 O524296:O524297 JK524296:JK524297 TG524296:TG524297 ADC524296:ADC524297 AMY524296:AMY524297 AWU524296:AWU524297 BGQ524296:BGQ524297 BQM524296:BQM524297 CAI524296:CAI524297 CKE524296:CKE524297 CUA524296:CUA524297 DDW524296:DDW524297 DNS524296:DNS524297 DXO524296:DXO524297 EHK524296:EHK524297 ERG524296:ERG524297 FBC524296:FBC524297 FKY524296:FKY524297 FUU524296:FUU524297 GEQ524296:GEQ524297 GOM524296:GOM524297 GYI524296:GYI524297 HIE524296:HIE524297 HSA524296:HSA524297 IBW524296:IBW524297 ILS524296:ILS524297 IVO524296:IVO524297 JFK524296:JFK524297 JPG524296:JPG524297 JZC524296:JZC524297 KIY524296:KIY524297 KSU524296:KSU524297 LCQ524296:LCQ524297 LMM524296:LMM524297 LWI524296:LWI524297 MGE524296:MGE524297 MQA524296:MQA524297 MZW524296:MZW524297 NJS524296:NJS524297 NTO524296:NTO524297 ODK524296:ODK524297 ONG524296:ONG524297 OXC524296:OXC524297 PGY524296:PGY524297 PQU524296:PQU524297 QAQ524296:QAQ524297 QKM524296:QKM524297 QUI524296:QUI524297 REE524296:REE524297 ROA524296:ROA524297 RXW524296:RXW524297 SHS524296:SHS524297 SRO524296:SRO524297 TBK524296:TBK524297 TLG524296:TLG524297 TVC524296:TVC524297 UEY524296:UEY524297 UOU524296:UOU524297 UYQ524296:UYQ524297 VIM524296:VIM524297 VSI524296:VSI524297 WCE524296:WCE524297 WMA524296:WMA524297 WVW524296:WVW524297 O589832:O589833 JK589832:JK589833 TG589832:TG589833 ADC589832:ADC589833 AMY589832:AMY589833 AWU589832:AWU589833 BGQ589832:BGQ589833 BQM589832:BQM589833 CAI589832:CAI589833 CKE589832:CKE589833 CUA589832:CUA589833 DDW589832:DDW589833 DNS589832:DNS589833 DXO589832:DXO589833 EHK589832:EHK589833 ERG589832:ERG589833 FBC589832:FBC589833 FKY589832:FKY589833 FUU589832:FUU589833 GEQ589832:GEQ589833 GOM589832:GOM589833 GYI589832:GYI589833 HIE589832:HIE589833 HSA589832:HSA589833 IBW589832:IBW589833 ILS589832:ILS589833 IVO589832:IVO589833 JFK589832:JFK589833 JPG589832:JPG589833 JZC589832:JZC589833 KIY589832:KIY589833 KSU589832:KSU589833 LCQ589832:LCQ589833 LMM589832:LMM589833 LWI589832:LWI589833 MGE589832:MGE589833 MQA589832:MQA589833 MZW589832:MZW589833 NJS589832:NJS589833 NTO589832:NTO589833 ODK589832:ODK589833 ONG589832:ONG589833 OXC589832:OXC589833 PGY589832:PGY589833 PQU589832:PQU589833 QAQ589832:QAQ589833 QKM589832:QKM589833 QUI589832:QUI589833 REE589832:REE589833 ROA589832:ROA589833 RXW589832:RXW589833 SHS589832:SHS589833 SRO589832:SRO589833 TBK589832:TBK589833 TLG589832:TLG589833 TVC589832:TVC589833 UEY589832:UEY589833 UOU589832:UOU589833 UYQ589832:UYQ589833 VIM589832:VIM589833 VSI589832:VSI589833 WCE589832:WCE589833 WMA589832:WMA589833 WVW589832:WVW589833 O655368:O655369 JK655368:JK655369 TG655368:TG655369 ADC655368:ADC655369 AMY655368:AMY655369 AWU655368:AWU655369 BGQ655368:BGQ655369 BQM655368:BQM655369 CAI655368:CAI655369 CKE655368:CKE655369 CUA655368:CUA655369 DDW655368:DDW655369 DNS655368:DNS655369 DXO655368:DXO655369 EHK655368:EHK655369 ERG655368:ERG655369 FBC655368:FBC655369 FKY655368:FKY655369 FUU655368:FUU655369 GEQ655368:GEQ655369 GOM655368:GOM655369 GYI655368:GYI655369 HIE655368:HIE655369 HSA655368:HSA655369 IBW655368:IBW655369 ILS655368:ILS655369 IVO655368:IVO655369 JFK655368:JFK655369 JPG655368:JPG655369 JZC655368:JZC655369 KIY655368:KIY655369 KSU655368:KSU655369 LCQ655368:LCQ655369 LMM655368:LMM655369 LWI655368:LWI655369 MGE655368:MGE655369 MQA655368:MQA655369 MZW655368:MZW655369 NJS655368:NJS655369 NTO655368:NTO655369 ODK655368:ODK655369 ONG655368:ONG655369 OXC655368:OXC655369 PGY655368:PGY655369 PQU655368:PQU655369 QAQ655368:QAQ655369 QKM655368:QKM655369 QUI655368:QUI655369 REE655368:REE655369 ROA655368:ROA655369 RXW655368:RXW655369 SHS655368:SHS655369 SRO655368:SRO655369 TBK655368:TBK655369 TLG655368:TLG655369 TVC655368:TVC655369 UEY655368:UEY655369 UOU655368:UOU655369 UYQ655368:UYQ655369 VIM655368:VIM655369 VSI655368:VSI655369 WCE655368:WCE655369 WMA655368:WMA655369 WVW655368:WVW655369 O720904:O720905 JK720904:JK720905 TG720904:TG720905 ADC720904:ADC720905 AMY720904:AMY720905 AWU720904:AWU720905 BGQ720904:BGQ720905 BQM720904:BQM720905 CAI720904:CAI720905 CKE720904:CKE720905 CUA720904:CUA720905 DDW720904:DDW720905 DNS720904:DNS720905 DXO720904:DXO720905 EHK720904:EHK720905 ERG720904:ERG720905 FBC720904:FBC720905 FKY720904:FKY720905 FUU720904:FUU720905 GEQ720904:GEQ720905 GOM720904:GOM720905 GYI720904:GYI720905 HIE720904:HIE720905 HSA720904:HSA720905 IBW720904:IBW720905 ILS720904:ILS720905 IVO720904:IVO720905 JFK720904:JFK720905 JPG720904:JPG720905 JZC720904:JZC720905 KIY720904:KIY720905 KSU720904:KSU720905 LCQ720904:LCQ720905 LMM720904:LMM720905 LWI720904:LWI720905 MGE720904:MGE720905 MQA720904:MQA720905 MZW720904:MZW720905 NJS720904:NJS720905 NTO720904:NTO720905 ODK720904:ODK720905 ONG720904:ONG720905 OXC720904:OXC720905 PGY720904:PGY720905 PQU720904:PQU720905 QAQ720904:QAQ720905 QKM720904:QKM720905 QUI720904:QUI720905 REE720904:REE720905 ROA720904:ROA720905 RXW720904:RXW720905 SHS720904:SHS720905 SRO720904:SRO720905 TBK720904:TBK720905 TLG720904:TLG720905 TVC720904:TVC720905 UEY720904:UEY720905 UOU720904:UOU720905 UYQ720904:UYQ720905 VIM720904:VIM720905 VSI720904:VSI720905 WCE720904:WCE720905 WMA720904:WMA720905 WVW720904:WVW720905 O786440:O786441 JK786440:JK786441 TG786440:TG786441 ADC786440:ADC786441 AMY786440:AMY786441 AWU786440:AWU786441 BGQ786440:BGQ786441 BQM786440:BQM786441 CAI786440:CAI786441 CKE786440:CKE786441 CUA786440:CUA786441 DDW786440:DDW786441 DNS786440:DNS786441 DXO786440:DXO786441 EHK786440:EHK786441 ERG786440:ERG786441 FBC786440:FBC786441 FKY786440:FKY786441 FUU786440:FUU786441 GEQ786440:GEQ786441 GOM786440:GOM786441 GYI786440:GYI786441 HIE786440:HIE786441 HSA786440:HSA786441 IBW786440:IBW786441 ILS786440:ILS786441 IVO786440:IVO786441 JFK786440:JFK786441 JPG786440:JPG786441 JZC786440:JZC786441 KIY786440:KIY786441 KSU786440:KSU786441 LCQ786440:LCQ786441 LMM786440:LMM786441 LWI786440:LWI786441 MGE786440:MGE786441 MQA786440:MQA786441 MZW786440:MZW786441 NJS786440:NJS786441 NTO786440:NTO786441 ODK786440:ODK786441 ONG786440:ONG786441 OXC786440:OXC786441 PGY786440:PGY786441 PQU786440:PQU786441 QAQ786440:QAQ786441 QKM786440:QKM786441 QUI786440:QUI786441 REE786440:REE786441 ROA786440:ROA786441 RXW786440:RXW786441 SHS786440:SHS786441 SRO786440:SRO786441 TBK786440:TBK786441 TLG786440:TLG786441 TVC786440:TVC786441 UEY786440:UEY786441 UOU786440:UOU786441 UYQ786440:UYQ786441 VIM786440:VIM786441 VSI786440:VSI786441 WCE786440:WCE786441 WMA786440:WMA786441 WVW786440:WVW786441 O851976:O851977 JK851976:JK851977 TG851976:TG851977 ADC851976:ADC851977 AMY851976:AMY851977 AWU851976:AWU851977 BGQ851976:BGQ851977 BQM851976:BQM851977 CAI851976:CAI851977 CKE851976:CKE851977 CUA851976:CUA851977 DDW851976:DDW851977 DNS851976:DNS851977 DXO851976:DXO851977 EHK851976:EHK851977 ERG851976:ERG851977 FBC851976:FBC851977 FKY851976:FKY851977 FUU851976:FUU851977 GEQ851976:GEQ851977 GOM851976:GOM851977 GYI851976:GYI851977 HIE851976:HIE851977 HSA851976:HSA851977 IBW851976:IBW851977 ILS851976:ILS851977 IVO851976:IVO851977 JFK851976:JFK851977 JPG851976:JPG851977 JZC851976:JZC851977 KIY851976:KIY851977 KSU851976:KSU851977 LCQ851976:LCQ851977 LMM851976:LMM851977 LWI851976:LWI851977 MGE851976:MGE851977 MQA851976:MQA851977 MZW851976:MZW851977 NJS851976:NJS851977 NTO851976:NTO851977 ODK851976:ODK851977 ONG851976:ONG851977 OXC851976:OXC851977 PGY851976:PGY851977 PQU851976:PQU851977 QAQ851976:QAQ851977 QKM851976:QKM851977 QUI851976:QUI851977 REE851976:REE851977 ROA851976:ROA851977 RXW851976:RXW851977 SHS851976:SHS851977 SRO851976:SRO851977 TBK851976:TBK851977 TLG851976:TLG851977 TVC851976:TVC851977 UEY851976:UEY851977 UOU851976:UOU851977 UYQ851976:UYQ851977 VIM851976:VIM851977 VSI851976:VSI851977 WCE851976:WCE851977 WMA851976:WMA851977 WVW851976:WVW851977 O917512:O917513 JK917512:JK917513 TG917512:TG917513 ADC917512:ADC917513 AMY917512:AMY917513 AWU917512:AWU917513 BGQ917512:BGQ917513 BQM917512:BQM917513 CAI917512:CAI917513 CKE917512:CKE917513 CUA917512:CUA917513 DDW917512:DDW917513 DNS917512:DNS917513 DXO917512:DXO917513 EHK917512:EHK917513 ERG917512:ERG917513 FBC917512:FBC917513 FKY917512:FKY917513 FUU917512:FUU917513 GEQ917512:GEQ917513 GOM917512:GOM917513 GYI917512:GYI917513 HIE917512:HIE917513 HSA917512:HSA917513 IBW917512:IBW917513 ILS917512:ILS917513 IVO917512:IVO917513 JFK917512:JFK917513 JPG917512:JPG917513 JZC917512:JZC917513 KIY917512:KIY917513 KSU917512:KSU917513 LCQ917512:LCQ917513 LMM917512:LMM917513 LWI917512:LWI917513 MGE917512:MGE917513 MQA917512:MQA917513 MZW917512:MZW917513 NJS917512:NJS917513 NTO917512:NTO917513 ODK917512:ODK917513 ONG917512:ONG917513 OXC917512:OXC917513 PGY917512:PGY917513 PQU917512:PQU917513 QAQ917512:QAQ917513 QKM917512:QKM917513 QUI917512:QUI917513 REE917512:REE917513 ROA917512:ROA917513 RXW917512:RXW917513 SHS917512:SHS917513 SRO917512:SRO917513 TBK917512:TBK917513 TLG917512:TLG917513 TVC917512:TVC917513 UEY917512:UEY917513 UOU917512:UOU917513 UYQ917512:UYQ917513 VIM917512:VIM917513 VSI917512:VSI917513 WCE917512:WCE917513 WMA917512:WMA917513 WVW917512:WVW917513 O983048:O983049 JK983048:JK983049 TG983048:TG983049 ADC983048:ADC983049 AMY983048:AMY983049 AWU983048:AWU983049 BGQ983048:BGQ983049 BQM983048:BQM983049 CAI983048:CAI983049 CKE983048:CKE983049 CUA983048:CUA983049 DDW983048:DDW983049 DNS983048:DNS983049 DXO983048:DXO983049 EHK983048:EHK983049 ERG983048:ERG983049 FBC983048:FBC983049 FKY983048:FKY983049 FUU983048:FUU983049 GEQ983048:GEQ983049 GOM983048:GOM983049 GYI983048:GYI983049 HIE983048:HIE983049 HSA983048:HSA983049 IBW983048:IBW983049 ILS983048:ILS983049 IVO983048:IVO983049 JFK983048:JFK983049 JPG983048:JPG983049 JZC983048:JZC983049 KIY983048:KIY983049 KSU983048:KSU983049 LCQ983048:LCQ983049 LMM983048:LMM983049 LWI983048:LWI983049 MGE983048:MGE983049 MQA983048:MQA983049 MZW983048:MZW983049 NJS983048:NJS983049 NTO983048:NTO983049 ODK983048:ODK983049 ONG983048:ONG983049 OXC983048:OXC983049 PGY983048:PGY983049 PQU983048:PQU983049 QAQ983048:QAQ983049 QKM983048:QKM983049 QUI983048:QUI983049 REE983048:REE983049 ROA983048:ROA983049 RXW983048:RXW983049 SHS983048:SHS983049 SRO983048:SRO983049 TBK983048:TBK983049 TLG983048:TLG983049 TVC983048:TVC983049 UEY983048:UEY983049 UOU983048:UOU983049 UYQ983048:UYQ983049 VIM983048:VIM983049 VSI983048:VSI983049 WCE983048:WCE983049 WMA983048:WMA983049 WVW983048:WVW983049"/>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8:P9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4:P65545 JL65544:JL65545 TH65544:TH65545 ADD65544:ADD65545 AMZ65544:AMZ65545 AWV65544:AWV65545 BGR65544:BGR65545 BQN65544:BQN65545 CAJ65544:CAJ65545 CKF65544:CKF65545 CUB65544:CUB65545 DDX65544:DDX65545 DNT65544:DNT65545 DXP65544:DXP65545 EHL65544:EHL65545 ERH65544:ERH65545 FBD65544:FBD65545 FKZ65544:FKZ65545 FUV65544:FUV65545 GER65544:GER65545 GON65544:GON65545 GYJ65544:GYJ65545 HIF65544:HIF65545 HSB65544:HSB65545 IBX65544:IBX65545 ILT65544:ILT65545 IVP65544:IVP65545 JFL65544:JFL65545 JPH65544:JPH65545 JZD65544:JZD65545 KIZ65544:KIZ65545 KSV65544:KSV65545 LCR65544:LCR65545 LMN65544:LMN65545 LWJ65544:LWJ65545 MGF65544:MGF65545 MQB65544:MQB65545 MZX65544:MZX65545 NJT65544:NJT65545 NTP65544:NTP65545 ODL65544:ODL65545 ONH65544:ONH65545 OXD65544:OXD65545 PGZ65544:PGZ65545 PQV65544:PQV65545 QAR65544:QAR65545 QKN65544:QKN65545 QUJ65544:QUJ65545 REF65544:REF65545 ROB65544:ROB65545 RXX65544:RXX65545 SHT65544:SHT65545 SRP65544:SRP65545 TBL65544:TBL65545 TLH65544:TLH65545 TVD65544:TVD65545 UEZ65544:UEZ65545 UOV65544:UOV65545 UYR65544:UYR65545 VIN65544:VIN65545 VSJ65544:VSJ65545 WCF65544:WCF65545 WMB65544:WMB65545 WVX65544:WVX65545 P131080:P131081 JL131080:JL131081 TH131080:TH131081 ADD131080:ADD131081 AMZ131080:AMZ131081 AWV131080:AWV131081 BGR131080:BGR131081 BQN131080:BQN131081 CAJ131080:CAJ131081 CKF131080:CKF131081 CUB131080:CUB131081 DDX131080:DDX131081 DNT131080:DNT131081 DXP131080:DXP131081 EHL131080:EHL131081 ERH131080:ERH131081 FBD131080:FBD131081 FKZ131080:FKZ131081 FUV131080:FUV131081 GER131080:GER131081 GON131080:GON131081 GYJ131080:GYJ131081 HIF131080:HIF131081 HSB131080:HSB131081 IBX131080:IBX131081 ILT131080:ILT131081 IVP131080:IVP131081 JFL131080:JFL131081 JPH131080:JPH131081 JZD131080:JZD131081 KIZ131080:KIZ131081 KSV131080:KSV131081 LCR131080:LCR131081 LMN131080:LMN131081 LWJ131080:LWJ131081 MGF131080:MGF131081 MQB131080:MQB131081 MZX131080:MZX131081 NJT131080:NJT131081 NTP131080:NTP131081 ODL131080:ODL131081 ONH131080:ONH131081 OXD131080:OXD131081 PGZ131080:PGZ131081 PQV131080:PQV131081 QAR131080:QAR131081 QKN131080:QKN131081 QUJ131080:QUJ131081 REF131080:REF131081 ROB131080:ROB131081 RXX131080:RXX131081 SHT131080:SHT131081 SRP131080:SRP131081 TBL131080:TBL131081 TLH131080:TLH131081 TVD131080:TVD131081 UEZ131080:UEZ131081 UOV131080:UOV131081 UYR131080:UYR131081 VIN131080:VIN131081 VSJ131080:VSJ131081 WCF131080:WCF131081 WMB131080:WMB131081 WVX131080:WVX131081 P196616:P196617 JL196616:JL196617 TH196616:TH196617 ADD196616:ADD196617 AMZ196616:AMZ196617 AWV196616:AWV196617 BGR196616:BGR196617 BQN196616:BQN196617 CAJ196616:CAJ196617 CKF196616:CKF196617 CUB196616:CUB196617 DDX196616:DDX196617 DNT196616:DNT196617 DXP196616:DXP196617 EHL196616:EHL196617 ERH196616:ERH196617 FBD196616:FBD196617 FKZ196616:FKZ196617 FUV196616:FUV196617 GER196616:GER196617 GON196616:GON196617 GYJ196616:GYJ196617 HIF196616:HIF196617 HSB196616:HSB196617 IBX196616:IBX196617 ILT196616:ILT196617 IVP196616:IVP196617 JFL196616:JFL196617 JPH196616:JPH196617 JZD196616:JZD196617 KIZ196616:KIZ196617 KSV196616:KSV196617 LCR196616:LCR196617 LMN196616:LMN196617 LWJ196616:LWJ196617 MGF196616:MGF196617 MQB196616:MQB196617 MZX196616:MZX196617 NJT196616:NJT196617 NTP196616:NTP196617 ODL196616:ODL196617 ONH196616:ONH196617 OXD196616:OXD196617 PGZ196616:PGZ196617 PQV196616:PQV196617 QAR196616:QAR196617 QKN196616:QKN196617 QUJ196616:QUJ196617 REF196616:REF196617 ROB196616:ROB196617 RXX196616:RXX196617 SHT196616:SHT196617 SRP196616:SRP196617 TBL196616:TBL196617 TLH196616:TLH196617 TVD196616:TVD196617 UEZ196616:UEZ196617 UOV196616:UOV196617 UYR196616:UYR196617 VIN196616:VIN196617 VSJ196616:VSJ196617 WCF196616:WCF196617 WMB196616:WMB196617 WVX196616:WVX196617 P262152:P262153 JL262152:JL262153 TH262152:TH262153 ADD262152:ADD262153 AMZ262152:AMZ262153 AWV262152:AWV262153 BGR262152:BGR262153 BQN262152:BQN262153 CAJ262152:CAJ262153 CKF262152:CKF262153 CUB262152:CUB262153 DDX262152:DDX262153 DNT262152:DNT262153 DXP262152:DXP262153 EHL262152:EHL262153 ERH262152:ERH262153 FBD262152:FBD262153 FKZ262152:FKZ262153 FUV262152:FUV262153 GER262152:GER262153 GON262152:GON262153 GYJ262152:GYJ262153 HIF262152:HIF262153 HSB262152:HSB262153 IBX262152:IBX262153 ILT262152:ILT262153 IVP262152:IVP262153 JFL262152:JFL262153 JPH262152:JPH262153 JZD262152:JZD262153 KIZ262152:KIZ262153 KSV262152:KSV262153 LCR262152:LCR262153 LMN262152:LMN262153 LWJ262152:LWJ262153 MGF262152:MGF262153 MQB262152:MQB262153 MZX262152:MZX262153 NJT262152:NJT262153 NTP262152:NTP262153 ODL262152:ODL262153 ONH262152:ONH262153 OXD262152:OXD262153 PGZ262152:PGZ262153 PQV262152:PQV262153 QAR262152:QAR262153 QKN262152:QKN262153 QUJ262152:QUJ262153 REF262152:REF262153 ROB262152:ROB262153 RXX262152:RXX262153 SHT262152:SHT262153 SRP262152:SRP262153 TBL262152:TBL262153 TLH262152:TLH262153 TVD262152:TVD262153 UEZ262152:UEZ262153 UOV262152:UOV262153 UYR262152:UYR262153 VIN262152:VIN262153 VSJ262152:VSJ262153 WCF262152:WCF262153 WMB262152:WMB262153 WVX262152:WVX262153 P327688:P327689 JL327688:JL327689 TH327688:TH327689 ADD327688:ADD327689 AMZ327688:AMZ327689 AWV327688:AWV327689 BGR327688:BGR327689 BQN327688:BQN327689 CAJ327688:CAJ327689 CKF327688:CKF327689 CUB327688:CUB327689 DDX327688:DDX327689 DNT327688:DNT327689 DXP327688:DXP327689 EHL327688:EHL327689 ERH327688:ERH327689 FBD327688:FBD327689 FKZ327688:FKZ327689 FUV327688:FUV327689 GER327688:GER327689 GON327688:GON327689 GYJ327688:GYJ327689 HIF327688:HIF327689 HSB327688:HSB327689 IBX327688:IBX327689 ILT327688:ILT327689 IVP327688:IVP327689 JFL327688:JFL327689 JPH327688:JPH327689 JZD327688:JZD327689 KIZ327688:KIZ327689 KSV327688:KSV327689 LCR327688:LCR327689 LMN327688:LMN327689 LWJ327688:LWJ327689 MGF327688:MGF327689 MQB327688:MQB327689 MZX327688:MZX327689 NJT327688:NJT327689 NTP327688:NTP327689 ODL327688:ODL327689 ONH327688:ONH327689 OXD327688:OXD327689 PGZ327688:PGZ327689 PQV327688:PQV327689 QAR327688:QAR327689 QKN327688:QKN327689 QUJ327688:QUJ327689 REF327688:REF327689 ROB327688:ROB327689 RXX327688:RXX327689 SHT327688:SHT327689 SRP327688:SRP327689 TBL327688:TBL327689 TLH327688:TLH327689 TVD327688:TVD327689 UEZ327688:UEZ327689 UOV327688:UOV327689 UYR327688:UYR327689 VIN327688:VIN327689 VSJ327688:VSJ327689 WCF327688:WCF327689 WMB327688:WMB327689 WVX327688:WVX327689 P393224:P393225 JL393224:JL393225 TH393224:TH393225 ADD393224:ADD393225 AMZ393224:AMZ393225 AWV393224:AWV393225 BGR393224:BGR393225 BQN393224:BQN393225 CAJ393224:CAJ393225 CKF393224:CKF393225 CUB393224:CUB393225 DDX393224:DDX393225 DNT393224:DNT393225 DXP393224:DXP393225 EHL393224:EHL393225 ERH393224:ERH393225 FBD393224:FBD393225 FKZ393224:FKZ393225 FUV393224:FUV393225 GER393224:GER393225 GON393224:GON393225 GYJ393224:GYJ393225 HIF393224:HIF393225 HSB393224:HSB393225 IBX393224:IBX393225 ILT393224:ILT393225 IVP393224:IVP393225 JFL393224:JFL393225 JPH393224:JPH393225 JZD393224:JZD393225 KIZ393224:KIZ393225 KSV393224:KSV393225 LCR393224:LCR393225 LMN393224:LMN393225 LWJ393224:LWJ393225 MGF393224:MGF393225 MQB393224:MQB393225 MZX393224:MZX393225 NJT393224:NJT393225 NTP393224:NTP393225 ODL393224:ODL393225 ONH393224:ONH393225 OXD393224:OXD393225 PGZ393224:PGZ393225 PQV393224:PQV393225 QAR393224:QAR393225 QKN393224:QKN393225 QUJ393224:QUJ393225 REF393224:REF393225 ROB393224:ROB393225 RXX393224:RXX393225 SHT393224:SHT393225 SRP393224:SRP393225 TBL393224:TBL393225 TLH393224:TLH393225 TVD393224:TVD393225 UEZ393224:UEZ393225 UOV393224:UOV393225 UYR393224:UYR393225 VIN393224:VIN393225 VSJ393224:VSJ393225 WCF393224:WCF393225 WMB393224:WMB393225 WVX393224:WVX393225 P458760:P458761 JL458760:JL458761 TH458760:TH458761 ADD458760:ADD458761 AMZ458760:AMZ458761 AWV458760:AWV458761 BGR458760:BGR458761 BQN458760:BQN458761 CAJ458760:CAJ458761 CKF458760:CKF458761 CUB458760:CUB458761 DDX458760:DDX458761 DNT458760:DNT458761 DXP458760:DXP458761 EHL458760:EHL458761 ERH458760:ERH458761 FBD458760:FBD458761 FKZ458760:FKZ458761 FUV458760:FUV458761 GER458760:GER458761 GON458760:GON458761 GYJ458760:GYJ458761 HIF458760:HIF458761 HSB458760:HSB458761 IBX458760:IBX458761 ILT458760:ILT458761 IVP458760:IVP458761 JFL458760:JFL458761 JPH458760:JPH458761 JZD458760:JZD458761 KIZ458760:KIZ458761 KSV458760:KSV458761 LCR458760:LCR458761 LMN458760:LMN458761 LWJ458760:LWJ458761 MGF458760:MGF458761 MQB458760:MQB458761 MZX458760:MZX458761 NJT458760:NJT458761 NTP458760:NTP458761 ODL458760:ODL458761 ONH458760:ONH458761 OXD458760:OXD458761 PGZ458760:PGZ458761 PQV458760:PQV458761 QAR458760:QAR458761 QKN458760:QKN458761 QUJ458760:QUJ458761 REF458760:REF458761 ROB458760:ROB458761 RXX458760:RXX458761 SHT458760:SHT458761 SRP458760:SRP458761 TBL458760:TBL458761 TLH458760:TLH458761 TVD458760:TVD458761 UEZ458760:UEZ458761 UOV458760:UOV458761 UYR458760:UYR458761 VIN458760:VIN458761 VSJ458760:VSJ458761 WCF458760:WCF458761 WMB458760:WMB458761 WVX458760:WVX458761 P524296:P524297 JL524296:JL524297 TH524296:TH524297 ADD524296:ADD524297 AMZ524296:AMZ524297 AWV524296:AWV524297 BGR524296:BGR524297 BQN524296:BQN524297 CAJ524296:CAJ524297 CKF524296:CKF524297 CUB524296:CUB524297 DDX524296:DDX524297 DNT524296:DNT524297 DXP524296:DXP524297 EHL524296:EHL524297 ERH524296:ERH524297 FBD524296:FBD524297 FKZ524296:FKZ524297 FUV524296:FUV524297 GER524296:GER524297 GON524296:GON524297 GYJ524296:GYJ524297 HIF524296:HIF524297 HSB524296:HSB524297 IBX524296:IBX524297 ILT524296:ILT524297 IVP524296:IVP524297 JFL524296:JFL524297 JPH524296:JPH524297 JZD524296:JZD524297 KIZ524296:KIZ524297 KSV524296:KSV524297 LCR524296:LCR524297 LMN524296:LMN524297 LWJ524296:LWJ524297 MGF524296:MGF524297 MQB524296:MQB524297 MZX524296:MZX524297 NJT524296:NJT524297 NTP524296:NTP524297 ODL524296:ODL524297 ONH524296:ONH524297 OXD524296:OXD524297 PGZ524296:PGZ524297 PQV524296:PQV524297 QAR524296:QAR524297 QKN524296:QKN524297 QUJ524296:QUJ524297 REF524296:REF524297 ROB524296:ROB524297 RXX524296:RXX524297 SHT524296:SHT524297 SRP524296:SRP524297 TBL524296:TBL524297 TLH524296:TLH524297 TVD524296:TVD524297 UEZ524296:UEZ524297 UOV524296:UOV524297 UYR524296:UYR524297 VIN524296:VIN524297 VSJ524296:VSJ524297 WCF524296:WCF524297 WMB524296:WMB524297 WVX524296:WVX524297 P589832:P589833 JL589832:JL589833 TH589832:TH589833 ADD589832:ADD589833 AMZ589832:AMZ589833 AWV589832:AWV589833 BGR589832:BGR589833 BQN589832:BQN589833 CAJ589832:CAJ589833 CKF589832:CKF589833 CUB589832:CUB589833 DDX589832:DDX589833 DNT589832:DNT589833 DXP589832:DXP589833 EHL589832:EHL589833 ERH589832:ERH589833 FBD589832:FBD589833 FKZ589832:FKZ589833 FUV589832:FUV589833 GER589832:GER589833 GON589832:GON589833 GYJ589832:GYJ589833 HIF589832:HIF589833 HSB589832:HSB589833 IBX589832:IBX589833 ILT589832:ILT589833 IVP589832:IVP589833 JFL589832:JFL589833 JPH589832:JPH589833 JZD589832:JZD589833 KIZ589832:KIZ589833 KSV589832:KSV589833 LCR589832:LCR589833 LMN589832:LMN589833 LWJ589832:LWJ589833 MGF589832:MGF589833 MQB589832:MQB589833 MZX589832:MZX589833 NJT589832:NJT589833 NTP589832:NTP589833 ODL589832:ODL589833 ONH589832:ONH589833 OXD589832:OXD589833 PGZ589832:PGZ589833 PQV589832:PQV589833 QAR589832:QAR589833 QKN589832:QKN589833 QUJ589832:QUJ589833 REF589832:REF589833 ROB589832:ROB589833 RXX589832:RXX589833 SHT589832:SHT589833 SRP589832:SRP589833 TBL589832:TBL589833 TLH589832:TLH589833 TVD589832:TVD589833 UEZ589832:UEZ589833 UOV589832:UOV589833 UYR589832:UYR589833 VIN589832:VIN589833 VSJ589832:VSJ589833 WCF589832:WCF589833 WMB589832:WMB589833 WVX589832:WVX589833 P655368:P655369 JL655368:JL655369 TH655368:TH655369 ADD655368:ADD655369 AMZ655368:AMZ655369 AWV655368:AWV655369 BGR655368:BGR655369 BQN655368:BQN655369 CAJ655368:CAJ655369 CKF655368:CKF655369 CUB655368:CUB655369 DDX655368:DDX655369 DNT655368:DNT655369 DXP655368:DXP655369 EHL655368:EHL655369 ERH655368:ERH655369 FBD655368:FBD655369 FKZ655368:FKZ655369 FUV655368:FUV655369 GER655368:GER655369 GON655368:GON655369 GYJ655368:GYJ655369 HIF655368:HIF655369 HSB655368:HSB655369 IBX655368:IBX655369 ILT655368:ILT655369 IVP655368:IVP655369 JFL655368:JFL655369 JPH655368:JPH655369 JZD655368:JZD655369 KIZ655368:KIZ655369 KSV655368:KSV655369 LCR655368:LCR655369 LMN655368:LMN655369 LWJ655368:LWJ655369 MGF655368:MGF655369 MQB655368:MQB655369 MZX655368:MZX655369 NJT655368:NJT655369 NTP655368:NTP655369 ODL655368:ODL655369 ONH655368:ONH655369 OXD655368:OXD655369 PGZ655368:PGZ655369 PQV655368:PQV655369 QAR655368:QAR655369 QKN655368:QKN655369 QUJ655368:QUJ655369 REF655368:REF655369 ROB655368:ROB655369 RXX655368:RXX655369 SHT655368:SHT655369 SRP655368:SRP655369 TBL655368:TBL655369 TLH655368:TLH655369 TVD655368:TVD655369 UEZ655368:UEZ655369 UOV655368:UOV655369 UYR655368:UYR655369 VIN655368:VIN655369 VSJ655368:VSJ655369 WCF655368:WCF655369 WMB655368:WMB655369 WVX655368:WVX655369 P720904:P720905 JL720904:JL720905 TH720904:TH720905 ADD720904:ADD720905 AMZ720904:AMZ720905 AWV720904:AWV720905 BGR720904:BGR720905 BQN720904:BQN720905 CAJ720904:CAJ720905 CKF720904:CKF720905 CUB720904:CUB720905 DDX720904:DDX720905 DNT720904:DNT720905 DXP720904:DXP720905 EHL720904:EHL720905 ERH720904:ERH720905 FBD720904:FBD720905 FKZ720904:FKZ720905 FUV720904:FUV720905 GER720904:GER720905 GON720904:GON720905 GYJ720904:GYJ720905 HIF720904:HIF720905 HSB720904:HSB720905 IBX720904:IBX720905 ILT720904:ILT720905 IVP720904:IVP720905 JFL720904:JFL720905 JPH720904:JPH720905 JZD720904:JZD720905 KIZ720904:KIZ720905 KSV720904:KSV720905 LCR720904:LCR720905 LMN720904:LMN720905 LWJ720904:LWJ720905 MGF720904:MGF720905 MQB720904:MQB720905 MZX720904:MZX720905 NJT720904:NJT720905 NTP720904:NTP720905 ODL720904:ODL720905 ONH720904:ONH720905 OXD720904:OXD720905 PGZ720904:PGZ720905 PQV720904:PQV720905 QAR720904:QAR720905 QKN720904:QKN720905 QUJ720904:QUJ720905 REF720904:REF720905 ROB720904:ROB720905 RXX720904:RXX720905 SHT720904:SHT720905 SRP720904:SRP720905 TBL720904:TBL720905 TLH720904:TLH720905 TVD720904:TVD720905 UEZ720904:UEZ720905 UOV720904:UOV720905 UYR720904:UYR720905 VIN720904:VIN720905 VSJ720904:VSJ720905 WCF720904:WCF720905 WMB720904:WMB720905 WVX720904:WVX720905 P786440:P786441 JL786440:JL786441 TH786440:TH786441 ADD786440:ADD786441 AMZ786440:AMZ786441 AWV786440:AWV786441 BGR786440:BGR786441 BQN786440:BQN786441 CAJ786440:CAJ786441 CKF786440:CKF786441 CUB786440:CUB786441 DDX786440:DDX786441 DNT786440:DNT786441 DXP786440:DXP786441 EHL786440:EHL786441 ERH786440:ERH786441 FBD786440:FBD786441 FKZ786440:FKZ786441 FUV786440:FUV786441 GER786440:GER786441 GON786440:GON786441 GYJ786440:GYJ786441 HIF786440:HIF786441 HSB786440:HSB786441 IBX786440:IBX786441 ILT786440:ILT786441 IVP786440:IVP786441 JFL786440:JFL786441 JPH786440:JPH786441 JZD786440:JZD786441 KIZ786440:KIZ786441 KSV786440:KSV786441 LCR786440:LCR786441 LMN786440:LMN786441 LWJ786440:LWJ786441 MGF786440:MGF786441 MQB786440:MQB786441 MZX786440:MZX786441 NJT786440:NJT786441 NTP786440:NTP786441 ODL786440:ODL786441 ONH786440:ONH786441 OXD786440:OXD786441 PGZ786440:PGZ786441 PQV786440:PQV786441 QAR786440:QAR786441 QKN786440:QKN786441 QUJ786440:QUJ786441 REF786440:REF786441 ROB786440:ROB786441 RXX786440:RXX786441 SHT786440:SHT786441 SRP786440:SRP786441 TBL786440:TBL786441 TLH786440:TLH786441 TVD786440:TVD786441 UEZ786440:UEZ786441 UOV786440:UOV786441 UYR786440:UYR786441 VIN786440:VIN786441 VSJ786440:VSJ786441 WCF786440:WCF786441 WMB786440:WMB786441 WVX786440:WVX786441 P851976:P851977 JL851976:JL851977 TH851976:TH851977 ADD851976:ADD851977 AMZ851976:AMZ851977 AWV851976:AWV851977 BGR851976:BGR851977 BQN851976:BQN851977 CAJ851976:CAJ851977 CKF851976:CKF851977 CUB851976:CUB851977 DDX851976:DDX851977 DNT851976:DNT851977 DXP851976:DXP851977 EHL851976:EHL851977 ERH851976:ERH851977 FBD851976:FBD851977 FKZ851976:FKZ851977 FUV851976:FUV851977 GER851976:GER851977 GON851976:GON851977 GYJ851976:GYJ851977 HIF851976:HIF851977 HSB851976:HSB851977 IBX851976:IBX851977 ILT851976:ILT851977 IVP851976:IVP851977 JFL851976:JFL851977 JPH851976:JPH851977 JZD851976:JZD851977 KIZ851976:KIZ851977 KSV851976:KSV851977 LCR851976:LCR851977 LMN851976:LMN851977 LWJ851976:LWJ851977 MGF851976:MGF851977 MQB851976:MQB851977 MZX851976:MZX851977 NJT851976:NJT851977 NTP851976:NTP851977 ODL851976:ODL851977 ONH851976:ONH851977 OXD851976:OXD851977 PGZ851976:PGZ851977 PQV851976:PQV851977 QAR851976:QAR851977 QKN851976:QKN851977 QUJ851976:QUJ851977 REF851976:REF851977 ROB851976:ROB851977 RXX851976:RXX851977 SHT851976:SHT851977 SRP851976:SRP851977 TBL851976:TBL851977 TLH851976:TLH851977 TVD851976:TVD851977 UEZ851976:UEZ851977 UOV851976:UOV851977 UYR851976:UYR851977 VIN851976:VIN851977 VSJ851976:VSJ851977 WCF851976:WCF851977 WMB851976:WMB851977 WVX851976:WVX851977 P917512:P917513 JL917512:JL917513 TH917512:TH917513 ADD917512:ADD917513 AMZ917512:AMZ917513 AWV917512:AWV917513 BGR917512:BGR917513 BQN917512:BQN917513 CAJ917512:CAJ917513 CKF917512:CKF917513 CUB917512:CUB917513 DDX917512:DDX917513 DNT917512:DNT917513 DXP917512:DXP917513 EHL917512:EHL917513 ERH917512:ERH917513 FBD917512:FBD917513 FKZ917512:FKZ917513 FUV917512:FUV917513 GER917512:GER917513 GON917512:GON917513 GYJ917512:GYJ917513 HIF917512:HIF917513 HSB917512:HSB917513 IBX917512:IBX917513 ILT917512:ILT917513 IVP917512:IVP917513 JFL917512:JFL917513 JPH917512:JPH917513 JZD917512:JZD917513 KIZ917512:KIZ917513 KSV917512:KSV917513 LCR917512:LCR917513 LMN917512:LMN917513 LWJ917512:LWJ917513 MGF917512:MGF917513 MQB917512:MQB917513 MZX917512:MZX917513 NJT917512:NJT917513 NTP917512:NTP917513 ODL917512:ODL917513 ONH917512:ONH917513 OXD917512:OXD917513 PGZ917512:PGZ917513 PQV917512:PQV917513 QAR917512:QAR917513 QKN917512:QKN917513 QUJ917512:QUJ917513 REF917512:REF917513 ROB917512:ROB917513 RXX917512:RXX917513 SHT917512:SHT917513 SRP917512:SRP917513 TBL917512:TBL917513 TLH917512:TLH917513 TVD917512:TVD917513 UEZ917512:UEZ917513 UOV917512:UOV917513 UYR917512:UYR917513 VIN917512:VIN917513 VSJ917512:VSJ917513 WCF917512:WCF917513 WMB917512:WMB917513 WVX917512:WVX917513 P983048:P983049 JL983048:JL983049 TH983048:TH983049 ADD983048:ADD983049 AMZ983048:AMZ983049 AWV983048:AWV983049 BGR983048:BGR983049 BQN983048:BQN983049 CAJ983048:CAJ983049 CKF983048:CKF983049 CUB983048:CUB983049 DDX983048:DDX983049 DNT983048:DNT983049 DXP983048:DXP983049 EHL983048:EHL983049 ERH983048:ERH983049 FBD983048:FBD983049 FKZ983048:FKZ983049 FUV983048:FUV983049 GER983048:GER983049 GON983048:GON983049 GYJ983048:GYJ983049 HIF983048:HIF983049 HSB983048:HSB983049 IBX983048:IBX983049 ILT983048:ILT983049 IVP983048:IVP983049 JFL983048:JFL983049 JPH983048:JPH983049 JZD983048:JZD983049 KIZ983048:KIZ983049 KSV983048:KSV983049 LCR983048:LCR983049 LMN983048:LMN983049 LWJ983048:LWJ983049 MGF983048:MGF983049 MQB983048:MQB983049 MZX983048:MZX983049 NJT983048:NJT983049 NTP983048:NTP983049 ODL983048:ODL983049 ONH983048:ONH983049 OXD983048:OXD983049 PGZ983048:PGZ983049 PQV983048:PQV983049 QAR983048:QAR983049 QKN983048:QKN983049 QUJ983048:QUJ983049 REF983048:REF983049 ROB983048:ROB983049 RXX983048:RXX983049 SHT983048:SHT983049 SRP983048:SRP983049 TBL983048:TBL983049 TLH983048:TLH983049 TVD983048:TVD983049 UEZ983048:UEZ983049 UOV983048:UOV983049 UYR983048:UYR983049 VIN983048:VIN983049 VSJ983048:VSJ983049 WCF983048:WCF983049 WMB983048:WMB983049 WVX983048:WVX983049"/>
    <dataValidation allowBlank="1" showInputMessage="1" showErrorMessage="1" prompt="Número de pagos efectuados durante el periodo que se está reportando." 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dataValidation allowBlank="1" showInputMessage="1" showErrorMessage="1" prompt="Fecha al momento del otorgamiento del crédito y se plasma en el contrato." sqref="R8:R9 JN8:JN9 TJ8:TJ9 ADF8:ADF9 ANB8:ANB9 AWX8:AWX9 BGT8:BGT9 BQP8:BQP9 CAL8:CAL9 CKH8:CKH9 CUD8:CUD9 DDZ8:DDZ9 DNV8:DNV9 DXR8:DXR9 EHN8:EHN9 ERJ8:ERJ9 FBF8:FBF9 FLB8:FLB9 FUX8:FUX9 GET8:GET9 GOP8:GOP9 GYL8:GYL9 HIH8:HIH9 HSD8:HSD9 IBZ8:IBZ9 ILV8:ILV9 IVR8:IVR9 JFN8:JFN9 JPJ8:JPJ9 JZF8:JZF9 KJB8:KJB9 KSX8:KSX9 LCT8:LCT9 LMP8:LMP9 LWL8:LWL9 MGH8:MGH9 MQD8:MQD9 MZZ8:MZZ9 NJV8:NJV9 NTR8:NTR9 ODN8:ODN9 ONJ8:ONJ9 OXF8:OXF9 PHB8:PHB9 PQX8:PQX9 QAT8:QAT9 QKP8:QKP9 QUL8:QUL9 REH8:REH9 ROD8:ROD9 RXZ8:RXZ9 SHV8:SHV9 SRR8:SRR9 TBN8:TBN9 TLJ8:TLJ9 TVF8:TVF9 UFB8:UFB9 UOX8:UOX9 UYT8:UYT9 VIP8:VIP9 VSL8:VSL9 WCH8:WCH9 WMD8:WMD9 WVZ8:WVZ9 R65544:R65545 JN65544:JN65545 TJ65544:TJ65545 ADF65544:ADF65545 ANB65544:ANB65545 AWX65544:AWX65545 BGT65544:BGT65545 BQP65544:BQP65545 CAL65544:CAL65545 CKH65544:CKH65545 CUD65544:CUD65545 DDZ65544:DDZ65545 DNV65544:DNV65545 DXR65544:DXR65545 EHN65544:EHN65545 ERJ65544:ERJ65545 FBF65544:FBF65545 FLB65544:FLB65545 FUX65544:FUX65545 GET65544:GET65545 GOP65544:GOP65545 GYL65544:GYL65545 HIH65544:HIH65545 HSD65544:HSD65545 IBZ65544:IBZ65545 ILV65544:ILV65545 IVR65544:IVR65545 JFN65544:JFN65545 JPJ65544:JPJ65545 JZF65544:JZF65545 KJB65544:KJB65545 KSX65544:KSX65545 LCT65544:LCT65545 LMP65544:LMP65545 LWL65544:LWL65545 MGH65544:MGH65545 MQD65544:MQD65545 MZZ65544:MZZ65545 NJV65544:NJV65545 NTR65544:NTR65545 ODN65544:ODN65545 ONJ65544:ONJ65545 OXF65544:OXF65545 PHB65544:PHB65545 PQX65544:PQX65545 QAT65544:QAT65545 QKP65544:QKP65545 QUL65544:QUL65545 REH65544:REH65545 ROD65544:ROD65545 RXZ65544:RXZ65545 SHV65544:SHV65545 SRR65544:SRR65545 TBN65544:TBN65545 TLJ65544:TLJ65545 TVF65544:TVF65545 UFB65544:UFB65545 UOX65544:UOX65545 UYT65544:UYT65545 VIP65544:VIP65545 VSL65544:VSL65545 WCH65544:WCH65545 WMD65544:WMD65545 WVZ65544:WVZ65545 R131080:R131081 JN131080:JN131081 TJ131080:TJ131081 ADF131080:ADF131081 ANB131080:ANB131081 AWX131080:AWX131081 BGT131080:BGT131081 BQP131080:BQP131081 CAL131080:CAL131081 CKH131080:CKH131081 CUD131080:CUD131081 DDZ131080:DDZ131081 DNV131080:DNV131081 DXR131080:DXR131081 EHN131080:EHN131081 ERJ131080:ERJ131081 FBF131080:FBF131081 FLB131080:FLB131081 FUX131080:FUX131081 GET131080:GET131081 GOP131080:GOP131081 GYL131080:GYL131081 HIH131080:HIH131081 HSD131080:HSD131081 IBZ131080:IBZ131081 ILV131080:ILV131081 IVR131080:IVR131081 JFN131080:JFN131081 JPJ131080:JPJ131081 JZF131080:JZF131081 KJB131080:KJB131081 KSX131080:KSX131081 LCT131080:LCT131081 LMP131080:LMP131081 LWL131080:LWL131081 MGH131080:MGH131081 MQD131080:MQD131081 MZZ131080:MZZ131081 NJV131080:NJV131081 NTR131080:NTR131081 ODN131080:ODN131081 ONJ131080:ONJ131081 OXF131080:OXF131081 PHB131080:PHB131081 PQX131080:PQX131081 QAT131080:QAT131081 QKP131080:QKP131081 QUL131080:QUL131081 REH131080:REH131081 ROD131080:ROD131081 RXZ131080:RXZ131081 SHV131080:SHV131081 SRR131080:SRR131081 TBN131080:TBN131081 TLJ131080:TLJ131081 TVF131080:TVF131081 UFB131080:UFB131081 UOX131080:UOX131081 UYT131080:UYT131081 VIP131080:VIP131081 VSL131080:VSL131081 WCH131080:WCH131081 WMD131080:WMD131081 WVZ131080:WVZ131081 R196616:R196617 JN196616:JN196617 TJ196616:TJ196617 ADF196616:ADF196617 ANB196616:ANB196617 AWX196616:AWX196617 BGT196616:BGT196617 BQP196616:BQP196617 CAL196616:CAL196617 CKH196616:CKH196617 CUD196616:CUD196617 DDZ196616:DDZ196617 DNV196616:DNV196617 DXR196616:DXR196617 EHN196616:EHN196617 ERJ196616:ERJ196617 FBF196616:FBF196617 FLB196616:FLB196617 FUX196616:FUX196617 GET196616:GET196617 GOP196616:GOP196617 GYL196616:GYL196617 HIH196616:HIH196617 HSD196616:HSD196617 IBZ196616:IBZ196617 ILV196616:ILV196617 IVR196616:IVR196617 JFN196616:JFN196617 JPJ196616:JPJ196617 JZF196616:JZF196617 KJB196616:KJB196617 KSX196616:KSX196617 LCT196616:LCT196617 LMP196616:LMP196617 LWL196616:LWL196617 MGH196616:MGH196617 MQD196616:MQD196617 MZZ196616:MZZ196617 NJV196616:NJV196617 NTR196616:NTR196617 ODN196616:ODN196617 ONJ196616:ONJ196617 OXF196616:OXF196617 PHB196616:PHB196617 PQX196616:PQX196617 QAT196616:QAT196617 QKP196616:QKP196617 QUL196616:QUL196617 REH196616:REH196617 ROD196616:ROD196617 RXZ196616:RXZ196617 SHV196616:SHV196617 SRR196616:SRR196617 TBN196616:TBN196617 TLJ196616:TLJ196617 TVF196616:TVF196617 UFB196616:UFB196617 UOX196616:UOX196617 UYT196616:UYT196617 VIP196616:VIP196617 VSL196616:VSL196617 WCH196616:WCH196617 WMD196616:WMD196617 WVZ196616:WVZ196617 R262152:R262153 JN262152:JN262153 TJ262152:TJ262153 ADF262152:ADF262153 ANB262152:ANB262153 AWX262152:AWX262153 BGT262152:BGT262153 BQP262152:BQP262153 CAL262152:CAL262153 CKH262152:CKH262153 CUD262152:CUD262153 DDZ262152:DDZ262153 DNV262152:DNV262153 DXR262152:DXR262153 EHN262152:EHN262153 ERJ262152:ERJ262153 FBF262152:FBF262153 FLB262152:FLB262153 FUX262152:FUX262153 GET262152:GET262153 GOP262152:GOP262153 GYL262152:GYL262153 HIH262152:HIH262153 HSD262152:HSD262153 IBZ262152:IBZ262153 ILV262152:ILV262153 IVR262152:IVR262153 JFN262152:JFN262153 JPJ262152:JPJ262153 JZF262152:JZF262153 KJB262152:KJB262153 KSX262152:KSX262153 LCT262152:LCT262153 LMP262152:LMP262153 LWL262152:LWL262153 MGH262152:MGH262153 MQD262152:MQD262153 MZZ262152:MZZ262153 NJV262152:NJV262153 NTR262152:NTR262153 ODN262152:ODN262153 ONJ262152:ONJ262153 OXF262152:OXF262153 PHB262152:PHB262153 PQX262152:PQX262153 QAT262152:QAT262153 QKP262152:QKP262153 QUL262152:QUL262153 REH262152:REH262153 ROD262152:ROD262153 RXZ262152:RXZ262153 SHV262152:SHV262153 SRR262152:SRR262153 TBN262152:TBN262153 TLJ262152:TLJ262153 TVF262152:TVF262153 UFB262152:UFB262153 UOX262152:UOX262153 UYT262152:UYT262153 VIP262152:VIP262153 VSL262152:VSL262153 WCH262152:WCH262153 WMD262152:WMD262153 WVZ262152:WVZ262153 R327688:R327689 JN327688:JN327689 TJ327688:TJ327689 ADF327688:ADF327689 ANB327688:ANB327689 AWX327688:AWX327689 BGT327688:BGT327689 BQP327688:BQP327689 CAL327688:CAL327689 CKH327688:CKH327689 CUD327688:CUD327689 DDZ327688:DDZ327689 DNV327688:DNV327689 DXR327688:DXR327689 EHN327688:EHN327689 ERJ327688:ERJ327689 FBF327688:FBF327689 FLB327688:FLB327689 FUX327688:FUX327689 GET327688:GET327689 GOP327688:GOP327689 GYL327688:GYL327689 HIH327688:HIH327689 HSD327688:HSD327689 IBZ327688:IBZ327689 ILV327688:ILV327689 IVR327688:IVR327689 JFN327688:JFN327689 JPJ327688:JPJ327689 JZF327688:JZF327689 KJB327688:KJB327689 KSX327688:KSX327689 LCT327688:LCT327689 LMP327688:LMP327689 LWL327688:LWL327689 MGH327688:MGH327689 MQD327688:MQD327689 MZZ327688:MZZ327689 NJV327688:NJV327689 NTR327688:NTR327689 ODN327688:ODN327689 ONJ327688:ONJ327689 OXF327688:OXF327689 PHB327688:PHB327689 PQX327688:PQX327689 QAT327688:QAT327689 QKP327688:QKP327689 QUL327688:QUL327689 REH327688:REH327689 ROD327688:ROD327689 RXZ327688:RXZ327689 SHV327688:SHV327689 SRR327688:SRR327689 TBN327688:TBN327689 TLJ327688:TLJ327689 TVF327688:TVF327689 UFB327688:UFB327689 UOX327688:UOX327689 UYT327688:UYT327689 VIP327688:VIP327689 VSL327688:VSL327689 WCH327688:WCH327689 WMD327688:WMD327689 WVZ327688:WVZ327689 R393224:R393225 JN393224:JN393225 TJ393224:TJ393225 ADF393224:ADF393225 ANB393224:ANB393225 AWX393224:AWX393225 BGT393224:BGT393225 BQP393224:BQP393225 CAL393224:CAL393225 CKH393224:CKH393225 CUD393224:CUD393225 DDZ393224:DDZ393225 DNV393224:DNV393225 DXR393224:DXR393225 EHN393224:EHN393225 ERJ393224:ERJ393225 FBF393224:FBF393225 FLB393224:FLB393225 FUX393224:FUX393225 GET393224:GET393225 GOP393224:GOP393225 GYL393224:GYL393225 HIH393224:HIH393225 HSD393224:HSD393225 IBZ393224:IBZ393225 ILV393224:ILV393225 IVR393224:IVR393225 JFN393224:JFN393225 JPJ393224:JPJ393225 JZF393224:JZF393225 KJB393224:KJB393225 KSX393224:KSX393225 LCT393224:LCT393225 LMP393224:LMP393225 LWL393224:LWL393225 MGH393224:MGH393225 MQD393224:MQD393225 MZZ393224:MZZ393225 NJV393224:NJV393225 NTR393224:NTR393225 ODN393224:ODN393225 ONJ393224:ONJ393225 OXF393224:OXF393225 PHB393224:PHB393225 PQX393224:PQX393225 QAT393224:QAT393225 QKP393224:QKP393225 QUL393224:QUL393225 REH393224:REH393225 ROD393224:ROD393225 RXZ393224:RXZ393225 SHV393224:SHV393225 SRR393224:SRR393225 TBN393224:TBN393225 TLJ393224:TLJ393225 TVF393224:TVF393225 UFB393224:UFB393225 UOX393224:UOX393225 UYT393224:UYT393225 VIP393224:VIP393225 VSL393224:VSL393225 WCH393224:WCH393225 WMD393224:WMD393225 WVZ393224:WVZ393225 R458760:R458761 JN458760:JN458761 TJ458760:TJ458761 ADF458760:ADF458761 ANB458760:ANB458761 AWX458760:AWX458761 BGT458760:BGT458761 BQP458760:BQP458761 CAL458760:CAL458761 CKH458760:CKH458761 CUD458760:CUD458761 DDZ458760:DDZ458761 DNV458760:DNV458761 DXR458760:DXR458761 EHN458760:EHN458761 ERJ458760:ERJ458761 FBF458760:FBF458761 FLB458760:FLB458761 FUX458760:FUX458761 GET458760:GET458761 GOP458760:GOP458761 GYL458760:GYL458761 HIH458760:HIH458761 HSD458760:HSD458761 IBZ458760:IBZ458761 ILV458760:ILV458761 IVR458760:IVR458761 JFN458760:JFN458761 JPJ458760:JPJ458761 JZF458760:JZF458761 KJB458760:KJB458761 KSX458760:KSX458761 LCT458760:LCT458761 LMP458760:LMP458761 LWL458760:LWL458761 MGH458760:MGH458761 MQD458760:MQD458761 MZZ458760:MZZ458761 NJV458760:NJV458761 NTR458760:NTR458761 ODN458760:ODN458761 ONJ458760:ONJ458761 OXF458760:OXF458761 PHB458760:PHB458761 PQX458760:PQX458761 QAT458760:QAT458761 QKP458760:QKP458761 QUL458760:QUL458761 REH458760:REH458761 ROD458760:ROD458761 RXZ458760:RXZ458761 SHV458760:SHV458761 SRR458760:SRR458761 TBN458760:TBN458761 TLJ458760:TLJ458761 TVF458760:TVF458761 UFB458760:UFB458761 UOX458760:UOX458761 UYT458760:UYT458761 VIP458760:VIP458761 VSL458760:VSL458761 WCH458760:WCH458761 WMD458760:WMD458761 WVZ458760:WVZ458761 R524296:R524297 JN524296:JN524297 TJ524296:TJ524297 ADF524296:ADF524297 ANB524296:ANB524297 AWX524296:AWX524297 BGT524296:BGT524297 BQP524296:BQP524297 CAL524296:CAL524297 CKH524296:CKH524297 CUD524296:CUD524297 DDZ524296:DDZ524297 DNV524296:DNV524297 DXR524296:DXR524297 EHN524296:EHN524297 ERJ524296:ERJ524297 FBF524296:FBF524297 FLB524296:FLB524297 FUX524296:FUX524297 GET524296:GET524297 GOP524296:GOP524297 GYL524296:GYL524297 HIH524296:HIH524297 HSD524296:HSD524297 IBZ524296:IBZ524297 ILV524296:ILV524297 IVR524296:IVR524297 JFN524296:JFN524297 JPJ524296:JPJ524297 JZF524296:JZF524297 KJB524296:KJB524297 KSX524296:KSX524297 LCT524296:LCT524297 LMP524296:LMP524297 LWL524296:LWL524297 MGH524296:MGH524297 MQD524296:MQD524297 MZZ524296:MZZ524297 NJV524296:NJV524297 NTR524296:NTR524297 ODN524296:ODN524297 ONJ524296:ONJ524297 OXF524296:OXF524297 PHB524296:PHB524297 PQX524296:PQX524297 QAT524296:QAT524297 QKP524296:QKP524297 QUL524296:QUL524297 REH524296:REH524297 ROD524296:ROD524297 RXZ524296:RXZ524297 SHV524296:SHV524297 SRR524296:SRR524297 TBN524296:TBN524297 TLJ524296:TLJ524297 TVF524296:TVF524297 UFB524296:UFB524297 UOX524296:UOX524297 UYT524296:UYT524297 VIP524296:VIP524297 VSL524296:VSL524297 WCH524296:WCH524297 WMD524296:WMD524297 WVZ524296:WVZ524297 R589832:R589833 JN589832:JN589833 TJ589832:TJ589833 ADF589832:ADF589833 ANB589832:ANB589833 AWX589832:AWX589833 BGT589832:BGT589833 BQP589832:BQP589833 CAL589832:CAL589833 CKH589832:CKH589833 CUD589832:CUD589833 DDZ589832:DDZ589833 DNV589832:DNV589833 DXR589832:DXR589833 EHN589832:EHN589833 ERJ589832:ERJ589833 FBF589832:FBF589833 FLB589832:FLB589833 FUX589832:FUX589833 GET589832:GET589833 GOP589832:GOP589833 GYL589832:GYL589833 HIH589832:HIH589833 HSD589832:HSD589833 IBZ589832:IBZ589833 ILV589832:ILV589833 IVR589832:IVR589833 JFN589832:JFN589833 JPJ589832:JPJ589833 JZF589832:JZF589833 KJB589832:KJB589833 KSX589832:KSX589833 LCT589832:LCT589833 LMP589832:LMP589833 LWL589832:LWL589833 MGH589832:MGH589833 MQD589832:MQD589833 MZZ589832:MZZ589833 NJV589832:NJV589833 NTR589832:NTR589833 ODN589832:ODN589833 ONJ589832:ONJ589833 OXF589832:OXF589833 PHB589832:PHB589833 PQX589832:PQX589833 QAT589832:QAT589833 QKP589832:QKP589833 QUL589832:QUL589833 REH589832:REH589833 ROD589832:ROD589833 RXZ589832:RXZ589833 SHV589832:SHV589833 SRR589832:SRR589833 TBN589832:TBN589833 TLJ589832:TLJ589833 TVF589832:TVF589833 UFB589832:UFB589833 UOX589832:UOX589833 UYT589832:UYT589833 VIP589832:VIP589833 VSL589832:VSL589833 WCH589832:WCH589833 WMD589832:WMD589833 WVZ589832:WVZ589833 R655368:R655369 JN655368:JN655369 TJ655368:TJ655369 ADF655368:ADF655369 ANB655368:ANB655369 AWX655368:AWX655369 BGT655368:BGT655369 BQP655368:BQP655369 CAL655368:CAL655369 CKH655368:CKH655369 CUD655368:CUD655369 DDZ655368:DDZ655369 DNV655368:DNV655369 DXR655368:DXR655369 EHN655368:EHN655369 ERJ655368:ERJ655369 FBF655368:FBF655369 FLB655368:FLB655369 FUX655368:FUX655369 GET655368:GET655369 GOP655368:GOP655369 GYL655368:GYL655369 HIH655368:HIH655369 HSD655368:HSD655369 IBZ655368:IBZ655369 ILV655368:ILV655369 IVR655368:IVR655369 JFN655368:JFN655369 JPJ655368:JPJ655369 JZF655368:JZF655369 KJB655368:KJB655369 KSX655368:KSX655369 LCT655368:LCT655369 LMP655368:LMP655369 LWL655368:LWL655369 MGH655368:MGH655369 MQD655368:MQD655369 MZZ655368:MZZ655369 NJV655368:NJV655369 NTR655368:NTR655369 ODN655368:ODN655369 ONJ655368:ONJ655369 OXF655368:OXF655369 PHB655368:PHB655369 PQX655368:PQX655369 QAT655368:QAT655369 QKP655368:QKP655369 QUL655368:QUL655369 REH655368:REH655369 ROD655368:ROD655369 RXZ655368:RXZ655369 SHV655368:SHV655369 SRR655368:SRR655369 TBN655368:TBN655369 TLJ655368:TLJ655369 TVF655368:TVF655369 UFB655368:UFB655369 UOX655368:UOX655369 UYT655368:UYT655369 VIP655368:VIP655369 VSL655368:VSL655369 WCH655368:WCH655369 WMD655368:WMD655369 WVZ655368:WVZ655369 R720904:R720905 JN720904:JN720905 TJ720904:TJ720905 ADF720904:ADF720905 ANB720904:ANB720905 AWX720904:AWX720905 BGT720904:BGT720905 BQP720904:BQP720905 CAL720904:CAL720905 CKH720904:CKH720905 CUD720904:CUD720905 DDZ720904:DDZ720905 DNV720904:DNV720905 DXR720904:DXR720905 EHN720904:EHN720905 ERJ720904:ERJ720905 FBF720904:FBF720905 FLB720904:FLB720905 FUX720904:FUX720905 GET720904:GET720905 GOP720904:GOP720905 GYL720904:GYL720905 HIH720904:HIH720905 HSD720904:HSD720905 IBZ720904:IBZ720905 ILV720904:ILV720905 IVR720904:IVR720905 JFN720904:JFN720905 JPJ720904:JPJ720905 JZF720904:JZF720905 KJB720904:KJB720905 KSX720904:KSX720905 LCT720904:LCT720905 LMP720904:LMP720905 LWL720904:LWL720905 MGH720904:MGH720905 MQD720904:MQD720905 MZZ720904:MZZ720905 NJV720904:NJV720905 NTR720904:NTR720905 ODN720904:ODN720905 ONJ720904:ONJ720905 OXF720904:OXF720905 PHB720904:PHB720905 PQX720904:PQX720905 QAT720904:QAT720905 QKP720904:QKP720905 QUL720904:QUL720905 REH720904:REH720905 ROD720904:ROD720905 RXZ720904:RXZ720905 SHV720904:SHV720905 SRR720904:SRR720905 TBN720904:TBN720905 TLJ720904:TLJ720905 TVF720904:TVF720905 UFB720904:UFB720905 UOX720904:UOX720905 UYT720904:UYT720905 VIP720904:VIP720905 VSL720904:VSL720905 WCH720904:WCH720905 WMD720904:WMD720905 WVZ720904:WVZ720905 R786440:R786441 JN786440:JN786441 TJ786440:TJ786441 ADF786440:ADF786441 ANB786440:ANB786441 AWX786440:AWX786441 BGT786440:BGT786441 BQP786440:BQP786441 CAL786440:CAL786441 CKH786440:CKH786441 CUD786440:CUD786441 DDZ786440:DDZ786441 DNV786440:DNV786441 DXR786440:DXR786441 EHN786440:EHN786441 ERJ786440:ERJ786441 FBF786440:FBF786441 FLB786440:FLB786441 FUX786440:FUX786441 GET786440:GET786441 GOP786440:GOP786441 GYL786440:GYL786441 HIH786440:HIH786441 HSD786440:HSD786441 IBZ786440:IBZ786441 ILV786440:ILV786441 IVR786440:IVR786441 JFN786440:JFN786441 JPJ786440:JPJ786441 JZF786440:JZF786441 KJB786440:KJB786441 KSX786440:KSX786441 LCT786440:LCT786441 LMP786440:LMP786441 LWL786440:LWL786441 MGH786440:MGH786441 MQD786440:MQD786441 MZZ786440:MZZ786441 NJV786440:NJV786441 NTR786440:NTR786441 ODN786440:ODN786441 ONJ786440:ONJ786441 OXF786440:OXF786441 PHB786440:PHB786441 PQX786440:PQX786441 QAT786440:QAT786441 QKP786440:QKP786441 QUL786440:QUL786441 REH786440:REH786441 ROD786440:ROD786441 RXZ786440:RXZ786441 SHV786440:SHV786441 SRR786440:SRR786441 TBN786440:TBN786441 TLJ786440:TLJ786441 TVF786440:TVF786441 UFB786440:UFB786441 UOX786440:UOX786441 UYT786440:UYT786441 VIP786440:VIP786441 VSL786440:VSL786441 WCH786440:WCH786441 WMD786440:WMD786441 WVZ786440:WVZ786441 R851976:R851977 JN851976:JN851977 TJ851976:TJ851977 ADF851976:ADF851977 ANB851976:ANB851977 AWX851976:AWX851977 BGT851976:BGT851977 BQP851976:BQP851977 CAL851976:CAL851977 CKH851976:CKH851977 CUD851976:CUD851977 DDZ851976:DDZ851977 DNV851976:DNV851977 DXR851976:DXR851977 EHN851976:EHN851977 ERJ851976:ERJ851977 FBF851976:FBF851977 FLB851976:FLB851977 FUX851976:FUX851977 GET851976:GET851977 GOP851976:GOP851977 GYL851976:GYL851977 HIH851976:HIH851977 HSD851976:HSD851977 IBZ851976:IBZ851977 ILV851976:ILV851977 IVR851976:IVR851977 JFN851976:JFN851977 JPJ851976:JPJ851977 JZF851976:JZF851977 KJB851976:KJB851977 KSX851976:KSX851977 LCT851976:LCT851977 LMP851976:LMP851977 LWL851976:LWL851977 MGH851976:MGH851977 MQD851976:MQD851977 MZZ851976:MZZ851977 NJV851976:NJV851977 NTR851976:NTR851977 ODN851976:ODN851977 ONJ851976:ONJ851977 OXF851976:OXF851977 PHB851976:PHB851977 PQX851976:PQX851977 QAT851976:QAT851977 QKP851976:QKP851977 QUL851976:QUL851977 REH851976:REH851977 ROD851976:ROD851977 RXZ851976:RXZ851977 SHV851976:SHV851977 SRR851976:SRR851977 TBN851976:TBN851977 TLJ851976:TLJ851977 TVF851976:TVF851977 UFB851976:UFB851977 UOX851976:UOX851977 UYT851976:UYT851977 VIP851976:VIP851977 VSL851976:VSL851977 WCH851976:WCH851977 WMD851976:WMD851977 WVZ851976:WVZ851977 R917512:R917513 JN917512:JN917513 TJ917512:TJ917513 ADF917512:ADF917513 ANB917512:ANB917513 AWX917512:AWX917513 BGT917512:BGT917513 BQP917512:BQP917513 CAL917512:CAL917513 CKH917512:CKH917513 CUD917512:CUD917513 DDZ917512:DDZ917513 DNV917512:DNV917513 DXR917512:DXR917513 EHN917512:EHN917513 ERJ917512:ERJ917513 FBF917512:FBF917513 FLB917512:FLB917513 FUX917512:FUX917513 GET917512:GET917513 GOP917512:GOP917513 GYL917512:GYL917513 HIH917512:HIH917513 HSD917512:HSD917513 IBZ917512:IBZ917513 ILV917512:ILV917513 IVR917512:IVR917513 JFN917512:JFN917513 JPJ917512:JPJ917513 JZF917512:JZF917513 KJB917512:KJB917513 KSX917512:KSX917513 LCT917512:LCT917513 LMP917512:LMP917513 LWL917512:LWL917513 MGH917512:MGH917513 MQD917512:MQD917513 MZZ917512:MZZ917513 NJV917512:NJV917513 NTR917512:NTR917513 ODN917512:ODN917513 ONJ917512:ONJ917513 OXF917512:OXF917513 PHB917512:PHB917513 PQX917512:PQX917513 QAT917512:QAT917513 QKP917512:QKP917513 QUL917512:QUL917513 REH917512:REH917513 ROD917512:ROD917513 RXZ917512:RXZ917513 SHV917512:SHV917513 SRR917512:SRR917513 TBN917512:TBN917513 TLJ917512:TLJ917513 TVF917512:TVF917513 UFB917512:UFB917513 UOX917512:UOX917513 UYT917512:UYT917513 VIP917512:VIP917513 VSL917512:VSL917513 WCH917512:WCH917513 WMD917512:WMD917513 WVZ917512:WVZ917513 R983048:R983049 JN983048:JN983049 TJ983048:TJ983049 ADF983048:ADF983049 ANB983048:ANB983049 AWX983048:AWX983049 BGT983048:BGT983049 BQP983048:BQP983049 CAL983048:CAL983049 CKH983048:CKH983049 CUD983048:CUD983049 DDZ983048:DDZ983049 DNV983048:DNV983049 DXR983048:DXR983049 EHN983048:EHN983049 ERJ983048:ERJ983049 FBF983048:FBF983049 FLB983048:FLB983049 FUX983048:FUX983049 GET983048:GET983049 GOP983048:GOP983049 GYL983048:GYL983049 HIH983048:HIH983049 HSD983048:HSD983049 IBZ983048:IBZ983049 ILV983048:ILV983049 IVR983048:IVR983049 JFN983048:JFN983049 JPJ983048:JPJ983049 JZF983048:JZF983049 KJB983048:KJB983049 KSX983048:KSX983049 LCT983048:LCT983049 LMP983048:LMP983049 LWL983048:LWL983049 MGH983048:MGH983049 MQD983048:MQD983049 MZZ983048:MZZ983049 NJV983048:NJV983049 NTR983048:NTR983049 ODN983048:ODN983049 ONJ983048:ONJ983049 OXF983048:OXF983049 PHB983048:PHB983049 PQX983048:PQX983049 QAT983048:QAT983049 QKP983048:QKP983049 QUL983048:QUL983049 REH983048:REH983049 ROD983048:ROD983049 RXZ983048:RXZ983049 SHV983048:SHV983049 SRR983048:SRR983049 TBN983048:TBN983049 TLJ983048:TLJ983049 TVF983048:TVF983049 UFB983048:UFB983049 UOX983048:UOX983049 UYT983048:UYT983049 VIP983048:VIP983049 VSL983048:VSL983049 WCH983048:WCH983049 WMD983048:WMD983049 WVZ983048:WVZ983049"/>
    <dataValidation allowBlank="1" showInputMessage="1" showErrorMessage="1" prompt="Fecha originalmente pactada en el contrato, en la que se presume debe quedar cubierto el pago total del crédito otorgado." sqref="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dataValidation allowBlank="1" showInputMessage="1" showErrorMessage="1" prompt="De acuerdo a la Ley de Deuda Pública; la Deuda debe ser registrada en el &quot;Registro Estatal de Deuda Pública&quot;." sqref="T8:T9 JP8:JP9 TL8:TL9 ADH8:ADH9 AND8:AND9 AWZ8:AWZ9 BGV8:BGV9 BQR8:BQR9 CAN8:CAN9 CKJ8:CKJ9 CUF8:CUF9 DEB8:DEB9 DNX8:DNX9 DXT8:DXT9 EHP8:EHP9 ERL8:ERL9 FBH8:FBH9 FLD8:FLD9 FUZ8:FUZ9 GEV8:GEV9 GOR8:GOR9 GYN8:GYN9 HIJ8:HIJ9 HSF8:HSF9 ICB8:ICB9 ILX8:ILX9 IVT8:IVT9 JFP8:JFP9 JPL8:JPL9 JZH8:JZH9 KJD8:KJD9 KSZ8:KSZ9 LCV8:LCV9 LMR8:LMR9 LWN8:LWN9 MGJ8:MGJ9 MQF8:MQF9 NAB8:NAB9 NJX8:NJX9 NTT8:NTT9 ODP8:ODP9 ONL8:ONL9 OXH8:OXH9 PHD8:PHD9 PQZ8:PQZ9 QAV8:QAV9 QKR8:QKR9 QUN8:QUN9 REJ8:REJ9 ROF8:ROF9 RYB8:RYB9 SHX8:SHX9 SRT8:SRT9 TBP8:TBP9 TLL8:TLL9 TVH8:TVH9 UFD8:UFD9 UOZ8:UOZ9 UYV8:UYV9 VIR8:VIR9 VSN8:VSN9 WCJ8:WCJ9 WMF8:WMF9 WWB8:WWB9 T65544:T65545 JP65544:JP65545 TL65544:TL65545 ADH65544:ADH65545 AND65544:AND65545 AWZ65544:AWZ65545 BGV65544:BGV65545 BQR65544:BQR65545 CAN65544:CAN65545 CKJ65544:CKJ65545 CUF65544:CUF65545 DEB65544:DEB65545 DNX65544:DNX65545 DXT65544:DXT65545 EHP65544:EHP65545 ERL65544:ERL65545 FBH65544:FBH65545 FLD65544:FLD65545 FUZ65544:FUZ65545 GEV65544:GEV65545 GOR65544:GOR65545 GYN65544:GYN65545 HIJ65544:HIJ65545 HSF65544:HSF65545 ICB65544:ICB65545 ILX65544:ILX65545 IVT65544:IVT65545 JFP65544:JFP65545 JPL65544:JPL65545 JZH65544:JZH65545 KJD65544:KJD65545 KSZ65544:KSZ65545 LCV65544:LCV65545 LMR65544:LMR65545 LWN65544:LWN65545 MGJ65544:MGJ65545 MQF65544:MQF65545 NAB65544:NAB65545 NJX65544:NJX65545 NTT65544:NTT65545 ODP65544:ODP65545 ONL65544:ONL65545 OXH65544:OXH65545 PHD65544:PHD65545 PQZ65544:PQZ65545 QAV65544:QAV65545 QKR65544:QKR65545 QUN65544:QUN65545 REJ65544:REJ65545 ROF65544:ROF65545 RYB65544:RYB65545 SHX65544:SHX65545 SRT65544:SRT65545 TBP65544:TBP65545 TLL65544:TLL65545 TVH65544:TVH65545 UFD65544:UFD65545 UOZ65544:UOZ65545 UYV65544:UYV65545 VIR65544:VIR65545 VSN65544:VSN65545 WCJ65544:WCJ65545 WMF65544:WMF65545 WWB65544:WWB65545 T131080:T131081 JP131080:JP131081 TL131080:TL131081 ADH131080:ADH131081 AND131080:AND131081 AWZ131080:AWZ131081 BGV131080:BGV131081 BQR131080:BQR131081 CAN131080:CAN131081 CKJ131080:CKJ131081 CUF131080:CUF131081 DEB131080:DEB131081 DNX131080:DNX131081 DXT131080:DXT131081 EHP131080:EHP131081 ERL131080:ERL131081 FBH131080:FBH131081 FLD131080:FLD131081 FUZ131080:FUZ131081 GEV131080:GEV131081 GOR131080:GOR131081 GYN131080:GYN131081 HIJ131080:HIJ131081 HSF131080:HSF131081 ICB131080:ICB131081 ILX131080:ILX131081 IVT131080:IVT131081 JFP131080:JFP131081 JPL131080:JPL131081 JZH131080:JZH131081 KJD131080:KJD131081 KSZ131080:KSZ131081 LCV131080:LCV131081 LMR131080:LMR131081 LWN131080:LWN131081 MGJ131080:MGJ131081 MQF131080:MQF131081 NAB131080:NAB131081 NJX131080:NJX131081 NTT131080:NTT131081 ODP131080:ODP131081 ONL131080:ONL131081 OXH131080:OXH131081 PHD131080:PHD131081 PQZ131080:PQZ131081 QAV131080:QAV131081 QKR131080:QKR131081 QUN131080:QUN131081 REJ131080:REJ131081 ROF131080:ROF131081 RYB131080:RYB131081 SHX131080:SHX131081 SRT131080:SRT131081 TBP131080:TBP131081 TLL131080:TLL131081 TVH131080:TVH131081 UFD131080:UFD131081 UOZ131080:UOZ131081 UYV131080:UYV131081 VIR131080:VIR131081 VSN131080:VSN131081 WCJ131080:WCJ131081 WMF131080:WMF131081 WWB131080:WWB131081 T196616:T196617 JP196616:JP196617 TL196616:TL196617 ADH196616:ADH196617 AND196616:AND196617 AWZ196616:AWZ196617 BGV196616:BGV196617 BQR196616:BQR196617 CAN196616:CAN196617 CKJ196616:CKJ196617 CUF196616:CUF196617 DEB196616:DEB196617 DNX196616:DNX196617 DXT196616:DXT196617 EHP196616:EHP196617 ERL196616:ERL196617 FBH196616:FBH196617 FLD196616:FLD196617 FUZ196616:FUZ196617 GEV196616:GEV196617 GOR196616:GOR196617 GYN196616:GYN196617 HIJ196616:HIJ196617 HSF196616:HSF196617 ICB196616:ICB196617 ILX196616:ILX196617 IVT196616:IVT196617 JFP196616:JFP196617 JPL196616:JPL196617 JZH196616:JZH196617 KJD196616:KJD196617 KSZ196616:KSZ196617 LCV196616:LCV196617 LMR196616:LMR196617 LWN196616:LWN196617 MGJ196616:MGJ196617 MQF196616:MQF196617 NAB196616:NAB196617 NJX196616:NJX196617 NTT196616:NTT196617 ODP196616:ODP196617 ONL196616:ONL196617 OXH196616:OXH196617 PHD196616:PHD196617 PQZ196616:PQZ196617 QAV196616:QAV196617 QKR196616:QKR196617 QUN196616:QUN196617 REJ196616:REJ196617 ROF196616:ROF196617 RYB196616:RYB196617 SHX196616:SHX196617 SRT196616:SRT196617 TBP196616:TBP196617 TLL196616:TLL196617 TVH196616:TVH196617 UFD196616:UFD196617 UOZ196616:UOZ196617 UYV196616:UYV196617 VIR196616:VIR196617 VSN196616:VSN196617 WCJ196616:WCJ196617 WMF196616:WMF196617 WWB196616:WWB196617 T262152:T262153 JP262152:JP262153 TL262152:TL262153 ADH262152:ADH262153 AND262152:AND262153 AWZ262152:AWZ262153 BGV262152:BGV262153 BQR262152:BQR262153 CAN262152:CAN262153 CKJ262152:CKJ262153 CUF262152:CUF262153 DEB262152:DEB262153 DNX262152:DNX262153 DXT262152:DXT262153 EHP262152:EHP262153 ERL262152:ERL262153 FBH262152:FBH262153 FLD262152:FLD262153 FUZ262152:FUZ262153 GEV262152:GEV262153 GOR262152:GOR262153 GYN262152:GYN262153 HIJ262152:HIJ262153 HSF262152:HSF262153 ICB262152:ICB262153 ILX262152:ILX262153 IVT262152:IVT262153 JFP262152:JFP262153 JPL262152:JPL262153 JZH262152:JZH262153 KJD262152:KJD262153 KSZ262152:KSZ262153 LCV262152:LCV262153 LMR262152:LMR262153 LWN262152:LWN262153 MGJ262152:MGJ262153 MQF262152:MQF262153 NAB262152:NAB262153 NJX262152:NJX262153 NTT262152:NTT262153 ODP262152:ODP262153 ONL262152:ONL262153 OXH262152:OXH262153 PHD262152:PHD262153 PQZ262152:PQZ262153 QAV262152:QAV262153 QKR262152:QKR262153 QUN262152:QUN262153 REJ262152:REJ262153 ROF262152:ROF262153 RYB262152:RYB262153 SHX262152:SHX262153 SRT262152:SRT262153 TBP262152:TBP262153 TLL262152:TLL262153 TVH262152:TVH262153 UFD262152:UFD262153 UOZ262152:UOZ262153 UYV262152:UYV262153 VIR262152:VIR262153 VSN262152:VSN262153 WCJ262152:WCJ262153 WMF262152:WMF262153 WWB262152:WWB262153 T327688:T327689 JP327688:JP327689 TL327688:TL327689 ADH327688:ADH327689 AND327688:AND327689 AWZ327688:AWZ327689 BGV327688:BGV327689 BQR327688:BQR327689 CAN327688:CAN327689 CKJ327688:CKJ327689 CUF327688:CUF327689 DEB327688:DEB327689 DNX327688:DNX327689 DXT327688:DXT327689 EHP327688:EHP327689 ERL327688:ERL327689 FBH327688:FBH327689 FLD327688:FLD327689 FUZ327688:FUZ327689 GEV327688:GEV327689 GOR327688:GOR327689 GYN327688:GYN327689 HIJ327688:HIJ327689 HSF327688:HSF327689 ICB327688:ICB327689 ILX327688:ILX327689 IVT327688:IVT327689 JFP327688:JFP327689 JPL327688:JPL327689 JZH327688:JZH327689 KJD327688:KJD327689 KSZ327688:KSZ327689 LCV327688:LCV327689 LMR327688:LMR327689 LWN327688:LWN327689 MGJ327688:MGJ327689 MQF327688:MQF327689 NAB327688:NAB327689 NJX327688:NJX327689 NTT327688:NTT327689 ODP327688:ODP327689 ONL327688:ONL327689 OXH327688:OXH327689 PHD327688:PHD327689 PQZ327688:PQZ327689 QAV327688:QAV327689 QKR327688:QKR327689 QUN327688:QUN327689 REJ327688:REJ327689 ROF327688:ROF327689 RYB327688:RYB327689 SHX327688:SHX327689 SRT327688:SRT327689 TBP327688:TBP327689 TLL327688:TLL327689 TVH327688:TVH327689 UFD327688:UFD327689 UOZ327688:UOZ327689 UYV327688:UYV327689 VIR327688:VIR327689 VSN327688:VSN327689 WCJ327688:WCJ327689 WMF327688:WMF327689 WWB327688:WWB327689 T393224:T393225 JP393224:JP393225 TL393224:TL393225 ADH393224:ADH393225 AND393224:AND393225 AWZ393224:AWZ393225 BGV393224:BGV393225 BQR393224:BQR393225 CAN393224:CAN393225 CKJ393224:CKJ393225 CUF393224:CUF393225 DEB393224:DEB393225 DNX393224:DNX393225 DXT393224:DXT393225 EHP393224:EHP393225 ERL393224:ERL393225 FBH393224:FBH393225 FLD393224:FLD393225 FUZ393224:FUZ393225 GEV393224:GEV393225 GOR393224:GOR393225 GYN393224:GYN393225 HIJ393224:HIJ393225 HSF393224:HSF393225 ICB393224:ICB393225 ILX393224:ILX393225 IVT393224:IVT393225 JFP393224:JFP393225 JPL393224:JPL393225 JZH393224:JZH393225 KJD393224:KJD393225 KSZ393224:KSZ393225 LCV393224:LCV393225 LMR393224:LMR393225 LWN393224:LWN393225 MGJ393224:MGJ393225 MQF393224:MQF393225 NAB393224:NAB393225 NJX393224:NJX393225 NTT393224:NTT393225 ODP393224:ODP393225 ONL393224:ONL393225 OXH393224:OXH393225 PHD393224:PHD393225 PQZ393224:PQZ393225 QAV393224:QAV393225 QKR393224:QKR393225 QUN393224:QUN393225 REJ393224:REJ393225 ROF393224:ROF393225 RYB393224:RYB393225 SHX393224:SHX393225 SRT393224:SRT393225 TBP393224:TBP393225 TLL393224:TLL393225 TVH393224:TVH393225 UFD393224:UFD393225 UOZ393224:UOZ393225 UYV393224:UYV393225 VIR393224:VIR393225 VSN393224:VSN393225 WCJ393224:WCJ393225 WMF393224:WMF393225 WWB393224:WWB393225 T458760:T458761 JP458760:JP458761 TL458760:TL458761 ADH458760:ADH458761 AND458760:AND458761 AWZ458760:AWZ458761 BGV458760:BGV458761 BQR458760:BQR458761 CAN458760:CAN458761 CKJ458760:CKJ458761 CUF458760:CUF458761 DEB458760:DEB458761 DNX458760:DNX458761 DXT458760:DXT458761 EHP458760:EHP458761 ERL458760:ERL458761 FBH458760:FBH458761 FLD458760:FLD458761 FUZ458760:FUZ458761 GEV458760:GEV458761 GOR458760:GOR458761 GYN458760:GYN458761 HIJ458760:HIJ458761 HSF458760:HSF458761 ICB458760:ICB458761 ILX458760:ILX458761 IVT458760:IVT458761 JFP458760:JFP458761 JPL458760:JPL458761 JZH458760:JZH458761 KJD458760:KJD458761 KSZ458760:KSZ458761 LCV458760:LCV458761 LMR458760:LMR458761 LWN458760:LWN458761 MGJ458760:MGJ458761 MQF458760:MQF458761 NAB458760:NAB458761 NJX458760:NJX458761 NTT458760:NTT458761 ODP458760:ODP458761 ONL458760:ONL458761 OXH458760:OXH458761 PHD458760:PHD458761 PQZ458760:PQZ458761 QAV458760:QAV458761 QKR458760:QKR458761 QUN458760:QUN458761 REJ458760:REJ458761 ROF458760:ROF458761 RYB458760:RYB458761 SHX458760:SHX458761 SRT458760:SRT458761 TBP458760:TBP458761 TLL458760:TLL458761 TVH458760:TVH458761 UFD458760:UFD458761 UOZ458760:UOZ458761 UYV458760:UYV458761 VIR458760:VIR458761 VSN458760:VSN458761 WCJ458760:WCJ458761 WMF458760:WMF458761 WWB458760:WWB458761 T524296:T524297 JP524296:JP524297 TL524296:TL524297 ADH524296:ADH524297 AND524296:AND524297 AWZ524296:AWZ524297 BGV524296:BGV524297 BQR524296:BQR524297 CAN524296:CAN524297 CKJ524296:CKJ524297 CUF524296:CUF524297 DEB524296:DEB524297 DNX524296:DNX524297 DXT524296:DXT524297 EHP524296:EHP524297 ERL524296:ERL524297 FBH524296:FBH524297 FLD524296:FLD524297 FUZ524296:FUZ524297 GEV524296:GEV524297 GOR524296:GOR524297 GYN524296:GYN524297 HIJ524296:HIJ524297 HSF524296:HSF524297 ICB524296:ICB524297 ILX524296:ILX524297 IVT524296:IVT524297 JFP524296:JFP524297 JPL524296:JPL524297 JZH524296:JZH524297 KJD524296:KJD524297 KSZ524296:KSZ524297 LCV524296:LCV524297 LMR524296:LMR524297 LWN524296:LWN524297 MGJ524296:MGJ524297 MQF524296:MQF524297 NAB524296:NAB524297 NJX524296:NJX524297 NTT524296:NTT524297 ODP524296:ODP524297 ONL524296:ONL524297 OXH524296:OXH524297 PHD524296:PHD524297 PQZ524296:PQZ524297 QAV524296:QAV524297 QKR524296:QKR524297 QUN524296:QUN524297 REJ524296:REJ524297 ROF524296:ROF524297 RYB524296:RYB524297 SHX524296:SHX524297 SRT524296:SRT524297 TBP524296:TBP524297 TLL524296:TLL524297 TVH524296:TVH524297 UFD524296:UFD524297 UOZ524296:UOZ524297 UYV524296:UYV524297 VIR524296:VIR524297 VSN524296:VSN524297 WCJ524296:WCJ524297 WMF524296:WMF524297 WWB524296:WWB524297 T589832:T589833 JP589832:JP589833 TL589832:TL589833 ADH589832:ADH589833 AND589832:AND589833 AWZ589832:AWZ589833 BGV589832:BGV589833 BQR589832:BQR589833 CAN589832:CAN589833 CKJ589832:CKJ589833 CUF589832:CUF589833 DEB589832:DEB589833 DNX589832:DNX589833 DXT589832:DXT589833 EHP589832:EHP589833 ERL589832:ERL589833 FBH589832:FBH589833 FLD589832:FLD589833 FUZ589832:FUZ589833 GEV589832:GEV589833 GOR589832:GOR589833 GYN589832:GYN589833 HIJ589832:HIJ589833 HSF589832:HSF589833 ICB589832:ICB589833 ILX589832:ILX589833 IVT589832:IVT589833 JFP589832:JFP589833 JPL589832:JPL589833 JZH589832:JZH589833 KJD589832:KJD589833 KSZ589832:KSZ589833 LCV589832:LCV589833 LMR589832:LMR589833 LWN589832:LWN589833 MGJ589832:MGJ589833 MQF589832:MQF589833 NAB589832:NAB589833 NJX589832:NJX589833 NTT589832:NTT589833 ODP589832:ODP589833 ONL589832:ONL589833 OXH589832:OXH589833 PHD589832:PHD589833 PQZ589832:PQZ589833 QAV589832:QAV589833 QKR589832:QKR589833 QUN589832:QUN589833 REJ589832:REJ589833 ROF589832:ROF589833 RYB589832:RYB589833 SHX589832:SHX589833 SRT589832:SRT589833 TBP589832:TBP589833 TLL589832:TLL589833 TVH589832:TVH589833 UFD589832:UFD589833 UOZ589832:UOZ589833 UYV589832:UYV589833 VIR589832:VIR589833 VSN589832:VSN589833 WCJ589832:WCJ589833 WMF589832:WMF589833 WWB589832:WWB589833 T655368:T655369 JP655368:JP655369 TL655368:TL655369 ADH655368:ADH655369 AND655368:AND655369 AWZ655368:AWZ655369 BGV655368:BGV655369 BQR655368:BQR655369 CAN655368:CAN655369 CKJ655368:CKJ655369 CUF655368:CUF655369 DEB655368:DEB655369 DNX655368:DNX655369 DXT655368:DXT655369 EHP655368:EHP655369 ERL655368:ERL655369 FBH655368:FBH655369 FLD655368:FLD655369 FUZ655368:FUZ655369 GEV655368:GEV655369 GOR655368:GOR655369 GYN655368:GYN655369 HIJ655368:HIJ655369 HSF655368:HSF655369 ICB655368:ICB655369 ILX655368:ILX655369 IVT655368:IVT655369 JFP655368:JFP655369 JPL655368:JPL655369 JZH655368:JZH655369 KJD655368:KJD655369 KSZ655368:KSZ655369 LCV655368:LCV655369 LMR655368:LMR655369 LWN655368:LWN655369 MGJ655368:MGJ655369 MQF655368:MQF655369 NAB655368:NAB655369 NJX655368:NJX655369 NTT655368:NTT655369 ODP655368:ODP655369 ONL655368:ONL655369 OXH655368:OXH655369 PHD655368:PHD655369 PQZ655368:PQZ655369 QAV655368:QAV655369 QKR655368:QKR655369 QUN655368:QUN655369 REJ655368:REJ655369 ROF655368:ROF655369 RYB655368:RYB655369 SHX655368:SHX655369 SRT655368:SRT655369 TBP655368:TBP655369 TLL655368:TLL655369 TVH655368:TVH655369 UFD655368:UFD655369 UOZ655368:UOZ655369 UYV655368:UYV655369 VIR655368:VIR655369 VSN655368:VSN655369 WCJ655368:WCJ655369 WMF655368:WMF655369 WWB655368:WWB655369 T720904:T720905 JP720904:JP720905 TL720904:TL720905 ADH720904:ADH720905 AND720904:AND720905 AWZ720904:AWZ720905 BGV720904:BGV720905 BQR720904:BQR720905 CAN720904:CAN720905 CKJ720904:CKJ720905 CUF720904:CUF720905 DEB720904:DEB720905 DNX720904:DNX720905 DXT720904:DXT720905 EHP720904:EHP720905 ERL720904:ERL720905 FBH720904:FBH720905 FLD720904:FLD720905 FUZ720904:FUZ720905 GEV720904:GEV720905 GOR720904:GOR720905 GYN720904:GYN720905 HIJ720904:HIJ720905 HSF720904:HSF720905 ICB720904:ICB720905 ILX720904:ILX720905 IVT720904:IVT720905 JFP720904:JFP720905 JPL720904:JPL720905 JZH720904:JZH720905 KJD720904:KJD720905 KSZ720904:KSZ720905 LCV720904:LCV720905 LMR720904:LMR720905 LWN720904:LWN720905 MGJ720904:MGJ720905 MQF720904:MQF720905 NAB720904:NAB720905 NJX720904:NJX720905 NTT720904:NTT720905 ODP720904:ODP720905 ONL720904:ONL720905 OXH720904:OXH720905 PHD720904:PHD720905 PQZ720904:PQZ720905 QAV720904:QAV720905 QKR720904:QKR720905 QUN720904:QUN720905 REJ720904:REJ720905 ROF720904:ROF720905 RYB720904:RYB720905 SHX720904:SHX720905 SRT720904:SRT720905 TBP720904:TBP720905 TLL720904:TLL720905 TVH720904:TVH720905 UFD720904:UFD720905 UOZ720904:UOZ720905 UYV720904:UYV720905 VIR720904:VIR720905 VSN720904:VSN720905 WCJ720904:WCJ720905 WMF720904:WMF720905 WWB720904:WWB720905 T786440:T786441 JP786440:JP786441 TL786440:TL786441 ADH786440:ADH786441 AND786440:AND786441 AWZ786440:AWZ786441 BGV786440:BGV786441 BQR786440:BQR786441 CAN786440:CAN786441 CKJ786440:CKJ786441 CUF786440:CUF786441 DEB786440:DEB786441 DNX786440:DNX786441 DXT786440:DXT786441 EHP786440:EHP786441 ERL786440:ERL786441 FBH786440:FBH786441 FLD786440:FLD786441 FUZ786440:FUZ786441 GEV786440:GEV786441 GOR786440:GOR786441 GYN786440:GYN786441 HIJ786440:HIJ786441 HSF786440:HSF786441 ICB786440:ICB786441 ILX786440:ILX786441 IVT786440:IVT786441 JFP786440:JFP786441 JPL786440:JPL786441 JZH786440:JZH786441 KJD786440:KJD786441 KSZ786440:KSZ786441 LCV786440:LCV786441 LMR786440:LMR786441 LWN786440:LWN786441 MGJ786440:MGJ786441 MQF786440:MQF786441 NAB786440:NAB786441 NJX786440:NJX786441 NTT786440:NTT786441 ODP786440:ODP786441 ONL786440:ONL786441 OXH786440:OXH786441 PHD786440:PHD786441 PQZ786440:PQZ786441 QAV786440:QAV786441 QKR786440:QKR786441 QUN786440:QUN786441 REJ786440:REJ786441 ROF786440:ROF786441 RYB786440:RYB786441 SHX786440:SHX786441 SRT786440:SRT786441 TBP786440:TBP786441 TLL786440:TLL786441 TVH786440:TVH786441 UFD786440:UFD786441 UOZ786440:UOZ786441 UYV786440:UYV786441 VIR786440:VIR786441 VSN786440:VSN786441 WCJ786440:WCJ786441 WMF786440:WMF786441 WWB786440:WWB786441 T851976:T851977 JP851976:JP851977 TL851976:TL851977 ADH851976:ADH851977 AND851976:AND851977 AWZ851976:AWZ851977 BGV851976:BGV851977 BQR851976:BQR851977 CAN851976:CAN851977 CKJ851976:CKJ851977 CUF851976:CUF851977 DEB851976:DEB851977 DNX851976:DNX851977 DXT851976:DXT851977 EHP851976:EHP851977 ERL851976:ERL851977 FBH851976:FBH851977 FLD851976:FLD851977 FUZ851976:FUZ851977 GEV851976:GEV851977 GOR851976:GOR851977 GYN851976:GYN851977 HIJ851976:HIJ851977 HSF851976:HSF851977 ICB851976:ICB851977 ILX851976:ILX851977 IVT851976:IVT851977 JFP851976:JFP851977 JPL851976:JPL851977 JZH851976:JZH851977 KJD851976:KJD851977 KSZ851976:KSZ851977 LCV851976:LCV851977 LMR851976:LMR851977 LWN851976:LWN851977 MGJ851976:MGJ851977 MQF851976:MQF851977 NAB851976:NAB851977 NJX851976:NJX851977 NTT851976:NTT851977 ODP851976:ODP851977 ONL851976:ONL851977 OXH851976:OXH851977 PHD851976:PHD851977 PQZ851976:PQZ851977 QAV851976:QAV851977 QKR851976:QKR851977 QUN851976:QUN851977 REJ851976:REJ851977 ROF851976:ROF851977 RYB851976:RYB851977 SHX851976:SHX851977 SRT851976:SRT851977 TBP851976:TBP851977 TLL851976:TLL851977 TVH851976:TVH851977 UFD851976:UFD851977 UOZ851976:UOZ851977 UYV851976:UYV851977 VIR851976:VIR851977 VSN851976:VSN851977 WCJ851976:WCJ851977 WMF851976:WMF851977 WWB851976:WWB851977 T917512:T917513 JP917512:JP917513 TL917512:TL917513 ADH917512:ADH917513 AND917512:AND917513 AWZ917512:AWZ917513 BGV917512:BGV917513 BQR917512:BQR917513 CAN917512:CAN917513 CKJ917512:CKJ917513 CUF917512:CUF917513 DEB917512:DEB917513 DNX917512:DNX917513 DXT917512:DXT917513 EHP917512:EHP917513 ERL917512:ERL917513 FBH917512:FBH917513 FLD917512:FLD917513 FUZ917512:FUZ917513 GEV917512:GEV917513 GOR917512:GOR917513 GYN917512:GYN917513 HIJ917512:HIJ917513 HSF917512:HSF917513 ICB917512:ICB917513 ILX917512:ILX917513 IVT917512:IVT917513 JFP917512:JFP917513 JPL917512:JPL917513 JZH917512:JZH917513 KJD917512:KJD917513 KSZ917512:KSZ917513 LCV917512:LCV917513 LMR917512:LMR917513 LWN917512:LWN917513 MGJ917512:MGJ917513 MQF917512:MQF917513 NAB917512:NAB917513 NJX917512:NJX917513 NTT917512:NTT917513 ODP917512:ODP917513 ONL917512:ONL917513 OXH917512:OXH917513 PHD917512:PHD917513 PQZ917512:PQZ917513 QAV917512:QAV917513 QKR917512:QKR917513 QUN917512:QUN917513 REJ917512:REJ917513 ROF917512:ROF917513 RYB917512:RYB917513 SHX917512:SHX917513 SRT917512:SRT917513 TBP917512:TBP917513 TLL917512:TLL917513 TVH917512:TVH917513 UFD917512:UFD917513 UOZ917512:UOZ917513 UYV917512:UYV917513 VIR917512:VIR917513 VSN917512:VSN917513 WCJ917512:WCJ917513 WMF917512:WMF917513 WWB917512:WWB917513 T983048:T983049 JP983048:JP983049 TL983048:TL983049 ADH983048:ADH983049 AND983048:AND983049 AWZ983048:AWZ983049 BGV983048:BGV983049 BQR983048:BQR983049 CAN983048:CAN983049 CKJ983048:CKJ983049 CUF983048:CUF983049 DEB983048:DEB983049 DNX983048:DNX983049 DXT983048:DXT983049 EHP983048:EHP983049 ERL983048:ERL983049 FBH983048:FBH983049 FLD983048:FLD983049 FUZ983048:FUZ983049 GEV983048:GEV983049 GOR983048:GOR983049 GYN983048:GYN983049 HIJ983048:HIJ983049 HSF983048:HSF983049 ICB983048:ICB983049 ILX983048:ILX983049 IVT983048:IVT983049 JFP983048:JFP983049 JPL983048:JPL983049 JZH983048:JZH983049 KJD983048:KJD983049 KSZ983048:KSZ983049 LCV983048:LCV983049 LMR983048:LMR983049 LWN983048:LWN983049 MGJ983048:MGJ983049 MQF983048:MQF983049 NAB983048:NAB983049 NJX983048:NJX983049 NTT983048:NTT983049 ODP983048:ODP983049 ONL983048:ONL983049 OXH983048:OXH983049 PHD983048:PHD983049 PQZ983048:PQZ983049 QAV983048:QAV983049 QKR983048:QKR983049 QUN983048:QUN983049 REJ983048:REJ983049 ROF983048:ROF983049 RYB983048:RYB983049 SHX983048:SHX983049 SRT983048:SRT983049 TBP983048:TBP983049 TLL983048:TLL983049 TVH983048:TVH983049 UFD983048:UFD983049 UOZ983048:UOZ983049 UYV983048:UYV983049 VIR983048:VIR983049 VSN983048:VSN983049 WCJ983048:WCJ983049 WMF983048:WMF983049 WWB983048:WWB983049"/>
    <dataValidation allowBlank="1" showInputMessage="1" showErrorMessage="1" prompt="Ampliación en su caso, de la &quot;FECHA DE VENCIMIENTO&quot;." 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dataValidation allowBlank="1" showInputMessage="1" showErrorMessage="1" prompt="Por lo regular el Gobierno del Estado, es el Aval de los Municipios." sqref="V8:V9 JR8:JR9 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WWD8:WWD9 V65544:V65545 JR65544:JR65545 TN65544:TN65545 ADJ65544:ADJ65545 ANF65544:ANF65545 AXB65544:AXB65545 BGX65544:BGX65545 BQT65544:BQT65545 CAP65544:CAP65545 CKL65544:CKL65545 CUH65544:CUH65545 DED65544:DED65545 DNZ65544:DNZ65545 DXV65544:DXV65545 EHR65544:EHR65545 ERN65544:ERN65545 FBJ65544:FBJ65545 FLF65544:FLF65545 FVB65544:FVB65545 GEX65544:GEX65545 GOT65544:GOT65545 GYP65544:GYP65545 HIL65544:HIL65545 HSH65544:HSH65545 ICD65544:ICD65545 ILZ65544:ILZ65545 IVV65544:IVV65545 JFR65544:JFR65545 JPN65544:JPN65545 JZJ65544:JZJ65545 KJF65544:KJF65545 KTB65544:KTB65545 LCX65544:LCX65545 LMT65544:LMT65545 LWP65544:LWP65545 MGL65544:MGL65545 MQH65544:MQH65545 NAD65544:NAD65545 NJZ65544:NJZ65545 NTV65544:NTV65545 ODR65544:ODR65545 ONN65544:ONN65545 OXJ65544:OXJ65545 PHF65544:PHF65545 PRB65544:PRB65545 QAX65544:QAX65545 QKT65544:QKT65545 QUP65544:QUP65545 REL65544:REL65545 ROH65544:ROH65545 RYD65544:RYD65545 SHZ65544:SHZ65545 SRV65544:SRV65545 TBR65544:TBR65545 TLN65544:TLN65545 TVJ65544:TVJ65545 UFF65544:UFF65545 UPB65544:UPB65545 UYX65544:UYX65545 VIT65544:VIT65545 VSP65544:VSP65545 WCL65544:WCL65545 WMH65544:WMH65545 WWD65544:WWD65545 V131080:V131081 JR131080:JR131081 TN131080:TN131081 ADJ131080:ADJ131081 ANF131080:ANF131081 AXB131080:AXB131081 BGX131080:BGX131081 BQT131080:BQT131081 CAP131080:CAP131081 CKL131080:CKL131081 CUH131080:CUH131081 DED131080:DED131081 DNZ131080:DNZ131081 DXV131080:DXV131081 EHR131080:EHR131081 ERN131080:ERN131081 FBJ131080:FBJ131081 FLF131080:FLF131081 FVB131080:FVB131081 GEX131080:GEX131081 GOT131080:GOT131081 GYP131080:GYP131081 HIL131080:HIL131081 HSH131080:HSH131081 ICD131080:ICD131081 ILZ131080:ILZ131081 IVV131080:IVV131081 JFR131080:JFR131081 JPN131080:JPN131081 JZJ131080:JZJ131081 KJF131080:KJF131081 KTB131080:KTB131081 LCX131080:LCX131081 LMT131080:LMT131081 LWP131080:LWP131081 MGL131080:MGL131081 MQH131080:MQH131081 NAD131080:NAD131081 NJZ131080:NJZ131081 NTV131080:NTV131081 ODR131080:ODR131081 ONN131080:ONN131081 OXJ131080:OXJ131081 PHF131080:PHF131081 PRB131080:PRB131081 QAX131080:QAX131081 QKT131080:QKT131081 QUP131080:QUP131081 REL131080:REL131081 ROH131080:ROH131081 RYD131080:RYD131081 SHZ131080:SHZ131081 SRV131080:SRV131081 TBR131080:TBR131081 TLN131080:TLN131081 TVJ131080:TVJ131081 UFF131080:UFF131081 UPB131080:UPB131081 UYX131080:UYX131081 VIT131080:VIT131081 VSP131080:VSP131081 WCL131080:WCL131081 WMH131080:WMH131081 WWD131080:WWD131081 V196616:V196617 JR196616:JR196617 TN196616:TN196617 ADJ196616:ADJ196617 ANF196616:ANF196617 AXB196616:AXB196617 BGX196616:BGX196617 BQT196616:BQT196617 CAP196616:CAP196617 CKL196616:CKL196617 CUH196616:CUH196617 DED196616:DED196617 DNZ196616:DNZ196617 DXV196616:DXV196617 EHR196616:EHR196617 ERN196616:ERN196617 FBJ196616:FBJ196617 FLF196616:FLF196617 FVB196616:FVB196617 GEX196616:GEX196617 GOT196616:GOT196617 GYP196616:GYP196617 HIL196616:HIL196617 HSH196616:HSH196617 ICD196616:ICD196617 ILZ196616:ILZ196617 IVV196616:IVV196617 JFR196616:JFR196617 JPN196616:JPN196617 JZJ196616:JZJ196617 KJF196616:KJF196617 KTB196616:KTB196617 LCX196616:LCX196617 LMT196616:LMT196617 LWP196616:LWP196617 MGL196616:MGL196617 MQH196616:MQH196617 NAD196616:NAD196617 NJZ196616:NJZ196617 NTV196616:NTV196617 ODR196616:ODR196617 ONN196616:ONN196617 OXJ196616:OXJ196617 PHF196616:PHF196617 PRB196616:PRB196617 QAX196616:QAX196617 QKT196616:QKT196617 QUP196616:QUP196617 REL196616:REL196617 ROH196616:ROH196617 RYD196616:RYD196617 SHZ196616:SHZ196617 SRV196616:SRV196617 TBR196616:TBR196617 TLN196616:TLN196617 TVJ196616:TVJ196617 UFF196616:UFF196617 UPB196616:UPB196617 UYX196616:UYX196617 VIT196616:VIT196617 VSP196616:VSP196617 WCL196616:WCL196617 WMH196616:WMH196617 WWD196616:WWD196617 V262152:V262153 JR262152:JR262153 TN262152:TN262153 ADJ262152:ADJ262153 ANF262152:ANF262153 AXB262152:AXB262153 BGX262152:BGX262153 BQT262152:BQT262153 CAP262152:CAP262153 CKL262152:CKL262153 CUH262152:CUH262153 DED262152:DED262153 DNZ262152:DNZ262153 DXV262152:DXV262153 EHR262152:EHR262153 ERN262152:ERN262153 FBJ262152:FBJ262153 FLF262152:FLF262153 FVB262152:FVB262153 GEX262152:GEX262153 GOT262152:GOT262153 GYP262152:GYP262153 HIL262152:HIL262153 HSH262152:HSH262153 ICD262152:ICD262153 ILZ262152:ILZ262153 IVV262152:IVV262153 JFR262152:JFR262153 JPN262152:JPN262153 JZJ262152:JZJ262153 KJF262152:KJF262153 KTB262152:KTB262153 LCX262152:LCX262153 LMT262152:LMT262153 LWP262152:LWP262153 MGL262152:MGL262153 MQH262152:MQH262153 NAD262152:NAD262153 NJZ262152:NJZ262153 NTV262152:NTV262153 ODR262152:ODR262153 ONN262152:ONN262153 OXJ262152:OXJ262153 PHF262152:PHF262153 PRB262152:PRB262153 QAX262152:QAX262153 QKT262152:QKT262153 QUP262152:QUP262153 REL262152:REL262153 ROH262152:ROH262153 RYD262152:RYD262153 SHZ262152:SHZ262153 SRV262152:SRV262153 TBR262152:TBR262153 TLN262152:TLN262153 TVJ262152:TVJ262153 UFF262152:UFF262153 UPB262152:UPB262153 UYX262152:UYX262153 VIT262152:VIT262153 VSP262152:VSP262153 WCL262152:WCL262153 WMH262152:WMH262153 WWD262152:WWD262153 V327688:V327689 JR327688:JR327689 TN327688:TN327689 ADJ327688:ADJ327689 ANF327688:ANF327689 AXB327688:AXB327689 BGX327688:BGX327689 BQT327688:BQT327689 CAP327688:CAP327689 CKL327688:CKL327689 CUH327688:CUH327689 DED327688:DED327689 DNZ327688:DNZ327689 DXV327688:DXV327689 EHR327688:EHR327689 ERN327688:ERN327689 FBJ327688:FBJ327689 FLF327688:FLF327689 FVB327688:FVB327689 GEX327688:GEX327689 GOT327688:GOT327689 GYP327688:GYP327689 HIL327688:HIL327689 HSH327688:HSH327689 ICD327688:ICD327689 ILZ327688:ILZ327689 IVV327688:IVV327689 JFR327688:JFR327689 JPN327688:JPN327689 JZJ327688:JZJ327689 KJF327688:KJF327689 KTB327688:KTB327689 LCX327688:LCX327689 LMT327688:LMT327689 LWP327688:LWP327689 MGL327688:MGL327689 MQH327688:MQH327689 NAD327688:NAD327689 NJZ327688:NJZ327689 NTV327688:NTV327689 ODR327688:ODR327689 ONN327688:ONN327689 OXJ327688:OXJ327689 PHF327688:PHF327689 PRB327688:PRB327689 QAX327688:QAX327689 QKT327688:QKT327689 QUP327688:QUP327689 REL327688:REL327689 ROH327688:ROH327689 RYD327688:RYD327689 SHZ327688:SHZ327689 SRV327688:SRV327689 TBR327688:TBR327689 TLN327688:TLN327689 TVJ327688:TVJ327689 UFF327688:UFF327689 UPB327688:UPB327689 UYX327688:UYX327689 VIT327688:VIT327689 VSP327688:VSP327689 WCL327688:WCL327689 WMH327688:WMH327689 WWD327688:WWD327689 V393224:V393225 JR393224:JR393225 TN393224:TN393225 ADJ393224:ADJ393225 ANF393224:ANF393225 AXB393224:AXB393225 BGX393224:BGX393225 BQT393224:BQT393225 CAP393224:CAP393225 CKL393224:CKL393225 CUH393224:CUH393225 DED393224:DED393225 DNZ393224:DNZ393225 DXV393224:DXV393225 EHR393224:EHR393225 ERN393224:ERN393225 FBJ393224:FBJ393225 FLF393224:FLF393225 FVB393224:FVB393225 GEX393224:GEX393225 GOT393224:GOT393225 GYP393224:GYP393225 HIL393224:HIL393225 HSH393224:HSH393225 ICD393224:ICD393225 ILZ393224:ILZ393225 IVV393224:IVV393225 JFR393224:JFR393225 JPN393224:JPN393225 JZJ393224:JZJ393225 KJF393224:KJF393225 KTB393224:KTB393225 LCX393224:LCX393225 LMT393224:LMT393225 LWP393224:LWP393225 MGL393224:MGL393225 MQH393224:MQH393225 NAD393224:NAD393225 NJZ393224:NJZ393225 NTV393224:NTV393225 ODR393224:ODR393225 ONN393224:ONN393225 OXJ393224:OXJ393225 PHF393224:PHF393225 PRB393224:PRB393225 QAX393224:QAX393225 QKT393224:QKT393225 QUP393224:QUP393225 REL393224:REL393225 ROH393224:ROH393225 RYD393224:RYD393225 SHZ393224:SHZ393225 SRV393224:SRV393225 TBR393224:TBR393225 TLN393224:TLN393225 TVJ393224:TVJ393225 UFF393224:UFF393225 UPB393224:UPB393225 UYX393224:UYX393225 VIT393224:VIT393225 VSP393224:VSP393225 WCL393224:WCL393225 WMH393224:WMH393225 WWD393224:WWD393225 V458760:V458761 JR458760:JR458761 TN458760:TN458761 ADJ458760:ADJ458761 ANF458760:ANF458761 AXB458760:AXB458761 BGX458760:BGX458761 BQT458760:BQT458761 CAP458760:CAP458761 CKL458760:CKL458761 CUH458760:CUH458761 DED458760:DED458761 DNZ458760:DNZ458761 DXV458760:DXV458761 EHR458760:EHR458761 ERN458760:ERN458761 FBJ458760:FBJ458761 FLF458760:FLF458761 FVB458760:FVB458761 GEX458760:GEX458761 GOT458760:GOT458761 GYP458760:GYP458761 HIL458760:HIL458761 HSH458760:HSH458761 ICD458760:ICD458761 ILZ458760:ILZ458761 IVV458760:IVV458761 JFR458760:JFR458761 JPN458760:JPN458761 JZJ458760:JZJ458761 KJF458760:KJF458761 KTB458760:KTB458761 LCX458760:LCX458761 LMT458760:LMT458761 LWP458760:LWP458761 MGL458760:MGL458761 MQH458760:MQH458761 NAD458760:NAD458761 NJZ458760:NJZ458761 NTV458760:NTV458761 ODR458760:ODR458761 ONN458760:ONN458761 OXJ458760:OXJ458761 PHF458760:PHF458761 PRB458760:PRB458761 QAX458760:QAX458761 QKT458760:QKT458761 QUP458760:QUP458761 REL458760:REL458761 ROH458760:ROH458761 RYD458760:RYD458761 SHZ458760:SHZ458761 SRV458760:SRV458761 TBR458760:TBR458761 TLN458760:TLN458761 TVJ458760:TVJ458761 UFF458760:UFF458761 UPB458760:UPB458761 UYX458760:UYX458761 VIT458760:VIT458761 VSP458760:VSP458761 WCL458760:WCL458761 WMH458760:WMH458761 WWD458760:WWD458761 V524296:V524297 JR524296:JR524297 TN524296:TN524297 ADJ524296:ADJ524297 ANF524296:ANF524297 AXB524296:AXB524297 BGX524296:BGX524297 BQT524296:BQT524297 CAP524296:CAP524297 CKL524296:CKL524297 CUH524296:CUH524297 DED524296:DED524297 DNZ524296:DNZ524297 DXV524296:DXV524297 EHR524296:EHR524297 ERN524296:ERN524297 FBJ524296:FBJ524297 FLF524296:FLF524297 FVB524296:FVB524297 GEX524296:GEX524297 GOT524296:GOT524297 GYP524296:GYP524297 HIL524296:HIL524297 HSH524296:HSH524297 ICD524296:ICD524297 ILZ524296:ILZ524297 IVV524296:IVV524297 JFR524296:JFR524297 JPN524296:JPN524297 JZJ524296:JZJ524297 KJF524296:KJF524297 KTB524296:KTB524297 LCX524296:LCX524297 LMT524296:LMT524297 LWP524296:LWP524297 MGL524296:MGL524297 MQH524296:MQH524297 NAD524296:NAD524297 NJZ524296:NJZ524297 NTV524296:NTV524297 ODR524296:ODR524297 ONN524296:ONN524297 OXJ524296:OXJ524297 PHF524296:PHF524297 PRB524296:PRB524297 QAX524296:QAX524297 QKT524296:QKT524297 QUP524296:QUP524297 REL524296:REL524297 ROH524296:ROH524297 RYD524296:RYD524297 SHZ524296:SHZ524297 SRV524296:SRV524297 TBR524296:TBR524297 TLN524296:TLN524297 TVJ524296:TVJ524297 UFF524296:UFF524297 UPB524296:UPB524297 UYX524296:UYX524297 VIT524296:VIT524297 VSP524296:VSP524297 WCL524296:WCL524297 WMH524296:WMH524297 WWD524296:WWD524297 V589832:V589833 JR589832:JR589833 TN589832:TN589833 ADJ589832:ADJ589833 ANF589832:ANF589833 AXB589832:AXB589833 BGX589832:BGX589833 BQT589832:BQT589833 CAP589832:CAP589833 CKL589832:CKL589833 CUH589832:CUH589833 DED589832:DED589833 DNZ589832:DNZ589833 DXV589832:DXV589833 EHR589832:EHR589833 ERN589832:ERN589833 FBJ589832:FBJ589833 FLF589832:FLF589833 FVB589832:FVB589833 GEX589832:GEX589833 GOT589832:GOT589833 GYP589832:GYP589833 HIL589832:HIL589833 HSH589832:HSH589833 ICD589832:ICD589833 ILZ589832:ILZ589833 IVV589832:IVV589833 JFR589832:JFR589833 JPN589832:JPN589833 JZJ589832:JZJ589833 KJF589832:KJF589833 KTB589832:KTB589833 LCX589832:LCX589833 LMT589832:LMT589833 LWP589832:LWP589833 MGL589832:MGL589833 MQH589832:MQH589833 NAD589832:NAD589833 NJZ589832:NJZ589833 NTV589832:NTV589833 ODR589832:ODR589833 ONN589832:ONN589833 OXJ589832:OXJ589833 PHF589832:PHF589833 PRB589832:PRB589833 QAX589832:QAX589833 QKT589832:QKT589833 QUP589832:QUP589833 REL589832:REL589833 ROH589832:ROH589833 RYD589832:RYD589833 SHZ589832:SHZ589833 SRV589832:SRV589833 TBR589832:TBR589833 TLN589832:TLN589833 TVJ589832:TVJ589833 UFF589832:UFF589833 UPB589832:UPB589833 UYX589832:UYX589833 VIT589832:VIT589833 VSP589832:VSP589833 WCL589832:WCL589833 WMH589832:WMH589833 WWD589832:WWD589833 V655368:V655369 JR655368:JR655369 TN655368:TN655369 ADJ655368:ADJ655369 ANF655368:ANF655369 AXB655368:AXB655369 BGX655368:BGX655369 BQT655368:BQT655369 CAP655368:CAP655369 CKL655368:CKL655369 CUH655368:CUH655369 DED655368:DED655369 DNZ655368:DNZ655369 DXV655368:DXV655369 EHR655368:EHR655369 ERN655368:ERN655369 FBJ655368:FBJ655369 FLF655368:FLF655369 FVB655368:FVB655369 GEX655368:GEX655369 GOT655368:GOT655369 GYP655368:GYP655369 HIL655368:HIL655369 HSH655368:HSH655369 ICD655368:ICD655369 ILZ655368:ILZ655369 IVV655368:IVV655369 JFR655368:JFR655369 JPN655368:JPN655369 JZJ655368:JZJ655369 KJF655368:KJF655369 KTB655368:KTB655369 LCX655368:LCX655369 LMT655368:LMT655369 LWP655368:LWP655369 MGL655368:MGL655369 MQH655368:MQH655369 NAD655368:NAD655369 NJZ655368:NJZ655369 NTV655368:NTV655369 ODR655368:ODR655369 ONN655368:ONN655369 OXJ655368:OXJ655369 PHF655368:PHF655369 PRB655368:PRB655369 QAX655368:QAX655369 QKT655368:QKT655369 QUP655368:QUP655369 REL655368:REL655369 ROH655368:ROH655369 RYD655368:RYD655369 SHZ655368:SHZ655369 SRV655368:SRV655369 TBR655368:TBR655369 TLN655368:TLN655369 TVJ655368:TVJ655369 UFF655368:UFF655369 UPB655368:UPB655369 UYX655368:UYX655369 VIT655368:VIT655369 VSP655368:VSP655369 WCL655368:WCL655369 WMH655368:WMH655369 WWD655368:WWD655369 V720904:V720905 JR720904:JR720905 TN720904:TN720905 ADJ720904:ADJ720905 ANF720904:ANF720905 AXB720904:AXB720905 BGX720904:BGX720905 BQT720904:BQT720905 CAP720904:CAP720905 CKL720904:CKL720905 CUH720904:CUH720905 DED720904:DED720905 DNZ720904:DNZ720905 DXV720904:DXV720905 EHR720904:EHR720905 ERN720904:ERN720905 FBJ720904:FBJ720905 FLF720904:FLF720905 FVB720904:FVB720905 GEX720904:GEX720905 GOT720904:GOT720905 GYP720904:GYP720905 HIL720904:HIL720905 HSH720904:HSH720905 ICD720904:ICD720905 ILZ720904:ILZ720905 IVV720904:IVV720905 JFR720904:JFR720905 JPN720904:JPN720905 JZJ720904:JZJ720905 KJF720904:KJF720905 KTB720904:KTB720905 LCX720904:LCX720905 LMT720904:LMT720905 LWP720904:LWP720905 MGL720904:MGL720905 MQH720904:MQH720905 NAD720904:NAD720905 NJZ720904:NJZ720905 NTV720904:NTV720905 ODR720904:ODR720905 ONN720904:ONN720905 OXJ720904:OXJ720905 PHF720904:PHF720905 PRB720904:PRB720905 QAX720904:QAX720905 QKT720904:QKT720905 QUP720904:QUP720905 REL720904:REL720905 ROH720904:ROH720905 RYD720904:RYD720905 SHZ720904:SHZ720905 SRV720904:SRV720905 TBR720904:TBR720905 TLN720904:TLN720905 TVJ720904:TVJ720905 UFF720904:UFF720905 UPB720904:UPB720905 UYX720904:UYX720905 VIT720904:VIT720905 VSP720904:VSP720905 WCL720904:WCL720905 WMH720904:WMH720905 WWD720904:WWD720905 V786440:V786441 JR786440:JR786441 TN786440:TN786441 ADJ786440:ADJ786441 ANF786440:ANF786441 AXB786440:AXB786441 BGX786440:BGX786441 BQT786440:BQT786441 CAP786440:CAP786441 CKL786440:CKL786441 CUH786440:CUH786441 DED786440:DED786441 DNZ786440:DNZ786441 DXV786440:DXV786441 EHR786440:EHR786441 ERN786440:ERN786441 FBJ786440:FBJ786441 FLF786440:FLF786441 FVB786440:FVB786441 GEX786440:GEX786441 GOT786440:GOT786441 GYP786440:GYP786441 HIL786440:HIL786441 HSH786440:HSH786441 ICD786440:ICD786441 ILZ786440:ILZ786441 IVV786440:IVV786441 JFR786440:JFR786441 JPN786440:JPN786441 JZJ786440:JZJ786441 KJF786440:KJF786441 KTB786440:KTB786441 LCX786440:LCX786441 LMT786440:LMT786441 LWP786440:LWP786441 MGL786440:MGL786441 MQH786440:MQH786441 NAD786440:NAD786441 NJZ786440:NJZ786441 NTV786440:NTV786441 ODR786440:ODR786441 ONN786440:ONN786441 OXJ786440:OXJ786441 PHF786440:PHF786441 PRB786440:PRB786441 QAX786440:QAX786441 QKT786440:QKT786441 QUP786440:QUP786441 REL786440:REL786441 ROH786440:ROH786441 RYD786440:RYD786441 SHZ786440:SHZ786441 SRV786440:SRV786441 TBR786440:TBR786441 TLN786440:TLN786441 TVJ786440:TVJ786441 UFF786440:UFF786441 UPB786440:UPB786441 UYX786440:UYX786441 VIT786440:VIT786441 VSP786440:VSP786441 WCL786440:WCL786441 WMH786440:WMH786441 WWD786440:WWD786441 V851976:V851977 JR851976:JR851977 TN851976:TN851977 ADJ851976:ADJ851977 ANF851976:ANF851977 AXB851976:AXB851977 BGX851976:BGX851977 BQT851976:BQT851977 CAP851976:CAP851977 CKL851976:CKL851977 CUH851976:CUH851977 DED851976:DED851977 DNZ851976:DNZ851977 DXV851976:DXV851977 EHR851976:EHR851977 ERN851976:ERN851977 FBJ851976:FBJ851977 FLF851976:FLF851977 FVB851976:FVB851977 GEX851976:GEX851977 GOT851976:GOT851977 GYP851976:GYP851977 HIL851976:HIL851977 HSH851976:HSH851977 ICD851976:ICD851977 ILZ851976:ILZ851977 IVV851976:IVV851977 JFR851976:JFR851977 JPN851976:JPN851977 JZJ851976:JZJ851977 KJF851976:KJF851977 KTB851976:KTB851977 LCX851976:LCX851977 LMT851976:LMT851977 LWP851976:LWP851977 MGL851976:MGL851977 MQH851976:MQH851977 NAD851976:NAD851977 NJZ851976:NJZ851977 NTV851976:NTV851977 ODR851976:ODR851977 ONN851976:ONN851977 OXJ851976:OXJ851977 PHF851976:PHF851977 PRB851976:PRB851977 QAX851976:QAX851977 QKT851976:QKT851977 QUP851976:QUP851977 REL851976:REL851977 ROH851976:ROH851977 RYD851976:RYD851977 SHZ851976:SHZ851977 SRV851976:SRV851977 TBR851976:TBR851977 TLN851976:TLN851977 TVJ851976:TVJ851977 UFF851976:UFF851977 UPB851976:UPB851977 UYX851976:UYX851977 VIT851976:VIT851977 VSP851976:VSP851977 WCL851976:WCL851977 WMH851976:WMH851977 WWD851976:WWD851977 V917512:V917513 JR917512:JR917513 TN917512:TN917513 ADJ917512:ADJ917513 ANF917512:ANF917513 AXB917512:AXB917513 BGX917512:BGX917513 BQT917512:BQT917513 CAP917512:CAP917513 CKL917512:CKL917513 CUH917512:CUH917513 DED917512:DED917513 DNZ917512:DNZ917513 DXV917512:DXV917513 EHR917512:EHR917513 ERN917512:ERN917513 FBJ917512:FBJ917513 FLF917512:FLF917513 FVB917512:FVB917513 GEX917512:GEX917513 GOT917512:GOT917513 GYP917512:GYP917513 HIL917512:HIL917513 HSH917512:HSH917513 ICD917512:ICD917513 ILZ917512:ILZ917513 IVV917512:IVV917513 JFR917512:JFR917513 JPN917512:JPN917513 JZJ917512:JZJ917513 KJF917512:KJF917513 KTB917512:KTB917513 LCX917512:LCX917513 LMT917512:LMT917513 LWP917512:LWP917513 MGL917512:MGL917513 MQH917512:MQH917513 NAD917512:NAD917513 NJZ917512:NJZ917513 NTV917512:NTV917513 ODR917512:ODR917513 ONN917512:ONN917513 OXJ917512:OXJ917513 PHF917512:PHF917513 PRB917512:PRB917513 QAX917512:QAX917513 QKT917512:QKT917513 QUP917512:QUP917513 REL917512:REL917513 ROH917512:ROH917513 RYD917512:RYD917513 SHZ917512:SHZ917513 SRV917512:SRV917513 TBR917512:TBR917513 TLN917512:TLN917513 TVJ917512:TVJ917513 UFF917512:UFF917513 UPB917512:UPB917513 UYX917512:UYX917513 VIT917512:VIT917513 VSP917512:VSP917513 WCL917512:WCL917513 WMH917512:WMH917513 WWD917512:WWD917513 V983048:V983049 JR983048:JR983049 TN983048:TN983049 ADJ983048:ADJ983049 ANF983048:ANF983049 AXB983048:AXB983049 BGX983048:BGX983049 BQT983048:BQT983049 CAP983048:CAP983049 CKL983048:CKL983049 CUH983048:CUH983049 DED983048:DED983049 DNZ983048:DNZ983049 DXV983048:DXV983049 EHR983048:EHR983049 ERN983048:ERN983049 FBJ983048:FBJ983049 FLF983048:FLF983049 FVB983048:FVB983049 GEX983048:GEX983049 GOT983048:GOT983049 GYP983048:GYP983049 HIL983048:HIL983049 HSH983048:HSH983049 ICD983048:ICD983049 ILZ983048:ILZ983049 IVV983048:IVV983049 JFR983048:JFR983049 JPN983048:JPN983049 JZJ983048:JZJ983049 KJF983048:KJF983049 KTB983048:KTB983049 LCX983048:LCX983049 LMT983048:LMT983049 LWP983048:LWP983049 MGL983048:MGL983049 MQH983048:MQH983049 NAD983048:NAD983049 NJZ983048:NJZ983049 NTV983048:NTV983049 ODR983048:ODR983049 ONN983048:ONN983049 OXJ983048:OXJ983049 PHF983048:PHF983049 PRB983048:PRB983049 QAX983048:QAX983049 QKT983048:QKT983049 QUP983048:QUP983049 REL983048:REL983049 ROH983048:ROH983049 RYD983048:RYD983049 SHZ983048:SHZ983049 SRV983048:SRV983049 TBR983048:TBR983049 TLN983048:TLN983049 TVJ983048:TVJ983049 UFF983048:UFF983049 UPB983048:UPB983049 UYX983048:UYX983049 VIT983048:VIT983049 VSP983048:VSP983049 WCL983048:WCL983049 WMH983048:WMH983049 WWD983048:WWD983049"/>
    <dataValidation allowBlank="1" showInputMessage="1" showErrorMessage="1" prompt="Documento que garantiza el compromiso de pagar la obligación. Ej. Participaciones, etc." sqref="W8:W9 JS8:JS9 TO8:TO9 ADK8:ADK9 ANG8:ANG9 AXC8:AXC9 BGY8:BGY9 BQU8:BQU9 CAQ8:CAQ9 CKM8:CKM9 CUI8:CUI9 DEE8:DEE9 DOA8:DOA9 DXW8:DXW9 EHS8:EHS9 ERO8:ERO9 FBK8:FBK9 FLG8:FLG9 FVC8:FVC9 GEY8:GEY9 GOU8:GOU9 GYQ8:GYQ9 HIM8:HIM9 HSI8:HSI9 ICE8:ICE9 IMA8:IMA9 IVW8:IVW9 JFS8:JFS9 JPO8:JPO9 JZK8:JZK9 KJG8:KJG9 KTC8:KTC9 LCY8:LCY9 LMU8:LMU9 LWQ8:LWQ9 MGM8:MGM9 MQI8:MQI9 NAE8:NAE9 NKA8:NKA9 NTW8:NTW9 ODS8:ODS9 ONO8:ONO9 OXK8:OXK9 PHG8:PHG9 PRC8:PRC9 QAY8:QAY9 QKU8:QKU9 QUQ8:QUQ9 REM8:REM9 ROI8:ROI9 RYE8:RYE9 SIA8:SIA9 SRW8:SRW9 TBS8:TBS9 TLO8:TLO9 TVK8:TVK9 UFG8:UFG9 UPC8:UPC9 UYY8:UYY9 VIU8:VIU9 VSQ8:VSQ9 WCM8:WCM9 WMI8:WMI9 WWE8:WWE9 W65544:W65545 JS65544:JS65545 TO65544:TO65545 ADK65544:ADK65545 ANG65544:ANG65545 AXC65544:AXC65545 BGY65544:BGY65545 BQU65544:BQU65545 CAQ65544:CAQ65545 CKM65544:CKM65545 CUI65544:CUI65545 DEE65544:DEE65545 DOA65544:DOA65545 DXW65544:DXW65545 EHS65544:EHS65545 ERO65544:ERO65545 FBK65544:FBK65545 FLG65544:FLG65545 FVC65544:FVC65545 GEY65544:GEY65545 GOU65544:GOU65545 GYQ65544:GYQ65545 HIM65544:HIM65545 HSI65544:HSI65545 ICE65544:ICE65545 IMA65544:IMA65545 IVW65544:IVW65545 JFS65544:JFS65545 JPO65544:JPO65545 JZK65544:JZK65545 KJG65544:KJG65545 KTC65544:KTC65545 LCY65544:LCY65545 LMU65544:LMU65545 LWQ65544:LWQ65545 MGM65544:MGM65545 MQI65544:MQI65545 NAE65544:NAE65545 NKA65544:NKA65545 NTW65544:NTW65545 ODS65544:ODS65545 ONO65544:ONO65545 OXK65544:OXK65545 PHG65544:PHG65545 PRC65544:PRC65545 QAY65544:QAY65545 QKU65544:QKU65545 QUQ65544:QUQ65545 REM65544:REM65545 ROI65544:ROI65545 RYE65544:RYE65545 SIA65544:SIA65545 SRW65544:SRW65545 TBS65544:TBS65545 TLO65544:TLO65545 TVK65544:TVK65545 UFG65544:UFG65545 UPC65544:UPC65545 UYY65544:UYY65545 VIU65544:VIU65545 VSQ65544:VSQ65545 WCM65544:WCM65545 WMI65544:WMI65545 WWE65544:WWE65545 W131080:W131081 JS131080:JS131081 TO131080:TO131081 ADK131080:ADK131081 ANG131080:ANG131081 AXC131080:AXC131081 BGY131080:BGY131081 BQU131080:BQU131081 CAQ131080:CAQ131081 CKM131080:CKM131081 CUI131080:CUI131081 DEE131080:DEE131081 DOA131080:DOA131081 DXW131080:DXW131081 EHS131080:EHS131081 ERO131080:ERO131081 FBK131080:FBK131081 FLG131080:FLG131081 FVC131080:FVC131081 GEY131080:GEY131081 GOU131080:GOU131081 GYQ131080:GYQ131081 HIM131080:HIM131081 HSI131080:HSI131081 ICE131080:ICE131081 IMA131080:IMA131081 IVW131080:IVW131081 JFS131080:JFS131081 JPO131080:JPO131081 JZK131080:JZK131081 KJG131080:KJG131081 KTC131080:KTC131081 LCY131080:LCY131081 LMU131080:LMU131081 LWQ131080:LWQ131081 MGM131080:MGM131081 MQI131080:MQI131081 NAE131080:NAE131081 NKA131080:NKA131081 NTW131080:NTW131081 ODS131080:ODS131081 ONO131080:ONO131081 OXK131080:OXK131081 PHG131080:PHG131081 PRC131080:PRC131081 QAY131080:QAY131081 QKU131080:QKU131081 QUQ131080:QUQ131081 REM131080:REM131081 ROI131080:ROI131081 RYE131080:RYE131081 SIA131080:SIA131081 SRW131080:SRW131081 TBS131080:TBS131081 TLO131080:TLO131081 TVK131080:TVK131081 UFG131080:UFG131081 UPC131080:UPC131081 UYY131080:UYY131081 VIU131080:VIU131081 VSQ131080:VSQ131081 WCM131080:WCM131081 WMI131080:WMI131081 WWE131080:WWE131081 W196616:W196617 JS196616:JS196617 TO196616:TO196617 ADK196616:ADK196617 ANG196616:ANG196617 AXC196616:AXC196617 BGY196616:BGY196617 BQU196616:BQU196617 CAQ196616:CAQ196617 CKM196616:CKM196617 CUI196616:CUI196617 DEE196616:DEE196617 DOA196616:DOA196617 DXW196616:DXW196617 EHS196616:EHS196617 ERO196616:ERO196617 FBK196616:FBK196617 FLG196616:FLG196617 FVC196616:FVC196617 GEY196616:GEY196617 GOU196616:GOU196617 GYQ196616:GYQ196617 HIM196616:HIM196617 HSI196616:HSI196617 ICE196616:ICE196617 IMA196616:IMA196617 IVW196616:IVW196617 JFS196616:JFS196617 JPO196616:JPO196617 JZK196616:JZK196617 KJG196616:KJG196617 KTC196616:KTC196617 LCY196616:LCY196617 LMU196616:LMU196617 LWQ196616:LWQ196617 MGM196616:MGM196617 MQI196616:MQI196617 NAE196616:NAE196617 NKA196616:NKA196617 NTW196616:NTW196617 ODS196616:ODS196617 ONO196616:ONO196617 OXK196616:OXK196617 PHG196616:PHG196617 PRC196616:PRC196617 QAY196616:QAY196617 QKU196616:QKU196617 QUQ196616:QUQ196617 REM196616:REM196617 ROI196616:ROI196617 RYE196616:RYE196617 SIA196616:SIA196617 SRW196616:SRW196617 TBS196616:TBS196617 TLO196616:TLO196617 TVK196616:TVK196617 UFG196616:UFG196617 UPC196616:UPC196617 UYY196616:UYY196617 VIU196616:VIU196617 VSQ196616:VSQ196617 WCM196616:WCM196617 WMI196616:WMI196617 WWE196616:WWE196617 W262152:W262153 JS262152:JS262153 TO262152:TO262153 ADK262152:ADK262153 ANG262152:ANG262153 AXC262152:AXC262153 BGY262152:BGY262153 BQU262152:BQU262153 CAQ262152:CAQ262153 CKM262152:CKM262153 CUI262152:CUI262153 DEE262152:DEE262153 DOA262152:DOA262153 DXW262152:DXW262153 EHS262152:EHS262153 ERO262152:ERO262153 FBK262152:FBK262153 FLG262152:FLG262153 FVC262152:FVC262153 GEY262152:GEY262153 GOU262152:GOU262153 GYQ262152:GYQ262153 HIM262152:HIM262153 HSI262152:HSI262153 ICE262152:ICE262153 IMA262152:IMA262153 IVW262152:IVW262153 JFS262152:JFS262153 JPO262152:JPO262153 JZK262152:JZK262153 KJG262152:KJG262153 KTC262152:KTC262153 LCY262152:LCY262153 LMU262152:LMU262153 LWQ262152:LWQ262153 MGM262152:MGM262153 MQI262152:MQI262153 NAE262152:NAE262153 NKA262152:NKA262153 NTW262152:NTW262153 ODS262152:ODS262153 ONO262152:ONO262153 OXK262152:OXK262153 PHG262152:PHG262153 PRC262152:PRC262153 QAY262152:QAY262153 QKU262152:QKU262153 QUQ262152:QUQ262153 REM262152:REM262153 ROI262152:ROI262153 RYE262152:RYE262153 SIA262152:SIA262153 SRW262152:SRW262153 TBS262152:TBS262153 TLO262152:TLO262153 TVK262152:TVK262153 UFG262152:UFG262153 UPC262152:UPC262153 UYY262152:UYY262153 VIU262152:VIU262153 VSQ262152:VSQ262153 WCM262152:WCM262153 WMI262152:WMI262153 WWE262152:WWE262153 W327688:W327689 JS327688:JS327689 TO327688:TO327689 ADK327688:ADK327689 ANG327688:ANG327689 AXC327688:AXC327689 BGY327688:BGY327689 BQU327688:BQU327689 CAQ327688:CAQ327689 CKM327688:CKM327689 CUI327688:CUI327689 DEE327688:DEE327689 DOA327688:DOA327689 DXW327688:DXW327689 EHS327688:EHS327689 ERO327688:ERO327689 FBK327688:FBK327689 FLG327688:FLG327689 FVC327688:FVC327689 GEY327688:GEY327689 GOU327688:GOU327689 GYQ327688:GYQ327689 HIM327688:HIM327689 HSI327688:HSI327689 ICE327688:ICE327689 IMA327688:IMA327689 IVW327688:IVW327689 JFS327688:JFS327689 JPO327688:JPO327689 JZK327688:JZK327689 KJG327688:KJG327689 KTC327688:KTC327689 LCY327688:LCY327689 LMU327688:LMU327689 LWQ327688:LWQ327689 MGM327688:MGM327689 MQI327688:MQI327689 NAE327688:NAE327689 NKA327688:NKA327689 NTW327688:NTW327689 ODS327688:ODS327689 ONO327688:ONO327689 OXK327688:OXK327689 PHG327688:PHG327689 PRC327688:PRC327689 QAY327688:QAY327689 QKU327688:QKU327689 QUQ327688:QUQ327689 REM327688:REM327689 ROI327688:ROI327689 RYE327688:RYE327689 SIA327688:SIA327689 SRW327688:SRW327689 TBS327688:TBS327689 TLO327688:TLO327689 TVK327688:TVK327689 UFG327688:UFG327689 UPC327688:UPC327689 UYY327688:UYY327689 VIU327688:VIU327689 VSQ327688:VSQ327689 WCM327688:WCM327689 WMI327688:WMI327689 WWE327688:WWE327689 W393224:W393225 JS393224:JS393225 TO393224:TO393225 ADK393224:ADK393225 ANG393224:ANG393225 AXC393224:AXC393225 BGY393224:BGY393225 BQU393224:BQU393225 CAQ393224:CAQ393225 CKM393224:CKM393225 CUI393224:CUI393225 DEE393224:DEE393225 DOA393224:DOA393225 DXW393224:DXW393225 EHS393224:EHS393225 ERO393224:ERO393225 FBK393224:FBK393225 FLG393224:FLG393225 FVC393224:FVC393225 GEY393224:GEY393225 GOU393224:GOU393225 GYQ393224:GYQ393225 HIM393224:HIM393225 HSI393224:HSI393225 ICE393224:ICE393225 IMA393224:IMA393225 IVW393224:IVW393225 JFS393224:JFS393225 JPO393224:JPO393225 JZK393224:JZK393225 KJG393224:KJG393225 KTC393224:KTC393225 LCY393224:LCY393225 LMU393224:LMU393225 LWQ393224:LWQ393225 MGM393224:MGM393225 MQI393224:MQI393225 NAE393224:NAE393225 NKA393224:NKA393225 NTW393224:NTW393225 ODS393224:ODS393225 ONO393224:ONO393225 OXK393224:OXK393225 PHG393224:PHG393225 PRC393224:PRC393225 QAY393224:QAY393225 QKU393224:QKU393225 QUQ393224:QUQ393225 REM393224:REM393225 ROI393224:ROI393225 RYE393224:RYE393225 SIA393224:SIA393225 SRW393224:SRW393225 TBS393224:TBS393225 TLO393224:TLO393225 TVK393224:TVK393225 UFG393224:UFG393225 UPC393224:UPC393225 UYY393224:UYY393225 VIU393224:VIU393225 VSQ393224:VSQ393225 WCM393224:WCM393225 WMI393224:WMI393225 WWE393224:WWE393225 W458760:W458761 JS458760:JS458761 TO458760:TO458761 ADK458760:ADK458761 ANG458760:ANG458761 AXC458760:AXC458761 BGY458760:BGY458761 BQU458760:BQU458761 CAQ458760:CAQ458761 CKM458760:CKM458761 CUI458760:CUI458761 DEE458760:DEE458761 DOA458760:DOA458761 DXW458760:DXW458761 EHS458760:EHS458761 ERO458760:ERO458761 FBK458760:FBK458761 FLG458760:FLG458761 FVC458760:FVC458761 GEY458760:GEY458761 GOU458760:GOU458761 GYQ458760:GYQ458761 HIM458760:HIM458761 HSI458760:HSI458761 ICE458760:ICE458761 IMA458760:IMA458761 IVW458760:IVW458761 JFS458760:JFS458761 JPO458760:JPO458761 JZK458760:JZK458761 KJG458760:KJG458761 KTC458760:KTC458761 LCY458760:LCY458761 LMU458760:LMU458761 LWQ458760:LWQ458761 MGM458760:MGM458761 MQI458760:MQI458761 NAE458760:NAE458761 NKA458760:NKA458761 NTW458760:NTW458761 ODS458760:ODS458761 ONO458760:ONO458761 OXK458760:OXK458761 PHG458760:PHG458761 PRC458760:PRC458761 QAY458760:QAY458761 QKU458760:QKU458761 QUQ458760:QUQ458761 REM458760:REM458761 ROI458760:ROI458761 RYE458760:RYE458761 SIA458760:SIA458761 SRW458760:SRW458761 TBS458760:TBS458761 TLO458760:TLO458761 TVK458760:TVK458761 UFG458760:UFG458761 UPC458760:UPC458761 UYY458760:UYY458761 VIU458760:VIU458761 VSQ458760:VSQ458761 WCM458760:WCM458761 WMI458760:WMI458761 WWE458760:WWE458761 W524296:W524297 JS524296:JS524297 TO524296:TO524297 ADK524296:ADK524297 ANG524296:ANG524297 AXC524296:AXC524297 BGY524296:BGY524297 BQU524296:BQU524297 CAQ524296:CAQ524297 CKM524296:CKM524297 CUI524296:CUI524297 DEE524296:DEE524297 DOA524296:DOA524297 DXW524296:DXW524297 EHS524296:EHS524297 ERO524296:ERO524297 FBK524296:FBK524297 FLG524296:FLG524297 FVC524296:FVC524297 GEY524296:GEY524297 GOU524296:GOU524297 GYQ524296:GYQ524297 HIM524296:HIM524297 HSI524296:HSI524297 ICE524296:ICE524297 IMA524296:IMA524297 IVW524296:IVW524297 JFS524296:JFS524297 JPO524296:JPO524297 JZK524296:JZK524297 KJG524296:KJG524297 KTC524296:KTC524297 LCY524296:LCY524297 LMU524296:LMU524297 LWQ524296:LWQ524297 MGM524296:MGM524297 MQI524296:MQI524297 NAE524296:NAE524297 NKA524296:NKA524297 NTW524296:NTW524297 ODS524296:ODS524297 ONO524296:ONO524297 OXK524296:OXK524297 PHG524296:PHG524297 PRC524296:PRC524297 QAY524296:QAY524297 QKU524296:QKU524297 QUQ524296:QUQ524297 REM524296:REM524297 ROI524296:ROI524297 RYE524296:RYE524297 SIA524296:SIA524297 SRW524296:SRW524297 TBS524296:TBS524297 TLO524296:TLO524297 TVK524296:TVK524297 UFG524296:UFG524297 UPC524296:UPC524297 UYY524296:UYY524297 VIU524296:VIU524297 VSQ524296:VSQ524297 WCM524296:WCM524297 WMI524296:WMI524297 WWE524296:WWE524297 W589832:W589833 JS589832:JS589833 TO589832:TO589833 ADK589832:ADK589833 ANG589832:ANG589833 AXC589832:AXC589833 BGY589832:BGY589833 BQU589832:BQU589833 CAQ589832:CAQ589833 CKM589832:CKM589833 CUI589832:CUI589833 DEE589832:DEE589833 DOA589832:DOA589833 DXW589832:DXW589833 EHS589832:EHS589833 ERO589832:ERO589833 FBK589832:FBK589833 FLG589832:FLG589833 FVC589832:FVC589833 GEY589832:GEY589833 GOU589832:GOU589833 GYQ589832:GYQ589833 HIM589832:HIM589833 HSI589832:HSI589833 ICE589832:ICE589833 IMA589832:IMA589833 IVW589832:IVW589833 JFS589832:JFS589833 JPO589832:JPO589833 JZK589832:JZK589833 KJG589832:KJG589833 KTC589832:KTC589833 LCY589832:LCY589833 LMU589832:LMU589833 LWQ589832:LWQ589833 MGM589832:MGM589833 MQI589832:MQI589833 NAE589832:NAE589833 NKA589832:NKA589833 NTW589832:NTW589833 ODS589832:ODS589833 ONO589832:ONO589833 OXK589832:OXK589833 PHG589832:PHG589833 PRC589832:PRC589833 QAY589832:QAY589833 QKU589832:QKU589833 QUQ589832:QUQ589833 REM589832:REM589833 ROI589832:ROI589833 RYE589832:RYE589833 SIA589832:SIA589833 SRW589832:SRW589833 TBS589832:TBS589833 TLO589832:TLO589833 TVK589832:TVK589833 UFG589832:UFG589833 UPC589832:UPC589833 UYY589832:UYY589833 VIU589832:VIU589833 VSQ589832:VSQ589833 WCM589832:WCM589833 WMI589832:WMI589833 WWE589832:WWE589833 W655368:W655369 JS655368:JS655369 TO655368:TO655369 ADK655368:ADK655369 ANG655368:ANG655369 AXC655368:AXC655369 BGY655368:BGY655369 BQU655368:BQU655369 CAQ655368:CAQ655369 CKM655368:CKM655369 CUI655368:CUI655369 DEE655368:DEE655369 DOA655368:DOA655369 DXW655368:DXW655369 EHS655368:EHS655369 ERO655368:ERO655369 FBK655368:FBK655369 FLG655368:FLG655369 FVC655368:FVC655369 GEY655368:GEY655369 GOU655368:GOU655369 GYQ655368:GYQ655369 HIM655368:HIM655369 HSI655368:HSI655369 ICE655368:ICE655369 IMA655368:IMA655369 IVW655368:IVW655369 JFS655368:JFS655369 JPO655368:JPO655369 JZK655368:JZK655369 KJG655368:KJG655369 KTC655368:KTC655369 LCY655368:LCY655369 LMU655368:LMU655369 LWQ655368:LWQ655369 MGM655368:MGM655369 MQI655368:MQI655369 NAE655368:NAE655369 NKA655368:NKA655369 NTW655368:NTW655369 ODS655368:ODS655369 ONO655368:ONO655369 OXK655368:OXK655369 PHG655368:PHG655369 PRC655368:PRC655369 QAY655368:QAY655369 QKU655368:QKU655369 QUQ655368:QUQ655369 REM655368:REM655369 ROI655368:ROI655369 RYE655368:RYE655369 SIA655368:SIA655369 SRW655368:SRW655369 TBS655368:TBS655369 TLO655368:TLO655369 TVK655368:TVK655369 UFG655368:UFG655369 UPC655368:UPC655369 UYY655368:UYY655369 VIU655368:VIU655369 VSQ655368:VSQ655369 WCM655368:WCM655369 WMI655368:WMI655369 WWE655368:WWE655369 W720904:W720905 JS720904:JS720905 TO720904:TO720905 ADK720904:ADK720905 ANG720904:ANG720905 AXC720904:AXC720905 BGY720904:BGY720905 BQU720904:BQU720905 CAQ720904:CAQ720905 CKM720904:CKM720905 CUI720904:CUI720905 DEE720904:DEE720905 DOA720904:DOA720905 DXW720904:DXW720905 EHS720904:EHS720905 ERO720904:ERO720905 FBK720904:FBK720905 FLG720904:FLG720905 FVC720904:FVC720905 GEY720904:GEY720905 GOU720904:GOU720905 GYQ720904:GYQ720905 HIM720904:HIM720905 HSI720904:HSI720905 ICE720904:ICE720905 IMA720904:IMA720905 IVW720904:IVW720905 JFS720904:JFS720905 JPO720904:JPO720905 JZK720904:JZK720905 KJG720904:KJG720905 KTC720904:KTC720905 LCY720904:LCY720905 LMU720904:LMU720905 LWQ720904:LWQ720905 MGM720904:MGM720905 MQI720904:MQI720905 NAE720904:NAE720905 NKA720904:NKA720905 NTW720904:NTW720905 ODS720904:ODS720905 ONO720904:ONO720905 OXK720904:OXK720905 PHG720904:PHG720905 PRC720904:PRC720905 QAY720904:QAY720905 QKU720904:QKU720905 QUQ720904:QUQ720905 REM720904:REM720905 ROI720904:ROI720905 RYE720904:RYE720905 SIA720904:SIA720905 SRW720904:SRW720905 TBS720904:TBS720905 TLO720904:TLO720905 TVK720904:TVK720905 UFG720904:UFG720905 UPC720904:UPC720905 UYY720904:UYY720905 VIU720904:VIU720905 VSQ720904:VSQ720905 WCM720904:WCM720905 WMI720904:WMI720905 WWE720904:WWE720905 W786440:W786441 JS786440:JS786441 TO786440:TO786441 ADK786440:ADK786441 ANG786440:ANG786441 AXC786440:AXC786441 BGY786440:BGY786441 BQU786440:BQU786441 CAQ786440:CAQ786441 CKM786440:CKM786441 CUI786440:CUI786441 DEE786440:DEE786441 DOA786440:DOA786441 DXW786440:DXW786441 EHS786440:EHS786441 ERO786440:ERO786441 FBK786440:FBK786441 FLG786440:FLG786441 FVC786440:FVC786441 GEY786440:GEY786441 GOU786440:GOU786441 GYQ786440:GYQ786441 HIM786440:HIM786441 HSI786440:HSI786441 ICE786440:ICE786441 IMA786440:IMA786441 IVW786440:IVW786441 JFS786440:JFS786441 JPO786440:JPO786441 JZK786440:JZK786441 KJG786440:KJG786441 KTC786440:KTC786441 LCY786440:LCY786441 LMU786440:LMU786441 LWQ786440:LWQ786441 MGM786440:MGM786441 MQI786440:MQI786441 NAE786440:NAE786441 NKA786440:NKA786441 NTW786440:NTW786441 ODS786440:ODS786441 ONO786440:ONO786441 OXK786440:OXK786441 PHG786440:PHG786441 PRC786440:PRC786441 QAY786440:QAY786441 QKU786440:QKU786441 QUQ786440:QUQ786441 REM786440:REM786441 ROI786440:ROI786441 RYE786440:RYE786441 SIA786440:SIA786441 SRW786440:SRW786441 TBS786440:TBS786441 TLO786440:TLO786441 TVK786440:TVK786441 UFG786440:UFG786441 UPC786440:UPC786441 UYY786440:UYY786441 VIU786440:VIU786441 VSQ786440:VSQ786441 WCM786440:WCM786441 WMI786440:WMI786441 WWE786440:WWE786441 W851976:W851977 JS851976:JS851977 TO851976:TO851977 ADK851976:ADK851977 ANG851976:ANG851977 AXC851976:AXC851977 BGY851976:BGY851977 BQU851976:BQU851977 CAQ851976:CAQ851977 CKM851976:CKM851977 CUI851976:CUI851977 DEE851976:DEE851977 DOA851976:DOA851977 DXW851976:DXW851977 EHS851976:EHS851977 ERO851976:ERO851977 FBK851976:FBK851977 FLG851976:FLG851977 FVC851976:FVC851977 GEY851976:GEY851977 GOU851976:GOU851977 GYQ851976:GYQ851977 HIM851976:HIM851977 HSI851976:HSI851977 ICE851976:ICE851977 IMA851976:IMA851977 IVW851976:IVW851977 JFS851976:JFS851977 JPO851976:JPO851977 JZK851976:JZK851977 KJG851976:KJG851977 KTC851976:KTC851977 LCY851976:LCY851977 LMU851976:LMU851977 LWQ851976:LWQ851977 MGM851976:MGM851977 MQI851976:MQI851977 NAE851976:NAE851977 NKA851976:NKA851977 NTW851976:NTW851977 ODS851976:ODS851977 ONO851976:ONO851977 OXK851976:OXK851977 PHG851976:PHG851977 PRC851976:PRC851977 QAY851976:QAY851977 QKU851976:QKU851977 QUQ851976:QUQ851977 REM851976:REM851977 ROI851976:ROI851977 RYE851976:RYE851977 SIA851976:SIA851977 SRW851976:SRW851977 TBS851976:TBS851977 TLO851976:TLO851977 TVK851976:TVK851977 UFG851976:UFG851977 UPC851976:UPC851977 UYY851976:UYY851977 VIU851976:VIU851977 VSQ851976:VSQ851977 WCM851976:WCM851977 WMI851976:WMI851977 WWE851976:WWE851977 W917512:W917513 JS917512:JS917513 TO917512:TO917513 ADK917512:ADK917513 ANG917512:ANG917513 AXC917512:AXC917513 BGY917512:BGY917513 BQU917512:BQU917513 CAQ917512:CAQ917513 CKM917512:CKM917513 CUI917512:CUI917513 DEE917512:DEE917513 DOA917512:DOA917513 DXW917512:DXW917513 EHS917512:EHS917513 ERO917512:ERO917513 FBK917512:FBK917513 FLG917512:FLG917513 FVC917512:FVC917513 GEY917512:GEY917513 GOU917512:GOU917513 GYQ917512:GYQ917513 HIM917512:HIM917513 HSI917512:HSI917513 ICE917512:ICE917513 IMA917512:IMA917513 IVW917512:IVW917513 JFS917512:JFS917513 JPO917512:JPO917513 JZK917512:JZK917513 KJG917512:KJG917513 KTC917512:KTC917513 LCY917512:LCY917513 LMU917512:LMU917513 LWQ917512:LWQ917513 MGM917512:MGM917513 MQI917512:MQI917513 NAE917512:NAE917513 NKA917512:NKA917513 NTW917512:NTW917513 ODS917512:ODS917513 ONO917512:ONO917513 OXK917512:OXK917513 PHG917512:PHG917513 PRC917512:PRC917513 QAY917512:QAY917513 QKU917512:QKU917513 QUQ917512:QUQ917513 REM917512:REM917513 ROI917512:ROI917513 RYE917512:RYE917513 SIA917512:SIA917513 SRW917512:SRW917513 TBS917512:TBS917513 TLO917512:TLO917513 TVK917512:TVK917513 UFG917512:UFG917513 UPC917512:UPC917513 UYY917512:UYY917513 VIU917512:VIU917513 VSQ917512:VSQ917513 WCM917512:WCM917513 WMI917512:WMI917513 WWE917512:WWE917513 W983048:W983049 JS983048:JS983049 TO983048:TO983049 ADK983048:ADK983049 ANG983048:ANG983049 AXC983048:AXC983049 BGY983048:BGY983049 BQU983048:BQU983049 CAQ983048:CAQ983049 CKM983048:CKM983049 CUI983048:CUI983049 DEE983048:DEE983049 DOA983048:DOA983049 DXW983048:DXW983049 EHS983048:EHS983049 ERO983048:ERO983049 FBK983048:FBK983049 FLG983048:FLG983049 FVC983048:FVC983049 GEY983048:GEY983049 GOU983048:GOU983049 GYQ983048:GYQ983049 HIM983048:HIM983049 HSI983048:HSI983049 ICE983048:ICE983049 IMA983048:IMA983049 IVW983048:IVW983049 JFS983048:JFS983049 JPO983048:JPO983049 JZK983048:JZK983049 KJG983048:KJG983049 KTC983048:KTC983049 LCY983048:LCY983049 LMU983048:LMU983049 LWQ983048:LWQ983049 MGM983048:MGM983049 MQI983048:MQI983049 NAE983048:NAE983049 NKA983048:NKA983049 NTW983048:NTW983049 ODS983048:ODS983049 ONO983048:ONO983049 OXK983048:OXK983049 PHG983048:PHG983049 PRC983048:PRC983049 QAY983048:QAY983049 QKU983048:QKU983049 QUQ983048:QUQ983049 REM983048:REM983049 ROI983048:ROI983049 RYE983048:RYE983049 SIA983048:SIA983049 SRW983048:SRW983049 TBS983048:TBS983049 TLO983048:TLO983049 TVK983048:TVK983049 UFG983048:UFG983049 UPC983048:UPC983049 UYY983048:UYY983049 VIU983048:VIU983049 VSQ983048:VSQ983049 WCM983048:WCM983049 WMI983048:WMI983049 WWE983048:WWE983049"/>
    <dataValidation allowBlank="1" showInputMessage="1" showErrorMessage="1" prompt="Especificar la fuente del ingreso con el que se cubrirá el financiamiento." sqref="X8:X9 JT8:JT9 TP8:TP9 ADL8:ADL9 ANH8:ANH9 AXD8:AXD9 BGZ8:BGZ9 BQV8:BQV9 CAR8:CAR9 CKN8:CKN9 CUJ8:CUJ9 DEF8:DEF9 DOB8:DOB9 DXX8:DXX9 EHT8:EHT9 ERP8:ERP9 FBL8:FBL9 FLH8:FLH9 FVD8:FVD9 GEZ8:GEZ9 GOV8:GOV9 GYR8:GYR9 HIN8:HIN9 HSJ8:HSJ9 ICF8:ICF9 IMB8:IMB9 IVX8:IVX9 JFT8:JFT9 JPP8:JPP9 JZL8:JZL9 KJH8:KJH9 KTD8:KTD9 LCZ8:LCZ9 LMV8:LMV9 LWR8:LWR9 MGN8:MGN9 MQJ8:MQJ9 NAF8:NAF9 NKB8:NKB9 NTX8:NTX9 ODT8:ODT9 ONP8:ONP9 OXL8:OXL9 PHH8:PHH9 PRD8:PRD9 QAZ8:QAZ9 QKV8:QKV9 QUR8:QUR9 REN8:REN9 ROJ8:ROJ9 RYF8:RYF9 SIB8:SIB9 SRX8:SRX9 TBT8:TBT9 TLP8:TLP9 TVL8:TVL9 UFH8:UFH9 UPD8:UPD9 UYZ8:UYZ9 VIV8:VIV9 VSR8:VSR9 WCN8:WCN9 WMJ8:WMJ9 WWF8:WWF9 X65544:X65545 JT65544:JT65545 TP65544:TP65545 ADL65544:ADL65545 ANH65544:ANH65545 AXD65544:AXD65545 BGZ65544:BGZ65545 BQV65544:BQV65545 CAR65544:CAR65545 CKN65544:CKN65545 CUJ65544:CUJ65545 DEF65544:DEF65545 DOB65544:DOB65545 DXX65544:DXX65545 EHT65544:EHT65545 ERP65544:ERP65545 FBL65544:FBL65545 FLH65544:FLH65545 FVD65544:FVD65545 GEZ65544:GEZ65545 GOV65544:GOV65545 GYR65544:GYR65545 HIN65544:HIN65545 HSJ65544:HSJ65545 ICF65544:ICF65545 IMB65544:IMB65545 IVX65544:IVX65545 JFT65544:JFT65545 JPP65544:JPP65545 JZL65544:JZL65545 KJH65544:KJH65545 KTD65544:KTD65545 LCZ65544:LCZ65545 LMV65544:LMV65545 LWR65544:LWR65545 MGN65544:MGN65545 MQJ65544:MQJ65545 NAF65544:NAF65545 NKB65544:NKB65545 NTX65544:NTX65545 ODT65544:ODT65545 ONP65544:ONP65545 OXL65544:OXL65545 PHH65544:PHH65545 PRD65544:PRD65545 QAZ65544:QAZ65545 QKV65544:QKV65545 QUR65544:QUR65545 REN65544:REN65545 ROJ65544:ROJ65545 RYF65544:RYF65545 SIB65544:SIB65545 SRX65544:SRX65545 TBT65544:TBT65545 TLP65544:TLP65545 TVL65544:TVL65545 UFH65544:UFH65545 UPD65544:UPD65545 UYZ65544:UYZ65545 VIV65544:VIV65545 VSR65544:VSR65545 WCN65544:WCN65545 WMJ65544:WMJ65545 WWF65544:WWF65545 X131080:X131081 JT131080:JT131081 TP131080:TP131081 ADL131080:ADL131081 ANH131080:ANH131081 AXD131080:AXD131081 BGZ131080:BGZ131081 BQV131080:BQV131081 CAR131080:CAR131081 CKN131080:CKN131081 CUJ131080:CUJ131081 DEF131080:DEF131081 DOB131080:DOB131081 DXX131080:DXX131081 EHT131080:EHT131081 ERP131080:ERP131081 FBL131080:FBL131081 FLH131080:FLH131081 FVD131080:FVD131081 GEZ131080:GEZ131081 GOV131080:GOV131081 GYR131080:GYR131081 HIN131080:HIN131081 HSJ131080:HSJ131081 ICF131080:ICF131081 IMB131080:IMB131081 IVX131080:IVX131081 JFT131080:JFT131081 JPP131080:JPP131081 JZL131080:JZL131081 KJH131080:KJH131081 KTD131080:KTD131081 LCZ131080:LCZ131081 LMV131080:LMV131081 LWR131080:LWR131081 MGN131080:MGN131081 MQJ131080:MQJ131081 NAF131080:NAF131081 NKB131080:NKB131081 NTX131080:NTX131081 ODT131080:ODT131081 ONP131080:ONP131081 OXL131080:OXL131081 PHH131080:PHH131081 PRD131080:PRD131081 QAZ131080:QAZ131081 QKV131080:QKV131081 QUR131080:QUR131081 REN131080:REN131081 ROJ131080:ROJ131081 RYF131080:RYF131081 SIB131080:SIB131081 SRX131080:SRX131081 TBT131080:TBT131081 TLP131080:TLP131081 TVL131080:TVL131081 UFH131080:UFH131081 UPD131080:UPD131081 UYZ131080:UYZ131081 VIV131080:VIV131081 VSR131080:VSR131081 WCN131080:WCN131081 WMJ131080:WMJ131081 WWF131080:WWF131081 X196616:X196617 JT196616:JT196617 TP196616:TP196617 ADL196616:ADL196617 ANH196616:ANH196617 AXD196616:AXD196617 BGZ196616:BGZ196617 BQV196616:BQV196617 CAR196616:CAR196617 CKN196616:CKN196617 CUJ196616:CUJ196617 DEF196616:DEF196617 DOB196616:DOB196617 DXX196616:DXX196617 EHT196616:EHT196617 ERP196616:ERP196617 FBL196616:FBL196617 FLH196616:FLH196617 FVD196616:FVD196617 GEZ196616:GEZ196617 GOV196616:GOV196617 GYR196616:GYR196617 HIN196616:HIN196617 HSJ196616:HSJ196617 ICF196616:ICF196617 IMB196616:IMB196617 IVX196616:IVX196617 JFT196616:JFT196617 JPP196616:JPP196617 JZL196616:JZL196617 KJH196616:KJH196617 KTD196616:KTD196617 LCZ196616:LCZ196617 LMV196616:LMV196617 LWR196616:LWR196617 MGN196616:MGN196617 MQJ196616:MQJ196617 NAF196616:NAF196617 NKB196616:NKB196617 NTX196616:NTX196617 ODT196616:ODT196617 ONP196616:ONP196617 OXL196616:OXL196617 PHH196616:PHH196617 PRD196616:PRD196617 QAZ196616:QAZ196617 QKV196616:QKV196617 QUR196616:QUR196617 REN196616:REN196617 ROJ196616:ROJ196617 RYF196616:RYF196617 SIB196616:SIB196617 SRX196616:SRX196617 TBT196616:TBT196617 TLP196616:TLP196617 TVL196616:TVL196617 UFH196616:UFH196617 UPD196616:UPD196617 UYZ196616:UYZ196617 VIV196616:VIV196617 VSR196616:VSR196617 WCN196616:WCN196617 WMJ196616:WMJ196617 WWF196616:WWF196617 X262152:X262153 JT262152:JT262153 TP262152:TP262153 ADL262152:ADL262153 ANH262152:ANH262153 AXD262152:AXD262153 BGZ262152:BGZ262153 BQV262152:BQV262153 CAR262152:CAR262153 CKN262152:CKN262153 CUJ262152:CUJ262153 DEF262152:DEF262153 DOB262152:DOB262153 DXX262152:DXX262153 EHT262152:EHT262153 ERP262152:ERP262153 FBL262152:FBL262153 FLH262152:FLH262153 FVD262152:FVD262153 GEZ262152:GEZ262153 GOV262152:GOV262153 GYR262152:GYR262153 HIN262152:HIN262153 HSJ262152:HSJ262153 ICF262152:ICF262153 IMB262152:IMB262153 IVX262152:IVX262153 JFT262152:JFT262153 JPP262152:JPP262153 JZL262152:JZL262153 KJH262152:KJH262153 KTD262152:KTD262153 LCZ262152:LCZ262153 LMV262152:LMV262153 LWR262152:LWR262153 MGN262152:MGN262153 MQJ262152:MQJ262153 NAF262152:NAF262153 NKB262152:NKB262153 NTX262152:NTX262153 ODT262152:ODT262153 ONP262152:ONP262153 OXL262152:OXL262153 PHH262152:PHH262153 PRD262152:PRD262153 QAZ262152:QAZ262153 QKV262152:QKV262153 QUR262152:QUR262153 REN262152:REN262153 ROJ262152:ROJ262153 RYF262152:RYF262153 SIB262152:SIB262153 SRX262152:SRX262153 TBT262152:TBT262153 TLP262152:TLP262153 TVL262152:TVL262153 UFH262152:UFH262153 UPD262152:UPD262153 UYZ262152:UYZ262153 VIV262152:VIV262153 VSR262152:VSR262153 WCN262152:WCN262153 WMJ262152:WMJ262153 WWF262152:WWF262153 X327688:X327689 JT327688:JT327689 TP327688:TP327689 ADL327688:ADL327689 ANH327688:ANH327689 AXD327688:AXD327689 BGZ327688:BGZ327689 BQV327688:BQV327689 CAR327688:CAR327689 CKN327688:CKN327689 CUJ327688:CUJ327689 DEF327688:DEF327689 DOB327688:DOB327689 DXX327688:DXX327689 EHT327688:EHT327689 ERP327688:ERP327689 FBL327688:FBL327689 FLH327688:FLH327689 FVD327688:FVD327689 GEZ327688:GEZ327689 GOV327688:GOV327689 GYR327688:GYR327689 HIN327688:HIN327689 HSJ327688:HSJ327689 ICF327688:ICF327689 IMB327688:IMB327689 IVX327688:IVX327689 JFT327688:JFT327689 JPP327688:JPP327689 JZL327688:JZL327689 KJH327688:KJH327689 KTD327688:KTD327689 LCZ327688:LCZ327689 LMV327688:LMV327689 LWR327688:LWR327689 MGN327688:MGN327689 MQJ327688:MQJ327689 NAF327688:NAF327689 NKB327688:NKB327689 NTX327688:NTX327689 ODT327688:ODT327689 ONP327688:ONP327689 OXL327688:OXL327689 PHH327688:PHH327689 PRD327688:PRD327689 QAZ327688:QAZ327689 QKV327688:QKV327689 QUR327688:QUR327689 REN327688:REN327689 ROJ327688:ROJ327689 RYF327688:RYF327689 SIB327688:SIB327689 SRX327688:SRX327689 TBT327688:TBT327689 TLP327688:TLP327689 TVL327688:TVL327689 UFH327688:UFH327689 UPD327688:UPD327689 UYZ327688:UYZ327689 VIV327688:VIV327689 VSR327688:VSR327689 WCN327688:WCN327689 WMJ327688:WMJ327689 WWF327688:WWF327689 X393224:X393225 JT393224:JT393225 TP393224:TP393225 ADL393224:ADL393225 ANH393224:ANH393225 AXD393224:AXD393225 BGZ393224:BGZ393225 BQV393224:BQV393225 CAR393224:CAR393225 CKN393224:CKN393225 CUJ393224:CUJ393225 DEF393224:DEF393225 DOB393224:DOB393225 DXX393224:DXX393225 EHT393224:EHT393225 ERP393224:ERP393225 FBL393224:FBL393225 FLH393224:FLH393225 FVD393224:FVD393225 GEZ393224:GEZ393225 GOV393224:GOV393225 GYR393224:GYR393225 HIN393224:HIN393225 HSJ393224:HSJ393225 ICF393224:ICF393225 IMB393224:IMB393225 IVX393224:IVX393225 JFT393224:JFT393225 JPP393224:JPP393225 JZL393224:JZL393225 KJH393224:KJH393225 KTD393224:KTD393225 LCZ393224:LCZ393225 LMV393224:LMV393225 LWR393224:LWR393225 MGN393224:MGN393225 MQJ393224:MQJ393225 NAF393224:NAF393225 NKB393224:NKB393225 NTX393224:NTX393225 ODT393224:ODT393225 ONP393224:ONP393225 OXL393224:OXL393225 PHH393224:PHH393225 PRD393224:PRD393225 QAZ393224:QAZ393225 QKV393224:QKV393225 QUR393224:QUR393225 REN393224:REN393225 ROJ393224:ROJ393225 RYF393224:RYF393225 SIB393224:SIB393225 SRX393224:SRX393225 TBT393224:TBT393225 TLP393224:TLP393225 TVL393224:TVL393225 UFH393224:UFH393225 UPD393224:UPD393225 UYZ393224:UYZ393225 VIV393224:VIV393225 VSR393224:VSR393225 WCN393224:WCN393225 WMJ393224:WMJ393225 WWF393224:WWF393225 X458760:X458761 JT458760:JT458761 TP458760:TP458761 ADL458760:ADL458761 ANH458760:ANH458761 AXD458760:AXD458761 BGZ458760:BGZ458761 BQV458760:BQV458761 CAR458760:CAR458761 CKN458760:CKN458761 CUJ458760:CUJ458761 DEF458760:DEF458761 DOB458760:DOB458761 DXX458760:DXX458761 EHT458760:EHT458761 ERP458760:ERP458761 FBL458760:FBL458761 FLH458760:FLH458761 FVD458760:FVD458761 GEZ458760:GEZ458761 GOV458760:GOV458761 GYR458760:GYR458761 HIN458760:HIN458761 HSJ458760:HSJ458761 ICF458760:ICF458761 IMB458760:IMB458761 IVX458760:IVX458761 JFT458760:JFT458761 JPP458760:JPP458761 JZL458760:JZL458761 KJH458760:KJH458761 KTD458760:KTD458761 LCZ458760:LCZ458761 LMV458760:LMV458761 LWR458760:LWR458761 MGN458760:MGN458761 MQJ458760:MQJ458761 NAF458760:NAF458761 NKB458760:NKB458761 NTX458760:NTX458761 ODT458760:ODT458761 ONP458760:ONP458761 OXL458760:OXL458761 PHH458760:PHH458761 PRD458760:PRD458761 QAZ458760:QAZ458761 QKV458760:QKV458761 QUR458760:QUR458761 REN458760:REN458761 ROJ458760:ROJ458761 RYF458760:RYF458761 SIB458760:SIB458761 SRX458760:SRX458761 TBT458760:TBT458761 TLP458760:TLP458761 TVL458760:TVL458761 UFH458760:UFH458761 UPD458760:UPD458761 UYZ458760:UYZ458761 VIV458760:VIV458761 VSR458760:VSR458761 WCN458760:WCN458761 WMJ458760:WMJ458761 WWF458760:WWF458761 X524296:X524297 JT524296:JT524297 TP524296:TP524297 ADL524296:ADL524297 ANH524296:ANH524297 AXD524296:AXD524297 BGZ524296:BGZ524297 BQV524296:BQV524297 CAR524296:CAR524297 CKN524296:CKN524297 CUJ524296:CUJ524297 DEF524296:DEF524297 DOB524296:DOB524297 DXX524296:DXX524297 EHT524296:EHT524297 ERP524296:ERP524297 FBL524296:FBL524297 FLH524296:FLH524297 FVD524296:FVD524297 GEZ524296:GEZ524297 GOV524296:GOV524297 GYR524296:GYR524297 HIN524296:HIN524297 HSJ524296:HSJ524297 ICF524296:ICF524297 IMB524296:IMB524297 IVX524296:IVX524297 JFT524296:JFT524297 JPP524296:JPP524297 JZL524296:JZL524297 KJH524296:KJH524297 KTD524296:KTD524297 LCZ524296:LCZ524297 LMV524296:LMV524297 LWR524296:LWR524297 MGN524296:MGN524297 MQJ524296:MQJ524297 NAF524296:NAF524297 NKB524296:NKB524297 NTX524296:NTX524297 ODT524296:ODT524297 ONP524296:ONP524297 OXL524296:OXL524297 PHH524296:PHH524297 PRD524296:PRD524297 QAZ524296:QAZ524297 QKV524296:QKV524297 QUR524296:QUR524297 REN524296:REN524297 ROJ524296:ROJ524297 RYF524296:RYF524297 SIB524296:SIB524297 SRX524296:SRX524297 TBT524296:TBT524297 TLP524296:TLP524297 TVL524296:TVL524297 UFH524296:UFH524297 UPD524296:UPD524297 UYZ524296:UYZ524297 VIV524296:VIV524297 VSR524296:VSR524297 WCN524296:WCN524297 WMJ524296:WMJ524297 WWF524296:WWF524297 X589832:X589833 JT589832:JT589833 TP589832:TP589833 ADL589832:ADL589833 ANH589832:ANH589833 AXD589832:AXD589833 BGZ589832:BGZ589833 BQV589832:BQV589833 CAR589832:CAR589833 CKN589832:CKN589833 CUJ589832:CUJ589833 DEF589832:DEF589833 DOB589832:DOB589833 DXX589832:DXX589833 EHT589832:EHT589833 ERP589832:ERP589833 FBL589832:FBL589833 FLH589832:FLH589833 FVD589832:FVD589833 GEZ589832:GEZ589833 GOV589832:GOV589833 GYR589832:GYR589833 HIN589832:HIN589833 HSJ589832:HSJ589833 ICF589832:ICF589833 IMB589832:IMB589833 IVX589832:IVX589833 JFT589832:JFT589833 JPP589832:JPP589833 JZL589832:JZL589833 KJH589832:KJH589833 KTD589832:KTD589833 LCZ589832:LCZ589833 LMV589832:LMV589833 LWR589832:LWR589833 MGN589832:MGN589833 MQJ589832:MQJ589833 NAF589832:NAF589833 NKB589832:NKB589833 NTX589832:NTX589833 ODT589832:ODT589833 ONP589832:ONP589833 OXL589832:OXL589833 PHH589832:PHH589833 PRD589832:PRD589833 QAZ589832:QAZ589833 QKV589832:QKV589833 QUR589832:QUR589833 REN589832:REN589833 ROJ589832:ROJ589833 RYF589832:RYF589833 SIB589832:SIB589833 SRX589832:SRX589833 TBT589832:TBT589833 TLP589832:TLP589833 TVL589832:TVL589833 UFH589832:UFH589833 UPD589832:UPD589833 UYZ589832:UYZ589833 VIV589832:VIV589833 VSR589832:VSR589833 WCN589832:WCN589833 WMJ589832:WMJ589833 WWF589832:WWF589833 X655368:X655369 JT655368:JT655369 TP655368:TP655369 ADL655368:ADL655369 ANH655368:ANH655369 AXD655368:AXD655369 BGZ655368:BGZ655369 BQV655368:BQV655369 CAR655368:CAR655369 CKN655368:CKN655369 CUJ655368:CUJ655369 DEF655368:DEF655369 DOB655368:DOB655369 DXX655368:DXX655369 EHT655368:EHT655369 ERP655368:ERP655369 FBL655368:FBL655369 FLH655368:FLH655369 FVD655368:FVD655369 GEZ655368:GEZ655369 GOV655368:GOV655369 GYR655368:GYR655369 HIN655368:HIN655369 HSJ655368:HSJ655369 ICF655368:ICF655369 IMB655368:IMB655369 IVX655368:IVX655369 JFT655368:JFT655369 JPP655368:JPP655369 JZL655368:JZL655369 KJH655368:KJH655369 KTD655368:KTD655369 LCZ655368:LCZ655369 LMV655368:LMV655369 LWR655368:LWR655369 MGN655368:MGN655369 MQJ655368:MQJ655369 NAF655368:NAF655369 NKB655368:NKB655369 NTX655368:NTX655369 ODT655368:ODT655369 ONP655368:ONP655369 OXL655368:OXL655369 PHH655368:PHH655369 PRD655368:PRD655369 QAZ655368:QAZ655369 QKV655368:QKV655369 QUR655368:QUR655369 REN655368:REN655369 ROJ655368:ROJ655369 RYF655368:RYF655369 SIB655368:SIB655369 SRX655368:SRX655369 TBT655368:TBT655369 TLP655368:TLP655369 TVL655368:TVL655369 UFH655368:UFH655369 UPD655368:UPD655369 UYZ655368:UYZ655369 VIV655368:VIV655369 VSR655368:VSR655369 WCN655368:WCN655369 WMJ655368:WMJ655369 WWF655368:WWF655369 X720904:X720905 JT720904:JT720905 TP720904:TP720905 ADL720904:ADL720905 ANH720904:ANH720905 AXD720904:AXD720905 BGZ720904:BGZ720905 BQV720904:BQV720905 CAR720904:CAR720905 CKN720904:CKN720905 CUJ720904:CUJ720905 DEF720904:DEF720905 DOB720904:DOB720905 DXX720904:DXX720905 EHT720904:EHT720905 ERP720904:ERP720905 FBL720904:FBL720905 FLH720904:FLH720905 FVD720904:FVD720905 GEZ720904:GEZ720905 GOV720904:GOV720905 GYR720904:GYR720905 HIN720904:HIN720905 HSJ720904:HSJ720905 ICF720904:ICF720905 IMB720904:IMB720905 IVX720904:IVX720905 JFT720904:JFT720905 JPP720904:JPP720905 JZL720904:JZL720905 KJH720904:KJH720905 KTD720904:KTD720905 LCZ720904:LCZ720905 LMV720904:LMV720905 LWR720904:LWR720905 MGN720904:MGN720905 MQJ720904:MQJ720905 NAF720904:NAF720905 NKB720904:NKB720905 NTX720904:NTX720905 ODT720904:ODT720905 ONP720904:ONP720905 OXL720904:OXL720905 PHH720904:PHH720905 PRD720904:PRD720905 QAZ720904:QAZ720905 QKV720904:QKV720905 QUR720904:QUR720905 REN720904:REN720905 ROJ720904:ROJ720905 RYF720904:RYF720905 SIB720904:SIB720905 SRX720904:SRX720905 TBT720904:TBT720905 TLP720904:TLP720905 TVL720904:TVL720905 UFH720904:UFH720905 UPD720904:UPD720905 UYZ720904:UYZ720905 VIV720904:VIV720905 VSR720904:VSR720905 WCN720904:WCN720905 WMJ720904:WMJ720905 WWF720904:WWF720905 X786440:X786441 JT786440:JT786441 TP786440:TP786441 ADL786440:ADL786441 ANH786440:ANH786441 AXD786440:AXD786441 BGZ786440:BGZ786441 BQV786440:BQV786441 CAR786440:CAR786441 CKN786440:CKN786441 CUJ786440:CUJ786441 DEF786440:DEF786441 DOB786440:DOB786441 DXX786440:DXX786441 EHT786440:EHT786441 ERP786440:ERP786441 FBL786440:FBL786441 FLH786440:FLH786441 FVD786440:FVD786441 GEZ786440:GEZ786441 GOV786440:GOV786441 GYR786440:GYR786441 HIN786440:HIN786441 HSJ786440:HSJ786441 ICF786440:ICF786441 IMB786440:IMB786441 IVX786440:IVX786441 JFT786440:JFT786441 JPP786440:JPP786441 JZL786440:JZL786441 KJH786440:KJH786441 KTD786440:KTD786441 LCZ786440:LCZ786441 LMV786440:LMV786441 LWR786440:LWR786441 MGN786440:MGN786441 MQJ786440:MQJ786441 NAF786440:NAF786441 NKB786440:NKB786441 NTX786440:NTX786441 ODT786440:ODT786441 ONP786440:ONP786441 OXL786440:OXL786441 PHH786440:PHH786441 PRD786440:PRD786441 QAZ786440:QAZ786441 QKV786440:QKV786441 QUR786440:QUR786441 REN786440:REN786441 ROJ786440:ROJ786441 RYF786440:RYF786441 SIB786440:SIB786441 SRX786440:SRX786441 TBT786440:TBT786441 TLP786440:TLP786441 TVL786440:TVL786441 UFH786440:UFH786441 UPD786440:UPD786441 UYZ786440:UYZ786441 VIV786440:VIV786441 VSR786440:VSR786441 WCN786440:WCN786441 WMJ786440:WMJ786441 WWF786440:WWF786441 X851976:X851977 JT851976:JT851977 TP851976:TP851977 ADL851976:ADL851977 ANH851976:ANH851977 AXD851976:AXD851977 BGZ851976:BGZ851977 BQV851976:BQV851977 CAR851976:CAR851977 CKN851976:CKN851977 CUJ851976:CUJ851977 DEF851976:DEF851977 DOB851976:DOB851977 DXX851976:DXX851977 EHT851976:EHT851977 ERP851976:ERP851977 FBL851976:FBL851977 FLH851976:FLH851977 FVD851976:FVD851977 GEZ851976:GEZ851977 GOV851976:GOV851977 GYR851976:GYR851977 HIN851976:HIN851977 HSJ851976:HSJ851977 ICF851976:ICF851977 IMB851976:IMB851977 IVX851976:IVX851977 JFT851976:JFT851977 JPP851976:JPP851977 JZL851976:JZL851977 KJH851976:KJH851977 KTD851976:KTD851977 LCZ851976:LCZ851977 LMV851976:LMV851977 LWR851976:LWR851977 MGN851976:MGN851977 MQJ851976:MQJ851977 NAF851976:NAF851977 NKB851976:NKB851977 NTX851976:NTX851977 ODT851976:ODT851977 ONP851976:ONP851977 OXL851976:OXL851977 PHH851976:PHH851977 PRD851976:PRD851977 QAZ851976:QAZ851977 QKV851976:QKV851977 QUR851976:QUR851977 REN851976:REN851977 ROJ851976:ROJ851977 RYF851976:RYF851977 SIB851976:SIB851977 SRX851976:SRX851977 TBT851976:TBT851977 TLP851976:TLP851977 TVL851976:TVL851977 UFH851976:UFH851977 UPD851976:UPD851977 UYZ851976:UYZ851977 VIV851976:VIV851977 VSR851976:VSR851977 WCN851976:WCN851977 WMJ851976:WMJ851977 WWF851976:WWF851977 X917512:X917513 JT917512:JT917513 TP917512:TP917513 ADL917512:ADL917513 ANH917512:ANH917513 AXD917512:AXD917513 BGZ917512:BGZ917513 BQV917512:BQV917513 CAR917512:CAR917513 CKN917512:CKN917513 CUJ917512:CUJ917513 DEF917512:DEF917513 DOB917512:DOB917513 DXX917512:DXX917513 EHT917512:EHT917513 ERP917512:ERP917513 FBL917512:FBL917513 FLH917512:FLH917513 FVD917512:FVD917513 GEZ917512:GEZ917513 GOV917512:GOV917513 GYR917512:GYR917513 HIN917512:HIN917513 HSJ917512:HSJ917513 ICF917512:ICF917513 IMB917512:IMB917513 IVX917512:IVX917513 JFT917512:JFT917513 JPP917512:JPP917513 JZL917512:JZL917513 KJH917512:KJH917513 KTD917512:KTD917513 LCZ917512:LCZ917513 LMV917512:LMV917513 LWR917512:LWR917513 MGN917512:MGN917513 MQJ917512:MQJ917513 NAF917512:NAF917513 NKB917512:NKB917513 NTX917512:NTX917513 ODT917512:ODT917513 ONP917512:ONP917513 OXL917512:OXL917513 PHH917512:PHH917513 PRD917512:PRD917513 QAZ917512:QAZ917513 QKV917512:QKV917513 QUR917512:QUR917513 REN917512:REN917513 ROJ917512:ROJ917513 RYF917512:RYF917513 SIB917512:SIB917513 SRX917512:SRX917513 TBT917512:TBT917513 TLP917512:TLP917513 TVL917512:TVL917513 UFH917512:UFH917513 UPD917512:UPD917513 UYZ917512:UYZ917513 VIV917512:VIV917513 VSR917512:VSR917513 WCN917512:WCN917513 WMJ917512:WMJ917513 WWF917512:WWF917513 X983048:X983049 JT983048:JT983049 TP983048:TP983049 ADL983048:ADL983049 ANH983048:ANH983049 AXD983048:AXD983049 BGZ983048:BGZ983049 BQV983048:BQV983049 CAR983048:CAR983049 CKN983048:CKN983049 CUJ983048:CUJ983049 DEF983048:DEF983049 DOB983048:DOB983049 DXX983048:DXX983049 EHT983048:EHT983049 ERP983048:ERP983049 FBL983048:FBL983049 FLH983048:FLH983049 FVD983048:FVD983049 GEZ983048:GEZ983049 GOV983048:GOV983049 GYR983048:GYR983049 HIN983048:HIN983049 HSJ983048:HSJ983049 ICF983048:ICF983049 IMB983048:IMB983049 IVX983048:IVX983049 JFT983048:JFT983049 JPP983048:JPP983049 JZL983048:JZL983049 KJH983048:KJH983049 KTD983048:KTD983049 LCZ983048:LCZ983049 LMV983048:LMV983049 LWR983048:LWR983049 MGN983048:MGN983049 MQJ983048:MQJ983049 NAF983048:NAF983049 NKB983048:NKB983049 NTX983048:NTX983049 ODT983048:ODT983049 ONP983048:ONP983049 OXL983048:OXL983049 PHH983048:PHH983049 PRD983048:PRD983049 QAZ983048:QAZ983049 QKV983048:QKV983049 QUR983048:QUR983049 REN983048:REN983049 ROJ983048:ROJ983049 RYF983048:RYF983049 SIB983048:SIB983049 SRX983048:SRX983049 TBT983048:TBT983049 TLP983048:TLP983049 TVL983048:TVL983049 UFH983048:UFH983049 UPD983048:UPD983049 UYZ983048:UYZ983049 VIV983048:VIV983049 VSR983048:VSR983049 WCN983048:WCN983049 WMJ983048:WMJ983049 WWF983048:WWF983049"/>
    <dataValidation allowBlank="1" showInputMessage="1" showErrorMessage="1" prompt="Documento donde el Congreso Estatal autoriza al ENTE PÚBLICO A CONTRAER DEUDA." sqref="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dataValidation allowBlank="1" showInputMessage="1" showErrorMessage="1" prompt="Indicar si se trata de un &quot;Contrato Nuevo&quot;, &quot;Contrato Existente&quot; o &quot;Reestructuración&quot;." sqref="AA8:AA9 JW8:JW9 TS8:TS9 ADO8:ADO9 ANK8:ANK9 AXG8:AXG9 BHC8:BHC9 BQY8:BQY9 CAU8:CAU9 CKQ8:CKQ9 CUM8:CUM9 DEI8:DEI9 DOE8:DOE9 DYA8:DYA9 EHW8:EHW9 ERS8:ERS9 FBO8:FBO9 FLK8:FLK9 FVG8:FVG9 GFC8:GFC9 GOY8:GOY9 GYU8:GYU9 HIQ8:HIQ9 HSM8:HSM9 ICI8:ICI9 IME8:IME9 IWA8:IWA9 JFW8:JFW9 JPS8:JPS9 JZO8:JZO9 KJK8:KJK9 KTG8:KTG9 LDC8:LDC9 LMY8:LMY9 LWU8:LWU9 MGQ8:MGQ9 MQM8:MQM9 NAI8:NAI9 NKE8:NKE9 NUA8:NUA9 ODW8:ODW9 ONS8:ONS9 OXO8:OXO9 PHK8:PHK9 PRG8:PRG9 QBC8:QBC9 QKY8:QKY9 QUU8:QUU9 REQ8:REQ9 ROM8:ROM9 RYI8:RYI9 SIE8:SIE9 SSA8:SSA9 TBW8:TBW9 TLS8:TLS9 TVO8:TVO9 UFK8:UFK9 UPG8:UPG9 UZC8:UZC9 VIY8:VIY9 VSU8:VSU9 WCQ8:WCQ9 WMM8:WMM9 WWI8:WWI9 AA65544:AA65545 JW65544:JW65545 TS65544:TS65545 ADO65544:ADO65545 ANK65544:ANK65545 AXG65544:AXG65545 BHC65544:BHC65545 BQY65544:BQY65545 CAU65544:CAU65545 CKQ65544:CKQ65545 CUM65544:CUM65545 DEI65544:DEI65545 DOE65544:DOE65545 DYA65544:DYA65545 EHW65544:EHW65545 ERS65544:ERS65545 FBO65544:FBO65545 FLK65544:FLK65545 FVG65544:FVG65545 GFC65544:GFC65545 GOY65544:GOY65545 GYU65544:GYU65545 HIQ65544:HIQ65545 HSM65544:HSM65545 ICI65544:ICI65545 IME65544:IME65545 IWA65544:IWA65545 JFW65544:JFW65545 JPS65544:JPS65545 JZO65544:JZO65545 KJK65544:KJK65545 KTG65544:KTG65545 LDC65544:LDC65545 LMY65544:LMY65545 LWU65544:LWU65545 MGQ65544:MGQ65545 MQM65544:MQM65545 NAI65544:NAI65545 NKE65544:NKE65545 NUA65544:NUA65545 ODW65544:ODW65545 ONS65544:ONS65545 OXO65544:OXO65545 PHK65544:PHK65545 PRG65544:PRG65545 QBC65544:QBC65545 QKY65544:QKY65545 QUU65544:QUU65545 REQ65544:REQ65545 ROM65544:ROM65545 RYI65544:RYI65545 SIE65544:SIE65545 SSA65544:SSA65545 TBW65544:TBW65545 TLS65544:TLS65545 TVO65544:TVO65545 UFK65544:UFK65545 UPG65544:UPG65545 UZC65544:UZC65545 VIY65544:VIY65545 VSU65544:VSU65545 WCQ65544:WCQ65545 WMM65544:WMM65545 WWI65544:WWI65545 AA131080:AA131081 JW131080:JW131081 TS131080:TS131081 ADO131080:ADO131081 ANK131080:ANK131081 AXG131080:AXG131081 BHC131080:BHC131081 BQY131080:BQY131081 CAU131080:CAU131081 CKQ131080:CKQ131081 CUM131080:CUM131081 DEI131080:DEI131081 DOE131080:DOE131081 DYA131080:DYA131081 EHW131080:EHW131081 ERS131080:ERS131081 FBO131080:FBO131081 FLK131080:FLK131081 FVG131080:FVG131081 GFC131080:GFC131081 GOY131080:GOY131081 GYU131080:GYU131081 HIQ131080:HIQ131081 HSM131080:HSM131081 ICI131080:ICI131081 IME131080:IME131081 IWA131080:IWA131081 JFW131080:JFW131081 JPS131080:JPS131081 JZO131080:JZO131081 KJK131080:KJK131081 KTG131080:KTG131081 LDC131080:LDC131081 LMY131080:LMY131081 LWU131080:LWU131081 MGQ131080:MGQ131081 MQM131080:MQM131081 NAI131080:NAI131081 NKE131080:NKE131081 NUA131080:NUA131081 ODW131080:ODW131081 ONS131080:ONS131081 OXO131080:OXO131081 PHK131080:PHK131081 PRG131080:PRG131081 QBC131080:QBC131081 QKY131080:QKY131081 QUU131080:QUU131081 REQ131080:REQ131081 ROM131080:ROM131081 RYI131080:RYI131081 SIE131080:SIE131081 SSA131080:SSA131081 TBW131080:TBW131081 TLS131080:TLS131081 TVO131080:TVO131081 UFK131080:UFK131081 UPG131080:UPG131081 UZC131080:UZC131081 VIY131080:VIY131081 VSU131080:VSU131081 WCQ131080:WCQ131081 WMM131080:WMM131081 WWI131080:WWI131081 AA196616:AA196617 JW196616:JW196617 TS196616:TS196617 ADO196616:ADO196617 ANK196616:ANK196617 AXG196616:AXG196617 BHC196616:BHC196617 BQY196616:BQY196617 CAU196616:CAU196617 CKQ196616:CKQ196617 CUM196616:CUM196617 DEI196616:DEI196617 DOE196616:DOE196617 DYA196616:DYA196617 EHW196616:EHW196617 ERS196616:ERS196617 FBO196616:FBO196617 FLK196616:FLK196617 FVG196616:FVG196617 GFC196616:GFC196617 GOY196616:GOY196617 GYU196616:GYU196617 HIQ196616:HIQ196617 HSM196616:HSM196617 ICI196616:ICI196617 IME196616:IME196617 IWA196616:IWA196617 JFW196616:JFW196617 JPS196616:JPS196617 JZO196616:JZO196617 KJK196616:KJK196617 KTG196616:KTG196617 LDC196616:LDC196617 LMY196616:LMY196617 LWU196616:LWU196617 MGQ196616:MGQ196617 MQM196616:MQM196617 NAI196616:NAI196617 NKE196616:NKE196617 NUA196616:NUA196617 ODW196616:ODW196617 ONS196616:ONS196617 OXO196616:OXO196617 PHK196616:PHK196617 PRG196616:PRG196617 QBC196616:QBC196617 QKY196616:QKY196617 QUU196616:QUU196617 REQ196616:REQ196617 ROM196616:ROM196617 RYI196616:RYI196617 SIE196616:SIE196617 SSA196616:SSA196617 TBW196616:TBW196617 TLS196616:TLS196617 TVO196616:TVO196617 UFK196616:UFK196617 UPG196616:UPG196617 UZC196616:UZC196617 VIY196616:VIY196617 VSU196616:VSU196617 WCQ196616:WCQ196617 WMM196616:WMM196617 WWI196616:WWI196617 AA262152:AA262153 JW262152:JW262153 TS262152:TS262153 ADO262152:ADO262153 ANK262152:ANK262153 AXG262152:AXG262153 BHC262152:BHC262153 BQY262152:BQY262153 CAU262152:CAU262153 CKQ262152:CKQ262153 CUM262152:CUM262153 DEI262152:DEI262153 DOE262152:DOE262153 DYA262152:DYA262153 EHW262152:EHW262153 ERS262152:ERS262153 FBO262152:FBO262153 FLK262152:FLK262153 FVG262152:FVG262153 GFC262152:GFC262153 GOY262152:GOY262153 GYU262152:GYU262153 HIQ262152:HIQ262153 HSM262152:HSM262153 ICI262152:ICI262153 IME262152:IME262153 IWA262152:IWA262153 JFW262152:JFW262153 JPS262152:JPS262153 JZO262152:JZO262153 KJK262152:KJK262153 KTG262152:KTG262153 LDC262152:LDC262153 LMY262152:LMY262153 LWU262152:LWU262153 MGQ262152:MGQ262153 MQM262152:MQM262153 NAI262152:NAI262153 NKE262152:NKE262153 NUA262152:NUA262153 ODW262152:ODW262153 ONS262152:ONS262153 OXO262152:OXO262153 PHK262152:PHK262153 PRG262152:PRG262153 QBC262152:QBC262153 QKY262152:QKY262153 QUU262152:QUU262153 REQ262152:REQ262153 ROM262152:ROM262153 RYI262152:RYI262153 SIE262152:SIE262153 SSA262152:SSA262153 TBW262152:TBW262153 TLS262152:TLS262153 TVO262152:TVO262153 UFK262152:UFK262153 UPG262152:UPG262153 UZC262152:UZC262153 VIY262152:VIY262153 VSU262152:VSU262153 WCQ262152:WCQ262153 WMM262152:WMM262153 WWI262152:WWI262153 AA327688:AA327689 JW327688:JW327689 TS327688:TS327689 ADO327688:ADO327689 ANK327688:ANK327689 AXG327688:AXG327689 BHC327688:BHC327689 BQY327688:BQY327689 CAU327688:CAU327689 CKQ327688:CKQ327689 CUM327688:CUM327689 DEI327688:DEI327689 DOE327688:DOE327689 DYA327688:DYA327689 EHW327688:EHW327689 ERS327688:ERS327689 FBO327688:FBO327689 FLK327688:FLK327689 FVG327688:FVG327689 GFC327688:GFC327689 GOY327688:GOY327689 GYU327688:GYU327689 HIQ327688:HIQ327689 HSM327688:HSM327689 ICI327688:ICI327689 IME327688:IME327689 IWA327688:IWA327689 JFW327688:JFW327689 JPS327688:JPS327689 JZO327688:JZO327689 KJK327688:KJK327689 KTG327688:KTG327689 LDC327688:LDC327689 LMY327688:LMY327689 LWU327688:LWU327689 MGQ327688:MGQ327689 MQM327688:MQM327689 NAI327688:NAI327689 NKE327688:NKE327689 NUA327688:NUA327689 ODW327688:ODW327689 ONS327688:ONS327689 OXO327688:OXO327689 PHK327688:PHK327689 PRG327688:PRG327689 QBC327688:QBC327689 QKY327688:QKY327689 QUU327688:QUU327689 REQ327688:REQ327689 ROM327688:ROM327689 RYI327688:RYI327689 SIE327688:SIE327689 SSA327688:SSA327689 TBW327688:TBW327689 TLS327688:TLS327689 TVO327688:TVO327689 UFK327688:UFK327689 UPG327688:UPG327689 UZC327688:UZC327689 VIY327688:VIY327689 VSU327688:VSU327689 WCQ327688:WCQ327689 WMM327688:WMM327689 WWI327688:WWI327689 AA393224:AA393225 JW393224:JW393225 TS393224:TS393225 ADO393224:ADO393225 ANK393224:ANK393225 AXG393224:AXG393225 BHC393224:BHC393225 BQY393224:BQY393225 CAU393224:CAU393225 CKQ393224:CKQ393225 CUM393224:CUM393225 DEI393224:DEI393225 DOE393224:DOE393225 DYA393224:DYA393225 EHW393224:EHW393225 ERS393224:ERS393225 FBO393224:FBO393225 FLK393224:FLK393225 FVG393224:FVG393225 GFC393224:GFC393225 GOY393224:GOY393225 GYU393224:GYU393225 HIQ393224:HIQ393225 HSM393224:HSM393225 ICI393224:ICI393225 IME393224:IME393225 IWA393224:IWA393225 JFW393224:JFW393225 JPS393224:JPS393225 JZO393224:JZO393225 KJK393224:KJK393225 KTG393224:KTG393225 LDC393224:LDC393225 LMY393224:LMY393225 LWU393224:LWU393225 MGQ393224:MGQ393225 MQM393224:MQM393225 NAI393224:NAI393225 NKE393224:NKE393225 NUA393224:NUA393225 ODW393224:ODW393225 ONS393224:ONS393225 OXO393224:OXO393225 PHK393224:PHK393225 PRG393224:PRG393225 QBC393224:QBC393225 QKY393224:QKY393225 QUU393224:QUU393225 REQ393224:REQ393225 ROM393224:ROM393225 RYI393224:RYI393225 SIE393224:SIE393225 SSA393224:SSA393225 TBW393224:TBW393225 TLS393224:TLS393225 TVO393224:TVO393225 UFK393224:UFK393225 UPG393224:UPG393225 UZC393224:UZC393225 VIY393224:VIY393225 VSU393224:VSU393225 WCQ393224:WCQ393225 WMM393224:WMM393225 WWI393224:WWI393225 AA458760:AA458761 JW458760:JW458761 TS458760:TS458761 ADO458760:ADO458761 ANK458760:ANK458761 AXG458760:AXG458761 BHC458760:BHC458761 BQY458760:BQY458761 CAU458760:CAU458761 CKQ458760:CKQ458761 CUM458760:CUM458761 DEI458760:DEI458761 DOE458760:DOE458761 DYA458760:DYA458761 EHW458760:EHW458761 ERS458760:ERS458761 FBO458760:FBO458761 FLK458760:FLK458761 FVG458760:FVG458761 GFC458760:GFC458761 GOY458760:GOY458761 GYU458760:GYU458761 HIQ458760:HIQ458761 HSM458760:HSM458761 ICI458760:ICI458761 IME458760:IME458761 IWA458760:IWA458761 JFW458760:JFW458761 JPS458760:JPS458761 JZO458760:JZO458761 KJK458760:KJK458761 KTG458760:KTG458761 LDC458760:LDC458761 LMY458760:LMY458761 LWU458760:LWU458761 MGQ458760:MGQ458761 MQM458760:MQM458761 NAI458760:NAI458761 NKE458760:NKE458761 NUA458760:NUA458761 ODW458760:ODW458761 ONS458760:ONS458761 OXO458760:OXO458761 PHK458760:PHK458761 PRG458760:PRG458761 QBC458760:QBC458761 QKY458760:QKY458761 QUU458760:QUU458761 REQ458760:REQ458761 ROM458760:ROM458761 RYI458760:RYI458761 SIE458760:SIE458761 SSA458760:SSA458761 TBW458760:TBW458761 TLS458760:TLS458761 TVO458760:TVO458761 UFK458760:UFK458761 UPG458760:UPG458761 UZC458760:UZC458761 VIY458760:VIY458761 VSU458760:VSU458761 WCQ458760:WCQ458761 WMM458760:WMM458761 WWI458760:WWI458761 AA524296:AA524297 JW524296:JW524297 TS524296:TS524297 ADO524296:ADO524297 ANK524296:ANK524297 AXG524296:AXG524297 BHC524296:BHC524297 BQY524296:BQY524297 CAU524296:CAU524297 CKQ524296:CKQ524297 CUM524296:CUM524297 DEI524296:DEI524297 DOE524296:DOE524297 DYA524296:DYA524297 EHW524296:EHW524297 ERS524296:ERS524297 FBO524296:FBO524297 FLK524296:FLK524297 FVG524296:FVG524297 GFC524296:GFC524297 GOY524296:GOY524297 GYU524296:GYU524297 HIQ524296:HIQ524297 HSM524296:HSM524297 ICI524296:ICI524297 IME524296:IME524297 IWA524296:IWA524297 JFW524296:JFW524297 JPS524296:JPS524297 JZO524296:JZO524297 KJK524296:KJK524297 KTG524296:KTG524297 LDC524296:LDC524297 LMY524296:LMY524297 LWU524296:LWU524297 MGQ524296:MGQ524297 MQM524296:MQM524297 NAI524296:NAI524297 NKE524296:NKE524297 NUA524296:NUA524297 ODW524296:ODW524297 ONS524296:ONS524297 OXO524296:OXO524297 PHK524296:PHK524297 PRG524296:PRG524297 QBC524296:QBC524297 QKY524296:QKY524297 QUU524296:QUU524297 REQ524296:REQ524297 ROM524296:ROM524297 RYI524296:RYI524297 SIE524296:SIE524297 SSA524296:SSA524297 TBW524296:TBW524297 TLS524296:TLS524297 TVO524296:TVO524297 UFK524296:UFK524297 UPG524296:UPG524297 UZC524296:UZC524297 VIY524296:VIY524297 VSU524296:VSU524297 WCQ524296:WCQ524297 WMM524296:WMM524297 WWI524296:WWI524297 AA589832:AA589833 JW589832:JW589833 TS589832:TS589833 ADO589832:ADO589833 ANK589832:ANK589833 AXG589832:AXG589833 BHC589832:BHC589833 BQY589832:BQY589833 CAU589832:CAU589833 CKQ589832:CKQ589833 CUM589832:CUM589833 DEI589832:DEI589833 DOE589832:DOE589833 DYA589832:DYA589833 EHW589832:EHW589833 ERS589832:ERS589833 FBO589832:FBO589833 FLK589832:FLK589833 FVG589832:FVG589833 GFC589832:GFC589833 GOY589832:GOY589833 GYU589832:GYU589833 HIQ589832:HIQ589833 HSM589832:HSM589833 ICI589832:ICI589833 IME589832:IME589833 IWA589832:IWA589833 JFW589832:JFW589833 JPS589832:JPS589833 JZO589832:JZO589833 KJK589832:KJK589833 KTG589832:KTG589833 LDC589832:LDC589833 LMY589832:LMY589833 LWU589832:LWU589833 MGQ589832:MGQ589833 MQM589832:MQM589833 NAI589832:NAI589833 NKE589832:NKE589833 NUA589832:NUA589833 ODW589832:ODW589833 ONS589832:ONS589833 OXO589832:OXO589833 PHK589832:PHK589833 PRG589832:PRG589833 QBC589832:QBC589833 QKY589832:QKY589833 QUU589832:QUU589833 REQ589832:REQ589833 ROM589832:ROM589833 RYI589832:RYI589833 SIE589832:SIE589833 SSA589832:SSA589833 TBW589832:TBW589833 TLS589832:TLS589833 TVO589832:TVO589833 UFK589832:UFK589833 UPG589832:UPG589833 UZC589832:UZC589833 VIY589832:VIY589833 VSU589832:VSU589833 WCQ589832:WCQ589833 WMM589832:WMM589833 WWI589832:WWI589833 AA655368:AA655369 JW655368:JW655369 TS655368:TS655369 ADO655368:ADO655369 ANK655368:ANK655369 AXG655368:AXG655369 BHC655368:BHC655369 BQY655368:BQY655369 CAU655368:CAU655369 CKQ655368:CKQ655369 CUM655368:CUM655369 DEI655368:DEI655369 DOE655368:DOE655369 DYA655368:DYA655369 EHW655368:EHW655369 ERS655368:ERS655369 FBO655368:FBO655369 FLK655368:FLK655369 FVG655368:FVG655369 GFC655368:GFC655369 GOY655368:GOY655369 GYU655368:GYU655369 HIQ655368:HIQ655369 HSM655368:HSM655369 ICI655368:ICI655369 IME655368:IME655369 IWA655368:IWA655369 JFW655368:JFW655369 JPS655368:JPS655369 JZO655368:JZO655369 KJK655368:KJK655369 KTG655368:KTG655369 LDC655368:LDC655369 LMY655368:LMY655369 LWU655368:LWU655369 MGQ655368:MGQ655369 MQM655368:MQM655369 NAI655368:NAI655369 NKE655368:NKE655369 NUA655368:NUA655369 ODW655368:ODW655369 ONS655368:ONS655369 OXO655368:OXO655369 PHK655368:PHK655369 PRG655368:PRG655369 QBC655368:QBC655369 QKY655368:QKY655369 QUU655368:QUU655369 REQ655368:REQ655369 ROM655368:ROM655369 RYI655368:RYI655369 SIE655368:SIE655369 SSA655368:SSA655369 TBW655368:TBW655369 TLS655368:TLS655369 TVO655368:TVO655369 UFK655368:UFK655369 UPG655368:UPG655369 UZC655368:UZC655369 VIY655368:VIY655369 VSU655368:VSU655369 WCQ655368:WCQ655369 WMM655368:WMM655369 WWI655368:WWI655369 AA720904:AA720905 JW720904:JW720905 TS720904:TS720905 ADO720904:ADO720905 ANK720904:ANK720905 AXG720904:AXG720905 BHC720904:BHC720905 BQY720904:BQY720905 CAU720904:CAU720905 CKQ720904:CKQ720905 CUM720904:CUM720905 DEI720904:DEI720905 DOE720904:DOE720905 DYA720904:DYA720905 EHW720904:EHW720905 ERS720904:ERS720905 FBO720904:FBO720905 FLK720904:FLK720905 FVG720904:FVG720905 GFC720904:GFC720905 GOY720904:GOY720905 GYU720904:GYU720905 HIQ720904:HIQ720905 HSM720904:HSM720905 ICI720904:ICI720905 IME720904:IME720905 IWA720904:IWA720905 JFW720904:JFW720905 JPS720904:JPS720905 JZO720904:JZO720905 KJK720904:KJK720905 KTG720904:KTG720905 LDC720904:LDC720905 LMY720904:LMY720905 LWU720904:LWU720905 MGQ720904:MGQ720905 MQM720904:MQM720905 NAI720904:NAI720905 NKE720904:NKE720905 NUA720904:NUA720905 ODW720904:ODW720905 ONS720904:ONS720905 OXO720904:OXO720905 PHK720904:PHK720905 PRG720904:PRG720905 QBC720904:QBC720905 QKY720904:QKY720905 QUU720904:QUU720905 REQ720904:REQ720905 ROM720904:ROM720905 RYI720904:RYI720905 SIE720904:SIE720905 SSA720904:SSA720905 TBW720904:TBW720905 TLS720904:TLS720905 TVO720904:TVO720905 UFK720904:UFK720905 UPG720904:UPG720905 UZC720904:UZC720905 VIY720904:VIY720905 VSU720904:VSU720905 WCQ720904:WCQ720905 WMM720904:WMM720905 WWI720904:WWI720905 AA786440:AA786441 JW786440:JW786441 TS786440:TS786441 ADO786440:ADO786441 ANK786440:ANK786441 AXG786440:AXG786441 BHC786440:BHC786441 BQY786440:BQY786441 CAU786440:CAU786441 CKQ786440:CKQ786441 CUM786440:CUM786441 DEI786440:DEI786441 DOE786440:DOE786441 DYA786440:DYA786441 EHW786440:EHW786441 ERS786440:ERS786441 FBO786440:FBO786441 FLK786440:FLK786441 FVG786440:FVG786441 GFC786440:GFC786441 GOY786440:GOY786441 GYU786440:GYU786441 HIQ786440:HIQ786441 HSM786440:HSM786441 ICI786440:ICI786441 IME786440:IME786441 IWA786440:IWA786441 JFW786440:JFW786441 JPS786440:JPS786441 JZO786440:JZO786441 KJK786440:KJK786441 KTG786440:KTG786441 LDC786440:LDC786441 LMY786440:LMY786441 LWU786440:LWU786441 MGQ786440:MGQ786441 MQM786440:MQM786441 NAI786440:NAI786441 NKE786440:NKE786441 NUA786440:NUA786441 ODW786440:ODW786441 ONS786440:ONS786441 OXO786440:OXO786441 PHK786440:PHK786441 PRG786440:PRG786441 QBC786440:QBC786441 QKY786440:QKY786441 QUU786440:QUU786441 REQ786440:REQ786441 ROM786440:ROM786441 RYI786440:RYI786441 SIE786440:SIE786441 SSA786440:SSA786441 TBW786440:TBW786441 TLS786440:TLS786441 TVO786440:TVO786441 UFK786440:UFK786441 UPG786440:UPG786441 UZC786440:UZC786441 VIY786440:VIY786441 VSU786440:VSU786441 WCQ786440:WCQ786441 WMM786440:WMM786441 WWI786440:WWI786441 AA851976:AA851977 JW851976:JW851977 TS851976:TS851977 ADO851976:ADO851977 ANK851976:ANK851977 AXG851976:AXG851977 BHC851976:BHC851977 BQY851976:BQY851977 CAU851976:CAU851977 CKQ851976:CKQ851977 CUM851976:CUM851977 DEI851976:DEI851977 DOE851976:DOE851977 DYA851976:DYA851977 EHW851976:EHW851977 ERS851976:ERS851977 FBO851976:FBO851977 FLK851976:FLK851977 FVG851976:FVG851977 GFC851976:GFC851977 GOY851976:GOY851977 GYU851976:GYU851977 HIQ851976:HIQ851977 HSM851976:HSM851977 ICI851976:ICI851977 IME851976:IME851977 IWA851976:IWA851977 JFW851976:JFW851977 JPS851976:JPS851977 JZO851976:JZO851977 KJK851976:KJK851977 KTG851976:KTG851977 LDC851976:LDC851977 LMY851976:LMY851977 LWU851976:LWU851977 MGQ851976:MGQ851977 MQM851976:MQM851977 NAI851976:NAI851977 NKE851976:NKE851977 NUA851976:NUA851977 ODW851976:ODW851977 ONS851976:ONS851977 OXO851976:OXO851977 PHK851976:PHK851977 PRG851976:PRG851977 QBC851976:QBC851977 QKY851976:QKY851977 QUU851976:QUU851977 REQ851976:REQ851977 ROM851976:ROM851977 RYI851976:RYI851977 SIE851976:SIE851977 SSA851976:SSA851977 TBW851976:TBW851977 TLS851976:TLS851977 TVO851976:TVO851977 UFK851976:UFK851977 UPG851976:UPG851977 UZC851976:UZC851977 VIY851976:VIY851977 VSU851976:VSU851977 WCQ851976:WCQ851977 WMM851976:WMM851977 WWI851976:WWI851977 AA917512:AA917513 JW917512:JW917513 TS917512:TS917513 ADO917512:ADO917513 ANK917512:ANK917513 AXG917512:AXG917513 BHC917512:BHC917513 BQY917512:BQY917513 CAU917512:CAU917513 CKQ917512:CKQ917513 CUM917512:CUM917513 DEI917512:DEI917513 DOE917512:DOE917513 DYA917512:DYA917513 EHW917512:EHW917513 ERS917512:ERS917513 FBO917512:FBO917513 FLK917512:FLK917513 FVG917512:FVG917513 GFC917512:GFC917513 GOY917512:GOY917513 GYU917512:GYU917513 HIQ917512:HIQ917513 HSM917512:HSM917513 ICI917512:ICI917513 IME917512:IME917513 IWA917512:IWA917513 JFW917512:JFW917513 JPS917512:JPS917513 JZO917512:JZO917513 KJK917512:KJK917513 KTG917512:KTG917513 LDC917512:LDC917513 LMY917512:LMY917513 LWU917512:LWU917513 MGQ917512:MGQ917513 MQM917512:MQM917513 NAI917512:NAI917513 NKE917512:NKE917513 NUA917512:NUA917513 ODW917512:ODW917513 ONS917512:ONS917513 OXO917512:OXO917513 PHK917512:PHK917513 PRG917512:PRG917513 QBC917512:QBC917513 QKY917512:QKY917513 QUU917512:QUU917513 REQ917512:REQ917513 ROM917512:ROM917513 RYI917512:RYI917513 SIE917512:SIE917513 SSA917512:SSA917513 TBW917512:TBW917513 TLS917512:TLS917513 TVO917512:TVO917513 UFK917512:UFK917513 UPG917512:UPG917513 UZC917512:UZC917513 VIY917512:VIY917513 VSU917512:VSU917513 WCQ917512:WCQ917513 WMM917512:WMM917513 WWI917512:WWI917513 AA983048:AA983049 JW983048:JW983049 TS983048:TS983049 ADO983048:ADO983049 ANK983048:ANK983049 AXG983048:AXG983049 BHC983048:BHC983049 BQY983048:BQY983049 CAU983048:CAU983049 CKQ983048:CKQ983049 CUM983048:CUM983049 DEI983048:DEI983049 DOE983048:DOE983049 DYA983048:DYA983049 EHW983048:EHW983049 ERS983048:ERS983049 FBO983048:FBO983049 FLK983048:FLK983049 FVG983048:FVG983049 GFC983048:GFC983049 GOY983048:GOY983049 GYU983048:GYU983049 HIQ983048:HIQ983049 HSM983048:HSM983049 ICI983048:ICI983049 IME983048:IME983049 IWA983048:IWA983049 JFW983048:JFW983049 JPS983048:JPS983049 JZO983048:JZO983049 KJK983048:KJK983049 KTG983048:KTG983049 LDC983048:LDC983049 LMY983048:LMY983049 LWU983048:LWU983049 MGQ983048:MGQ983049 MQM983048:MQM983049 NAI983048:NAI983049 NKE983048:NKE983049 NUA983048:NUA983049 ODW983048:ODW983049 ONS983048:ONS983049 OXO983048:OXO983049 PHK983048:PHK983049 PRG983048:PRG983049 QBC983048:QBC983049 QKY983048:QKY983049 QUU983048:QUU983049 REQ983048:REQ983049 ROM983048:ROM983049 RYI983048:RYI983049 SIE983048:SIE983049 SSA983048:SSA983049 TBW983048:TBW983049 TLS983048:TLS983049 TVO983048:TVO983049 UFK983048:UFK983049 UPG983048:UPG983049 UZC983048:UZC983049 VIY983048:VIY983049 VSU983048:VSU983049 WCQ983048:WCQ983049 WMM983048:WMM983049 WWI983048:WWI983049"/>
    <dataValidation allowBlank="1" showInputMessage="1" showErrorMessage="1" prompt="Fecha en que el Congreso Estatal autoriza al ENTE PÚBLICO A CONTRAER DEUDA." sqref="Z8:Z9 JV8:JV9 TR8:TR9 ADN8:ADN9 ANJ8:ANJ9 AXF8:AXF9 BHB8:BHB9 BQX8:BQX9 CAT8:CAT9 CKP8:CKP9 CUL8:CUL9 DEH8:DEH9 DOD8:DOD9 DXZ8:DXZ9 EHV8:EHV9 ERR8:ERR9 FBN8:FBN9 FLJ8:FLJ9 FVF8:FVF9 GFB8:GFB9 GOX8:GOX9 GYT8:GYT9 HIP8:HIP9 HSL8:HSL9 ICH8:ICH9 IMD8:IMD9 IVZ8:IVZ9 JFV8:JFV9 JPR8:JPR9 JZN8:JZN9 KJJ8:KJJ9 KTF8:KTF9 LDB8:LDB9 LMX8:LMX9 LWT8:LWT9 MGP8:MGP9 MQL8:MQL9 NAH8:NAH9 NKD8:NKD9 NTZ8:NTZ9 ODV8:ODV9 ONR8:ONR9 OXN8:OXN9 PHJ8:PHJ9 PRF8:PRF9 QBB8:QBB9 QKX8:QKX9 QUT8:QUT9 REP8:REP9 ROL8:ROL9 RYH8:RYH9 SID8:SID9 SRZ8:SRZ9 TBV8:TBV9 TLR8:TLR9 TVN8:TVN9 UFJ8:UFJ9 UPF8:UPF9 UZB8:UZB9 VIX8:VIX9 VST8:VST9 WCP8:WCP9 WML8:WML9 WWH8:WWH9 Z65544:Z65545 JV65544:JV65545 TR65544:TR65545 ADN65544:ADN65545 ANJ65544:ANJ65545 AXF65544:AXF65545 BHB65544:BHB65545 BQX65544:BQX65545 CAT65544:CAT65545 CKP65544:CKP65545 CUL65544:CUL65545 DEH65544:DEH65545 DOD65544:DOD65545 DXZ65544:DXZ65545 EHV65544:EHV65545 ERR65544:ERR65545 FBN65544:FBN65545 FLJ65544:FLJ65545 FVF65544:FVF65545 GFB65544:GFB65545 GOX65544:GOX65545 GYT65544:GYT65545 HIP65544:HIP65545 HSL65544:HSL65545 ICH65544:ICH65545 IMD65544:IMD65545 IVZ65544:IVZ65545 JFV65544:JFV65545 JPR65544:JPR65545 JZN65544:JZN65545 KJJ65544:KJJ65545 KTF65544:KTF65545 LDB65544:LDB65545 LMX65544:LMX65545 LWT65544:LWT65545 MGP65544:MGP65545 MQL65544:MQL65545 NAH65544:NAH65545 NKD65544:NKD65545 NTZ65544:NTZ65545 ODV65544:ODV65545 ONR65544:ONR65545 OXN65544:OXN65545 PHJ65544:PHJ65545 PRF65544:PRF65545 QBB65544:QBB65545 QKX65544:QKX65545 QUT65544:QUT65545 REP65544:REP65545 ROL65544:ROL65545 RYH65544:RYH65545 SID65544:SID65545 SRZ65544:SRZ65545 TBV65544:TBV65545 TLR65544:TLR65545 TVN65544:TVN65545 UFJ65544:UFJ65545 UPF65544:UPF65545 UZB65544:UZB65545 VIX65544:VIX65545 VST65544:VST65545 WCP65544:WCP65545 WML65544:WML65545 WWH65544:WWH65545 Z131080:Z131081 JV131080:JV131081 TR131080:TR131081 ADN131080:ADN131081 ANJ131080:ANJ131081 AXF131080:AXF131081 BHB131080:BHB131081 BQX131080:BQX131081 CAT131080:CAT131081 CKP131080:CKP131081 CUL131080:CUL131081 DEH131080:DEH131081 DOD131080:DOD131081 DXZ131080:DXZ131081 EHV131080:EHV131081 ERR131080:ERR131081 FBN131080:FBN131081 FLJ131080:FLJ131081 FVF131080:FVF131081 GFB131080:GFB131081 GOX131080:GOX131081 GYT131080:GYT131081 HIP131080:HIP131081 HSL131080:HSL131081 ICH131080:ICH131081 IMD131080:IMD131081 IVZ131080:IVZ131081 JFV131080:JFV131081 JPR131080:JPR131081 JZN131080:JZN131081 KJJ131080:KJJ131081 KTF131080:KTF131081 LDB131080:LDB131081 LMX131080:LMX131081 LWT131080:LWT131081 MGP131080:MGP131081 MQL131080:MQL131081 NAH131080:NAH131081 NKD131080:NKD131081 NTZ131080:NTZ131081 ODV131080:ODV131081 ONR131080:ONR131081 OXN131080:OXN131081 PHJ131080:PHJ131081 PRF131080:PRF131081 QBB131080:QBB131081 QKX131080:QKX131081 QUT131080:QUT131081 REP131080:REP131081 ROL131080:ROL131081 RYH131080:RYH131081 SID131080:SID131081 SRZ131080:SRZ131081 TBV131080:TBV131081 TLR131080:TLR131081 TVN131080:TVN131081 UFJ131080:UFJ131081 UPF131080:UPF131081 UZB131080:UZB131081 VIX131080:VIX131081 VST131080:VST131081 WCP131080:WCP131081 WML131080:WML131081 WWH131080:WWH131081 Z196616:Z196617 JV196616:JV196617 TR196616:TR196617 ADN196616:ADN196617 ANJ196616:ANJ196617 AXF196616:AXF196617 BHB196616:BHB196617 BQX196616:BQX196617 CAT196616:CAT196617 CKP196616:CKP196617 CUL196616:CUL196617 DEH196616:DEH196617 DOD196616:DOD196617 DXZ196616:DXZ196617 EHV196616:EHV196617 ERR196616:ERR196617 FBN196616:FBN196617 FLJ196616:FLJ196617 FVF196616:FVF196617 GFB196616:GFB196617 GOX196616:GOX196617 GYT196616:GYT196617 HIP196616:HIP196617 HSL196616:HSL196617 ICH196616:ICH196617 IMD196616:IMD196617 IVZ196616:IVZ196617 JFV196616:JFV196617 JPR196616:JPR196617 JZN196616:JZN196617 KJJ196616:KJJ196617 KTF196616:KTF196617 LDB196616:LDB196617 LMX196616:LMX196617 LWT196616:LWT196617 MGP196616:MGP196617 MQL196616:MQL196617 NAH196616:NAH196617 NKD196616:NKD196617 NTZ196616:NTZ196617 ODV196616:ODV196617 ONR196616:ONR196617 OXN196616:OXN196617 PHJ196616:PHJ196617 PRF196616:PRF196617 QBB196616:QBB196617 QKX196616:QKX196617 QUT196616:QUT196617 REP196616:REP196617 ROL196616:ROL196617 RYH196616:RYH196617 SID196616:SID196617 SRZ196616:SRZ196617 TBV196616:TBV196617 TLR196616:TLR196617 TVN196616:TVN196617 UFJ196616:UFJ196617 UPF196616:UPF196617 UZB196616:UZB196617 VIX196616:VIX196617 VST196616:VST196617 WCP196616:WCP196617 WML196616:WML196617 WWH196616:WWH196617 Z262152:Z262153 JV262152:JV262153 TR262152:TR262153 ADN262152:ADN262153 ANJ262152:ANJ262153 AXF262152:AXF262153 BHB262152:BHB262153 BQX262152:BQX262153 CAT262152:CAT262153 CKP262152:CKP262153 CUL262152:CUL262153 DEH262152:DEH262153 DOD262152:DOD262153 DXZ262152:DXZ262153 EHV262152:EHV262153 ERR262152:ERR262153 FBN262152:FBN262153 FLJ262152:FLJ262153 FVF262152:FVF262153 GFB262152:GFB262153 GOX262152:GOX262153 GYT262152:GYT262153 HIP262152:HIP262153 HSL262152:HSL262153 ICH262152:ICH262153 IMD262152:IMD262153 IVZ262152:IVZ262153 JFV262152:JFV262153 JPR262152:JPR262153 JZN262152:JZN262153 KJJ262152:KJJ262153 KTF262152:KTF262153 LDB262152:LDB262153 LMX262152:LMX262153 LWT262152:LWT262153 MGP262152:MGP262153 MQL262152:MQL262153 NAH262152:NAH262153 NKD262152:NKD262153 NTZ262152:NTZ262153 ODV262152:ODV262153 ONR262152:ONR262153 OXN262152:OXN262153 PHJ262152:PHJ262153 PRF262152:PRF262153 QBB262152:QBB262153 QKX262152:QKX262153 QUT262152:QUT262153 REP262152:REP262153 ROL262152:ROL262153 RYH262152:RYH262153 SID262152:SID262153 SRZ262152:SRZ262153 TBV262152:TBV262153 TLR262152:TLR262153 TVN262152:TVN262153 UFJ262152:UFJ262153 UPF262152:UPF262153 UZB262152:UZB262153 VIX262152:VIX262153 VST262152:VST262153 WCP262152:WCP262153 WML262152:WML262153 WWH262152:WWH262153 Z327688:Z327689 JV327688:JV327689 TR327688:TR327689 ADN327688:ADN327689 ANJ327688:ANJ327689 AXF327688:AXF327689 BHB327688:BHB327689 BQX327688:BQX327689 CAT327688:CAT327689 CKP327688:CKP327689 CUL327688:CUL327689 DEH327688:DEH327689 DOD327688:DOD327689 DXZ327688:DXZ327689 EHV327688:EHV327689 ERR327688:ERR327689 FBN327688:FBN327689 FLJ327688:FLJ327689 FVF327688:FVF327689 GFB327688:GFB327689 GOX327688:GOX327689 GYT327688:GYT327689 HIP327688:HIP327689 HSL327688:HSL327689 ICH327688:ICH327689 IMD327688:IMD327689 IVZ327688:IVZ327689 JFV327688:JFV327689 JPR327688:JPR327689 JZN327688:JZN327689 KJJ327688:KJJ327689 KTF327688:KTF327689 LDB327688:LDB327689 LMX327688:LMX327689 LWT327688:LWT327689 MGP327688:MGP327689 MQL327688:MQL327689 NAH327688:NAH327689 NKD327688:NKD327689 NTZ327688:NTZ327689 ODV327688:ODV327689 ONR327688:ONR327689 OXN327688:OXN327689 PHJ327688:PHJ327689 PRF327688:PRF327689 QBB327688:QBB327689 QKX327688:QKX327689 QUT327688:QUT327689 REP327688:REP327689 ROL327688:ROL327689 RYH327688:RYH327689 SID327688:SID327689 SRZ327688:SRZ327689 TBV327688:TBV327689 TLR327688:TLR327689 TVN327688:TVN327689 UFJ327688:UFJ327689 UPF327688:UPF327689 UZB327688:UZB327689 VIX327688:VIX327689 VST327688:VST327689 WCP327688:WCP327689 WML327688:WML327689 WWH327688:WWH327689 Z393224:Z393225 JV393224:JV393225 TR393224:TR393225 ADN393224:ADN393225 ANJ393224:ANJ393225 AXF393224:AXF393225 BHB393224:BHB393225 BQX393224:BQX393225 CAT393224:CAT393225 CKP393224:CKP393225 CUL393224:CUL393225 DEH393224:DEH393225 DOD393224:DOD393225 DXZ393224:DXZ393225 EHV393224:EHV393225 ERR393224:ERR393225 FBN393224:FBN393225 FLJ393224:FLJ393225 FVF393224:FVF393225 GFB393224:GFB393225 GOX393224:GOX393225 GYT393224:GYT393225 HIP393224:HIP393225 HSL393224:HSL393225 ICH393224:ICH393225 IMD393224:IMD393225 IVZ393224:IVZ393225 JFV393224:JFV393225 JPR393224:JPR393225 JZN393224:JZN393225 KJJ393224:KJJ393225 KTF393224:KTF393225 LDB393224:LDB393225 LMX393224:LMX393225 LWT393224:LWT393225 MGP393224:MGP393225 MQL393224:MQL393225 NAH393224:NAH393225 NKD393224:NKD393225 NTZ393224:NTZ393225 ODV393224:ODV393225 ONR393224:ONR393225 OXN393224:OXN393225 PHJ393224:PHJ393225 PRF393224:PRF393225 QBB393224:QBB393225 QKX393224:QKX393225 QUT393224:QUT393225 REP393224:REP393225 ROL393224:ROL393225 RYH393224:RYH393225 SID393224:SID393225 SRZ393224:SRZ393225 TBV393224:TBV393225 TLR393224:TLR393225 TVN393224:TVN393225 UFJ393224:UFJ393225 UPF393224:UPF393225 UZB393224:UZB393225 VIX393224:VIX393225 VST393224:VST393225 WCP393224:WCP393225 WML393224:WML393225 WWH393224:WWH393225 Z458760:Z458761 JV458760:JV458761 TR458760:TR458761 ADN458760:ADN458761 ANJ458760:ANJ458761 AXF458760:AXF458761 BHB458760:BHB458761 BQX458760:BQX458761 CAT458760:CAT458761 CKP458760:CKP458761 CUL458760:CUL458761 DEH458760:DEH458761 DOD458760:DOD458761 DXZ458760:DXZ458761 EHV458760:EHV458761 ERR458760:ERR458761 FBN458760:FBN458761 FLJ458760:FLJ458761 FVF458760:FVF458761 GFB458760:GFB458761 GOX458760:GOX458761 GYT458760:GYT458761 HIP458760:HIP458761 HSL458760:HSL458761 ICH458760:ICH458761 IMD458760:IMD458761 IVZ458760:IVZ458761 JFV458760:JFV458761 JPR458760:JPR458761 JZN458760:JZN458761 KJJ458760:KJJ458761 KTF458760:KTF458761 LDB458760:LDB458761 LMX458760:LMX458761 LWT458760:LWT458761 MGP458760:MGP458761 MQL458760:MQL458761 NAH458760:NAH458761 NKD458760:NKD458761 NTZ458760:NTZ458761 ODV458760:ODV458761 ONR458760:ONR458761 OXN458760:OXN458761 PHJ458760:PHJ458761 PRF458760:PRF458761 QBB458760:QBB458761 QKX458760:QKX458761 QUT458760:QUT458761 REP458760:REP458761 ROL458760:ROL458761 RYH458760:RYH458761 SID458760:SID458761 SRZ458760:SRZ458761 TBV458760:TBV458761 TLR458760:TLR458761 TVN458760:TVN458761 UFJ458760:UFJ458761 UPF458760:UPF458761 UZB458760:UZB458761 VIX458760:VIX458761 VST458760:VST458761 WCP458760:WCP458761 WML458760:WML458761 WWH458760:WWH458761 Z524296:Z524297 JV524296:JV524297 TR524296:TR524297 ADN524296:ADN524297 ANJ524296:ANJ524297 AXF524296:AXF524297 BHB524296:BHB524297 BQX524296:BQX524297 CAT524296:CAT524297 CKP524296:CKP524297 CUL524296:CUL524297 DEH524296:DEH524297 DOD524296:DOD524297 DXZ524296:DXZ524297 EHV524296:EHV524297 ERR524296:ERR524297 FBN524296:FBN524297 FLJ524296:FLJ524297 FVF524296:FVF524297 GFB524296:GFB524297 GOX524296:GOX524297 GYT524296:GYT524297 HIP524296:HIP524297 HSL524296:HSL524297 ICH524296:ICH524297 IMD524296:IMD524297 IVZ524296:IVZ524297 JFV524296:JFV524297 JPR524296:JPR524297 JZN524296:JZN524297 KJJ524296:KJJ524297 KTF524296:KTF524297 LDB524296:LDB524297 LMX524296:LMX524297 LWT524296:LWT524297 MGP524296:MGP524297 MQL524296:MQL524297 NAH524296:NAH524297 NKD524296:NKD524297 NTZ524296:NTZ524297 ODV524296:ODV524297 ONR524296:ONR524297 OXN524296:OXN524297 PHJ524296:PHJ524297 PRF524296:PRF524297 QBB524296:QBB524297 QKX524296:QKX524297 QUT524296:QUT524297 REP524296:REP524297 ROL524296:ROL524297 RYH524296:RYH524297 SID524296:SID524297 SRZ524296:SRZ524297 TBV524296:TBV524297 TLR524296:TLR524297 TVN524296:TVN524297 UFJ524296:UFJ524297 UPF524296:UPF524297 UZB524296:UZB524297 VIX524296:VIX524297 VST524296:VST524297 WCP524296:WCP524297 WML524296:WML524297 WWH524296:WWH524297 Z589832:Z589833 JV589832:JV589833 TR589832:TR589833 ADN589832:ADN589833 ANJ589832:ANJ589833 AXF589832:AXF589833 BHB589832:BHB589833 BQX589832:BQX589833 CAT589832:CAT589833 CKP589832:CKP589833 CUL589832:CUL589833 DEH589832:DEH589833 DOD589832:DOD589833 DXZ589832:DXZ589833 EHV589832:EHV589833 ERR589832:ERR589833 FBN589832:FBN589833 FLJ589832:FLJ589833 FVF589832:FVF589833 GFB589832:GFB589833 GOX589832:GOX589833 GYT589832:GYT589833 HIP589832:HIP589833 HSL589832:HSL589833 ICH589832:ICH589833 IMD589832:IMD589833 IVZ589832:IVZ589833 JFV589832:JFV589833 JPR589832:JPR589833 JZN589832:JZN589833 KJJ589832:KJJ589833 KTF589832:KTF589833 LDB589832:LDB589833 LMX589832:LMX589833 LWT589832:LWT589833 MGP589832:MGP589833 MQL589832:MQL589833 NAH589832:NAH589833 NKD589832:NKD589833 NTZ589832:NTZ589833 ODV589832:ODV589833 ONR589832:ONR589833 OXN589832:OXN589833 PHJ589832:PHJ589833 PRF589832:PRF589833 QBB589832:QBB589833 QKX589832:QKX589833 QUT589832:QUT589833 REP589832:REP589833 ROL589832:ROL589833 RYH589832:RYH589833 SID589832:SID589833 SRZ589832:SRZ589833 TBV589832:TBV589833 TLR589832:TLR589833 TVN589832:TVN589833 UFJ589832:UFJ589833 UPF589832:UPF589833 UZB589832:UZB589833 VIX589832:VIX589833 VST589832:VST589833 WCP589832:WCP589833 WML589832:WML589833 WWH589832:WWH589833 Z655368:Z655369 JV655368:JV655369 TR655368:TR655369 ADN655368:ADN655369 ANJ655368:ANJ655369 AXF655368:AXF655369 BHB655368:BHB655369 BQX655368:BQX655369 CAT655368:CAT655369 CKP655368:CKP655369 CUL655368:CUL655369 DEH655368:DEH655369 DOD655368:DOD655369 DXZ655368:DXZ655369 EHV655368:EHV655369 ERR655368:ERR655369 FBN655368:FBN655369 FLJ655368:FLJ655369 FVF655368:FVF655369 GFB655368:GFB655369 GOX655368:GOX655369 GYT655368:GYT655369 HIP655368:HIP655369 HSL655368:HSL655369 ICH655368:ICH655369 IMD655368:IMD655369 IVZ655368:IVZ655369 JFV655368:JFV655369 JPR655368:JPR655369 JZN655368:JZN655369 KJJ655368:KJJ655369 KTF655368:KTF655369 LDB655368:LDB655369 LMX655368:LMX655369 LWT655368:LWT655369 MGP655368:MGP655369 MQL655368:MQL655369 NAH655368:NAH655369 NKD655368:NKD655369 NTZ655368:NTZ655369 ODV655368:ODV655369 ONR655368:ONR655369 OXN655368:OXN655369 PHJ655368:PHJ655369 PRF655368:PRF655369 QBB655368:QBB655369 QKX655368:QKX655369 QUT655368:QUT655369 REP655368:REP655369 ROL655368:ROL655369 RYH655368:RYH655369 SID655368:SID655369 SRZ655368:SRZ655369 TBV655368:TBV655369 TLR655368:TLR655369 TVN655368:TVN655369 UFJ655368:UFJ655369 UPF655368:UPF655369 UZB655368:UZB655369 VIX655368:VIX655369 VST655368:VST655369 WCP655368:WCP655369 WML655368:WML655369 WWH655368:WWH655369 Z720904:Z720905 JV720904:JV720905 TR720904:TR720905 ADN720904:ADN720905 ANJ720904:ANJ720905 AXF720904:AXF720905 BHB720904:BHB720905 BQX720904:BQX720905 CAT720904:CAT720905 CKP720904:CKP720905 CUL720904:CUL720905 DEH720904:DEH720905 DOD720904:DOD720905 DXZ720904:DXZ720905 EHV720904:EHV720905 ERR720904:ERR720905 FBN720904:FBN720905 FLJ720904:FLJ720905 FVF720904:FVF720905 GFB720904:GFB720905 GOX720904:GOX720905 GYT720904:GYT720905 HIP720904:HIP720905 HSL720904:HSL720905 ICH720904:ICH720905 IMD720904:IMD720905 IVZ720904:IVZ720905 JFV720904:JFV720905 JPR720904:JPR720905 JZN720904:JZN720905 KJJ720904:KJJ720905 KTF720904:KTF720905 LDB720904:LDB720905 LMX720904:LMX720905 LWT720904:LWT720905 MGP720904:MGP720905 MQL720904:MQL720905 NAH720904:NAH720905 NKD720904:NKD720905 NTZ720904:NTZ720905 ODV720904:ODV720905 ONR720904:ONR720905 OXN720904:OXN720905 PHJ720904:PHJ720905 PRF720904:PRF720905 QBB720904:QBB720905 QKX720904:QKX720905 QUT720904:QUT720905 REP720904:REP720905 ROL720904:ROL720905 RYH720904:RYH720905 SID720904:SID720905 SRZ720904:SRZ720905 TBV720904:TBV720905 TLR720904:TLR720905 TVN720904:TVN720905 UFJ720904:UFJ720905 UPF720904:UPF720905 UZB720904:UZB720905 VIX720904:VIX720905 VST720904:VST720905 WCP720904:WCP720905 WML720904:WML720905 WWH720904:WWH720905 Z786440:Z786441 JV786440:JV786441 TR786440:TR786441 ADN786440:ADN786441 ANJ786440:ANJ786441 AXF786440:AXF786441 BHB786440:BHB786441 BQX786440:BQX786441 CAT786440:CAT786441 CKP786440:CKP786441 CUL786440:CUL786441 DEH786440:DEH786441 DOD786440:DOD786441 DXZ786440:DXZ786441 EHV786440:EHV786441 ERR786440:ERR786441 FBN786440:FBN786441 FLJ786440:FLJ786441 FVF786440:FVF786441 GFB786440:GFB786441 GOX786440:GOX786441 GYT786440:GYT786441 HIP786440:HIP786441 HSL786440:HSL786441 ICH786440:ICH786441 IMD786440:IMD786441 IVZ786440:IVZ786441 JFV786440:JFV786441 JPR786440:JPR786441 JZN786440:JZN786441 KJJ786440:KJJ786441 KTF786440:KTF786441 LDB786440:LDB786441 LMX786440:LMX786441 LWT786440:LWT786441 MGP786440:MGP786441 MQL786440:MQL786441 NAH786440:NAH786441 NKD786440:NKD786441 NTZ786440:NTZ786441 ODV786440:ODV786441 ONR786440:ONR786441 OXN786440:OXN786441 PHJ786440:PHJ786441 PRF786440:PRF786441 QBB786440:QBB786441 QKX786440:QKX786441 QUT786440:QUT786441 REP786440:REP786441 ROL786440:ROL786441 RYH786440:RYH786441 SID786440:SID786441 SRZ786440:SRZ786441 TBV786440:TBV786441 TLR786440:TLR786441 TVN786440:TVN786441 UFJ786440:UFJ786441 UPF786440:UPF786441 UZB786440:UZB786441 VIX786440:VIX786441 VST786440:VST786441 WCP786440:WCP786441 WML786440:WML786441 WWH786440:WWH786441 Z851976:Z851977 JV851976:JV851977 TR851976:TR851977 ADN851976:ADN851977 ANJ851976:ANJ851977 AXF851976:AXF851977 BHB851976:BHB851977 BQX851976:BQX851977 CAT851976:CAT851977 CKP851976:CKP851977 CUL851976:CUL851977 DEH851976:DEH851977 DOD851976:DOD851977 DXZ851976:DXZ851977 EHV851976:EHV851977 ERR851976:ERR851977 FBN851976:FBN851977 FLJ851976:FLJ851977 FVF851976:FVF851977 GFB851976:GFB851977 GOX851976:GOX851977 GYT851976:GYT851977 HIP851976:HIP851977 HSL851976:HSL851977 ICH851976:ICH851977 IMD851976:IMD851977 IVZ851976:IVZ851977 JFV851976:JFV851977 JPR851976:JPR851977 JZN851976:JZN851977 KJJ851976:KJJ851977 KTF851976:KTF851977 LDB851976:LDB851977 LMX851976:LMX851977 LWT851976:LWT851977 MGP851976:MGP851977 MQL851976:MQL851977 NAH851976:NAH851977 NKD851976:NKD851977 NTZ851976:NTZ851977 ODV851976:ODV851977 ONR851976:ONR851977 OXN851976:OXN851977 PHJ851976:PHJ851977 PRF851976:PRF851977 QBB851976:QBB851977 QKX851976:QKX851977 QUT851976:QUT851977 REP851976:REP851977 ROL851976:ROL851977 RYH851976:RYH851977 SID851976:SID851977 SRZ851976:SRZ851977 TBV851976:TBV851977 TLR851976:TLR851977 TVN851976:TVN851977 UFJ851976:UFJ851977 UPF851976:UPF851977 UZB851976:UZB851977 VIX851976:VIX851977 VST851976:VST851977 WCP851976:WCP851977 WML851976:WML851977 WWH851976:WWH851977 Z917512:Z917513 JV917512:JV917513 TR917512:TR917513 ADN917512:ADN917513 ANJ917512:ANJ917513 AXF917512:AXF917513 BHB917512:BHB917513 BQX917512:BQX917513 CAT917512:CAT917513 CKP917512:CKP917513 CUL917512:CUL917513 DEH917512:DEH917513 DOD917512:DOD917513 DXZ917512:DXZ917513 EHV917512:EHV917513 ERR917512:ERR917513 FBN917512:FBN917513 FLJ917512:FLJ917513 FVF917512:FVF917513 GFB917512:GFB917513 GOX917512:GOX917513 GYT917512:GYT917513 HIP917512:HIP917513 HSL917512:HSL917513 ICH917512:ICH917513 IMD917512:IMD917513 IVZ917512:IVZ917513 JFV917512:JFV917513 JPR917512:JPR917513 JZN917512:JZN917513 KJJ917512:KJJ917513 KTF917512:KTF917513 LDB917512:LDB917513 LMX917512:LMX917513 LWT917512:LWT917513 MGP917512:MGP917513 MQL917512:MQL917513 NAH917512:NAH917513 NKD917512:NKD917513 NTZ917512:NTZ917513 ODV917512:ODV917513 ONR917512:ONR917513 OXN917512:OXN917513 PHJ917512:PHJ917513 PRF917512:PRF917513 QBB917512:QBB917513 QKX917512:QKX917513 QUT917512:QUT917513 REP917512:REP917513 ROL917512:ROL917513 RYH917512:RYH917513 SID917512:SID917513 SRZ917512:SRZ917513 TBV917512:TBV917513 TLR917512:TLR917513 TVN917512:TVN917513 UFJ917512:UFJ917513 UPF917512:UPF917513 UZB917512:UZB917513 VIX917512:VIX917513 VST917512:VST917513 WCP917512:WCP917513 WML917512:WML917513 WWH917512:WWH917513 Z983048:Z983049 JV983048:JV983049 TR983048:TR983049 ADN983048:ADN983049 ANJ983048:ANJ983049 AXF983048:AXF983049 BHB983048:BHB983049 BQX983048:BQX983049 CAT983048:CAT983049 CKP983048:CKP983049 CUL983048:CUL983049 DEH983048:DEH983049 DOD983048:DOD983049 DXZ983048:DXZ983049 EHV983048:EHV983049 ERR983048:ERR983049 FBN983048:FBN983049 FLJ983048:FLJ983049 FVF983048:FVF983049 GFB983048:GFB983049 GOX983048:GOX983049 GYT983048:GYT983049 HIP983048:HIP983049 HSL983048:HSL983049 ICH983048:ICH983049 IMD983048:IMD983049 IVZ983048:IVZ983049 JFV983048:JFV983049 JPR983048:JPR983049 JZN983048:JZN983049 KJJ983048:KJJ983049 KTF983048:KTF983049 LDB983048:LDB983049 LMX983048:LMX983049 LWT983048:LWT983049 MGP983048:MGP983049 MQL983048:MQL983049 NAH983048:NAH983049 NKD983048:NKD983049 NTZ983048:NTZ983049 ODV983048:ODV983049 ONR983048:ONR983049 OXN983048:OXN983049 PHJ983048:PHJ983049 PRF983048:PRF983049 QBB983048:QBB983049 QKX983048:QKX983049 QUT983048:QUT983049 REP983048:REP983049 ROL983048:ROL983049 RYH983048:RYH983049 SID983048:SID983049 SRZ983048:SRZ983049 TBV983048:TBV983049 TLR983048:TLR983049 TVN983048:TVN983049 UFJ983048:UFJ983049 UPF983048:UPF983049 UZB983048:UZB983049 VIX983048:VIX983049 VST983048:VST983049 WCP983048:WCP983049 WML983048:WML983049 WWH983048:WWH983049"/>
  </dataValidations>
  <printOptions horizontalCentered="1"/>
  <pageMargins left="0.19685039370078741" right="0.11811023622047245" top="0.74803149606299213" bottom="0.74803149606299213" header="0.31496062992125984" footer="0.31496062992125984"/>
  <pageSetup scale="4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2"/>
  <sheetViews>
    <sheetView zoomScaleNormal="100" zoomScaleSheetLayoutView="100" workbookViewId="0">
      <selection activeCell="C11" sqref="C11"/>
    </sheetView>
  </sheetViews>
  <sheetFormatPr baseColWidth="10" defaultColWidth="12.42578125" defaultRowHeight="11.25"/>
  <cols>
    <col min="1" max="1" width="19.28515625" style="274" customWidth="1"/>
    <col min="2" max="2" width="49" style="274" customWidth="1"/>
    <col min="3" max="3" width="19.42578125" style="6" customWidth="1"/>
    <col min="4" max="4" width="37.28515625" style="472" customWidth="1"/>
    <col min="5" max="256" width="12.42578125" style="274"/>
    <col min="257" max="257" width="19.28515625" style="274" customWidth="1"/>
    <col min="258" max="258" width="49" style="274" customWidth="1"/>
    <col min="259" max="259" width="19.42578125" style="274" customWidth="1"/>
    <col min="260" max="260" width="37.28515625" style="274" customWidth="1"/>
    <col min="261" max="512" width="12.42578125" style="274"/>
    <col min="513" max="513" width="19.28515625" style="274" customWidth="1"/>
    <col min="514" max="514" width="49" style="274" customWidth="1"/>
    <col min="515" max="515" width="19.42578125" style="274" customWidth="1"/>
    <col min="516" max="516" width="37.28515625" style="274" customWidth="1"/>
    <col min="517" max="768" width="12.42578125" style="274"/>
    <col min="769" max="769" width="19.28515625" style="274" customWidth="1"/>
    <col min="770" max="770" width="49" style="274" customWidth="1"/>
    <col min="771" max="771" width="19.42578125" style="274" customWidth="1"/>
    <col min="772" max="772" width="37.28515625" style="274" customWidth="1"/>
    <col min="773" max="1024" width="12.42578125" style="274"/>
    <col min="1025" max="1025" width="19.28515625" style="274" customWidth="1"/>
    <col min="1026" max="1026" width="49" style="274" customWidth="1"/>
    <col min="1027" max="1027" width="19.42578125" style="274" customWidth="1"/>
    <col min="1028" max="1028" width="37.28515625" style="274" customWidth="1"/>
    <col min="1029" max="1280" width="12.42578125" style="274"/>
    <col min="1281" max="1281" width="19.28515625" style="274" customWidth="1"/>
    <col min="1282" max="1282" width="49" style="274" customWidth="1"/>
    <col min="1283" max="1283" width="19.42578125" style="274" customWidth="1"/>
    <col min="1284" max="1284" width="37.28515625" style="274" customWidth="1"/>
    <col min="1285" max="1536" width="12.42578125" style="274"/>
    <col min="1537" max="1537" width="19.28515625" style="274" customWidth="1"/>
    <col min="1538" max="1538" width="49" style="274" customWidth="1"/>
    <col min="1539" max="1539" width="19.42578125" style="274" customWidth="1"/>
    <col min="1540" max="1540" width="37.28515625" style="274" customWidth="1"/>
    <col min="1541" max="1792" width="12.42578125" style="274"/>
    <col min="1793" max="1793" width="19.28515625" style="274" customWidth="1"/>
    <col min="1794" max="1794" width="49" style="274" customWidth="1"/>
    <col min="1795" max="1795" width="19.42578125" style="274" customWidth="1"/>
    <col min="1796" max="1796" width="37.28515625" style="274" customWidth="1"/>
    <col min="1797" max="2048" width="12.42578125" style="274"/>
    <col min="2049" max="2049" width="19.28515625" style="274" customWidth="1"/>
    <col min="2050" max="2050" width="49" style="274" customWidth="1"/>
    <col min="2051" max="2051" width="19.42578125" style="274" customWidth="1"/>
    <col min="2052" max="2052" width="37.28515625" style="274" customWidth="1"/>
    <col min="2053" max="2304" width="12.42578125" style="274"/>
    <col min="2305" max="2305" width="19.28515625" style="274" customWidth="1"/>
    <col min="2306" max="2306" width="49" style="274" customWidth="1"/>
    <col min="2307" max="2307" width="19.42578125" style="274" customWidth="1"/>
    <col min="2308" max="2308" width="37.28515625" style="274" customWidth="1"/>
    <col min="2309" max="2560" width="12.42578125" style="274"/>
    <col min="2561" max="2561" width="19.28515625" style="274" customWidth="1"/>
    <col min="2562" max="2562" width="49" style="274" customWidth="1"/>
    <col min="2563" max="2563" width="19.42578125" style="274" customWidth="1"/>
    <col min="2564" max="2564" width="37.28515625" style="274" customWidth="1"/>
    <col min="2565" max="2816" width="12.42578125" style="274"/>
    <col min="2817" max="2817" width="19.28515625" style="274" customWidth="1"/>
    <col min="2818" max="2818" width="49" style="274" customWidth="1"/>
    <col min="2819" max="2819" width="19.42578125" style="274" customWidth="1"/>
    <col min="2820" max="2820" width="37.28515625" style="274" customWidth="1"/>
    <col min="2821" max="3072" width="12.42578125" style="274"/>
    <col min="3073" max="3073" width="19.28515625" style="274" customWidth="1"/>
    <col min="3074" max="3074" width="49" style="274" customWidth="1"/>
    <col min="3075" max="3075" width="19.42578125" style="274" customWidth="1"/>
    <col min="3076" max="3076" width="37.28515625" style="274" customWidth="1"/>
    <col min="3077" max="3328" width="12.42578125" style="274"/>
    <col min="3329" max="3329" width="19.28515625" style="274" customWidth="1"/>
    <col min="3330" max="3330" width="49" style="274" customWidth="1"/>
    <col min="3331" max="3331" width="19.42578125" style="274" customWidth="1"/>
    <col min="3332" max="3332" width="37.28515625" style="274" customWidth="1"/>
    <col min="3333" max="3584" width="12.42578125" style="274"/>
    <col min="3585" max="3585" width="19.28515625" style="274" customWidth="1"/>
    <col min="3586" max="3586" width="49" style="274" customWidth="1"/>
    <col min="3587" max="3587" width="19.42578125" style="274" customWidth="1"/>
    <col min="3588" max="3588" width="37.28515625" style="274" customWidth="1"/>
    <col min="3589" max="3840" width="12.42578125" style="274"/>
    <col min="3841" max="3841" width="19.28515625" style="274" customWidth="1"/>
    <col min="3842" max="3842" width="49" style="274" customWidth="1"/>
    <col min="3843" max="3843" width="19.42578125" style="274" customWidth="1"/>
    <col min="3844" max="3844" width="37.28515625" style="274" customWidth="1"/>
    <col min="3845" max="4096" width="12.42578125" style="274"/>
    <col min="4097" max="4097" width="19.28515625" style="274" customWidth="1"/>
    <col min="4098" max="4098" width="49" style="274" customWidth="1"/>
    <col min="4099" max="4099" width="19.42578125" style="274" customWidth="1"/>
    <col min="4100" max="4100" width="37.28515625" style="274" customWidth="1"/>
    <col min="4101" max="4352" width="12.42578125" style="274"/>
    <col min="4353" max="4353" width="19.28515625" style="274" customWidth="1"/>
    <col min="4354" max="4354" width="49" style="274" customWidth="1"/>
    <col min="4355" max="4355" width="19.42578125" style="274" customWidth="1"/>
    <col min="4356" max="4356" width="37.28515625" style="274" customWidth="1"/>
    <col min="4357" max="4608" width="12.42578125" style="274"/>
    <col min="4609" max="4609" width="19.28515625" style="274" customWidth="1"/>
    <col min="4610" max="4610" width="49" style="274" customWidth="1"/>
    <col min="4611" max="4611" width="19.42578125" style="274" customWidth="1"/>
    <col min="4612" max="4612" width="37.28515625" style="274" customWidth="1"/>
    <col min="4613" max="4864" width="12.42578125" style="274"/>
    <col min="4865" max="4865" width="19.28515625" style="274" customWidth="1"/>
    <col min="4866" max="4866" width="49" style="274" customWidth="1"/>
    <col min="4867" max="4867" width="19.42578125" style="274" customWidth="1"/>
    <col min="4868" max="4868" width="37.28515625" style="274" customWidth="1"/>
    <col min="4869" max="5120" width="12.42578125" style="274"/>
    <col min="5121" max="5121" width="19.28515625" style="274" customWidth="1"/>
    <col min="5122" max="5122" width="49" style="274" customWidth="1"/>
    <col min="5123" max="5123" width="19.42578125" style="274" customWidth="1"/>
    <col min="5124" max="5124" width="37.28515625" style="274" customWidth="1"/>
    <col min="5125" max="5376" width="12.42578125" style="274"/>
    <col min="5377" max="5377" width="19.28515625" style="274" customWidth="1"/>
    <col min="5378" max="5378" width="49" style="274" customWidth="1"/>
    <col min="5379" max="5379" width="19.42578125" style="274" customWidth="1"/>
    <col min="5380" max="5380" width="37.28515625" style="274" customWidth="1"/>
    <col min="5381" max="5632" width="12.42578125" style="274"/>
    <col min="5633" max="5633" width="19.28515625" style="274" customWidth="1"/>
    <col min="5634" max="5634" width="49" style="274" customWidth="1"/>
    <col min="5635" max="5635" width="19.42578125" style="274" customWidth="1"/>
    <col min="5636" max="5636" width="37.28515625" style="274" customWidth="1"/>
    <col min="5637" max="5888" width="12.42578125" style="274"/>
    <col min="5889" max="5889" width="19.28515625" style="274" customWidth="1"/>
    <col min="5890" max="5890" width="49" style="274" customWidth="1"/>
    <col min="5891" max="5891" width="19.42578125" style="274" customWidth="1"/>
    <col min="5892" max="5892" width="37.28515625" style="274" customWidth="1"/>
    <col min="5893" max="6144" width="12.42578125" style="274"/>
    <col min="6145" max="6145" width="19.28515625" style="274" customWidth="1"/>
    <col min="6146" max="6146" width="49" style="274" customWidth="1"/>
    <col min="6147" max="6147" width="19.42578125" style="274" customWidth="1"/>
    <col min="6148" max="6148" width="37.28515625" style="274" customWidth="1"/>
    <col min="6149" max="6400" width="12.42578125" style="274"/>
    <col min="6401" max="6401" width="19.28515625" style="274" customWidth="1"/>
    <col min="6402" max="6402" width="49" style="274" customWidth="1"/>
    <col min="6403" max="6403" width="19.42578125" style="274" customWidth="1"/>
    <col min="6404" max="6404" width="37.28515625" style="274" customWidth="1"/>
    <col min="6405" max="6656" width="12.42578125" style="274"/>
    <col min="6657" max="6657" width="19.28515625" style="274" customWidth="1"/>
    <col min="6658" max="6658" width="49" style="274" customWidth="1"/>
    <col min="6659" max="6659" width="19.42578125" style="274" customWidth="1"/>
    <col min="6660" max="6660" width="37.28515625" style="274" customWidth="1"/>
    <col min="6661" max="6912" width="12.42578125" style="274"/>
    <col min="6913" max="6913" width="19.28515625" style="274" customWidth="1"/>
    <col min="6914" max="6914" width="49" style="274" customWidth="1"/>
    <col min="6915" max="6915" width="19.42578125" style="274" customWidth="1"/>
    <col min="6916" max="6916" width="37.28515625" style="274" customWidth="1"/>
    <col min="6917" max="7168" width="12.42578125" style="274"/>
    <col min="7169" max="7169" width="19.28515625" style="274" customWidth="1"/>
    <col min="7170" max="7170" width="49" style="274" customWidth="1"/>
    <col min="7171" max="7171" width="19.42578125" style="274" customWidth="1"/>
    <col min="7172" max="7172" width="37.28515625" style="274" customWidth="1"/>
    <col min="7173" max="7424" width="12.42578125" style="274"/>
    <col min="7425" max="7425" width="19.28515625" style="274" customWidth="1"/>
    <col min="7426" max="7426" width="49" style="274" customWidth="1"/>
    <col min="7427" max="7427" width="19.42578125" style="274" customWidth="1"/>
    <col min="7428" max="7428" width="37.28515625" style="274" customWidth="1"/>
    <col min="7429" max="7680" width="12.42578125" style="274"/>
    <col min="7681" max="7681" width="19.28515625" style="274" customWidth="1"/>
    <col min="7682" max="7682" width="49" style="274" customWidth="1"/>
    <col min="7683" max="7683" width="19.42578125" style="274" customWidth="1"/>
    <col min="7684" max="7684" width="37.28515625" style="274" customWidth="1"/>
    <col min="7685" max="7936" width="12.42578125" style="274"/>
    <col min="7937" max="7937" width="19.28515625" style="274" customWidth="1"/>
    <col min="7938" max="7938" width="49" style="274" customWidth="1"/>
    <col min="7939" max="7939" width="19.42578125" style="274" customWidth="1"/>
    <col min="7940" max="7940" width="37.28515625" style="274" customWidth="1"/>
    <col min="7941" max="8192" width="12.42578125" style="274"/>
    <col min="8193" max="8193" width="19.28515625" style="274" customWidth="1"/>
    <col min="8194" max="8194" width="49" style="274" customWidth="1"/>
    <col min="8195" max="8195" width="19.42578125" style="274" customWidth="1"/>
    <col min="8196" max="8196" width="37.28515625" style="274" customWidth="1"/>
    <col min="8197" max="8448" width="12.42578125" style="274"/>
    <col min="8449" max="8449" width="19.28515625" style="274" customWidth="1"/>
    <col min="8450" max="8450" width="49" style="274" customWidth="1"/>
    <col min="8451" max="8451" width="19.42578125" style="274" customWidth="1"/>
    <col min="8452" max="8452" width="37.28515625" style="274" customWidth="1"/>
    <col min="8453" max="8704" width="12.42578125" style="274"/>
    <col min="8705" max="8705" width="19.28515625" style="274" customWidth="1"/>
    <col min="8706" max="8706" width="49" style="274" customWidth="1"/>
    <col min="8707" max="8707" width="19.42578125" style="274" customWidth="1"/>
    <col min="8708" max="8708" width="37.28515625" style="274" customWidth="1"/>
    <col min="8709" max="8960" width="12.42578125" style="274"/>
    <col min="8961" max="8961" width="19.28515625" style="274" customWidth="1"/>
    <col min="8962" max="8962" width="49" style="274" customWidth="1"/>
    <col min="8963" max="8963" width="19.42578125" style="274" customWidth="1"/>
    <col min="8964" max="8964" width="37.28515625" style="274" customWidth="1"/>
    <col min="8965" max="9216" width="12.42578125" style="274"/>
    <col min="9217" max="9217" width="19.28515625" style="274" customWidth="1"/>
    <col min="9218" max="9218" width="49" style="274" customWidth="1"/>
    <col min="9219" max="9219" width="19.42578125" style="274" customWidth="1"/>
    <col min="9220" max="9220" width="37.28515625" style="274" customWidth="1"/>
    <col min="9221" max="9472" width="12.42578125" style="274"/>
    <col min="9473" max="9473" width="19.28515625" style="274" customWidth="1"/>
    <col min="9474" max="9474" width="49" style="274" customWidth="1"/>
    <col min="9475" max="9475" width="19.42578125" style="274" customWidth="1"/>
    <col min="9476" max="9476" width="37.28515625" style="274" customWidth="1"/>
    <col min="9477" max="9728" width="12.42578125" style="274"/>
    <col min="9729" max="9729" width="19.28515625" style="274" customWidth="1"/>
    <col min="9730" max="9730" width="49" style="274" customWidth="1"/>
    <col min="9731" max="9731" width="19.42578125" style="274" customWidth="1"/>
    <col min="9732" max="9732" width="37.28515625" style="274" customWidth="1"/>
    <col min="9733" max="9984" width="12.42578125" style="274"/>
    <col min="9985" max="9985" width="19.28515625" style="274" customWidth="1"/>
    <col min="9986" max="9986" width="49" style="274" customWidth="1"/>
    <col min="9987" max="9987" width="19.42578125" style="274" customWidth="1"/>
    <col min="9988" max="9988" width="37.28515625" style="274" customWidth="1"/>
    <col min="9989" max="10240" width="12.42578125" style="274"/>
    <col min="10241" max="10241" width="19.28515625" style="274" customWidth="1"/>
    <col min="10242" max="10242" width="49" style="274" customWidth="1"/>
    <col min="10243" max="10243" width="19.42578125" style="274" customWidth="1"/>
    <col min="10244" max="10244" width="37.28515625" style="274" customWidth="1"/>
    <col min="10245" max="10496" width="12.42578125" style="274"/>
    <col min="10497" max="10497" width="19.28515625" style="274" customWidth="1"/>
    <col min="10498" max="10498" width="49" style="274" customWidth="1"/>
    <col min="10499" max="10499" width="19.42578125" style="274" customWidth="1"/>
    <col min="10500" max="10500" width="37.28515625" style="274" customWidth="1"/>
    <col min="10501" max="10752" width="12.42578125" style="274"/>
    <col min="10753" max="10753" width="19.28515625" style="274" customWidth="1"/>
    <col min="10754" max="10754" width="49" style="274" customWidth="1"/>
    <col min="10755" max="10755" width="19.42578125" style="274" customWidth="1"/>
    <col min="10756" max="10756" width="37.28515625" style="274" customWidth="1"/>
    <col min="10757" max="11008" width="12.42578125" style="274"/>
    <col min="11009" max="11009" width="19.28515625" style="274" customWidth="1"/>
    <col min="11010" max="11010" width="49" style="274" customWidth="1"/>
    <col min="11011" max="11011" width="19.42578125" style="274" customWidth="1"/>
    <col min="11012" max="11012" width="37.28515625" style="274" customWidth="1"/>
    <col min="11013" max="11264" width="12.42578125" style="274"/>
    <col min="11265" max="11265" width="19.28515625" style="274" customWidth="1"/>
    <col min="11266" max="11266" width="49" style="274" customWidth="1"/>
    <col min="11267" max="11267" width="19.42578125" style="274" customWidth="1"/>
    <col min="11268" max="11268" width="37.28515625" style="274" customWidth="1"/>
    <col min="11269" max="11520" width="12.42578125" style="274"/>
    <col min="11521" max="11521" width="19.28515625" style="274" customWidth="1"/>
    <col min="11522" max="11522" width="49" style="274" customWidth="1"/>
    <col min="11523" max="11523" width="19.42578125" style="274" customWidth="1"/>
    <col min="11524" max="11524" width="37.28515625" style="274" customWidth="1"/>
    <col min="11525" max="11776" width="12.42578125" style="274"/>
    <col min="11777" max="11777" width="19.28515625" style="274" customWidth="1"/>
    <col min="11778" max="11778" width="49" style="274" customWidth="1"/>
    <col min="11779" max="11779" width="19.42578125" style="274" customWidth="1"/>
    <col min="11780" max="11780" width="37.28515625" style="274" customWidth="1"/>
    <col min="11781" max="12032" width="12.42578125" style="274"/>
    <col min="12033" max="12033" width="19.28515625" style="274" customWidth="1"/>
    <col min="12034" max="12034" width="49" style="274" customWidth="1"/>
    <col min="12035" max="12035" width="19.42578125" style="274" customWidth="1"/>
    <col min="12036" max="12036" width="37.28515625" style="274" customWidth="1"/>
    <col min="12037" max="12288" width="12.42578125" style="274"/>
    <col min="12289" max="12289" width="19.28515625" style="274" customWidth="1"/>
    <col min="12290" max="12290" width="49" style="274" customWidth="1"/>
    <col min="12291" max="12291" width="19.42578125" style="274" customWidth="1"/>
    <col min="12292" max="12292" width="37.28515625" style="274" customWidth="1"/>
    <col min="12293" max="12544" width="12.42578125" style="274"/>
    <col min="12545" max="12545" width="19.28515625" style="274" customWidth="1"/>
    <col min="12546" max="12546" width="49" style="274" customWidth="1"/>
    <col min="12547" max="12547" width="19.42578125" style="274" customWidth="1"/>
    <col min="12548" max="12548" width="37.28515625" style="274" customWidth="1"/>
    <col min="12549" max="12800" width="12.42578125" style="274"/>
    <col min="12801" max="12801" width="19.28515625" style="274" customWidth="1"/>
    <col min="12802" max="12802" width="49" style="274" customWidth="1"/>
    <col min="12803" max="12803" width="19.42578125" style="274" customWidth="1"/>
    <col min="12804" max="12804" width="37.28515625" style="274" customWidth="1"/>
    <col min="12805" max="13056" width="12.42578125" style="274"/>
    <col min="13057" max="13057" width="19.28515625" style="274" customWidth="1"/>
    <col min="13058" max="13058" width="49" style="274" customWidth="1"/>
    <col min="13059" max="13059" width="19.42578125" style="274" customWidth="1"/>
    <col min="13060" max="13060" width="37.28515625" style="274" customWidth="1"/>
    <col min="13061" max="13312" width="12.42578125" style="274"/>
    <col min="13313" max="13313" width="19.28515625" style="274" customWidth="1"/>
    <col min="13314" max="13314" width="49" style="274" customWidth="1"/>
    <col min="13315" max="13315" width="19.42578125" style="274" customWidth="1"/>
    <col min="13316" max="13316" width="37.28515625" style="274" customWidth="1"/>
    <col min="13317" max="13568" width="12.42578125" style="274"/>
    <col min="13569" max="13569" width="19.28515625" style="274" customWidth="1"/>
    <col min="13570" max="13570" width="49" style="274" customWidth="1"/>
    <col min="13571" max="13571" width="19.42578125" style="274" customWidth="1"/>
    <col min="13572" max="13572" width="37.28515625" style="274" customWidth="1"/>
    <col min="13573" max="13824" width="12.42578125" style="274"/>
    <col min="13825" max="13825" width="19.28515625" style="274" customWidth="1"/>
    <col min="13826" max="13826" width="49" style="274" customWidth="1"/>
    <col min="13827" max="13827" width="19.42578125" style="274" customWidth="1"/>
    <col min="13828" max="13828" width="37.28515625" style="274" customWidth="1"/>
    <col min="13829" max="14080" width="12.42578125" style="274"/>
    <col min="14081" max="14081" width="19.28515625" style="274" customWidth="1"/>
    <col min="14082" max="14082" width="49" style="274" customWidth="1"/>
    <col min="14083" max="14083" width="19.42578125" style="274" customWidth="1"/>
    <col min="14084" max="14084" width="37.28515625" style="274" customWidth="1"/>
    <col min="14085" max="14336" width="12.42578125" style="274"/>
    <col min="14337" max="14337" width="19.28515625" style="274" customWidth="1"/>
    <col min="14338" max="14338" width="49" style="274" customWidth="1"/>
    <col min="14339" max="14339" width="19.42578125" style="274" customWidth="1"/>
    <col min="14340" max="14340" width="37.28515625" style="274" customWidth="1"/>
    <col min="14341" max="14592" width="12.42578125" style="274"/>
    <col min="14593" max="14593" width="19.28515625" style="274" customWidth="1"/>
    <col min="14594" max="14594" width="49" style="274" customWidth="1"/>
    <col min="14595" max="14595" width="19.42578125" style="274" customWidth="1"/>
    <col min="14596" max="14596" width="37.28515625" style="274" customWidth="1"/>
    <col min="14597" max="14848" width="12.42578125" style="274"/>
    <col min="14849" max="14849" width="19.28515625" style="274" customWidth="1"/>
    <col min="14850" max="14850" width="49" style="274" customWidth="1"/>
    <col min="14851" max="14851" width="19.42578125" style="274" customWidth="1"/>
    <col min="14852" max="14852" width="37.28515625" style="274" customWidth="1"/>
    <col min="14853" max="15104" width="12.42578125" style="274"/>
    <col min="15105" max="15105" width="19.28515625" style="274" customWidth="1"/>
    <col min="15106" max="15106" width="49" style="274" customWidth="1"/>
    <col min="15107" max="15107" width="19.42578125" style="274" customWidth="1"/>
    <col min="15108" max="15108" width="37.28515625" style="274" customWidth="1"/>
    <col min="15109" max="15360" width="12.42578125" style="274"/>
    <col min="15361" max="15361" width="19.28515625" style="274" customWidth="1"/>
    <col min="15362" max="15362" width="49" style="274" customWidth="1"/>
    <col min="15363" max="15363" width="19.42578125" style="274" customWidth="1"/>
    <col min="15364" max="15364" width="37.28515625" style="274" customWidth="1"/>
    <col min="15365" max="15616" width="12.42578125" style="274"/>
    <col min="15617" max="15617" width="19.28515625" style="274" customWidth="1"/>
    <col min="15618" max="15618" width="49" style="274" customWidth="1"/>
    <col min="15619" max="15619" width="19.42578125" style="274" customWidth="1"/>
    <col min="15620" max="15620" width="37.28515625" style="274" customWidth="1"/>
    <col min="15621" max="15872" width="12.42578125" style="274"/>
    <col min="15873" max="15873" width="19.28515625" style="274" customWidth="1"/>
    <col min="15874" max="15874" width="49" style="274" customWidth="1"/>
    <col min="15875" max="15875" width="19.42578125" style="274" customWidth="1"/>
    <col min="15876" max="15876" width="37.28515625" style="274" customWidth="1"/>
    <col min="15877" max="16128" width="12.42578125" style="274"/>
    <col min="16129" max="16129" width="19.28515625" style="274" customWidth="1"/>
    <col min="16130" max="16130" width="49" style="274" customWidth="1"/>
    <col min="16131" max="16131" width="19.42578125" style="274" customWidth="1"/>
    <col min="16132" max="16132" width="37.28515625" style="274" customWidth="1"/>
    <col min="16133" max="16384" width="12.42578125" style="274"/>
  </cols>
  <sheetData>
    <row r="1" spans="1:4">
      <c r="A1" s="71" t="s">
        <v>43</v>
      </c>
      <c r="B1" s="71"/>
      <c r="D1" s="471" t="s">
        <v>44</v>
      </c>
    </row>
    <row r="2" spans="1:4">
      <c r="A2" s="71" t="s">
        <v>1982</v>
      </c>
      <c r="B2" s="71"/>
    </row>
    <row r="3" spans="1:4" s="41" customFormat="1">
      <c r="C3" s="72"/>
      <c r="D3" s="473"/>
    </row>
    <row r="4" spans="1:4" s="81" customFormat="1">
      <c r="C4" s="103"/>
      <c r="D4" s="473"/>
    </row>
    <row r="5" spans="1:4" s="81" customFormat="1" ht="11.25" customHeight="1">
      <c r="A5" s="16" t="s">
        <v>1983</v>
      </c>
      <c r="B5" s="16"/>
      <c r="C5" s="80"/>
      <c r="D5" s="18" t="s">
        <v>113</v>
      </c>
    </row>
    <row r="6" spans="1:4" ht="11.25" customHeight="1">
      <c r="A6" s="75"/>
      <c r="B6" s="75"/>
      <c r="C6" s="76"/>
      <c r="D6" s="198"/>
    </row>
    <row r="7" spans="1:4" ht="15" customHeight="1">
      <c r="A7" s="15" t="s">
        <v>46</v>
      </c>
      <c r="B7" s="16" t="s">
        <v>47</v>
      </c>
      <c r="C7" s="17" t="s">
        <v>48</v>
      </c>
      <c r="D7" s="18" t="s">
        <v>59</v>
      </c>
    </row>
    <row r="8" spans="1:4" s="19" customFormat="1" ht="22.5">
      <c r="A8" s="172" t="s">
        <v>1984</v>
      </c>
      <c r="B8" s="172" t="s">
        <v>1985</v>
      </c>
      <c r="C8" s="143">
        <v>51795.03</v>
      </c>
      <c r="D8" s="132" t="s">
        <v>1986</v>
      </c>
    </row>
    <row r="9" spans="1:4" s="19" customFormat="1" ht="22.5">
      <c r="A9" s="172" t="s">
        <v>1987</v>
      </c>
      <c r="B9" s="172" t="s">
        <v>1988</v>
      </c>
      <c r="C9" s="143">
        <v>4153.29</v>
      </c>
      <c r="D9" s="132" t="s">
        <v>1986</v>
      </c>
    </row>
    <row r="10" spans="1:4" s="19" customFormat="1" ht="22.5">
      <c r="A10" s="172" t="s">
        <v>1989</v>
      </c>
      <c r="B10" s="172" t="s">
        <v>1990</v>
      </c>
      <c r="C10" s="143">
        <v>31467.1</v>
      </c>
      <c r="D10" s="132" t="s">
        <v>1986</v>
      </c>
    </row>
    <row r="11" spans="1:4" s="19" customFormat="1" ht="22.5">
      <c r="A11" s="172" t="s">
        <v>1991</v>
      </c>
      <c r="B11" s="172" t="s">
        <v>1992</v>
      </c>
      <c r="C11" s="143">
        <v>3592684</v>
      </c>
      <c r="D11" s="132" t="s">
        <v>1986</v>
      </c>
    </row>
    <row r="12" spans="1:4" s="19" customFormat="1" ht="22.5">
      <c r="A12" s="172" t="s">
        <v>1993</v>
      </c>
      <c r="B12" s="172" t="s">
        <v>1994</v>
      </c>
      <c r="C12" s="143">
        <v>694380</v>
      </c>
      <c r="D12" s="132" t="s">
        <v>1986</v>
      </c>
    </row>
    <row r="13" spans="1:4" s="19" customFormat="1" ht="22.5">
      <c r="A13" s="172" t="s">
        <v>1995</v>
      </c>
      <c r="B13" s="172" t="s">
        <v>1996</v>
      </c>
      <c r="C13" s="143">
        <v>667188</v>
      </c>
      <c r="D13" s="132" t="s">
        <v>1986</v>
      </c>
    </row>
    <row r="14" spans="1:4" s="19" customFormat="1" ht="22.5">
      <c r="A14" s="172" t="s">
        <v>1997</v>
      </c>
      <c r="B14" s="172" t="s">
        <v>1998</v>
      </c>
      <c r="C14" s="143">
        <v>3826996</v>
      </c>
      <c r="D14" s="132" t="s">
        <v>1986</v>
      </c>
    </row>
    <row r="15" spans="1:4" s="19" customFormat="1" ht="22.5">
      <c r="A15" s="172" t="s">
        <v>1999</v>
      </c>
      <c r="B15" s="172" t="s">
        <v>2000</v>
      </c>
      <c r="C15" s="143">
        <v>105850</v>
      </c>
      <c r="D15" s="132" t="s">
        <v>1986</v>
      </c>
    </row>
    <row r="16" spans="1:4" s="19" customFormat="1" ht="22.5">
      <c r="A16" s="172" t="s">
        <v>2001</v>
      </c>
      <c r="B16" s="172" t="s">
        <v>2002</v>
      </c>
      <c r="C16" s="143">
        <v>415852</v>
      </c>
      <c r="D16" s="132" t="s">
        <v>1986</v>
      </c>
    </row>
    <row r="17" spans="1:4" s="19" customFormat="1" ht="22.5">
      <c r="A17" s="172" t="s">
        <v>2003</v>
      </c>
      <c r="B17" s="172" t="s">
        <v>2004</v>
      </c>
      <c r="C17" s="143">
        <v>132978</v>
      </c>
      <c r="D17" s="132" t="s">
        <v>1986</v>
      </c>
    </row>
    <row r="18" spans="1:4" s="19" customFormat="1" ht="22.5">
      <c r="A18" s="172" t="s">
        <v>2005</v>
      </c>
      <c r="B18" s="172" t="s">
        <v>2006</v>
      </c>
      <c r="C18" s="143">
        <v>248512</v>
      </c>
      <c r="D18" s="132" t="s">
        <v>1986</v>
      </c>
    </row>
    <row r="19" spans="1:4" s="19" customFormat="1" ht="22.5">
      <c r="A19" s="172" t="s">
        <v>2007</v>
      </c>
      <c r="B19" s="172" t="s">
        <v>2008</v>
      </c>
      <c r="C19" s="143">
        <v>1118599.5</v>
      </c>
      <c r="D19" s="132" t="s">
        <v>1986</v>
      </c>
    </row>
    <row r="20" spans="1:4" s="19" customFormat="1" ht="22.5">
      <c r="A20" s="172" t="s">
        <v>2009</v>
      </c>
      <c r="B20" s="172" t="s">
        <v>2010</v>
      </c>
      <c r="C20" s="143">
        <v>128244.73</v>
      </c>
      <c r="D20" s="132" t="s">
        <v>1986</v>
      </c>
    </row>
    <row r="21" spans="1:4" s="19" customFormat="1" ht="22.5">
      <c r="A21" s="172" t="s">
        <v>2011</v>
      </c>
      <c r="B21" s="172" t="s">
        <v>2012</v>
      </c>
      <c r="C21" s="143">
        <v>883.5</v>
      </c>
      <c r="D21" s="132" t="s">
        <v>1986</v>
      </c>
    </row>
    <row r="22" spans="1:4" s="19" customFormat="1" ht="22.5">
      <c r="A22" s="172" t="s">
        <v>2013</v>
      </c>
      <c r="B22" s="172" t="s">
        <v>2014</v>
      </c>
      <c r="C22" s="143">
        <v>18674</v>
      </c>
      <c r="D22" s="132" t="s">
        <v>1986</v>
      </c>
    </row>
    <row r="23" spans="1:4" s="19" customFormat="1" ht="22.5">
      <c r="A23" s="172" t="s">
        <v>2015</v>
      </c>
      <c r="B23" s="172" t="s">
        <v>2016</v>
      </c>
      <c r="C23" s="143">
        <v>480462.5</v>
      </c>
      <c r="D23" s="132" t="s">
        <v>1986</v>
      </c>
    </row>
    <row r="24" spans="1:4" s="19" customFormat="1" ht="22.5">
      <c r="A24" s="172" t="s">
        <v>2017</v>
      </c>
      <c r="B24" s="172" t="s">
        <v>2018</v>
      </c>
      <c r="C24" s="143">
        <v>119</v>
      </c>
      <c r="D24" s="132" t="s">
        <v>1986</v>
      </c>
    </row>
    <row r="25" spans="1:4" s="19" customFormat="1" ht="22.5">
      <c r="A25" s="172" t="s">
        <v>2019</v>
      </c>
      <c r="B25" s="172" t="s">
        <v>2020</v>
      </c>
      <c r="C25" s="143">
        <v>6995.31</v>
      </c>
      <c r="D25" s="132" t="s">
        <v>1986</v>
      </c>
    </row>
    <row r="26" spans="1:4" s="19" customFormat="1" ht="22.5">
      <c r="A26" s="172" t="s">
        <v>2021</v>
      </c>
      <c r="B26" s="172" t="s">
        <v>2022</v>
      </c>
      <c r="C26" s="143">
        <v>2699</v>
      </c>
      <c r="D26" s="132" t="s">
        <v>1986</v>
      </c>
    </row>
    <row r="27" spans="1:4" s="19" customFormat="1" ht="22.5">
      <c r="A27" s="172" t="s">
        <v>2023</v>
      </c>
      <c r="B27" s="172" t="s">
        <v>2024</v>
      </c>
      <c r="C27" s="143">
        <v>221282.5</v>
      </c>
      <c r="D27" s="132" t="s">
        <v>1986</v>
      </c>
    </row>
    <row r="28" spans="1:4" s="19" customFormat="1" ht="22.5">
      <c r="A28" s="172" t="s">
        <v>2025</v>
      </c>
      <c r="B28" s="172" t="s">
        <v>2026</v>
      </c>
      <c r="C28" s="143">
        <v>209031.91</v>
      </c>
      <c r="D28" s="132" t="s">
        <v>1986</v>
      </c>
    </row>
    <row r="29" spans="1:4" s="19" customFormat="1" ht="22.5">
      <c r="A29" s="172" t="s">
        <v>2027</v>
      </c>
      <c r="B29" s="172" t="s">
        <v>2028</v>
      </c>
      <c r="C29" s="143">
        <v>31386.75</v>
      </c>
      <c r="D29" s="132" t="s">
        <v>1986</v>
      </c>
    </row>
    <row r="30" spans="1:4" s="19" customFormat="1" ht="22.5">
      <c r="A30" s="172" t="s">
        <v>2029</v>
      </c>
      <c r="B30" s="172" t="s">
        <v>2030</v>
      </c>
      <c r="C30" s="143">
        <v>76130.5</v>
      </c>
      <c r="D30" s="132" t="s">
        <v>1986</v>
      </c>
    </row>
    <row r="31" spans="1:4" s="19" customFormat="1" ht="22.5">
      <c r="A31" s="172" t="s">
        <v>2031</v>
      </c>
      <c r="B31" s="172" t="s">
        <v>2032</v>
      </c>
      <c r="C31" s="143">
        <v>2606</v>
      </c>
      <c r="D31" s="132" t="s">
        <v>1986</v>
      </c>
    </row>
    <row r="32" spans="1:4" s="19" customFormat="1" ht="22.5">
      <c r="A32" s="172" t="s">
        <v>2033</v>
      </c>
      <c r="B32" s="172" t="s">
        <v>2034</v>
      </c>
      <c r="C32" s="143">
        <v>6042</v>
      </c>
      <c r="D32" s="132" t="s">
        <v>1986</v>
      </c>
    </row>
    <row r="33" spans="1:4" s="19" customFormat="1" ht="22.5">
      <c r="A33" s="172" t="s">
        <v>2035</v>
      </c>
      <c r="B33" s="172" t="s">
        <v>2036</v>
      </c>
      <c r="C33" s="143">
        <v>4992</v>
      </c>
      <c r="D33" s="132" t="s">
        <v>1986</v>
      </c>
    </row>
    <row r="34" spans="1:4" s="19" customFormat="1" ht="22.5">
      <c r="A34" s="172" t="s">
        <v>2037</v>
      </c>
      <c r="B34" s="172" t="s">
        <v>2038</v>
      </c>
      <c r="C34" s="143">
        <v>2148.15</v>
      </c>
      <c r="D34" s="132" t="s">
        <v>1986</v>
      </c>
    </row>
    <row r="35" spans="1:4" s="19" customFormat="1" ht="22.5">
      <c r="A35" s="172" t="s">
        <v>2039</v>
      </c>
      <c r="B35" s="172" t="s">
        <v>2040</v>
      </c>
      <c r="C35" s="143">
        <v>817462.5</v>
      </c>
      <c r="D35" s="132" t="s">
        <v>1986</v>
      </c>
    </row>
    <row r="36" spans="1:4" s="19" customFormat="1" ht="22.5">
      <c r="A36" s="172" t="s">
        <v>2041</v>
      </c>
      <c r="B36" s="172" t="s">
        <v>2042</v>
      </c>
      <c r="C36" s="143">
        <v>132280</v>
      </c>
      <c r="D36" s="132" t="s">
        <v>1986</v>
      </c>
    </row>
    <row r="37" spans="1:4" s="19" customFormat="1" ht="22.5">
      <c r="A37" s="172" t="s">
        <v>2043</v>
      </c>
      <c r="B37" s="172" t="s">
        <v>2044</v>
      </c>
      <c r="C37" s="143">
        <v>193740</v>
      </c>
      <c r="D37" s="132" t="s">
        <v>1986</v>
      </c>
    </row>
    <row r="38" spans="1:4" s="19" customFormat="1" ht="22.5">
      <c r="A38" s="172" t="s">
        <v>2045</v>
      </c>
      <c r="B38" s="172" t="s">
        <v>2046</v>
      </c>
      <c r="C38" s="143">
        <v>565072</v>
      </c>
      <c r="D38" s="132" t="s">
        <v>1986</v>
      </c>
    </row>
    <row r="39" spans="1:4" s="19" customFormat="1" ht="22.5">
      <c r="A39" s="172" t="s">
        <v>2047</v>
      </c>
      <c r="B39" s="172" t="s">
        <v>2048</v>
      </c>
      <c r="C39" s="143">
        <v>19780</v>
      </c>
      <c r="D39" s="132" t="s">
        <v>1986</v>
      </c>
    </row>
    <row r="40" spans="1:4" s="19" customFormat="1" ht="22.5">
      <c r="A40" s="172" t="s">
        <v>2049</v>
      </c>
      <c r="B40" s="172" t="s">
        <v>2002</v>
      </c>
      <c r="C40" s="143">
        <v>211728</v>
      </c>
      <c r="D40" s="132" t="s">
        <v>1986</v>
      </c>
    </row>
    <row r="41" spans="1:4" s="19" customFormat="1" ht="22.5">
      <c r="A41" s="172" t="s">
        <v>2050</v>
      </c>
      <c r="B41" s="172" t="s">
        <v>2006</v>
      </c>
      <c r="C41" s="143">
        <v>60543</v>
      </c>
      <c r="D41" s="132" t="s">
        <v>1986</v>
      </c>
    </row>
    <row r="42" spans="1:4" s="19" customFormat="1" ht="22.5">
      <c r="A42" s="172" t="s">
        <v>2051</v>
      </c>
      <c r="B42" s="172" t="s">
        <v>2026</v>
      </c>
      <c r="C42" s="143">
        <v>46910</v>
      </c>
      <c r="D42" s="132" t="s">
        <v>1986</v>
      </c>
    </row>
    <row r="43" spans="1:4" s="19" customFormat="1" ht="22.5">
      <c r="A43" s="172" t="s">
        <v>2052</v>
      </c>
      <c r="B43" s="172" t="s">
        <v>2053</v>
      </c>
      <c r="C43" s="143">
        <v>52736</v>
      </c>
      <c r="D43" s="132" t="s">
        <v>1986</v>
      </c>
    </row>
    <row r="44" spans="1:4" s="19" customFormat="1" ht="22.5">
      <c r="A44" s="172" t="s">
        <v>2054</v>
      </c>
      <c r="B44" s="172" t="s">
        <v>2055</v>
      </c>
      <c r="C44" s="143">
        <v>19090</v>
      </c>
      <c r="D44" s="132" t="s">
        <v>1986</v>
      </c>
    </row>
    <row r="45" spans="1:4" s="19" customFormat="1" ht="22.5">
      <c r="A45" s="172" t="s">
        <v>2056</v>
      </c>
      <c r="B45" s="172" t="s">
        <v>2057</v>
      </c>
      <c r="C45" s="143">
        <v>2256867.5</v>
      </c>
      <c r="D45" s="132" t="s">
        <v>1986</v>
      </c>
    </row>
    <row r="46" spans="1:4" s="19" customFormat="1" ht="22.5">
      <c r="A46" s="172" t="s">
        <v>2058</v>
      </c>
      <c r="B46" s="172" t="s">
        <v>2059</v>
      </c>
      <c r="C46" s="143">
        <v>488256</v>
      </c>
      <c r="D46" s="132" t="s">
        <v>1986</v>
      </c>
    </row>
    <row r="47" spans="1:4" s="19" customFormat="1" ht="22.5">
      <c r="A47" s="172" t="s">
        <v>2060</v>
      </c>
      <c r="B47" s="172" t="s">
        <v>2061</v>
      </c>
      <c r="C47" s="143">
        <v>474816</v>
      </c>
      <c r="D47" s="132" t="s">
        <v>1986</v>
      </c>
    </row>
    <row r="48" spans="1:4" s="19" customFormat="1" ht="22.5">
      <c r="A48" s="172" t="s">
        <v>2062</v>
      </c>
      <c r="B48" s="172" t="s">
        <v>2063</v>
      </c>
      <c r="C48" s="143">
        <v>1161776</v>
      </c>
      <c r="D48" s="132" t="s">
        <v>1986</v>
      </c>
    </row>
    <row r="49" spans="1:4" s="19" customFormat="1" ht="22.5">
      <c r="A49" s="172" t="s">
        <v>2064</v>
      </c>
      <c r="B49" s="172" t="s">
        <v>2065</v>
      </c>
      <c r="C49" s="143">
        <v>59090</v>
      </c>
      <c r="D49" s="132" t="s">
        <v>1986</v>
      </c>
    </row>
    <row r="50" spans="1:4" s="19" customFormat="1" ht="22.5">
      <c r="A50" s="172" t="s">
        <v>2066</v>
      </c>
      <c r="B50" s="172" t="s">
        <v>2008</v>
      </c>
      <c r="C50" s="143">
        <v>1226884.57</v>
      </c>
      <c r="D50" s="132" t="s">
        <v>1986</v>
      </c>
    </row>
    <row r="51" spans="1:4" s="19" customFormat="1" ht="22.5">
      <c r="A51" s="172" t="s">
        <v>2067</v>
      </c>
      <c r="B51" s="172" t="s">
        <v>2010</v>
      </c>
      <c r="C51" s="143">
        <v>11227.5</v>
      </c>
      <c r="D51" s="132" t="s">
        <v>1986</v>
      </c>
    </row>
    <row r="52" spans="1:4" s="19" customFormat="1" ht="22.5">
      <c r="A52" s="172" t="s">
        <v>2068</v>
      </c>
      <c r="B52" s="172" t="s">
        <v>2014</v>
      </c>
      <c r="C52" s="143">
        <v>2404</v>
      </c>
      <c r="D52" s="132" t="s">
        <v>1986</v>
      </c>
    </row>
    <row r="53" spans="1:4" s="19" customFormat="1" ht="22.5">
      <c r="A53" s="172" t="s">
        <v>2069</v>
      </c>
      <c r="B53" s="172" t="s">
        <v>2026</v>
      </c>
      <c r="C53" s="143">
        <v>174095</v>
      </c>
      <c r="D53" s="132" t="s">
        <v>1986</v>
      </c>
    </row>
    <row r="54" spans="1:4" s="19" customFormat="1" ht="22.5">
      <c r="A54" s="172" t="s">
        <v>2070</v>
      </c>
      <c r="B54" s="172" t="s">
        <v>2028</v>
      </c>
      <c r="C54" s="143">
        <v>3010</v>
      </c>
      <c r="D54" s="132" t="s">
        <v>1986</v>
      </c>
    </row>
    <row r="55" spans="1:4" s="19" customFormat="1" ht="22.5">
      <c r="A55" s="172" t="s">
        <v>2071</v>
      </c>
      <c r="B55" s="172" t="s">
        <v>2030</v>
      </c>
      <c r="C55" s="143">
        <v>4465</v>
      </c>
      <c r="D55" s="132" t="s">
        <v>1986</v>
      </c>
    </row>
    <row r="56" spans="1:4" s="19" customFormat="1" ht="22.5">
      <c r="A56" s="172" t="s">
        <v>2072</v>
      </c>
      <c r="B56" s="172" t="s">
        <v>2053</v>
      </c>
      <c r="C56" s="143">
        <v>121521.51</v>
      </c>
      <c r="D56" s="132" t="s">
        <v>1986</v>
      </c>
    </row>
    <row r="57" spans="1:4" s="19" customFormat="1" ht="22.5">
      <c r="A57" s="172" t="s">
        <v>2073</v>
      </c>
      <c r="B57" s="172" t="s">
        <v>2074</v>
      </c>
      <c r="C57" s="143">
        <v>171974.59</v>
      </c>
      <c r="D57" s="132" t="s">
        <v>1986</v>
      </c>
    </row>
    <row r="58" spans="1:4" s="19" customFormat="1" ht="22.5">
      <c r="A58" s="172" t="s">
        <v>2075</v>
      </c>
      <c r="B58" s="172" t="s">
        <v>2076</v>
      </c>
      <c r="C58" s="143">
        <v>13626.25</v>
      </c>
      <c r="D58" s="132" t="s">
        <v>1986</v>
      </c>
    </row>
    <row r="59" spans="1:4" s="19" customFormat="1" ht="22.5">
      <c r="A59" s="172" t="s">
        <v>2077</v>
      </c>
      <c r="B59" s="172" t="s">
        <v>2078</v>
      </c>
      <c r="C59" s="143">
        <v>961490</v>
      </c>
      <c r="D59" s="132" t="s">
        <v>1986</v>
      </c>
    </row>
    <row r="60" spans="1:4" s="19" customFormat="1" ht="22.5">
      <c r="A60" s="172" t="s">
        <v>2079</v>
      </c>
      <c r="B60" s="172" t="s">
        <v>2080</v>
      </c>
      <c r="C60" s="143">
        <v>174804</v>
      </c>
      <c r="D60" s="132" t="s">
        <v>1986</v>
      </c>
    </row>
    <row r="61" spans="1:4" s="19" customFormat="1" ht="22.5">
      <c r="A61" s="172" t="s">
        <v>2081</v>
      </c>
      <c r="B61" s="172" t="s">
        <v>2082</v>
      </c>
      <c r="C61" s="143">
        <v>265604</v>
      </c>
      <c r="D61" s="132" t="s">
        <v>1986</v>
      </c>
    </row>
    <row r="62" spans="1:4" s="19" customFormat="1" ht="22.5">
      <c r="A62" s="172" t="s">
        <v>2083</v>
      </c>
      <c r="B62" s="172" t="s">
        <v>2084</v>
      </c>
      <c r="C62" s="143">
        <v>335704</v>
      </c>
      <c r="D62" s="132" t="s">
        <v>1986</v>
      </c>
    </row>
    <row r="63" spans="1:4" s="19" customFormat="1" ht="22.5">
      <c r="A63" s="172" t="s">
        <v>2085</v>
      </c>
      <c r="B63" s="172" t="s">
        <v>2086</v>
      </c>
      <c r="C63" s="143">
        <v>18340</v>
      </c>
      <c r="D63" s="132" t="s">
        <v>1986</v>
      </c>
    </row>
    <row r="64" spans="1:4" s="19" customFormat="1" ht="22.5">
      <c r="A64" s="172" t="s">
        <v>2087</v>
      </c>
      <c r="B64" s="172" t="s">
        <v>2008</v>
      </c>
      <c r="C64" s="143">
        <v>164017.5</v>
      </c>
      <c r="D64" s="132" t="s">
        <v>1986</v>
      </c>
    </row>
    <row r="65" spans="1:4" s="19" customFormat="1" ht="22.5">
      <c r="A65" s="172" t="s">
        <v>2088</v>
      </c>
      <c r="B65" s="172" t="s">
        <v>2010</v>
      </c>
      <c r="C65" s="143">
        <v>28547.5</v>
      </c>
      <c r="D65" s="132" t="s">
        <v>1986</v>
      </c>
    </row>
    <row r="66" spans="1:4" s="19" customFormat="1" ht="22.5">
      <c r="A66" s="172" t="s">
        <v>2089</v>
      </c>
      <c r="B66" s="172" t="s">
        <v>2014</v>
      </c>
      <c r="C66" s="143">
        <v>480</v>
      </c>
      <c r="D66" s="132" t="s">
        <v>1986</v>
      </c>
    </row>
    <row r="67" spans="1:4" s="19" customFormat="1" ht="22.5">
      <c r="A67" s="172" t="s">
        <v>2090</v>
      </c>
      <c r="B67" s="172" t="s">
        <v>2024</v>
      </c>
      <c r="C67" s="143">
        <v>31354.5</v>
      </c>
      <c r="D67" s="132" t="s">
        <v>1986</v>
      </c>
    </row>
    <row r="68" spans="1:4" s="19" customFormat="1" ht="22.5">
      <c r="A68" s="172" t="s">
        <v>2091</v>
      </c>
      <c r="B68" s="172" t="s">
        <v>2028</v>
      </c>
      <c r="C68" s="143">
        <v>420.75</v>
      </c>
      <c r="D68" s="132" t="s">
        <v>1986</v>
      </c>
    </row>
    <row r="69" spans="1:4" s="19" customFormat="1" ht="22.5">
      <c r="A69" s="172" t="s">
        <v>2092</v>
      </c>
      <c r="B69" s="172" t="s">
        <v>2030</v>
      </c>
      <c r="C69" s="143">
        <v>3400</v>
      </c>
      <c r="D69" s="132" t="s">
        <v>1986</v>
      </c>
    </row>
    <row r="70" spans="1:4" s="19" customFormat="1" ht="22.5">
      <c r="A70" s="172" t="s">
        <v>2093</v>
      </c>
      <c r="B70" s="172" t="s">
        <v>2094</v>
      </c>
      <c r="C70" s="143">
        <v>300971</v>
      </c>
      <c r="D70" s="132" t="s">
        <v>1986</v>
      </c>
    </row>
    <row r="71" spans="1:4" s="19" customFormat="1" ht="22.5">
      <c r="A71" s="172" t="s">
        <v>2095</v>
      </c>
      <c r="B71" s="172" t="s">
        <v>2038</v>
      </c>
      <c r="C71" s="143">
        <v>200</v>
      </c>
      <c r="D71" s="132" t="s">
        <v>1986</v>
      </c>
    </row>
    <row r="72" spans="1:4" s="19" customFormat="1" ht="22.5">
      <c r="A72" s="172" t="s">
        <v>2096</v>
      </c>
      <c r="B72" s="172" t="s">
        <v>2097</v>
      </c>
      <c r="C72" s="143">
        <v>960071.5</v>
      </c>
      <c r="D72" s="132" t="s">
        <v>1986</v>
      </c>
    </row>
    <row r="73" spans="1:4" s="19" customFormat="1" ht="22.5">
      <c r="A73" s="172" t="s">
        <v>2098</v>
      </c>
      <c r="B73" s="172" t="s">
        <v>2099</v>
      </c>
      <c r="C73" s="143">
        <v>140424</v>
      </c>
      <c r="D73" s="132" t="s">
        <v>1986</v>
      </c>
    </row>
    <row r="74" spans="1:4" s="19" customFormat="1" ht="22.5">
      <c r="A74" s="172" t="s">
        <v>2100</v>
      </c>
      <c r="B74" s="172" t="s">
        <v>2101</v>
      </c>
      <c r="C74" s="143">
        <v>144292</v>
      </c>
      <c r="D74" s="132" t="s">
        <v>1986</v>
      </c>
    </row>
    <row r="75" spans="1:4" s="19" customFormat="1" ht="22.5">
      <c r="A75" s="172" t="s">
        <v>2102</v>
      </c>
      <c r="B75" s="172" t="s">
        <v>2103</v>
      </c>
      <c r="C75" s="143">
        <v>384272</v>
      </c>
      <c r="D75" s="132" t="s">
        <v>1986</v>
      </c>
    </row>
    <row r="76" spans="1:4" s="19" customFormat="1" ht="22.5">
      <c r="A76" s="172" t="s">
        <v>2104</v>
      </c>
      <c r="B76" s="172" t="s">
        <v>2105</v>
      </c>
      <c r="C76" s="143">
        <v>21660</v>
      </c>
      <c r="D76" s="132" t="s">
        <v>1986</v>
      </c>
    </row>
    <row r="77" spans="1:4" s="19" customFormat="1" ht="22.5">
      <c r="A77" s="172" t="s">
        <v>2106</v>
      </c>
      <c r="B77" s="172" t="s">
        <v>2107</v>
      </c>
      <c r="C77" s="143">
        <v>59114</v>
      </c>
      <c r="D77" s="132" t="s">
        <v>1986</v>
      </c>
    </row>
    <row r="78" spans="1:4" s="19" customFormat="1" ht="22.5">
      <c r="A78" s="172" t="s">
        <v>2108</v>
      </c>
      <c r="B78" s="172" t="s">
        <v>2109</v>
      </c>
      <c r="C78" s="143">
        <v>13915</v>
      </c>
      <c r="D78" s="132" t="s">
        <v>1986</v>
      </c>
    </row>
    <row r="79" spans="1:4" s="19" customFormat="1" ht="22.5">
      <c r="A79" s="172" t="s">
        <v>2110</v>
      </c>
      <c r="B79" s="172" t="s">
        <v>2111</v>
      </c>
      <c r="C79" s="143">
        <v>299855</v>
      </c>
      <c r="D79" s="132" t="s">
        <v>1986</v>
      </c>
    </row>
    <row r="80" spans="1:4" s="19" customFormat="1" ht="22.5">
      <c r="A80" s="172" t="s">
        <v>2112</v>
      </c>
      <c r="B80" s="172" t="s">
        <v>2010</v>
      </c>
      <c r="C80" s="143">
        <v>269564.5</v>
      </c>
      <c r="D80" s="132" t="s">
        <v>1986</v>
      </c>
    </row>
    <row r="81" spans="1:4" s="19" customFormat="1" ht="22.5">
      <c r="A81" s="172" t="s">
        <v>2113</v>
      </c>
      <c r="B81" s="172" t="s">
        <v>2014</v>
      </c>
      <c r="C81" s="143">
        <v>258</v>
      </c>
      <c r="D81" s="132" t="s">
        <v>1986</v>
      </c>
    </row>
    <row r="82" spans="1:4" s="19" customFormat="1" ht="22.5">
      <c r="A82" s="172" t="s">
        <v>2114</v>
      </c>
      <c r="B82" s="172" t="s">
        <v>2032</v>
      </c>
      <c r="C82" s="143">
        <v>49715</v>
      </c>
      <c r="D82" s="132" t="s">
        <v>1986</v>
      </c>
    </row>
    <row r="83" spans="1:4" s="19" customFormat="1" ht="22.5">
      <c r="A83" s="172" t="s">
        <v>2115</v>
      </c>
      <c r="B83" s="172" t="s">
        <v>2116</v>
      </c>
      <c r="C83" s="143">
        <v>628971</v>
      </c>
      <c r="D83" s="132" t="s">
        <v>1986</v>
      </c>
    </row>
    <row r="84" spans="1:4" s="19" customFormat="1" ht="22.5">
      <c r="A84" s="172" t="s">
        <v>2117</v>
      </c>
      <c r="B84" s="172" t="s">
        <v>2118</v>
      </c>
      <c r="C84" s="143">
        <v>126924</v>
      </c>
      <c r="D84" s="132" t="s">
        <v>1986</v>
      </c>
    </row>
    <row r="85" spans="1:4" s="19" customFormat="1" ht="22.5">
      <c r="A85" s="172" t="s">
        <v>2119</v>
      </c>
      <c r="B85" s="172" t="s">
        <v>2120</v>
      </c>
      <c r="C85" s="143">
        <v>147994</v>
      </c>
      <c r="D85" s="132" t="s">
        <v>1986</v>
      </c>
    </row>
    <row r="86" spans="1:4" s="19" customFormat="1" ht="22.5">
      <c r="A86" s="172" t="s">
        <v>2121</v>
      </c>
      <c r="B86" s="172" t="s">
        <v>2122</v>
      </c>
      <c r="C86" s="143">
        <v>116784</v>
      </c>
      <c r="D86" s="132" t="s">
        <v>1986</v>
      </c>
    </row>
    <row r="87" spans="1:4" s="19" customFormat="1" ht="22.5">
      <c r="A87" s="172" t="s">
        <v>2123</v>
      </c>
      <c r="B87" s="172" t="s">
        <v>2124</v>
      </c>
      <c r="C87" s="143">
        <v>10730</v>
      </c>
      <c r="D87" s="132" t="s">
        <v>1986</v>
      </c>
    </row>
    <row r="88" spans="1:4" s="19" customFormat="1" ht="22.5">
      <c r="A88" s="172" t="s">
        <v>2125</v>
      </c>
      <c r="B88" s="172" t="s">
        <v>2030</v>
      </c>
      <c r="C88" s="143">
        <v>372</v>
      </c>
      <c r="D88" s="132" t="s">
        <v>1986</v>
      </c>
    </row>
    <row r="89" spans="1:4" s="19" customFormat="1" ht="22.5">
      <c r="A89" s="172" t="s">
        <v>2126</v>
      </c>
      <c r="B89" s="172" t="s">
        <v>2055</v>
      </c>
      <c r="C89" s="143">
        <v>13830</v>
      </c>
      <c r="D89" s="132" t="s">
        <v>1986</v>
      </c>
    </row>
    <row r="90" spans="1:4" s="19" customFormat="1" ht="22.5">
      <c r="A90" s="172" t="s">
        <v>2127</v>
      </c>
      <c r="B90" s="172" t="s">
        <v>2128</v>
      </c>
      <c r="C90" s="143">
        <v>18497.5</v>
      </c>
      <c r="D90" s="132" t="s">
        <v>1986</v>
      </c>
    </row>
    <row r="91" spans="1:4" s="19" customFormat="1" ht="22.5">
      <c r="A91" s="172" t="s">
        <v>2129</v>
      </c>
      <c r="B91" s="172" t="s">
        <v>2094</v>
      </c>
      <c r="C91" s="143">
        <v>104086</v>
      </c>
      <c r="D91" s="132" t="s">
        <v>1986</v>
      </c>
    </row>
    <row r="92" spans="1:4" s="19" customFormat="1" ht="22.5">
      <c r="A92" s="172" t="s">
        <v>2130</v>
      </c>
      <c r="B92" s="172" t="s">
        <v>2032</v>
      </c>
      <c r="C92" s="143">
        <v>11932</v>
      </c>
      <c r="D92" s="132" t="s">
        <v>1986</v>
      </c>
    </row>
    <row r="93" spans="1:4" s="19" customFormat="1" ht="22.5">
      <c r="A93" s="172" t="s">
        <v>2131</v>
      </c>
      <c r="B93" s="172" t="s">
        <v>2132</v>
      </c>
      <c r="C93" s="143">
        <v>517779.5</v>
      </c>
      <c r="D93" s="132" t="s">
        <v>1986</v>
      </c>
    </row>
    <row r="94" spans="1:4" s="19" customFormat="1" ht="22.5">
      <c r="A94" s="172" t="s">
        <v>2133</v>
      </c>
      <c r="B94" s="172" t="s">
        <v>2134</v>
      </c>
      <c r="C94" s="143">
        <v>387023</v>
      </c>
      <c r="D94" s="132" t="s">
        <v>1986</v>
      </c>
    </row>
    <row r="95" spans="1:4" s="19" customFormat="1" ht="22.5">
      <c r="A95" s="172" t="s">
        <v>2135</v>
      </c>
      <c r="B95" s="172" t="s">
        <v>2136</v>
      </c>
      <c r="C95" s="143">
        <v>42156</v>
      </c>
      <c r="D95" s="132" t="s">
        <v>1986</v>
      </c>
    </row>
    <row r="96" spans="1:4" s="19" customFormat="1" ht="22.5">
      <c r="A96" s="172" t="s">
        <v>2137</v>
      </c>
      <c r="B96" s="172" t="s">
        <v>2138</v>
      </c>
      <c r="C96" s="143">
        <v>67420.5</v>
      </c>
      <c r="D96" s="132" t="s">
        <v>1986</v>
      </c>
    </row>
    <row r="97" spans="1:4" s="19" customFormat="1" ht="22.5">
      <c r="A97" s="172" t="s">
        <v>2139</v>
      </c>
      <c r="B97" s="172" t="s">
        <v>2140</v>
      </c>
      <c r="C97" s="143">
        <v>135520</v>
      </c>
      <c r="D97" s="132" t="s">
        <v>1986</v>
      </c>
    </row>
    <row r="98" spans="1:4" s="19" customFormat="1" ht="22.5">
      <c r="A98" s="172" t="s">
        <v>2141</v>
      </c>
      <c r="B98" s="172" t="s">
        <v>2142</v>
      </c>
      <c r="C98" s="143">
        <v>27950</v>
      </c>
      <c r="D98" s="132" t="s">
        <v>1986</v>
      </c>
    </row>
    <row r="99" spans="1:4" s="19" customFormat="1" ht="22.5">
      <c r="A99" s="172" t="s">
        <v>2143</v>
      </c>
      <c r="B99" s="172" t="s">
        <v>2144</v>
      </c>
      <c r="C99" s="143">
        <v>117854</v>
      </c>
      <c r="D99" s="132" t="s">
        <v>1986</v>
      </c>
    </row>
    <row r="100" spans="1:4" s="19" customFormat="1" ht="22.5">
      <c r="A100" s="172" t="s">
        <v>2145</v>
      </c>
      <c r="B100" s="172" t="s">
        <v>2146</v>
      </c>
      <c r="C100" s="143">
        <v>9660</v>
      </c>
      <c r="D100" s="132" t="s">
        <v>1986</v>
      </c>
    </row>
    <row r="101" spans="1:4" s="19" customFormat="1" ht="22.5">
      <c r="A101" s="172" t="s">
        <v>2147</v>
      </c>
      <c r="B101" s="172" t="s">
        <v>2010</v>
      </c>
      <c r="C101" s="143">
        <v>25171</v>
      </c>
      <c r="D101" s="132" t="s">
        <v>1986</v>
      </c>
    </row>
    <row r="102" spans="1:4" s="19" customFormat="1" ht="22.5">
      <c r="A102" s="172" t="s">
        <v>2148</v>
      </c>
      <c r="B102" s="172" t="s">
        <v>2030</v>
      </c>
      <c r="C102" s="143">
        <v>420</v>
      </c>
      <c r="D102" s="132" t="s">
        <v>1986</v>
      </c>
    </row>
    <row r="103" spans="1:4" s="19" customFormat="1" ht="22.5">
      <c r="A103" s="172" t="s">
        <v>2149</v>
      </c>
      <c r="B103" s="172" t="s">
        <v>2032</v>
      </c>
      <c r="C103" s="143">
        <v>53</v>
      </c>
      <c r="D103" s="132" t="s">
        <v>1986</v>
      </c>
    </row>
    <row r="104" spans="1:4" s="19" customFormat="1" ht="22.5">
      <c r="A104" s="172" t="s">
        <v>2150</v>
      </c>
      <c r="B104" s="172" t="s">
        <v>2151</v>
      </c>
      <c r="C104" s="143">
        <v>834</v>
      </c>
      <c r="D104" s="132" t="s">
        <v>1986</v>
      </c>
    </row>
    <row r="105" spans="1:4" s="19" customFormat="1" ht="22.5">
      <c r="A105" s="172" t="s">
        <v>2152</v>
      </c>
      <c r="B105" s="172" t="s">
        <v>1363</v>
      </c>
      <c r="C105" s="143">
        <v>10080</v>
      </c>
      <c r="D105" s="132" t="s">
        <v>1986</v>
      </c>
    </row>
    <row r="106" spans="1:4" s="19" customFormat="1" ht="22.5">
      <c r="A106" s="172" t="s">
        <v>2153</v>
      </c>
      <c r="B106" s="172" t="s">
        <v>2154</v>
      </c>
      <c r="C106" s="143">
        <v>119845</v>
      </c>
      <c r="D106" s="132" t="s">
        <v>1986</v>
      </c>
    </row>
    <row r="107" spans="1:4" s="19" customFormat="1" ht="22.5">
      <c r="A107" s="172" t="s">
        <v>2155</v>
      </c>
      <c r="B107" s="172" t="s">
        <v>2156</v>
      </c>
      <c r="C107" s="143">
        <v>19735</v>
      </c>
      <c r="D107" s="132" t="s">
        <v>1986</v>
      </c>
    </row>
    <row r="108" spans="1:4" s="19" customFormat="1" ht="22.5">
      <c r="A108" s="172" t="s">
        <v>2157</v>
      </c>
      <c r="B108" s="172" t="s">
        <v>2158</v>
      </c>
      <c r="C108" s="143">
        <v>10912</v>
      </c>
      <c r="D108" s="132" t="s">
        <v>1986</v>
      </c>
    </row>
    <row r="109" spans="1:4" s="19" customFormat="1" ht="22.5">
      <c r="A109" s="172" t="s">
        <v>2159</v>
      </c>
      <c r="B109" s="172" t="s">
        <v>2160</v>
      </c>
      <c r="C109" s="143">
        <v>290</v>
      </c>
      <c r="D109" s="132" t="s">
        <v>1986</v>
      </c>
    </row>
    <row r="110" spans="1:4" s="19" customFormat="1" ht="22.5">
      <c r="A110" s="172" t="s">
        <v>2161</v>
      </c>
      <c r="B110" s="172" t="s">
        <v>2162</v>
      </c>
      <c r="C110" s="143">
        <v>2780</v>
      </c>
      <c r="D110" s="132" t="s">
        <v>1986</v>
      </c>
    </row>
    <row r="111" spans="1:4" s="19" customFormat="1" ht="22.5">
      <c r="A111" s="172" t="s">
        <v>2163</v>
      </c>
      <c r="B111" s="172" t="s">
        <v>2164</v>
      </c>
      <c r="C111" s="143">
        <v>56594</v>
      </c>
      <c r="D111" s="132" t="s">
        <v>1986</v>
      </c>
    </row>
    <row r="112" spans="1:4" s="19" customFormat="1" ht="22.5">
      <c r="A112" s="172" t="s">
        <v>2165</v>
      </c>
      <c r="B112" s="172" t="s">
        <v>2166</v>
      </c>
      <c r="C112" s="143">
        <v>38994</v>
      </c>
      <c r="D112" s="132" t="s">
        <v>1986</v>
      </c>
    </row>
    <row r="113" spans="1:4" s="19" customFormat="1" ht="22.5">
      <c r="A113" s="172" t="s">
        <v>2167</v>
      </c>
      <c r="B113" s="172" t="s">
        <v>2168</v>
      </c>
      <c r="C113" s="143">
        <v>716978</v>
      </c>
      <c r="D113" s="132" t="s">
        <v>1986</v>
      </c>
    </row>
    <row r="114" spans="1:4" s="19" customFormat="1" ht="22.5">
      <c r="A114" s="172" t="s">
        <v>2169</v>
      </c>
      <c r="B114" s="172" t="s">
        <v>2170</v>
      </c>
      <c r="C114" s="143">
        <v>95342</v>
      </c>
      <c r="D114" s="132" t="s">
        <v>1986</v>
      </c>
    </row>
    <row r="115" spans="1:4" s="19" customFormat="1" ht="22.5">
      <c r="A115" s="172" t="s">
        <v>2171</v>
      </c>
      <c r="B115" s="172" t="s">
        <v>2172</v>
      </c>
      <c r="C115" s="143">
        <v>202604.5</v>
      </c>
      <c r="D115" s="132" t="s">
        <v>1986</v>
      </c>
    </row>
    <row r="116" spans="1:4" s="19" customFormat="1" ht="22.5">
      <c r="A116" s="172" t="s">
        <v>2173</v>
      </c>
      <c r="B116" s="172" t="s">
        <v>2174</v>
      </c>
      <c r="C116" s="143">
        <v>24497</v>
      </c>
      <c r="D116" s="132" t="s">
        <v>1986</v>
      </c>
    </row>
    <row r="117" spans="1:4" s="19" customFormat="1" ht="22.5">
      <c r="A117" s="172" t="s">
        <v>2175</v>
      </c>
      <c r="B117" s="172" t="s">
        <v>2176</v>
      </c>
      <c r="C117" s="143">
        <v>160546</v>
      </c>
      <c r="D117" s="132" t="s">
        <v>1986</v>
      </c>
    </row>
    <row r="118" spans="1:4" s="19" customFormat="1" ht="22.5">
      <c r="A118" s="172" t="s">
        <v>2177</v>
      </c>
      <c r="B118" s="172" t="s">
        <v>2178</v>
      </c>
      <c r="C118" s="143">
        <v>145149</v>
      </c>
      <c r="D118" s="132" t="s">
        <v>1986</v>
      </c>
    </row>
    <row r="119" spans="1:4" s="19" customFormat="1" ht="22.5">
      <c r="A119" s="172" t="s">
        <v>2179</v>
      </c>
      <c r="B119" s="172" t="s">
        <v>2180</v>
      </c>
      <c r="C119" s="143">
        <v>7690924</v>
      </c>
      <c r="D119" s="132" t="s">
        <v>1986</v>
      </c>
    </row>
    <row r="120" spans="1:4" s="19" customFormat="1" ht="22.5">
      <c r="A120" s="172" t="s">
        <v>2181</v>
      </c>
      <c r="B120" s="172" t="s">
        <v>2182</v>
      </c>
      <c r="C120" s="143">
        <v>13565</v>
      </c>
      <c r="D120" s="132" t="s">
        <v>1986</v>
      </c>
    </row>
    <row r="121" spans="1:4" s="19" customFormat="1" ht="22.5">
      <c r="A121" s="172" t="s">
        <v>2183</v>
      </c>
      <c r="B121" s="172" t="s">
        <v>2184</v>
      </c>
      <c r="C121" s="143">
        <v>75963</v>
      </c>
      <c r="D121" s="132" t="s">
        <v>1986</v>
      </c>
    </row>
    <row r="122" spans="1:4" s="19" customFormat="1" ht="22.5">
      <c r="A122" s="172" t="s">
        <v>2185</v>
      </c>
      <c r="B122" s="172" t="s">
        <v>2186</v>
      </c>
      <c r="C122" s="143">
        <v>97801</v>
      </c>
      <c r="D122" s="132" t="s">
        <v>1986</v>
      </c>
    </row>
    <row r="123" spans="1:4" s="19" customFormat="1" ht="22.5">
      <c r="A123" s="172" t="s">
        <v>2187</v>
      </c>
      <c r="B123" s="172" t="s">
        <v>2188</v>
      </c>
      <c r="C123" s="143">
        <v>126306</v>
      </c>
      <c r="D123" s="132" t="s">
        <v>1986</v>
      </c>
    </row>
    <row r="124" spans="1:4" s="19" customFormat="1" ht="22.5">
      <c r="A124" s="172" t="s">
        <v>2189</v>
      </c>
      <c r="B124" s="172" t="s">
        <v>2190</v>
      </c>
      <c r="C124" s="143">
        <v>109193</v>
      </c>
      <c r="D124" s="132" t="s">
        <v>1986</v>
      </c>
    </row>
    <row r="125" spans="1:4" s="19" customFormat="1" ht="22.5">
      <c r="A125" s="172" t="s">
        <v>2191</v>
      </c>
      <c r="B125" s="172" t="s">
        <v>2192</v>
      </c>
      <c r="C125" s="143">
        <v>14411</v>
      </c>
      <c r="D125" s="132" t="s">
        <v>1986</v>
      </c>
    </row>
    <row r="126" spans="1:4" s="19" customFormat="1" ht="22.5">
      <c r="A126" s="172" t="s">
        <v>2193</v>
      </c>
      <c r="B126" s="172" t="s">
        <v>2194</v>
      </c>
      <c r="C126" s="143">
        <v>60120</v>
      </c>
      <c r="D126" s="132" t="s">
        <v>1986</v>
      </c>
    </row>
    <row r="127" spans="1:4" s="19" customFormat="1" ht="22.5">
      <c r="A127" s="172" t="s">
        <v>2195</v>
      </c>
      <c r="B127" s="172" t="s">
        <v>2196</v>
      </c>
      <c r="C127" s="143">
        <v>33973</v>
      </c>
      <c r="D127" s="132" t="s">
        <v>1986</v>
      </c>
    </row>
    <row r="128" spans="1:4" s="19" customFormat="1" ht="22.5">
      <c r="A128" s="172" t="s">
        <v>2197</v>
      </c>
      <c r="B128" s="172" t="s">
        <v>2198</v>
      </c>
      <c r="C128" s="143">
        <v>237121</v>
      </c>
      <c r="D128" s="132" t="s">
        <v>1986</v>
      </c>
    </row>
    <row r="129" spans="1:4" s="19" customFormat="1" ht="22.5">
      <c r="A129" s="172" t="s">
        <v>2199</v>
      </c>
      <c r="B129" s="172" t="s">
        <v>2200</v>
      </c>
      <c r="C129" s="143">
        <v>3813</v>
      </c>
      <c r="D129" s="132" t="s">
        <v>1986</v>
      </c>
    </row>
    <row r="130" spans="1:4" s="19" customFormat="1" ht="22.5">
      <c r="A130" s="172" t="s">
        <v>2201</v>
      </c>
      <c r="B130" s="172" t="s">
        <v>2202</v>
      </c>
      <c r="C130" s="143">
        <v>65806</v>
      </c>
      <c r="D130" s="132" t="s">
        <v>1986</v>
      </c>
    </row>
    <row r="131" spans="1:4" s="19" customFormat="1" ht="22.5">
      <c r="A131" s="172" t="s">
        <v>2203</v>
      </c>
      <c r="B131" s="172" t="s">
        <v>2204</v>
      </c>
      <c r="C131" s="143">
        <v>889925</v>
      </c>
      <c r="D131" s="132" t="s">
        <v>1986</v>
      </c>
    </row>
    <row r="132" spans="1:4" s="19" customFormat="1" ht="22.5">
      <c r="A132" s="172" t="s">
        <v>2205</v>
      </c>
      <c r="B132" s="172" t="s">
        <v>2206</v>
      </c>
      <c r="C132" s="143">
        <v>63952</v>
      </c>
      <c r="D132" s="132" t="s">
        <v>1986</v>
      </c>
    </row>
    <row r="133" spans="1:4" s="19" customFormat="1" ht="22.5">
      <c r="A133" s="172" t="s">
        <v>2207</v>
      </c>
      <c r="B133" s="172" t="s">
        <v>2208</v>
      </c>
      <c r="C133" s="143">
        <v>32660</v>
      </c>
      <c r="D133" s="132" t="s">
        <v>1986</v>
      </c>
    </row>
    <row r="134" spans="1:4" s="19" customFormat="1" ht="22.5">
      <c r="A134" s="172" t="s">
        <v>2209</v>
      </c>
      <c r="B134" s="172" t="s">
        <v>2210</v>
      </c>
      <c r="C134" s="143">
        <v>107753</v>
      </c>
      <c r="D134" s="132" t="s">
        <v>1986</v>
      </c>
    </row>
    <row r="135" spans="1:4" s="19" customFormat="1" ht="22.5">
      <c r="A135" s="172" t="s">
        <v>2211</v>
      </c>
      <c r="B135" s="172" t="s">
        <v>2212</v>
      </c>
      <c r="C135" s="143">
        <v>70531</v>
      </c>
      <c r="D135" s="132" t="s">
        <v>1986</v>
      </c>
    </row>
    <row r="136" spans="1:4" s="19" customFormat="1" ht="22.5">
      <c r="A136" s="172" t="s">
        <v>2213</v>
      </c>
      <c r="B136" s="172" t="s">
        <v>2214</v>
      </c>
      <c r="C136" s="143">
        <v>28569</v>
      </c>
      <c r="D136" s="132" t="s">
        <v>1986</v>
      </c>
    </row>
    <row r="137" spans="1:4" s="19" customFormat="1" ht="22.5">
      <c r="A137" s="172" t="s">
        <v>2215</v>
      </c>
      <c r="B137" s="172" t="s">
        <v>2216</v>
      </c>
      <c r="C137" s="143">
        <v>4884</v>
      </c>
      <c r="D137" s="132" t="s">
        <v>1986</v>
      </c>
    </row>
    <row r="138" spans="1:4" s="19" customFormat="1" ht="22.5">
      <c r="A138" s="172" t="s">
        <v>2217</v>
      </c>
      <c r="B138" s="172" t="s">
        <v>2218</v>
      </c>
      <c r="C138" s="143">
        <v>8527</v>
      </c>
      <c r="D138" s="132" t="s">
        <v>1986</v>
      </c>
    </row>
    <row r="139" spans="1:4" s="19" customFormat="1" ht="22.5">
      <c r="A139" s="172" t="s">
        <v>2219</v>
      </c>
      <c r="B139" s="172" t="s">
        <v>2220</v>
      </c>
      <c r="C139" s="143">
        <v>45841</v>
      </c>
      <c r="D139" s="132" t="s">
        <v>1986</v>
      </c>
    </row>
    <row r="140" spans="1:4" s="19" customFormat="1" ht="22.5">
      <c r="A140" s="172" t="s">
        <v>2221</v>
      </c>
      <c r="B140" s="172" t="s">
        <v>2168</v>
      </c>
      <c r="C140" s="143">
        <v>82444</v>
      </c>
      <c r="D140" s="132" t="s">
        <v>1986</v>
      </c>
    </row>
    <row r="141" spans="1:4" s="19" customFormat="1" ht="22.5">
      <c r="A141" s="172" t="s">
        <v>2222</v>
      </c>
      <c r="B141" s="172" t="s">
        <v>2172</v>
      </c>
      <c r="C141" s="143">
        <v>18394</v>
      </c>
      <c r="D141" s="132" t="s">
        <v>1986</v>
      </c>
    </row>
    <row r="142" spans="1:4" s="19" customFormat="1" ht="22.5">
      <c r="A142" s="172" t="s">
        <v>2223</v>
      </c>
      <c r="B142" s="172" t="s">
        <v>2176</v>
      </c>
      <c r="C142" s="143">
        <v>9879</v>
      </c>
      <c r="D142" s="132" t="s">
        <v>1986</v>
      </c>
    </row>
    <row r="143" spans="1:4" s="19" customFormat="1" ht="22.5">
      <c r="A143" s="172" t="s">
        <v>2224</v>
      </c>
      <c r="B143" s="172" t="s">
        <v>2178</v>
      </c>
      <c r="C143" s="143">
        <v>19563</v>
      </c>
      <c r="D143" s="132" t="s">
        <v>1986</v>
      </c>
    </row>
    <row r="144" spans="1:4" s="19" customFormat="1" ht="22.5">
      <c r="A144" s="172" t="s">
        <v>2225</v>
      </c>
      <c r="B144" s="172" t="s">
        <v>2180</v>
      </c>
      <c r="C144" s="143">
        <v>3965788</v>
      </c>
      <c r="D144" s="132" t="s">
        <v>1986</v>
      </c>
    </row>
    <row r="145" spans="1:4" s="19" customFormat="1" ht="22.5">
      <c r="A145" s="172" t="s">
        <v>2226</v>
      </c>
      <c r="B145" s="172" t="s">
        <v>2184</v>
      </c>
      <c r="C145" s="143">
        <v>32630</v>
      </c>
      <c r="D145" s="132" t="s">
        <v>1986</v>
      </c>
    </row>
    <row r="146" spans="1:4" s="19" customFormat="1" ht="22.5">
      <c r="A146" s="172" t="s">
        <v>2227</v>
      </c>
      <c r="B146" s="172" t="s">
        <v>2190</v>
      </c>
      <c r="C146" s="143">
        <v>667</v>
      </c>
      <c r="D146" s="132" t="s">
        <v>1986</v>
      </c>
    </row>
    <row r="147" spans="1:4" s="19" customFormat="1" ht="22.5">
      <c r="A147" s="172" t="s">
        <v>2228</v>
      </c>
      <c r="B147" s="172" t="s">
        <v>2204</v>
      </c>
      <c r="C147" s="143">
        <v>119158</v>
      </c>
      <c r="D147" s="132" t="s">
        <v>1986</v>
      </c>
    </row>
    <row r="148" spans="1:4" s="19" customFormat="1" ht="22.5">
      <c r="A148" s="172" t="s">
        <v>2229</v>
      </c>
      <c r="B148" s="172" t="s">
        <v>2230</v>
      </c>
      <c r="C148" s="143">
        <v>8727</v>
      </c>
      <c r="D148" s="132" t="s">
        <v>1986</v>
      </c>
    </row>
    <row r="149" spans="1:4" s="19" customFormat="1" ht="22.5">
      <c r="A149" s="172" t="s">
        <v>2231</v>
      </c>
      <c r="B149" s="172" t="s">
        <v>2164</v>
      </c>
      <c r="C149" s="143">
        <v>16691</v>
      </c>
      <c r="D149" s="132" t="s">
        <v>1986</v>
      </c>
    </row>
    <row r="150" spans="1:4" s="19" customFormat="1" ht="22.5">
      <c r="A150" s="172" t="s">
        <v>2232</v>
      </c>
      <c r="B150" s="172" t="s">
        <v>2168</v>
      </c>
      <c r="C150" s="143">
        <v>193453</v>
      </c>
      <c r="D150" s="132" t="s">
        <v>1986</v>
      </c>
    </row>
    <row r="151" spans="1:4" s="19" customFormat="1" ht="22.5">
      <c r="A151" s="172" t="s">
        <v>2233</v>
      </c>
      <c r="B151" s="172" t="s">
        <v>2172</v>
      </c>
      <c r="C151" s="143">
        <v>60363</v>
      </c>
      <c r="D151" s="132" t="s">
        <v>1986</v>
      </c>
    </row>
    <row r="152" spans="1:4" s="19" customFormat="1" ht="22.5">
      <c r="A152" s="172" t="s">
        <v>2234</v>
      </c>
      <c r="B152" s="172" t="s">
        <v>2176</v>
      </c>
      <c r="C152" s="143">
        <v>46519</v>
      </c>
      <c r="D152" s="132" t="s">
        <v>1986</v>
      </c>
    </row>
    <row r="153" spans="1:4" s="19" customFormat="1" ht="22.5">
      <c r="A153" s="172" t="s">
        <v>2235</v>
      </c>
      <c r="B153" s="172" t="s">
        <v>2236</v>
      </c>
      <c r="C153" s="143">
        <v>15013</v>
      </c>
      <c r="D153" s="132" t="s">
        <v>1986</v>
      </c>
    </row>
    <row r="154" spans="1:4" s="19" customFormat="1" ht="22.5">
      <c r="A154" s="172" t="s">
        <v>2237</v>
      </c>
      <c r="B154" s="172" t="s">
        <v>2184</v>
      </c>
      <c r="C154" s="143">
        <v>11364</v>
      </c>
      <c r="D154" s="132" t="s">
        <v>1986</v>
      </c>
    </row>
    <row r="155" spans="1:4" s="19" customFormat="1" ht="22.5">
      <c r="A155" s="172" t="s">
        <v>2238</v>
      </c>
      <c r="B155" s="172" t="s">
        <v>2239</v>
      </c>
      <c r="C155" s="143">
        <v>4955</v>
      </c>
      <c r="D155" s="132" t="s">
        <v>1986</v>
      </c>
    </row>
    <row r="156" spans="1:4" s="19" customFormat="1" ht="22.5">
      <c r="A156" s="172" t="s">
        <v>2240</v>
      </c>
      <c r="B156" s="172" t="s">
        <v>2204</v>
      </c>
      <c r="C156" s="143">
        <v>77087</v>
      </c>
      <c r="D156" s="132" t="s">
        <v>1986</v>
      </c>
    </row>
    <row r="157" spans="1:4" s="19" customFormat="1" ht="22.5">
      <c r="A157" s="172" t="s">
        <v>2241</v>
      </c>
      <c r="B157" s="172" t="s">
        <v>2242</v>
      </c>
      <c r="C157" s="143">
        <v>638</v>
      </c>
      <c r="D157" s="132" t="s">
        <v>1986</v>
      </c>
    </row>
    <row r="158" spans="1:4" s="19" customFormat="1" ht="22.5">
      <c r="A158" s="172" t="s">
        <v>2243</v>
      </c>
      <c r="B158" s="172" t="s">
        <v>2244</v>
      </c>
      <c r="C158" s="143">
        <v>55172</v>
      </c>
      <c r="D158" s="132" t="s">
        <v>1986</v>
      </c>
    </row>
    <row r="159" spans="1:4" s="19" customFormat="1" ht="22.5">
      <c r="A159" s="172" t="s">
        <v>2245</v>
      </c>
      <c r="B159" s="172" t="s">
        <v>2246</v>
      </c>
      <c r="C159" s="143">
        <v>965</v>
      </c>
      <c r="D159" s="132" t="s">
        <v>1986</v>
      </c>
    </row>
    <row r="160" spans="1:4" s="19" customFormat="1" ht="22.5">
      <c r="A160" s="172" t="s">
        <v>2247</v>
      </c>
      <c r="B160" s="172" t="s">
        <v>2248</v>
      </c>
      <c r="C160" s="143">
        <v>580</v>
      </c>
      <c r="D160" s="132" t="s">
        <v>1986</v>
      </c>
    </row>
    <row r="161" spans="1:4" s="19" customFormat="1" ht="22.5">
      <c r="A161" s="172" t="s">
        <v>2249</v>
      </c>
      <c r="B161" s="172" t="s">
        <v>2168</v>
      </c>
      <c r="C161" s="143">
        <v>17087</v>
      </c>
      <c r="D161" s="132" t="s">
        <v>1986</v>
      </c>
    </row>
    <row r="162" spans="1:4" s="19" customFormat="1" ht="22.5">
      <c r="A162" s="172" t="s">
        <v>2250</v>
      </c>
      <c r="B162" s="172" t="s">
        <v>2170</v>
      </c>
      <c r="C162" s="143">
        <v>26824</v>
      </c>
      <c r="D162" s="132" t="s">
        <v>1986</v>
      </c>
    </row>
    <row r="163" spans="1:4" s="19" customFormat="1" ht="22.5">
      <c r="A163" s="172" t="s">
        <v>2251</v>
      </c>
      <c r="B163" s="172" t="s">
        <v>2172</v>
      </c>
      <c r="C163" s="143">
        <v>27674</v>
      </c>
      <c r="D163" s="132" t="s">
        <v>1986</v>
      </c>
    </row>
    <row r="164" spans="1:4" s="19" customFormat="1" ht="22.5">
      <c r="A164" s="172" t="s">
        <v>2252</v>
      </c>
      <c r="B164" s="172" t="s">
        <v>2176</v>
      </c>
      <c r="C164" s="143">
        <v>435</v>
      </c>
      <c r="D164" s="132" t="s">
        <v>1986</v>
      </c>
    </row>
    <row r="165" spans="1:4" s="19" customFormat="1" ht="22.5">
      <c r="A165" s="172" t="s">
        <v>2253</v>
      </c>
      <c r="B165" s="172" t="s">
        <v>2178</v>
      </c>
      <c r="C165" s="143">
        <v>1904</v>
      </c>
      <c r="D165" s="132" t="s">
        <v>1986</v>
      </c>
    </row>
    <row r="166" spans="1:4" s="19" customFormat="1" ht="22.5">
      <c r="A166" s="172" t="s">
        <v>2254</v>
      </c>
      <c r="B166" s="172" t="s">
        <v>2188</v>
      </c>
      <c r="C166" s="143">
        <v>258</v>
      </c>
      <c r="D166" s="132" t="s">
        <v>1986</v>
      </c>
    </row>
    <row r="167" spans="1:4" s="19" customFormat="1" ht="22.5">
      <c r="A167" s="172" t="s">
        <v>2255</v>
      </c>
      <c r="B167" s="172" t="s">
        <v>2256</v>
      </c>
      <c r="C167" s="143">
        <v>71380</v>
      </c>
      <c r="D167" s="132" t="s">
        <v>1986</v>
      </c>
    </row>
    <row r="168" spans="1:4" s="19" customFormat="1" ht="22.5">
      <c r="A168" s="172" t="s">
        <v>2257</v>
      </c>
      <c r="B168" s="172" t="s">
        <v>2176</v>
      </c>
      <c r="C168" s="143">
        <v>2801</v>
      </c>
      <c r="D168" s="132" t="s">
        <v>1986</v>
      </c>
    </row>
    <row r="169" spans="1:4" s="19" customFormat="1" ht="22.5">
      <c r="A169" s="172" t="s">
        <v>2258</v>
      </c>
      <c r="B169" s="172" t="s">
        <v>2259</v>
      </c>
      <c r="C169" s="143">
        <v>46881</v>
      </c>
      <c r="D169" s="132" t="s">
        <v>1986</v>
      </c>
    </row>
    <row r="170" spans="1:4" s="19" customFormat="1" ht="22.5">
      <c r="A170" s="172" t="s">
        <v>2260</v>
      </c>
      <c r="B170" s="172" t="s">
        <v>2256</v>
      </c>
      <c r="C170" s="143">
        <v>51712</v>
      </c>
      <c r="D170" s="132" t="s">
        <v>1986</v>
      </c>
    </row>
    <row r="171" spans="1:4" s="19" customFormat="1" ht="22.5">
      <c r="A171" s="172" t="s">
        <v>2261</v>
      </c>
      <c r="B171" s="172" t="s">
        <v>2262</v>
      </c>
      <c r="C171" s="143">
        <v>7423</v>
      </c>
      <c r="D171" s="132" t="s">
        <v>1986</v>
      </c>
    </row>
    <row r="172" spans="1:4" s="19" customFormat="1" ht="22.5">
      <c r="A172" s="172" t="s">
        <v>2263</v>
      </c>
      <c r="B172" s="172" t="s">
        <v>2264</v>
      </c>
      <c r="C172" s="143">
        <v>10048</v>
      </c>
      <c r="D172" s="132" t="s">
        <v>1986</v>
      </c>
    </row>
    <row r="173" spans="1:4" s="19" customFormat="1" ht="22.5">
      <c r="A173" s="474" t="s">
        <v>2265</v>
      </c>
      <c r="B173" s="474" t="s">
        <v>2256</v>
      </c>
      <c r="C173" s="475">
        <v>0</v>
      </c>
      <c r="D173" s="476" t="s">
        <v>1986</v>
      </c>
    </row>
    <row r="174" spans="1:4" s="19" customFormat="1" ht="22.5">
      <c r="A174" s="171" t="s">
        <v>2266</v>
      </c>
      <c r="B174" s="171" t="s">
        <v>2267</v>
      </c>
      <c r="C174" s="132">
        <v>1187510.3999999999</v>
      </c>
      <c r="D174" s="132" t="s">
        <v>1986</v>
      </c>
    </row>
    <row r="175" spans="1:4" s="19" customFormat="1" ht="22.5">
      <c r="A175" s="171" t="s">
        <v>2268</v>
      </c>
      <c r="B175" s="171" t="s">
        <v>2269</v>
      </c>
      <c r="C175" s="132">
        <v>235919</v>
      </c>
      <c r="D175" s="132" t="s">
        <v>1986</v>
      </c>
    </row>
    <row r="176" spans="1:4" s="19" customFormat="1" ht="22.5">
      <c r="A176" s="171" t="s">
        <v>2270</v>
      </c>
      <c r="B176" s="171" t="s">
        <v>2271</v>
      </c>
      <c r="C176" s="132">
        <v>201706</v>
      </c>
      <c r="D176" s="132" t="s">
        <v>1986</v>
      </c>
    </row>
    <row r="177" spans="1:4" s="19" customFormat="1" ht="22.5">
      <c r="A177" s="171" t="s">
        <v>2272</v>
      </c>
      <c r="B177" s="171" t="s">
        <v>2273</v>
      </c>
      <c r="C177" s="132">
        <v>55695</v>
      </c>
      <c r="D177" s="132" t="s">
        <v>1986</v>
      </c>
    </row>
    <row r="178" spans="1:4" s="19" customFormat="1" ht="22.5">
      <c r="A178" s="171" t="s">
        <v>2274</v>
      </c>
      <c r="B178" s="171" t="s">
        <v>2275</v>
      </c>
      <c r="C178" s="132">
        <v>43897</v>
      </c>
      <c r="D178" s="132" t="s">
        <v>1986</v>
      </c>
    </row>
    <row r="179" spans="1:4" s="19" customFormat="1" ht="22.5">
      <c r="A179" s="171" t="s">
        <v>2276</v>
      </c>
      <c r="B179" s="171" t="s">
        <v>2277</v>
      </c>
      <c r="C179" s="132">
        <v>27928</v>
      </c>
      <c r="D179" s="132" t="s">
        <v>1986</v>
      </c>
    </row>
    <row r="180" spans="1:4" s="19" customFormat="1" ht="22.5">
      <c r="A180" s="171" t="s">
        <v>2278</v>
      </c>
      <c r="B180" s="171" t="s">
        <v>2279</v>
      </c>
      <c r="C180" s="132">
        <v>15786</v>
      </c>
      <c r="D180" s="132" t="s">
        <v>1986</v>
      </c>
    </row>
    <row r="181" spans="1:4" s="19" customFormat="1" ht="22.5">
      <c r="A181" s="171" t="s">
        <v>2280</v>
      </c>
      <c r="B181" s="171" t="s">
        <v>2267</v>
      </c>
      <c r="C181" s="132">
        <v>115573</v>
      </c>
      <c r="D181" s="132" t="s">
        <v>1986</v>
      </c>
    </row>
    <row r="182" spans="1:4" s="19" customFormat="1" ht="22.5">
      <c r="A182" s="171" t="s">
        <v>2281</v>
      </c>
      <c r="B182" s="171" t="s">
        <v>2269</v>
      </c>
      <c r="C182" s="132">
        <v>3618</v>
      </c>
      <c r="D182" s="132" t="s">
        <v>1986</v>
      </c>
    </row>
    <row r="183" spans="1:4" s="19" customFormat="1" ht="22.5">
      <c r="A183" s="171" t="s">
        <v>2282</v>
      </c>
      <c r="B183" s="171" t="s">
        <v>2283</v>
      </c>
      <c r="C183" s="132">
        <v>5264</v>
      </c>
      <c r="D183" s="132" t="s">
        <v>1986</v>
      </c>
    </row>
    <row r="184" spans="1:4" s="19" customFormat="1" ht="22.5">
      <c r="A184" s="171" t="s">
        <v>2284</v>
      </c>
      <c r="B184" s="171" t="s">
        <v>2267</v>
      </c>
      <c r="C184" s="132">
        <v>64858</v>
      </c>
      <c r="D184" s="132" t="s">
        <v>1986</v>
      </c>
    </row>
    <row r="185" spans="1:4" s="19" customFormat="1" ht="22.5">
      <c r="A185" s="171" t="s">
        <v>2285</v>
      </c>
      <c r="B185" s="171" t="s">
        <v>2286</v>
      </c>
      <c r="C185" s="132">
        <v>100</v>
      </c>
      <c r="D185" s="132" t="s">
        <v>1986</v>
      </c>
    </row>
    <row r="186" spans="1:4" s="19" customFormat="1" ht="22.5">
      <c r="A186" s="171" t="s">
        <v>2287</v>
      </c>
      <c r="B186" s="171" t="s">
        <v>2288</v>
      </c>
      <c r="C186" s="132">
        <v>1069</v>
      </c>
      <c r="D186" s="132" t="s">
        <v>1986</v>
      </c>
    </row>
    <row r="187" spans="1:4" s="19" customFormat="1" ht="22.5">
      <c r="A187" s="171" t="s">
        <v>2289</v>
      </c>
      <c r="B187" s="171" t="s">
        <v>2290</v>
      </c>
      <c r="C187" s="132">
        <v>13450</v>
      </c>
      <c r="D187" s="132" t="s">
        <v>1986</v>
      </c>
    </row>
    <row r="188" spans="1:4" s="19" customFormat="1" ht="22.5">
      <c r="A188" s="171" t="s">
        <v>2291</v>
      </c>
      <c r="B188" s="171" t="s">
        <v>2292</v>
      </c>
      <c r="C188" s="132">
        <v>70500</v>
      </c>
      <c r="D188" s="132" t="s">
        <v>1986</v>
      </c>
    </row>
    <row r="189" spans="1:4" s="19" customFormat="1" ht="22.5">
      <c r="A189" s="171" t="s">
        <v>2293</v>
      </c>
      <c r="B189" s="171" t="s">
        <v>2294</v>
      </c>
      <c r="C189" s="132">
        <v>2675986.63</v>
      </c>
      <c r="D189" s="132" t="s">
        <v>1986</v>
      </c>
    </row>
    <row r="190" spans="1:4" s="19" customFormat="1" ht="22.5">
      <c r="A190" s="171" t="s">
        <v>2295</v>
      </c>
      <c r="B190" s="171" t="s">
        <v>2296</v>
      </c>
      <c r="C190" s="132">
        <v>204380</v>
      </c>
      <c r="D190" s="132" t="s">
        <v>1986</v>
      </c>
    </row>
    <row r="191" spans="1:4" s="19" customFormat="1" ht="22.5">
      <c r="A191" s="171" t="s">
        <v>2297</v>
      </c>
      <c r="B191" s="171" t="s">
        <v>2298</v>
      </c>
      <c r="C191" s="132">
        <v>96700</v>
      </c>
      <c r="D191" s="132" t="s">
        <v>1986</v>
      </c>
    </row>
    <row r="192" spans="1:4" s="19" customFormat="1" ht="22.5">
      <c r="A192" s="171" t="s">
        <v>2299</v>
      </c>
      <c r="B192" s="171" t="s">
        <v>2300</v>
      </c>
      <c r="C192" s="132">
        <v>7780</v>
      </c>
      <c r="D192" s="132" t="s">
        <v>1986</v>
      </c>
    </row>
    <row r="193" spans="1:4" s="19" customFormat="1" ht="22.5">
      <c r="A193" s="171" t="s">
        <v>2301</v>
      </c>
      <c r="B193" s="171" t="s">
        <v>2302</v>
      </c>
      <c r="C193" s="132">
        <v>23600</v>
      </c>
      <c r="D193" s="132" t="s">
        <v>1986</v>
      </c>
    </row>
    <row r="194" spans="1:4" s="19" customFormat="1" ht="22.5">
      <c r="A194" s="171" t="s">
        <v>2303</v>
      </c>
      <c r="B194" s="171" t="s">
        <v>2304</v>
      </c>
      <c r="C194" s="132">
        <v>111624.4</v>
      </c>
      <c r="D194" s="132" t="s">
        <v>1986</v>
      </c>
    </row>
    <row r="195" spans="1:4" s="19" customFormat="1" ht="22.5">
      <c r="A195" s="171" t="s">
        <v>2305</v>
      </c>
      <c r="B195" s="171" t="s">
        <v>2306</v>
      </c>
      <c r="C195" s="132">
        <v>74042</v>
      </c>
      <c r="D195" s="132" t="s">
        <v>1986</v>
      </c>
    </row>
    <row r="196" spans="1:4" s="19" customFormat="1" ht="22.5">
      <c r="A196" s="171" t="s">
        <v>2307</v>
      </c>
      <c r="B196" s="171" t="s">
        <v>2308</v>
      </c>
      <c r="C196" s="132">
        <v>842</v>
      </c>
      <c r="D196" s="132" t="s">
        <v>1986</v>
      </c>
    </row>
    <row r="197" spans="1:4" s="19" customFormat="1" ht="22.5">
      <c r="A197" s="171" t="s">
        <v>2309</v>
      </c>
      <c r="B197" s="171" t="s">
        <v>2310</v>
      </c>
      <c r="C197" s="132">
        <v>11225</v>
      </c>
      <c r="D197" s="132" t="s">
        <v>1986</v>
      </c>
    </row>
    <row r="198" spans="1:4" s="19" customFormat="1" ht="22.5">
      <c r="A198" s="171" t="s">
        <v>2311</v>
      </c>
      <c r="B198" s="171" t="s">
        <v>2312</v>
      </c>
      <c r="C198" s="132">
        <v>0</v>
      </c>
      <c r="D198" s="132" t="s">
        <v>1986</v>
      </c>
    </row>
    <row r="199" spans="1:4" s="19" customFormat="1" ht="22.5">
      <c r="A199" s="171" t="s">
        <v>2313</v>
      </c>
      <c r="B199" s="171" t="s">
        <v>2314</v>
      </c>
      <c r="C199" s="132">
        <v>0</v>
      </c>
      <c r="D199" s="132" t="s">
        <v>1986</v>
      </c>
    </row>
    <row r="200" spans="1:4" s="19" customFormat="1" ht="22.5">
      <c r="A200" s="171" t="s">
        <v>2315</v>
      </c>
      <c r="B200" s="171" t="s">
        <v>2004</v>
      </c>
      <c r="C200" s="132">
        <v>0</v>
      </c>
      <c r="D200" s="132" t="s">
        <v>1986</v>
      </c>
    </row>
    <row r="201" spans="1:4" s="19" customFormat="1" ht="22.5">
      <c r="A201" s="171" t="s">
        <v>2316</v>
      </c>
      <c r="B201" s="171" t="s">
        <v>2216</v>
      </c>
      <c r="C201" s="132">
        <v>0</v>
      </c>
      <c r="D201" s="132" t="s">
        <v>1986</v>
      </c>
    </row>
    <row r="202" spans="1:4" s="19" customFormat="1" ht="22.5">
      <c r="A202" s="171" t="s">
        <v>2317</v>
      </c>
      <c r="B202" s="171" t="s">
        <v>2200</v>
      </c>
      <c r="C202" s="132">
        <v>0</v>
      </c>
      <c r="D202" s="132" t="s">
        <v>1986</v>
      </c>
    </row>
    <row r="203" spans="1:4" s="19" customFormat="1" ht="22.5">
      <c r="A203" s="171" t="s">
        <v>2318</v>
      </c>
      <c r="B203" s="171" t="s">
        <v>2196</v>
      </c>
      <c r="C203" s="132">
        <v>0</v>
      </c>
      <c r="D203" s="132" t="s">
        <v>1986</v>
      </c>
    </row>
    <row r="204" spans="1:4" s="19" customFormat="1" ht="22.5">
      <c r="A204" s="171" t="s">
        <v>2319</v>
      </c>
      <c r="B204" s="171" t="s">
        <v>2218</v>
      </c>
      <c r="C204" s="132">
        <v>108</v>
      </c>
      <c r="D204" s="132" t="s">
        <v>1986</v>
      </c>
    </row>
    <row r="205" spans="1:4" s="19" customFormat="1" ht="22.5">
      <c r="A205" s="171" t="s">
        <v>2320</v>
      </c>
      <c r="B205" s="171" t="s">
        <v>2206</v>
      </c>
      <c r="C205" s="132">
        <v>0</v>
      </c>
      <c r="D205" s="132" t="s">
        <v>1986</v>
      </c>
    </row>
    <row r="206" spans="1:4" s="19" customFormat="1" ht="22.5">
      <c r="A206" s="171" t="s">
        <v>2321</v>
      </c>
      <c r="B206" s="171" t="s">
        <v>2322</v>
      </c>
      <c r="C206" s="132">
        <v>0</v>
      </c>
      <c r="D206" s="132" t="s">
        <v>1986</v>
      </c>
    </row>
    <row r="207" spans="1:4" s="19" customFormat="1" ht="22.5">
      <c r="A207" s="171" t="s">
        <v>2323</v>
      </c>
      <c r="B207" s="171" t="s">
        <v>2324</v>
      </c>
      <c r="C207" s="132">
        <v>1003</v>
      </c>
      <c r="D207" s="132" t="s">
        <v>1986</v>
      </c>
    </row>
    <row r="208" spans="1:4" s="19" customFormat="1" ht="22.5">
      <c r="A208" s="171" t="s">
        <v>2325</v>
      </c>
      <c r="B208" s="171" t="s">
        <v>2002</v>
      </c>
      <c r="C208" s="132">
        <v>7904</v>
      </c>
      <c r="D208" s="132" t="s">
        <v>1986</v>
      </c>
    </row>
    <row r="209" spans="1:6" s="19" customFormat="1" ht="22.5">
      <c r="A209" s="171" t="s">
        <v>2326</v>
      </c>
      <c r="B209" s="171" t="s">
        <v>2196</v>
      </c>
      <c r="C209" s="132">
        <v>14634</v>
      </c>
      <c r="D209" s="132" t="s">
        <v>1986</v>
      </c>
    </row>
    <row r="210" spans="1:6" s="19" customFormat="1" ht="22.5">
      <c r="A210" s="171" t="s">
        <v>2327</v>
      </c>
      <c r="B210" s="171" t="s">
        <v>2216</v>
      </c>
      <c r="C210" s="132">
        <v>432</v>
      </c>
      <c r="D210" s="132" t="s">
        <v>1986</v>
      </c>
    </row>
    <row r="211" spans="1:6" s="19" customFormat="1" ht="22.5">
      <c r="A211" s="171" t="s">
        <v>2328</v>
      </c>
      <c r="B211" s="171" t="s">
        <v>2314</v>
      </c>
      <c r="C211" s="132">
        <v>31593</v>
      </c>
      <c r="D211" s="132" t="s">
        <v>1986</v>
      </c>
    </row>
    <row r="212" spans="1:6" s="19" customFormat="1" ht="22.5">
      <c r="A212" s="171" t="s">
        <v>2329</v>
      </c>
      <c r="B212" s="171" t="s">
        <v>2330</v>
      </c>
      <c r="C212" s="132">
        <v>216784.53</v>
      </c>
      <c r="D212" s="132" t="s">
        <v>1986</v>
      </c>
    </row>
    <row r="213" spans="1:6" s="19" customFormat="1" ht="22.5">
      <c r="A213" s="171" t="s">
        <v>2331</v>
      </c>
      <c r="B213" s="171" t="s">
        <v>2332</v>
      </c>
      <c r="C213" s="132">
        <v>294772</v>
      </c>
      <c r="D213" s="132" t="s">
        <v>1986</v>
      </c>
    </row>
    <row r="214" spans="1:6" s="19" customFormat="1" ht="22.5">
      <c r="A214" s="171" t="s">
        <v>2333</v>
      </c>
      <c r="B214" s="171" t="s">
        <v>2334</v>
      </c>
      <c r="C214" s="132">
        <v>82240</v>
      </c>
      <c r="D214" s="132" t="s">
        <v>1986</v>
      </c>
    </row>
    <row r="215" spans="1:6" s="19" customFormat="1" ht="22.5">
      <c r="A215" s="171" t="s">
        <v>2335</v>
      </c>
      <c r="B215" s="171" t="s">
        <v>2336</v>
      </c>
      <c r="C215" s="132">
        <v>350</v>
      </c>
      <c r="D215" s="132" t="s">
        <v>1986</v>
      </c>
    </row>
    <row r="216" spans="1:6" s="19" customFormat="1" ht="22.5">
      <c r="A216" s="171" t="s">
        <v>2337</v>
      </c>
      <c r="B216" s="171" t="s">
        <v>2338</v>
      </c>
      <c r="C216" s="132">
        <v>49197</v>
      </c>
      <c r="D216" s="132" t="s">
        <v>1986</v>
      </c>
    </row>
    <row r="217" spans="1:6" s="19" customFormat="1" ht="22.5">
      <c r="A217" s="171" t="s">
        <v>2339</v>
      </c>
      <c r="B217" s="171" t="s">
        <v>2340</v>
      </c>
      <c r="C217" s="132">
        <v>207900</v>
      </c>
      <c r="D217" s="132" t="s">
        <v>1986</v>
      </c>
    </row>
    <row r="218" spans="1:6" s="19" customFormat="1" ht="22.5">
      <c r="A218" s="171" t="s">
        <v>2341</v>
      </c>
      <c r="B218" s="171" t="s">
        <v>2342</v>
      </c>
      <c r="C218" s="132">
        <v>1529</v>
      </c>
      <c r="D218" s="132" t="s">
        <v>1986</v>
      </c>
    </row>
    <row r="219" spans="1:6" s="19" customFormat="1" ht="22.5">
      <c r="A219" s="171" t="s">
        <v>2343</v>
      </c>
      <c r="B219" s="171" t="s">
        <v>2344</v>
      </c>
      <c r="C219" s="132">
        <v>68612</v>
      </c>
      <c r="D219" s="132" t="s">
        <v>1986</v>
      </c>
    </row>
    <row r="220" spans="1:6" s="19" customFormat="1" ht="22.5">
      <c r="A220" s="171" t="s">
        <v>2345</v>
      </c>
      <c r="B220" s="171" t="s">
        <v>2346</v>
      </c>
      <c r="C220" s="132">
        <v>22000</v>
      </c>
      <c r="D220" s="132" t="s">
        <v>1986</v>
      </c>
      <c r="F220" s="477"/>
    </row>
    <row r="221" spans="1:6" s="19" customFormat="1" ht="22.5">
      <c r="A221" s="171" t="s">
        <v>2347</v>
      </c>
      <c r="B221" s="171" t="s">
        <v>2348</v>
      </c>
      <c r="C221" s="132">
        <v>23068</v>
      </c>
      <c r="D221" s="132" t="s">
        <v>1986</v>
      </c>
      <c r="F221" s="477"/>
    </row>
    <row r="222" spans="1:6" s="19" customFormat="1" ht="22.5">
      <c r="A222" s="171" t="s">
        <v>2349</v>
      </c>
      <c r="B222" s="171" t="s">
        <v>2350</v>
      </c>
      <c r="C222" s="132">
        <v>4000</v>
      </c>
      <c r="D222" s="132" t="s">
        <v>1986</v>
      </c>
      <c r="F222" s="478"/>
    </row>
    <row r="223" spans="1:6" s="19" customFormat="1" ht="22.5">
      <c r="A223" s="171" t="s">
        <v>2351</v>
      </c>
      <c r="B223" s="171" t="s">
        <v>2352</v>
      </c>
      <c r="C223" s="132">
        <v>6000</v>
      </c>
      <c r="D223" s="132" t="s">
        <v>1986</v>
      </c>
    </row>
    <row r="224" spans="1:6" s="19" customFormat="1" ht="22.5">
      <c r="A224" s="171" t="s">
        <v>2353</v>
      </c>
      <c r="B224" s="171" t="s">
        <v>2354</v>
      </c>
      <c r="C224" s="132">
        <v>20407773.280000001</v>
      </c>
      <c r="D224" s="132" t="s">
        <v>2355</v>
      </c>
    </row>
    <row r="225" spans="1:4" s="19" customFormat="1" ht="22.5">
      <c r="A225" s="171" t="s">
        <v>2356</v>
      </c>
      <c r="B225" s="171" t="s">
        <v>2357</v>
      </c>
      <c r="C225" s="132">
        <v>700000</v>
      </c>
      <c r="D225" s="132" t="s">
        <v>2355</v>
      </c>
    </row>
    <row r="226" spans="1:4" s="19" customFormat="1" ht="22.5">
      <c r="A226" s="171" t="s">
        <v>2358</v>
      </c>
      <c r="B226" s="171" t="s">
        <v>2359</v>
      </c>
      <c r="C226" s="132">
        <v>300000</v>
      </c>
      <c r="D226" s="132" t="s">
        <v>2355</v>
      </c>
    </row>
    <row r="227" spans="1:4" s="19" customFormat="1" ht="22.5">
      <c r="A227" s="171" t="s">
        <v>2360</v>
      </c>
      <c r="B227" s="171" t="s">
        <v>2361</v>
      </c>
      <c r="C227" s="132">
        <v>2400000</v>
      </c>
      <c r="D227" s="132" t="s">
        <v>2355</v>
      </c>
    </row>
    <row r="228" spans="1:4" s="19" customFormat="1" ht="22.5">
      <c r="A228" s="171" t="s">
        <v>2362</v>
      </c>
      <c r="B228" s="171" t="s">
        <v>2363</v>
      </c>
      <c r="C228" s="132">
        <v>0</v>
      </c>
      <c r="D228" s="132" t="s">
        <v>2355</v>
      </c>
    </row>
    <row r="229" spans="1:4" s="19" customFormat="1" ht="22.5">
      <c r="A229" s="171" t="s">
        <v>2364</v>
      </c>
      <c r="B229" s="171" t="s">
        <v>2365</v>
      </c>
      <c r="C229" s="132">
        <v>100000</v>
      </c>
      <c r="D229" s="132" t="s">
        <v>2355</v>
      </c>
    </row>
    <row r="230" spans="1:4" s="19" customFormat="1" ht="22.5">
      <c r="A230" s="171" t="s">
        <v>2366</v>
      </c>
      <c r="B230" s="171" t="s">
        <v>2367</v>
      </c>
      <c r="C230" s="132">
        <v>500000</v>
      </c>
      <c r="D230" s="132" t="s">
        <v>2355</v>
      </c>
    </row>
    <row r="231" spans="1:4" s="19" customFormat="1" ht="22.5">
      <c r="A231" s="171" t="s">
        <v>2368</v>
      </c>
      <c r="B231" s="171" t="s">
        <v>2369</v>
      </c>
      <c r="C231" s="132">
        <v>15000</v>
      </c>
      <c r="D231" s="171" t="s">
        <v>2355</v>
      </c>
    </row>
    <row r="232" spans="1:4" s="19" customFormat="1" ht="22.5">
      <c r="A232" s="479" t="s">
        <v>2370</v>
      </c>
      <c r="B232" s="479" t="s">
        <v>2371</v>
      </c>
      <c r="C232" s="480">
        <v>100000</v>
      </c>
      <c r="D232" s="480" t="s">
        <v>2355</v>
      </c>
    </row>
    <row r="233" spans="1:4" s="19" customFormat="1" ht="22.5">
      <c r="A233" s="479" t="s">
        <v>2372</v>
      </c>
      <c r="B233" s="479" t="s">
        <v>2373</v>
      </c>
      <c r="C233" s="480">
        <v>100000</v>
      </c>
      <c r="D233" s="480" t="s">
        <v>2355</v>
      </c>
    </row>
    <row r="234" spans="1:4" ht="22.5">
      <c r="A234" s="137" t="s">
        <v>2374</v>
      </c>
      <c r="B234" s="137" t="s">
        <v>2375</v>
      </c>
      <c r="C234" s="481">
        <v>10000</v>
      </c>
      <c r="D234" s="181" t="s">
        <v>2355</v>
      </c>
    </row>
    <row r="235" spans="1:4" ht="22.5">
      <c r="A235" s="137" t="s">
        <v>2376</v>
      </c>
      <c r="B235" s="137" t="s">
        <v>2377</v>
      </c>
      <c r="C235" s="481">
        <v>20000</v>
      </c>
      <c r="D235" s="181" t="s">
        <v>2355</v>
      </c>
    </row>
    <row r="236" spans="1:4" ht="22.5">
      <c r="A236" s="137" t="s">
        <v>2378</v>
      </c>
      <c r="B236" s="137" t="s">
        <v>2379</v>
      </c>
      <c r="C236" s="481">
        <v>750000</v>
      </c>
      <c r="D236" s="181" t="s">
        <v>2355</v>
      </c>
    </row>
    <row r="237" spans="1:4" ht="22.5">
      <c r="A237" s="137" t="s">
        <v>2380</v>
      </c>
      <c r="B237" s="137" t="s">
        <v>2381</v>
      </c>
      <c r="C237" s="481">
        <v>52272</v>
      </c>
      <c r="D237" s="181" t="s">
        <v>2355</v>
      </c>
    </row>
    <row r="238" spans="1:4" s="19" customFormat="1">
      <c r="A238" s="169"/>
      <c r="B238" s="169" t="s">
        <v>1365</v>
      </c>
      <c r="C238" s="145">
        <v>75638630.680000007</v>
      </c>
      <c r="D238" s="169"/>
    </row>
    <row r="239" spans="1:4">
      <c r="A239" s="154"/>
      <c r="B239" s="154"/>
      <c r="C239" s="118"/>
    </row>
    <row r="240" spans="1:4">
      <c r="A240" s="154"/>
      <c r="B240" s="154"/>
      <c r="C240" s="118"/>
    </row>
    <row r="241" spans="1:3">
      <c r="A241" s="154"/>
      <c r="B241" s="154"/>
      <c r="C241" s="118"/>
    </row>
    <row r="242" spans="1:3">
      <c r="A242" s="154"/>
      <c r="B242" s="154"/>
      <c r="C242" s="118"/>
    </row>
    <row r="243" spans="1:3">
      <c r="A243" s="154"/>
      <c r="B243" s="154"/>
      <c r="C243" s="118"/>
    </row>
    <row r="244" spans="1:3">
      <c r="A244" s="154"/>
      <c r="B244" s="154"/>
      <c r="C244" s="118"/>
    </row>
    <row r="245" spans="1:3">
      <c r="A245" s="154"/>
      <c r="B245" s="154"/>
      <c r="C245" s="118"/>
    </row>
    <row r="246" spans="1:3">
      <c r="A246" s="154"/>
      <c r="B246" s="154"/>
      <c r="C246" s="118"/>
    </row>
    <row r="247" spans="1:3">
      <c r="A247" s="154"/>
      <c r="B247" s="154"/>
      <c r="C247" s="118"/>
    </row>
    <row r="248" spans="1:3">
      <c r="A248" s="154"/>
      <c r="B248" s="154"/>
      <c r="C248" s="118"/>
    </row>
    <row r="249" spans="1:3">
      <c r="A249" s="154"/>
      <c r="B249" s="154"/>
      <c r="C249" s="118"/>
    </row>
    <row r="250" spans="1:3">
      <c r="A250" s="154"/>
      <c r="B250" s="154"/>
      <c r="C250" s="118"/>
    </row>
    <row r="251" spans="1:3">
      <c r="A251" s="154"/>
      <c r="B251" s="154"/>
      <c r="C251" s="118"/>
    </row>
    <row r="252" spans="1:3">
      <c r="A252" s="154"/>
      <c r="B252" s="154"/>
      <c r="C252" s="118"/>
    </row>
    <row r="253" spans="1:3">
      <c r="A253" s="154"/>
      <c r="B253" s="154"/>
      <c r="C253" s="118"/>
    </row>
    <row r="254" spans="1:3">
      <c r="A254" s="154"/>
      <c r="B254" s="154"/>
      <c r="C254" s="118"/>
    </row>
    <row r="255" spans="1:3">
      <c r="A255" s="154"/>
      <c r="B255" s="154"/>
      <c r="C255" s="118"/>
    </row>
    <row r="256" spans="1:3">
      <c r="A256" s="154"/>
      <c r="B256" s="154"/>
      <c r="C256" s="118"/>
    </row>
    <row r="257" spans="1:3">
      <c r="A257" s="154"/>
      <c r="B257" s="154"/>
      <c r="C257" s="118"/>
    </row>
    <row r="258" spans="1:3">
      <c r="A258" s="154"/>
      <c r="B258" s="154"/>
      <c r="C258" s="118"/>
    </row>
    <row r="259" spans="1:3">
      <c r="A259" s="154"/>
      <c r="B259" s="154"/>
      <c r="C259" s="118"/>
    </row>
    <row r="260" spans="1:3">
      <c r="A260" s="154"/>
      <c r="B260" s="154"/>
      <c r="C260" s="118"/>
    </row>
    <row r="261" spans="1:3">
      <c r="A261" s="154"/>
      <c r="B261" s="154"/>
      <c r="C261" s="118"/>
    </row>
    <row r="262" spans="1:3">
      <c r="A262" s="154"/>
      <c r="B262" s="154"/>
      <c r="C262" s="118"/>
    </row>
    <row r="263" spans="1:3">
      <c r="A263" s="154"/>
      <c r="B263" s="154"/>
      <c r="C263" s="118"/>
    </row>
    <row r="264" spans="1:3">
      <c r="A264" s="154"/>
      <c r="B264" s="154"/>
      <c r="C264" s="118"/>
    </row>
    <row r="265" spans="1:3">
      <c r="A265" s="154"/>
      <c r="B265" s="154"/>
      <c r="C265" s="118"/>
    </row>
    <row r="266" spans="1:3">
      <c r="A266" s="154"/>
      <c r="B266" s="154"/>
      <c r="C266" s="118"/>
    </row>
    <row r="267" spans="1:3">
      <c r="A267" s="154"/>
      <c r="B267" s="154"/>
      <c r="C267" s="118"/>
    </row>
    <row r="268" spans="1:3">
      <c r="A268" s="154"/>
      <c r="B268" s="154"/>
      <c r="C268" s="118"/>
    </row>
    <row r="269" spans="1:3">
      <c r="A269" s="154"/>
      <c r="B269" s="154"/>
      <c r="C269" s="118"/>
    </row>
    <row r="270" spans="1:3">
      <c r="A270" s="154"/>
      <c r="B270" s="154"/>
      <c r="C270" s="118"/>
    </row>
    <row r="271" spans="1:3">
      <c r="A271" s="154"/>
      <c r="B271" s="154"/>
      <c r="C271" s="118"/>
    </row>
    <row r="272" spans="1:3">
      <c r="A272" s="154"/>
      <c r="B272" s="154"/>
      <c r="C272" s="118"/>
    </row>
    <row r="273" spans="1:3">
      <c r="A273" s="154"/>
      <c r="B273" s="154"/>
      <c r="C273" s="118"/>
    </row>
    <row r="274" spans="1:3">
      <c r="A274" s="154"/>
      <c r="B274" s="154"/>
      <c r="C274" s="118"/>
    </row>
    <row r="275" spans="1:3">
      <c r="A275" s="154"/>
      <c r="B275" s="154"/>
      <c r="C275" s="118"/>
    </row>
    <row r="276" spans="1:3">
      <c r="A276" s="154"/>
      <c r="B276" s="154"/>
      <c r="C276" s="118"/>
    </row>
    <row r="277" spans="1:3">
      <c r="A277" s="154"/>
      <c r="B277" s="154"/>
      <c r="C277" s="118"/>
    </row>
    <row r="278" spans="1:3">
      <c r="A278" s="154"/>
      <c r="B278" s="154"/>
      <c r="C278" s="118"/>
    </row>
    <row r="279" spans="1:3">
      <c r="A279" s="154"/>
      <c r="B279" s="154"/>
      <c r="C279" s="118"/>
    </row>
    <row r="280" spans="1:3">
      <c r="A280" s="154"/>
      <c r="B280" s="154"/>
      <c r="C280" s="118"/>
    </row>
    <row r="281" spans="1:3">
      <c r="A281" s="154"/>
      <c r="B281" s="154"/>
      <c r="C281" s="118"/>
    </row>
    <row r="282" spans="1:3">
      <c r="A282" s="154"/>
      <c r="B282" s="154"/>
      <c r="C282" s="118"/>
    </row>
    <row r="283" spans="1:3">
      <c r="A283" s="154"/>
      <c r="B283" s="154"/>
      <c r="C283" s="118"/>
    </row>
    <row r="284" spans="1:3">
      <c r="A284" s="154"/>
      <c r="B284" s="154"/>
      <c r="C284" s="118"/>
    </row>
    <row r="285" spans="1:3">
      <c r="A285" s="154"/>
      <c r="B285" s="154"/>
      <c r="C285" s="118"/>
    </row>
    <row r="286" spans="1:3">
      <c r="A286" s="154"/>
      <c r="B286" s="154"/>
      <c r="C286" s="118"/>
    </row>
    <row r="287" spans="1:3">
      <c r="A287" s="154"/>
      <c r="B287" s="154"/>
      <c r="C287" s="118"/>
    </row>
    <row r="288" spans="1:3">
      <c r="A288" s="154"/>
      <c r="B288" s="154"/>
      <c r="C288" s="118"/>
    </row>
    <row r="289" spans="1:3">
      <c r="A289" s="154"/>
      <c r="B289" s="154"/>
      <c r="C289" s="118"/>
    </row>
    <row r="290" spans="1:3">
      <c r="A290" s="154"/>
      <c r="B290" s="154"/>
      <c r="C290" s="118"/>
    </row>
    <row r="291" spans="1:3">
      <c r="A291" s="154"/>
      <c r="B291" s="154"/>
      <c r="C291" s="118"/>
    </row>
    <row r="292" spans="1:3">
      <c r="A292" s="154"/>
      <c r="B292" s="154"/>
      <c r="C292" s="118"/>
    </row>
    <row r="293" spans="1:3">
      <c r="A293" s="154"/>
      <c r="B293" s="154"/>
      <c r="C293" s="118"/>
    </row>
    <row r="294" spans="1:3">
      <c r="A294" s="154"/>
      <c r="B294" s="154"/>
      <c r="C294" s="118"/>
    </row>
    <row r="295" spans="1:3">
      <c r="A295" s="154"/>
      <c r="B295" s="154"/>
      <c r="C295" s="118"/>
    </row>
    <row r="296" spans="1:3">
      <c r="A296" s="154"/>
      <c r="B296" s="154"/>
      <c r="C296" s="118"/>
    </row>
    <row r="297" spans="1:3">
      <c r="A297" s="154"/>
      <c r="B297" s="154"/>
      <c r="C297" s="118"/>
    </row>
    <row r="298" spans="1:3">
      <c r="A298" s="154"/>
      <c r="B298" s="154"/>
      <c r="C298" s="118"/>
    </row>
    <row r="299" spans="1:3">
      <c r="A299" s="154"/>
      <c r="B299" s="154"/>
      <c r="C299" s="118"/>
    </row>
    <row r="300" spans="1:3">
      <c r="A300" s="154"/>
      <c r="B300" s="154"/>
      <c r="C300" s="118"/>
    </row>
    <row r="301" spans="1:3">
      <c r="A301" s="154"/>
      <c r="B301" s="154"/>
      <c r="C301" s="118"/>
    </row>
    <row r="302" spans="1:3">
      <c r="A302" s="154"/>
      <c r="B302" s="154"/>
      <c r="C302" s="118"/>
    </row>
  </sheetData>
  <dataValidations count="4">
    <dataValidation allowBlank="1" showInputMessage="1" showErrorMessage="1" prompt="Saldo final del periodo que corresponde la cuenta pública presentada (mensual:  enero, febrero, marzo, etc.;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Características cualitativas significativas que les impacten financieramente."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s>
  <pageMargins left="0.70866141732283472" right="0.70866141732283472" top="0.98425196850393704" bottom="0.98425196850393704" header="0.31496062992125984" footer="0.31496062992125984"/>
  <pageSetup scale="72"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zoomScaleNormal="100" zoomScaleSheetLayoutView="100" workbookViewId="0">
      <selection activeCell="C11" sqref="C11"/>
    </sheetView>
  </sheetViews>
  <sheetFormatPr baseColWidth="10" defaultRowHeight="11.25"/>
  <cols>
    <col min="1" max="1" width="22.28515625" style="274" customWidth="1"/>
    <col min="2" max="2" width="50" style="274" bestFit="1" customWidth="1"/>
    <col min="3" max="3" width="20.7109375" style="9" customWidth="1"/>
    <col min="4" max="4" width="22.28515625" style="274" customWidth="1"/>
    <col min="5" max="5" width="27.5703125" style="19" customWidth="1"/>
    <col min="6" max="6" width="11.42578125" style="274" customWidth="1"/>
    <col min="7" max="256" width="11.42578125" style="274"/>
    <col min="257" max="257" width="22.28515625" style="274" customWidth="1"/>
    <col min="258" max="258" width="50" style="274" bestFit="1" customWidth="1"/>
    <col min="259" max="259" width="20.7109375" style="274" customWidth="1"/>
    <col min="260" max="260" width="22.28515625" style="274" customWidth="1"/>
    <col min="261" max="261" width="27.5703125" style="274" customWidth="1"/>
    <col min="262" max="262" width="11.42578125" style="274" customWidth="1"/>
    <col min="263" max="512" width="11.42578125" style="274"/>
    <col min="513" max="513" width="22.28515625" style="274" customWidth="1"/>
    <col min="514" max="514" width="50" style="274" bestFit="1" customWidth="1"/>
    <col min="515" max="515" width="20.7109375" style="274" customWidth="1"/>
    <col min="516" max="516" width="22.28515625" style="274" customWidth="1"/>
    <col min="517" max="517" width="27.5703125" style="274" customWidth="1"/>
    <col min="518" max="518" width="11.42578125" style="274" customWidth="1"/>
    <col min="519" max="768" width="11.42578125" style="274"/>
    <col min="769" max="769" width="22.28515625" style="274" customWidth="1"/>
    <col min="770" max="770" width="50" style="274" bestFit="1" customWidth="1"/>
    <col min="771" max="771" width="20.7109375" style="274" customWidth="1"/>
    <col min="772" max="772" width="22.28515625" style="274" customWidth="1"/>
    <col min="773" max="773" width="27.5703125" style="274" customWidth="1"/>
    <col min="774" max="774" width="11.42578125" style="274" customWidth="1"/>
    <col min="775" max="1024" width="11.42578125" style="274"/>
    <col min="1025" max="1025" width="22.28515625" style="274" customWidth="1"/>
    <col min="1026" max="1026" width="50" style="274" bestFit="1" customWidth="1"/>
    <col min="1027" max="1027" width="20.7109375" style="274" customWidth="1"/>
    <col min="1028" max="1028" width="22.28515625" style="274" customWidth="1"/>
    <col min="1029" max="1029" width="27.5703125" style="274" customWidth="1"/>
    <col min="1030" max="1030" width="11.42578125" style="274" customWidth="1"/>
    <col min="1031" max="1280" width="11.42578125" style="274"/>
    <col min="1281" max="1281" width="22.28515625" style="274" customWidth="1"/>
    <col min="1282" max="1282" width="50" style="274" bestFit="1" customWidth="1"/>
    <col min="1283" max="1283" width="20.7109375" style="274" customWidth="1"/>
    <col min="1284" max="1284" width="22.28515625" style="274" customWidth="1"/>
    <col min="1285" max="1285" width="27.5703125" style="274" customWidth="1"/>
    <col min="1286" max="1286" width="11.42578125" style="274" customWidth="1"/>
    <col min="1287" max="1536" width="11.42578125" style="274"/>
    <col min="1537" max="1537" width="22.28515625" style="274" customWidth="1"/>
    <col min="1538" max="1538" width="50" style="274" bestFit="1" customWidth="1"/>
    <col min="1539" max="1539" width="20.7109375" style="274" customWidth="1"/>
    <col min="1540" max="1540" width="22.28515625" style="274" customWidth="1"/>
    <col min="1541" max="1541" width="27.5703125" style="274" customWidth="1"/>
    <col min="1542" max="1542" width="11.42578125" style="274" customWidth="1"/>
    <col min="1543" max="1792" width="11.42578125" style="274"/>
    <col min="1793" max="1793" width="22.28515625" style="274" customWidth="1"/>
    <col min="1794" max="1794" width="50" style="274" bestFit="1" customWidth="1"/>
    <col min="1795" max="1795" width="20.7109375" style="274" customWidth="1"/>
    <col min="1796" max="1796" width="22.28515625" style="274" customWidth="1"/>
    <col min="1797" max="1797" width="27.5703125" style="274" customWidth="1"/>
    <col min="1798" max="1798" width="11.42578125" style="274" customWidth="1"/>
    <col min="1799" max="2048" width="11.42578125" style="274"/>
    <col min="2049" max="2049" width="22.28515625" style="274" customWidth="1"/>
    <col min="2050" max="2050" width="50" style="274" bestFit="1" customWidth="1"/>
    <col min="2051" max="2051" width="20.7109375" style="274" customWidth="1"/>
    <col min="2052" max="2052" width="22.28515625" style="274" customWidth="1"/>
    <col min="2053" max="2053" width="27.5703125" style="274" customWidth="1"/>
    <col min="2054" max="2054" width="11.42578125" style="274" customWidth="1"/>
    <col min="2055" max="2304" width="11.42578125" style="274"/>
    <col min="2305" max="2305" width="22.28515625" style="274" customWidth="1"/>
    <col min="2306" max="2306" width="50" style="274" bestFit="1" customWidth="1"/>
    <col min="2307" max="2307" width="20.7109375" style="274" customWidth="1"/>
    <col min="2308" max="2308" width="22.28515625" style="274" customWidth="1"/>
    <col min="2309" max="2309" width="27.5703125" style="274" customWidth="1"/>
    <col min="2310" max="2310" width="11.42578125" style="274" customWidth="1"/>
    <col min="2311" max="2560" width="11.42578125" style="274"/>
    <col min="2561" max="2561" width="22.28515625" style="274" customWidth="1"/>
    <col min="2562" max="2562" width="50" style="274" bestFit="1" customWidth="1"/>
    <col min="2563" max="2563" width="20.7109375" style="274" customWidth="1"/>
    <col min="2564" max="2564" width="22.28515625" style="274" customWidth="1"/>
    <col min="2565" max="2565" width="27.5703125" style="274" customWidth="1"/>
    <col min="2566" max="2566" width="11.42578125" style="274" customWidth="1"/>
    <col min="2567" max="2816" width="11.42578125" style="274"/>
    <col min="2817" max="2817" width="22.28515625" style="274" customWidth="1"/>
    <col min="2818" max="2818" width="50" style="274" bestFit="1" customWidth="1"/>
    <col min="2819" max="2819" width="20.7109375" style="274" customWidth="1"/>
    <col min="2820" max="2820" width="22.28515625" style="274" customWidth="1"/>
    <col min="2821" max="2821" width="27.5703125" style="274" customWidth="1"/>
    <col min="2822" max="2822" width="11.42578125" style="274" customWidth="1"/>
    <col min="2823" max="3072" width="11.42578125" style="274"/>
    <col min="3073" max="3073" width="22.28515625" style="274" customWidth="1"/>
    <col min="3074" max="3074" width="50" style="274" bestFit="1" customWidth="1"/>
    <col min="3075" max="3075" width="20.7109375" style="274" customWidth="1"/>
    <col min="3076" max="3076" width="22.28515625" style="274" customWidth="1"/>
    <col min="3077" max="3077" width="27.5703125" style="274" customWidth="1"/>
    <col min="3078" max="3078" width="11.42578125" style="274" customWidth="1"/>
    <col min="3079" max="3328" width="11.42578125" style="274"/>
    <col min="3329" max="3329" width="22.28515625" style="274" customWidth="1"/>
    <col min="3330" max="3330" width="50" style="274" bestFit="1" customWidth="1"/>
    <col min="3331" max="3331" width="20.7109375" style="274" customWidth="1"/>
    <col min="3332" max="3332" width="22.28515625" style="274" customWidth="1"/>
    <col min="3333" max="3333" width="27.5703125" style="274" customWidth="1"/>
    <col min="3334" max="3334" width="11.42578125" style="274" customWidth="1"/>
    <col min="3335" max="3584" width="11.42578125" style="274"/>
    <col min="3585" max="3585" width="22.28515625" style="274" customWidth="1"/>
    <col min="3586" max="3586" width="50" style="274" bestFit="1" customWidth="1"/>
    <col min="3587" max="3587" width="20.7109375" style="274" customWidth="1"/>
    <col min="3588" max="3588" width="22.28515625" style="274" customWidth="1"/>
    <col min="3589" max="3589" width="27.5703125" style="274" customWidth="1"/>
    <col min="3590" max="3590" width="11.42578125" style="274" customWidth="1"/>
    <col min="3591" max="3840" width="11.42578125" style="274"/>
    <col min="3841" max="3841" width="22.28515625" style="274" customWidth="1"/>
    <col min="3842" max="3842" width="50" style="274" bestFit="1" customWidth="1"/>
    <col min="3843" max="3843" width="20.7109375" style="274" customWidth="1"/>
    <col min="3844" max="3844" width="22.28515625" style="274" customWidth="1"/>
    <col min="3845" max="3845" width="27.5703125" style="274" customWidth="1"/>
    <col min="3846" max="3846" width="11.42578125" style="274" customWidth="1"/>
    <col min="3847" max="4096" width="11.42578125" style="274"/>
    <col min="4097" max="4097" width="22.28515625" style="274" customWidth="1"/>
    <col min="4098" max="4098" width="50" style="274" bestFit="1" customWidth="1"/>
    <col min="4099" max="4099" width="20.7109375" style="274" customWidth="1"/>
    <col min="4100" max="4100" width="22.28515625" style="274" customWidth="1"/>
    <col min="4101" max="4101" width="27.5703125" style="274" customWidth="1"/>
    <col min="4102" max="4102" width="11.42578125" style="274" customWidth="1"/>
    <col min="4103" max="4352" width="11.42578125" style="274"/>
    <col min="4353" max="4353" width="22.28515625" style="274" customWidth="1"/>
    <col min="4354" max="4354" width="50" style="274" bestFit="1" customWidth="1"/>
    <col min="4355" max="4355" width="20.7109375" style="274" customWidth="1"/>
    <col min="4356" max="4356" width="22.28515625" style="274" customWidth="1"/>
    <col min="4357" max="4357" width="27.5703125" style="274" customWidth="1"/>
    <col min="4358" max="4358" width="11.42578125" style="274" customWidth="1"/>
    <col min="4359" max="4608" width="11.42578125" style="274"/>
    <col min="4609" max="4609" width="22.28515625" style="274" customWidth="1"/>
    <col min="4610" max="4610" width="50" style="274" bestFit="1" customWidth="1"/>
    <col min="4611" max="4611" width="20.7109375" style="274" customWidth="1"/>
    <col min="4612" max="4612" width="22.28515625" style="274" customWidth="1"/>
    <col min="4613" max="4613" width="27.5703125" style="274" customWidth="1"/>
    <col min="4614" max="4614" width="11.42578125" style="274" customWidth="1"/>
    <col min="4615" max="4864" width="11.42578125" style="274"/>
    <col min="4865" max="4865" width="22.28515625" style="274" customWidth="1"/>
    <col min="4866" max="4866" width="50" style="274" bestFit="1" customWidth="1"/>
    <col min="4867" max="4867" width="20.7109375" style="274" customWidth="1"/>
    <col min="4868" max="4868" width="22.28515625" style="274" customWidth="1"/>
    <col min="4869" max="4869" width="27.5703125" style="274" customWidth="1"/>
    <col min="4870" max="4870" width="11.42578125" style="274" customWidth="1"/>
    <col min="4871" max="5120" width="11.42578125" style="274"/>
    <col min="5121" max="5121" width="22.28515625" style="274" customWidth="1"/>
    <col min="5122" max="5122" width="50" style="274" bestFit="1" customWidth="1"/>
    <col min="5123" max="5123" width="20.7109375" style="274" customWidth="1"/>
    <col min="5124" max="5124" width="22.28515625" style="274" customWidth="1"/>
    <col min="5125" max="5125" width="27.5703125" style="274" customWidth="1"/>
    <col min="5126" max="5126" width="11.42578125" style="274" customWidth="1"/>
    <col min="5127" max="5376" width="11.42578125" style="274"/>
    <col min="5377" max="5377" width="22.28515625" style="274" customWidth="1"/>
    <col min="5378" max="5378" width="50" style="274" bestFit="1" customWidth="1"/>
    <col min="5379" max="5379" width="20.7109375" style="274" customWidth="1"/>
    <col min="5380" max="5380" width="22.28515625" style="274" customWidth="1"/>
    <col min="5381" max="5381" width="27.5703125" style="274" customWidth="1"/>
    <col min="5382" max="5382" width="11.42578125" style="274" customWidth="1"/>
    <col min="5383" max="5632" width="11.42578125" style="274"/>
    <col min="5633" max="5633" width="22.28515625" style="274" customWidth="1"/>
    <col min="5634" max="5634" width="50" style="274" bestFit="1" customWidth="1"/>
    <col min="5635" max="5635" width="20.7109375" style="274" customWidth="1"/>
    <col min="5636" max="5636" width="22.28515625" style="274" customWidth="1"/>
    <col min="5637" max="5637" width="27.5703125" style="274" customWidth="1"/>
    <col min="5638" max="5638" width="11.42578125" style="274" customWidth="1"/>
    <col min="5639" max="5888" width="11.42578125" style="274"/>
    <col min="5889" max="5889" width="22.28515625" style="274" customWidth="1"/>
    <col min="5890" max="5890" width="50" style="274" bestFit="1" customWidth="1"/>
    <col min="5891" max="5891" width="20.7109375" style="274" customWidth="1"/>
    <col min="5892" max="5892" width="22.28515625" style="274" customWidth="1"/>
    <col min="5893" max="5893" width="27.5703125" style="274" customWidth="1"/>
    <col min="5894" max="5894" width="11.42578125" style="274" customWidth="1"/>
    <col min="5895" max="6144" width="11.42578125" style="274"/>
    <col min="6145" max="6145" width="22.28515625" style="274" customWidth="1"/>
    <col min="6146" max="6146" width="50" style="274" bestFit="1" customWidth="1"/>
    <col min="6147" max="6147" width="20.7109375" style="274" customWidth="1"/>
    <col min="6148" max="6148" width="22.28515625" style="274" customWidth="1"/>
    <col min="6149" max="6149" width="27.5703125" style="274" customWidth="1"/>
    <col min="6150" max="6150" width="11.42578125" style="274" customWidth="1"/>
    <col min="6151" max="6400" width="11.42578125" style="274"/>
    <col min="6401" max="6401" width="22.28515625" style="274" customWidth="1"/>
    <col min="6402" max="6402" width="50" style="274" bestFit="1" customWidth="1"/>
    <col min="6403" max="6403" width="20.7109375" style="274" customWidth="1"/>
    <col min="6404" max="6404" width="22.28515625" style="274" customWidth="1"/>
    <col min="6405" max="6405" width="27.5703125" style="274" customWidth="1"/>
    <col min="6406" max="6406" width="11.42578125" style="274" customWidth="1"/>
    <col min="6407" max="6656" width="11.42578125" style="274"/>
    <col min="6657" max="6657" width="22.28515625" style="274" customWidth="1"/>
    <col min="6658" max="6658" width="50" style="274" bestFit="1" customWidth="1"/>
    <col min="6659" max="6659" width="20.7109375" style="274" customWidth="1"/>
    <col min="6660" max="6660" width="22.28515625" style="274" customWidth="1"/>
    <col min="6661" max="6661" width="27.5703125" style="274" customWidth="1"/>
    <col min="6662" max="6662" width="11.42578125" style="274" customWidth="1"/>
    <col min="6663" max="6912" width="11.42578125" style="274"/>
    <col min="6913" max="6913" width="22.28515625" style="274" customWidth="1"/>
    <col min="6914" max="6914" width="50" style="274" bestFit="1" customWidth="1"/>
    <col min="6915" max="6915" width="20.7109375" style="274" customWidth="1"/>
    <col min="6916" max="6916" width="22.28515625" style="274" customWidth="1"/>
    <col min="6917" max="6917" width="27.5703125" style="274" customWidth="1"/>
    <col min="6918" max="6918" width="11.42578125" style="274" customWidth="1"/>
    <col min="6919" max="7168" width="11.42578125" style="274"/>
    <col min="7169" max="7169" width="22.28515625" style="274" customWidth="1"/>
    <col min="7170" max="7170" width="50" style="274" bestFit="1" customWidth="1"/>
    <col min="7171" max="7171" width="20.7109375" style="274" customWidth="1"/>
    <col min="7172" max="7172" width="22.28515625" style="274" customWidth="1"/>
    <col min="7173" max="7173" width="27.5703125" style="274" customWidth="1"/>
    <col min="7174" max="7174" width="11.42578125" style="274" customWidth="1"/>
    <col min="7175" max="7424" width="11.42578125" style="274"/>
    <col min="7425" max="7425" width="22.28515625" style="274" customWidth="1"/>
    <col min="7426" max="7426" width="50" style="274" bestFit="1" customWidth="1"/>
    <col min="7427" max="7427" width="20.7109375" style="274" customWidth="1"/>
    <col min="7428" max="7428" width="22.28515625" style="274" customWidth="1"/>
    <col min="7429" max="7429" width="27.5703125" style="274" customWidth="1"/>
    <col min="7430" max="7430" width="11.42578125" style="274" customWidth="1"/>
    <col min="7431" max="7680" width="11.42578125" style="274"/>
    <col min="7681" max="7681" width="22.28515625" style="274" customWidth="1"/>
    <col min="7682" max="7682" width="50" style="274" bestFit="1" customWidth="1"/>
    <col min="7683" max="7683" width="20.7109375" style="274" customWidth="1"/>
    <col min="7684" max="7684" width="22.28515625" style="274" customWidth="1"/>
    <col min="7685" max="7685" width="27.5703125" style="274" customWidth="1"/>
    <col min="7686" max="7686" width="11.42578125" style="274" customWidth="1"/>
    <col min="7687" max="7936" width="11.42578125" style="274"/>
    <col min="7937" max="7937" width="22.28515625" style="274" customWidth="1"/>
    <col min="7938" max="7938" width="50" style="274" bestFit="1" customWidth="1"/>
    <col min="7939" max="7939" width="20.7109375" style="274" customWidth="1"/>
    <col min="7940" max="7940" width="22.28515625" style="274" customWidth="1"/>
    <col min="7941" max="7941" width="27.5703125" style="274" customWidth="1"/>
    <col min="7942" max="7942" width="11.42578125" style="274" customWidth="1"/>
    <col min="7943" max="8192" width="11.42578125" style="274"/>
    <col min="8193" max="8193" width="22.28515625" style="274" customWidth="1"/>
    <col min="8194" max="8194" width="50" style="274" bestFit="1" customWidth="1"/>
    <col min="8195" max="8195" width="20.7109375" style="274" customWidth="1"/>
    <col min="8196" max="8196" width="22.28515625" style="274" customWidth="1"/>
    <col min="8197" max="8197" width="27.5703125" style="274" customWidth="1"/>
    <col min="8198" max="8198" width="11.42578125" style="274" customWidth="1"/>
    <col min="8199" max="8448" width="11.42578125" style="274"/>
    <col min="8449" max="8449" width="22.28515625" style="274" customWidth="1"/>
    <col min="8450" max="8450" width="50" style="274" bestFit="1" customWidth="1"/>
    <col min="8451" max="8451" width="20.7109375" style="274" customWidth="1"/>
    <col min="8452" max="8452" width="22.28515625" style="274" customWidth="1"/>
    <col min="8453" max="8453" width="27.5703125" style="274" customWidth="1"/>
    <col min="8454" max="8454" width="11.42578125" style="274" customWidth="1"/>
    <col min="8455" max="8704" width="11.42578125" style="274"/>
    <col min="8705" max="8705" width="22.28515625" style="274" customWidth="1"/>
    <col min="8706" max="8706" width="50" style="274" bestFit="1" customWidth="1"/>
    <col min="8707" max="8707" width="20.7109375" style="274" customWidth="1"/>
    <col min="8708" max="8708" width="22.28515625" style="274" customWidth="1"/>
    <col min="8709" max="8709" width="27.5703125" style="274" customWidth="1"/>
    <col min="8710" max="8710" width="11.42578125" style="274" customWidth="1"/>
    <col min="8711" max="8960" width="11.42578125" style="274"/>
    <col min="8961" max="8961" width="22.28515625" style="274" customWidth="1"/>
    <col min="8962" max="8962" width="50" style="274" bestFit="1" customWidth="1"/>
    <col min="8963" max="8963" width="20.7109375" style="274" customWidth="1"/>
    <col min="8964" max="8964" width="22.28515625" style="274" customWidth="1"/>
    <col min="8965" max="8965" width="27.5703125" style="274" customWidth="1"/>
    <col min="8966" max="8966" width="11.42578125" style="274" customWidth="1"/>
    <col min="8967" max="9216" width="11.42578125" style="274"/>
    <col min="9217" max="9217" width="22.28515625" style="274" customWidth="1"/>
    <col min="9218" max="9218" width="50" style="274" bestFit="1" customWidth="1"/>
    <col min="9219" max="9219" width="20.7109375" style="274" customWidth="1"/>
    <col min="9220" max="9220" width="22.28515625" style="274" customWidth="1"/>
    <col min="9221" max="9221" width="27.5703125" style="274" customWidth="1"/>
    <col min="9222" max="9222" width="11.42578125" style="274" customWidth="1"/>
    <col min="9223" max="9472" width="11.42578125" style="274"/>
    <col min="9473" max="9473" width="22.28515625" style="274" customWidth="1"/>
    <col min="9474" max="9474" width="50" style="274" bestFit="1" customWidth="1"/>
    <col min="9475" max="9475" width="20.7109375" style="274" customWidth="1"/>
    <col min="9476" max="9476" width="22.28515625" style="274" customWidth="1"/>
    <col min="9477" max="9477" width="27.5703125" style="274" customWidth="1"/>
    <col min="9478" max="9478" width="11.42578125" style="274" customWidth="1"/>
    <col min="9479" max="9728" width="11.42578125" style="274"/>
    <col min="9729" max="9729" width="22.28515625" style="274" customWidth="1"/>
    <col min="9730" max="9730" width="50" style="274" bestFit="1" customWidth="1"/>
    <col min="9731" max="9731" width="20.7109375" style="274" customWidth="1"/>
    <col min="9732" max="9732" width="22.28515625" style="274" customWidth="1"/>
    <col min="9733" max="9733" width="27.5703125" style="274" customWidth="1"/>
    <col min="9734" max="9734" width="11.42578125" style="274" customWidth="1"/>
    <col min="9735" max="9984" width="11.42578125" style="274"/>
    <col min="9985" max="9985" width="22.28515625" style="274" customWidth="1"/>
    <col min="9986" max="9986" width="50" style="274" bestFit="1" customWidth="1"/>
    <col min="9987" max="9987" width="20.7109375" style="274" customWidth="1"/>
    <col min="9988" max="9988" width="22.28515625" style="274" customWidth="1"/>
    <col min="9989" max="9989" width="27.5703125" style="274" customWidth="1"/>
    <col min="9990" max="9990" width="11.42578125" style="274" customWidth="1"/>
    <col min="9991" max="10240" width="11.42578125" style="274"/>
    <col min="10241" max="10241" width="22.28515625" style="274" customWidth="1"/>
    <col min="10242" max="10242" width="50" style="274" bestFit="1" customWidth="1"/>
    <col min="10243" max="10243" width="20.7109375" style="274" customWidth="1"/>
    <col min="10244" max="10244" width="22.28515625" style="274" customWidth="1"/>
    <col min="10245" max="10245" width="27.5703125" style="274" customWidth="1"/>
    <col min="10246" max="10246" width="11.42578125" style="274" customWidth="1"/>
    <col min="10247" max="10496" width="11.42578125" style="274"/>
    <col min="10497" max="10497" width="22.28515625" style="274" customWidth="1"/>
    <col min="10498" max="10498" width="50" style="274" bestFit="1" customWidth="1"/>
    <col min="10499" max="10499" width="20.7109375" style="274" customWidth="1"/>
    <col min="10500" max="10500" width="22.28515625" style="274" customWidth="1"/>
    <col min="10501" max="10501" width="27.5703125" style="274" customWidth="1"/>
    <col min="10502" max="10502" width="11.42578125" style="274" customWidth="1"/>
    <col min="10503" max="10752" width="11.42578125" style="274"/>
    <col min="10753" max="10753" width="22.28515625" style="274" customWidth="1"/>
    <col min="10754" max="10754" width="50" style="274" bestFit="1" customWidth="1"/>
    <col min="10755" max="10755" width="20.7109375" style="274" customWidth="1"/>
    <col min="10756" max="10756" width="22.28515625" style="274" customWidth="1"/>
    <col min="10757" max="10757" width="27.5703125" style="274" customWidth="1"/>
    <col min="10758" max="10758" width="11.42578125" style="274" customWidth="1"/>
    <col min="10759" max="11008" width="11.42578125" style="274"/>
    <col min="11009" max="11009" width="22.28515625" style="274" customWidth="1"/>
    <col min="11010" max="11010" width="50" style="274" bestFit="1" customWidth="1"/>
    <col min="11011" max="11011" width="20.7109375" style="274" customWidth="1"/>
    <col min="11012" max="11012" width="22.28515625" style="274" customWidth="1"/>
    <col min="11013" max="11013" width="27.5703125" style="274" customWidth="1"/>
    <col min="11014" max="11014" width="11.42578125" style="274" customWidth="1"/>
    <col min="11015" max="11264" width="11.42578125" style="274"/>
    <col min="11265" max="11265" width="22.28515625" style="274" customWidth="1"/>
    <col min="11266" max="11266" width="50" style="274" bestFit="1" customWidth="1"/>
    <col min="11267" max="11267" width="20.7109375" style="274" customWidth="1"/>
    <col min="11268" max="11268" width="22.28515625" style="274" customWidth="1"/>
    <col min="11269" max="11269" width="27.5703125" style="274" customWidth="1"/>
    <col min="11270" max="11270" width="11.42578125" style="274" customWidth="1"/>
    <col min="11271" max="11520" width="11.42578125" style="274"/>
    <col min="11521" max="11521" width="22.28515625" style="274" customWidth="1"/>
    <col min="11522" max="11522" width="50" style="274" bestFit="1" customWidth="1"/>
    <col min="11523" max="11523" width="20.7109375" style="274" customWidth="1"/>
    <col min="11524" max="11524" width="22.28515625" style="274" customWidth="1"/>
    <col min="11525" max="11525" width="27.5703125" style="274" customWidth="1"/>
    <col min="11526" max="11526" width="11.42578125" style="274" customWidth="1"/>
    <col min="11527" max="11776" width="11.42578125" style="274"/>
    <col min="11777" max="11777" width="22.28515625" style="274" customWidth="1"/>
    <col min="11778" max="11778" width="50" style="274" bestFit="1" customWidth="1"/>
    <col min="11779" max="11779" width="20.7109375" style="274" customWidth="1"/>
    <col min="11780" max="11780" width="22.28515625" style="274" customWidth="1"/>
    <col min="11781" max="11781" width="27.5703125" style="274" customWidth="1"/>
    <col min="11782" max="11782" width="11.42578125" style="274" customWidth="1"/>
    <col min="11783" max="12032" width="11.42578125" style="274"/>
    <col min="12033" max="12033" width="22.28515625" style="274" customWidth="1"/>
    <col min="12034" max="12034" width="50" style="274" bestFit="1" customWidth="1"/>
    <col min="12035" max="12035" width="20.7109375" style="274" customWidth="1"/>
    <col min="12036" max="12036" width="22.28515625" style="274" customWidth="1"/>
    <col min="12037" max="12037" width="27.5703125" style="274" customWidth="1"/>
    <col min="12038" max="12038" width="11.42578125" style="274" customWidth="1"/>
    <col min="12039" max="12288" width="11.42578125" style="274"/>
    <col min="12289" max="12289" width="22.28515625" style="274" customWidth="1"/>
    <col min="12290" max="12290" width="50" style="274" bestFit="1" customWidth="1"/>
    <col min="12291" max="12291" width="20.7109375" style="274" customWidth="1"/>
    <col min="12292" max="12292" width="22.28515625" style="274" customWidth="1"/>
    <col min="12293" max="12293" width="27.5703125" style="274" customWidth="1"/>
    <col min="12294" max="12294" width="11.42578125" style="274" customWidth="1"/>
    <col min="12295" max="12544" width="11.42578125" style="274"/>
    <col min="12545" max="12545" width="22.28515625" style="274" customWidth="1"/>
    <col min="12546" max="12546" width="50" style="274" bestFit="1" customWidth="1"/>
    <col min="12547" max="12547" width="20.7109375" style="274" customWidth="1"/>
    <col min="12548" max="12548" width="22.28515625" style="274" customWidth="1"/>
    <col min="12549" max="12549" width="27.5703125" style="274" customWidth="1"/>
    <col min="12550" max="12550" width="11.42578125" style="274" customWidth="1"/>
    <col min="12551" max="12800" width="11.42578125" style="274"/>
    <col min="12801" max="12801" width="22.28515625" style="274" customWidth="1"/>
    <col min="12802" max="12802" width="50" style="274" bestFit="1" customWidth="1"/>
    <col min="12803" max="12803" width="20.7109375" style="274" customWidth="1"/>
    <col min="12804" max="12804" width="22.28515625" style="274" customWidth="1"/>
    <col min="12805" max="12805" width="27.5703125" style="274" customWidth="1"/>
    <col min="12806" max="12806" width="11.42578125" style="274" customWidth="1"/>
    <col min="12807" max="13056" width="11.42578125" style="274"/>
    <col min="13057" max="13057" width="22.28515625" style="274" customWidth="1"/>
    <col min="13058" max="13058" width="50" style="274" bestFit="1" customWidth="1"/>
    <col min="13059" max="13059" width="20.7109375" style="274" customWidth="1"/>
    <col min="13060" max="13060" width="22.28515625" style="274" customWidth="1"/>
    <col min="13061" max="13061" width="27.5703125" style="274" customWidth="1"/>
    <col min="13062" max="13062" width="11.42578125" style="274" customWidth="1"/>
    <col min="13063" max="13312" width="11.42578125" style="274"/>
    <col min="13313" max="13313" width="22.28515625" style="274" customWidth="1"/>
    <col min="13314" max="13314" width="50" style="274" bestFit="1" customWidth="1"/>
    <col min="13315" max="13315" width="20.7109375" style="274" customWidth="1"/>
    <col min="13316" max="13316" width="22.28515625" style="274" customWidth="1"/>
    <col min="13317" max="13317" width="27.5703125" style="274" customWidth="1"/>
    <col min="13318" max="13318" width="11.42578125" style="274" customWidth="1"/>
    <col min="13319" max="13568" width="11.42578125" style="274"/>
    <col min="13569" max="13569" width="22.28515625" style="274" customWidth="1"/>
    <col min="13570" max="13570" width="50" style="274" bestFit="1" customWidth="1"/>
    <col min="13571" max="13571" width="20.7109375" style="274" customWidth="1"/>
    <col min="13572" max="13572" width="22.28515625" style="274" customWidth="1"/>
    <col min="13573" max="13573" width="27.5703125" style="274" customWidth="1"/>
    <col min="13574" max="13574" width="11.42578125" style="274" customWidth="1"/>
    <col min="13575" max="13824" width="11.42578125" style="274"/>
    <col min="13825" max="13825" width="22.28515625" style="274" customWidth="1"/>
    <col min="13826" max="13826" width="50" style="274" bestFit="1" customWidth="1"/>
    <col min="13827" max="13827" width="20.7109375" style="274" customWidth="1"/>
    <col min="13828" max="13828" width="22.28515625" style="274" customWidth="1"/>
    <col min="13829" max="13829" width="27.5703125" style="274" customWidth="1"/>
    <col min="13830" max="13830" width="11.42578125" style="274" customWidth="1"/>
    <col min="13831" max="14080" width="11.42578125" style="274"/>
    <col min="14081" max="14081" width="22.28515625" style="274" customWidth="1"/>
    <col min="14082" max="14082" width="50" style="274" bestFit="1" customWidth="1"/>
    <col min="14083" max="14083" width="20.7109375" style="274" customWidth="1"/>
    <col min="14084" max="14084" width="22.28515625" style="274" customWidth="1"/>
    <col min="14085" max="14085" width="27.5703125" style="274" customWidth="1"/>
    <col min="14086" max="14086" width="11.42578125" style="274" customWidth="1"/>
    <col min="14087" max="14336" width="11.42578125" style="274"/>
    <col min="14337" max="14337" width="22.28515625" style="274" customWidth="1"/>
    <col min="14338" max="14338" width="50" style="274" bestFit="1" customWidth="1"/>
    <col min="14339" max="14339" width="20.7109375" style="274" customWidth="1"/>
    <col min="14340" max="14340" width="22.28515625" style="274" customWidth="1"/>
    <col min="14341" max="14341" width="27.5703125" style="274" customWidth="1"/>
    <col min="14342" max="14342" width="11.42578125" style="274" customWidth="1"/>
    <col min="14343" max="14592" width="11.42578125" style="274"/>
    <col min="14593" max="14593" width="22.28515625" style="274" customWidth="1"/>
    <col min="14594" max="14594" width="50" style="274" bestFit="1" customWidth="1"/>
    <col min="14595" max="14595" width="20.7109375" style="274" customWidth="1"/>
    <col min="14596" max="14596" width="22.28515625" style="274" customWidth="1"/>
    <col min="14597" max="14597" width="27.5703125" style="274" customWidth="1"/>
    <col min="14598" max="14598" width="11.42578125" style="274" customWidth="1"/>
    <col min="14599" max="14848" width="11.42578125" style="274"/>
    <col min="14849" max="14849" width="22.28515625" style="274" customWidth="1"/>
    <col min="14850" max="14850" width="50" style="274" bestFit="1" customWidth="1"/>
    <col min="14851" max="14851" width="20.7109375" style="274" customWidth="1"/>
    <col min="14852" max="14852" width="22.28515625" style="274" customWidth="1"/>
    <col min="14853" max="14853" width="27.5703125" style="274" customWidth="1"/>
    <col min="14854" max="14854" width="11.42578125" style="274" customWidth="1"/>
    <col min="14855" max="15104" width="11.42578125" style="274"/>
    <col min="15105" max="15105" width="22.28515625" style="274" customWidth="1"/>
    <col min="15106" max="15106" width="50" style="274" bestFit="1" customWidth="1"/>
    <col min="15107" max="15107" width="20.7109375" style="274" customWidth="1"/>
    <col min="15108" max="15108" width="22.28515625" style="274" customWidth="1"/>
    <col min="15109" max="15109" width="27.5703125" style="274" customWidth="1"/>
    <col min="15110" max="15110" width="11.42578125" style="274" customWidth="1"/>
    <col min="15111" max="15360" width="11.42578125" style="274"/>
    <col min="15361" max="15361" width="22.28515625" style="274" customWidth="1"/>
    <col min="15362" max="15362" width="50" style="274" bestFit="1" customWidth="1"/>
    <col min="15363" max="15363" width="20.7109375" style="274" customWidth="1"/>
    <col min="15364" max="15364" width="22.28515625" style="274" customWidth="1"/>
    <col min="15365" max="15365" width="27.5703125" style="274" customWidth="1"/>
    <col min="15366" max="15366" width="11.42578125" style="274" customWidth="1"/>
    <col min="15367" max="15616" width="11.42578125" style="274"/>
    <col min="15617" max="15617" width="22.28515625" style="274" customWidth="1"/>
    <col min="15618" max="15618" width="50" style="274" bestFit="1" customWidth="1"/>
    <col min="15619" max="15619" width="20.7109375" style="274" customWidth="1"/>
    <col min="15620" max="15620" width="22.28515625" style="274" customWidth="1"/>
    <col min="15621" max="15621" width="27.5703125" style="274" customWidth="1"/>
    <col min="15622" max="15622" width="11.42578125" style="274" customWidth="1"/>
    <col min="15623" max="15872" width="11.42578125" style="274"/>
    <col min="15873" max="15873" width="22.28515625" style="274" customWidth="1"/>
    <col min="15874" max="15874" width="50" style="274" bestFit="1" customWidth="1"/>
    <col min="15875" max="15875" width="20.7109375" style="274" customWidth="1"/>
    <col min="15876" max="15876" width="22.28515625" style="274" customWidth="1"/>
    <col min="15877" max="15877" width="27.5703125" style="274" customWidth="1"/>
    <col min="15878" max="15878" width="11.42578125" style="274" customWidth="1"/>
    <col min="15879" max="16128" width="11.42578125" style="274"/>
    <col min="16129" max="16129" width="22.28515625" style="274" customWidth="1"/>
    <col min="16130" max="16130" width="50" style="274" bestFit="1" customWidth="1"/>
    <col min="16131" max="16131" width="20.7109375" style="274" customWidth="1"/>
    <col min="16132" max="16132" width="22.28515625" style="274" customWidth="1"/>
    <col min="16133" max="16133" width="27.5703125" style="274" customWidth="1"/>
    <col min="16134" max="16134" width="11.42578125" style="274" customWidth="1"/>
    <col min="16135" max="16384" width="11.42578125" style="274"/>
  </cols>
  <sheetData>
    <row r="1" spans="1:5">
      <c r="A1" s="71" t="s">
        <v>43</v>
      </c>
      <c r="B1" s="71"/>
      <c r="C1" s="6"/>
      <c r="E1" s="412" t="s">
        <v>44</v>
      </c>
    </row>
    <row r="2" spans="1:5">
      <c r="A2" s="71" t="s">
        <v>1982</v>
      </c>
      <c r="B2" s="71"/>
      <c r="C2" s="6"/>
    </row>
    <row r="3" spans="1:5">
      <c r="A3" s="41"/>
      <c r="B3" s="41"/>
      <c r="C3" s="72"/>
      <c r="D3" s="41"/>
      <c r="E3" s="81"/>
    </row>
    <row r="4" spans="1:5" s="19" customFormat="1">
      <c r="A4" s="81"/>
      <c r="B4" s="81"/>
      <c r="C4" s="103"/>
      <c r="D4" s="81"/>
      <c r="E4" s="81"/>
    </row>
    <row r="5" spans="1:5" s="19" customFormat="1" ht="11.25" customHeight="1">
      <c r="A5" s="10" t="s">
        <v>138</v>
      </c>
      <c r="B5" s="10"/>
      <c r="C5" s="103"/>
      <c r="E5" s="16" t="s">
        <v>2382</v>
      </c>
    </row>
    <row r="6" spans="1:5">
      <c r="A6" s="75"/>
      <c r="B6" s="75"/>
      <c r="C6" s="76"/>
      <c r="D6" s="75"/>
      <c r="E6" s="482"/>
    </row>
    <row r="7" spans="1:5" ht="15" customHeight="1">
      <c r="A7" s="15" t="s">
        <v>46</v>
      </c>
      <c r="B7" s="16" t="s">
        <v>47</v>
      </c>
      <c r="C7" s="17" t="s">
        <v>48</v>
      </c>
      <c r="D7" s="23" t="s">
        <v>89</v>
      </c>
      <c r="E7" s="16" t="s">
        <v>59</v>
      </c>
    </row>
    <row r="8" spans="1:5" ht="33.75">
      <c r="A8" s="483" t="s">
        <v>2383</v>
      </c>
      <c r="B8" s="483" t="s">
        <v>2384</v>
      </c>
      <c r="C8" s="134">
        <v>277.39999999999998</v>
      </c>
      <c r="D8" s="138"/>
      <c r="E8" s="171" t="s">
        <v>2355</v>
      </c>
    </row>
    <row r="9" spans="1:5">
      <c r="A9" s="29"/>
      <c r="B9" s="29" t="s">
        <v>1365</v>
      </c>
      <c r="C9" s="30">
        <f>SUM(C8:C8)</f>
        <v>277.39999999999998</v>
      </c>
      <c r="D9" s="77"/>
      <c r="E9" s="29"/>
    </row>
  </sheetData>
  <dataValidations count="5">
    <dataValidation allowBlank="1" showInputMessage="1" showErrorMessage="1" prompt="Saldo final del periodo que corresponde la cuenta pública presentada (mensual:  enero, febrero, marzo, etc.;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Procedencia de los otros ingresos: Productos financieros, bonificaciones y descuentos obtenidas, diferencias por tipo de cambio a favor, utilidades por participacion patrimonial, etc."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Características cualitativas significativas que les impacten financieramente."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s>
  <pageMargins left="0.70866141732283472" right="0.70866141732283472" top="0.74803149606299213" bottom="0.74803149606299213" header="0.31496062992125984" footer="0.31496062992125984"/>
  <pageSetup scale="6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6"/>
  <sheetViews>
    <sheetView topLeftCell="A86" zoomScaleNormal="100" zoomScaleSheetLayoutView="100" workbookViewId="0">
      <selection activeCell="C11" sqref="C11"/>
    </sheetView>
  </sheetViews>
  <sheetFormatPr baseColWidth="10" defaultRowHeight="11.25"/>
  <cols>
    <col min="1" max="1" width="19.85546875" style="154" customWidth="1"/>
    <col min="2" max="2" width="45.140625" style="154" customWidth="1"/>
    <col min="3" max="3" width="16.42578125" style="118" customWidth="1"/>
    <col min="4" max="4" width="15.28515625" style="491" customWidth="1"/>
    <col min="5" max="5" width="20" style="492" customWidth="1"/>
    <col min="6" max="8" width="11.42578125" style="154"/>
    <col min="9" max="256" width="11.42578125" style="274"/>
    <col min="257" max="257" width="19.85546875" style="274" customWidth="1"/>
    <col min="258" max="258" width="45.140625" style="274" customWidth="1"/>
    <col min="259" max="259" width="16.42578125" style="274" customWidth="1"/>
    <col min="260" max="260" width="15.28515625" style="274" customWidth="1"/>
    <col min="261" max="261" width="20" style="274" customWidth="1"/>
    <col min="262" max="512" width="11.42578125" style="274"/>
    <col min="513" max="513" width="19.85546875" style="274" customWidth="1"/>
    <col min="514" max="514" width="45.140625" style="274" customWidth="1"/>
    <col min="515" max="515" width="16.42578125" style="274" customWidth="1"/>
    <col min="516" max="516" width="15.28515625" style="274" customWidth="1"/>
    <col min="517" max="517" width="20" style="274" customWidth="1"/>
    <col min="518" max="768" width="11.42578125" style="274"/>
    <col min="769" max="769" width="19.85546875" style="274" customWidth="1"/>
    <col min="770" max="770" width="45.140625" style="274" customWidth="1"/>
    <col min="771" max="771" width="16.42578125" style="274" customWidth="1"/>
    <col min="772" max="772" width="15.28515625" style="274" customWidth="1"/>
    <col min="773" max="773" width="20" style="274" customWidth="1"/>
    <col min="774" max="1024" width="11.42578125" style="274"/>
    <col min="1025" max="1025" width="19.85546875" style="274" customWidth="1"/>
    <col min="1026" max="1026" width="45.140625" style="274" customWidth="1"/>
    <col min="1027" max="1027" width="16.42578125" style="274" customWidth="1"/>
    <col min="1028" max="1028" width="15.28515625" style="274" customWidth="1"/>
    <col min="1029" max="1029" width="20" style="274" customWidth="1"/>
    <col min="1030" max="1280" width="11.42578125" style="274"/>
    <col min="1281" max="1281" width="19.85546875" style="274" customWidth="1"/>
    <col min="1282" max="1282" width="45.140625" style="274" customWidth="1"/>
    <col min="1283" max="1283" width="16.42578125" style="274" customWidth="1"/>
    <col min="1284" max="1284" width="15.28515625" style="274" customWidth="1"/>
    <col min="1285" max="1285" width="20" style="274" customWidth="1"/>
    <col min="1286" max="1536" width="11.42578125" style="274"/>
    <col min="1537" max="1537" width="19.85546875" style="274" customWidth="1"/>
    <col min="1538" max="1538" width="45.140625" style="274" customWidth="1"/>
    <col min="1539" max="1539" width="16.42578125" style="274" customWidth="1"/>
    <col min="1540" max="1540" width="15.28515625" style="274" customWidth="1"/>
    <col min="1541" max="1541" width="20" style="274" customWidth="1"/>
    <col min="1542" max="1792" width="11.42578125" style="274"/>
    <col min="1793" max="1793" width="19.85546875" style="274" customWidth="1"/>
    <col min="1794" max="1794" width="45.140625" style="274" customWidth="1"/>
    <col min="1795" max="1795" width="16.42578125" style="274" customWidth="1"/>
    <col min="1796" max="1796" width="15.28515625" style="274" customWidth="1"/>
    <col min="1797" max="1797" width="20" style="274" customWidth="1"/>
    <col min="1798" max="2048" width="11.42578125" style="274"/>
    <col min="2049" max="2049" width="19.85546875" style="274" customWidth="1"/>
    <col min="2050" max="2050" width="45.140625" style="274" customWidth="1"/>
    <col min="2051" max="2051" width="16.42578125" style="274" customWidth="1"/>
    <col min="2052" max="2052" width="15.28515625" style="274" customWidth="1"/>
    <col min="2053" max="2053" width="20" style="274" customWidth="1"/>
    <col min="2054" max="2304" width="11.42578125" style="274"/>
    <col min="2305" max="2305" width="19.85546875" style="274" customWidth="1"/>
    <col min="2306" max="2306" width="45.140625" style="274" customWidth="1"/>
    <col min="2307" max="2307" width="16.42578125" style="274" customWidth="1"/>
    <col min="2308" max="2308" width="15.28515625" style="274" customWidth="1"/>
    <col min="2309" max="2309" width="20" style="274" customWidth="1"/>
    <col min="2310" max="2560" width="11.42578125" style="274"/>
    <col min="2561" max="2561" width="19.85546875" style="274" customWidth="1"/>
    <col min="2562" max="2562" width="45.140625" style="274" customWidth="1"/>
    <col min="2563" max="2563" width="16.42578125" style="274" customWidth="1"/>
    <col min="2564" max="2564" width="15.28515625" style="274" customWidth="1"/>
    <col min="2565" max="2565" width="20" style="274" customWidth="1"/>
    <col min="2566" max="2816" width="11.42578125" style="274"/>
    <col min="2817" max="2817" width="19.85546875" style="274" customWidth="1"/>
    <col min="2818" max="2818" width="45.140625" style="274" customWidth="1"/>
    <col min="2819" max="2819" width="16.42578125" style="274" customWidth="1"/>
    <col min="2820" max="2820" width="15.28515625" style="274" customWidth="1"/>
    <col min="2821" max="2821" width="20" style="274" customWidth="1"/>
    <col min="2822" max="3072" width="11.42578125" style="274"/>
    <col min="3073" max="3073" width="19.85546875" style="274" customWidth="1"/>
    <col min="3074" max="3074" width="45.140625" style="274" customWidth="1"/>
    <col min="3075" max="3075" width="16.42578125" style="274" customWidth="1"/>
    <col min="3076" max="3076" width="15.28515625" style="274" customWidth="1"/>
    <col min="3077" max="3077" width="20" style="274" customWidth="1"/>
    <col min="3078" max="3328" width="11.42578125" style="274"/>
    <col min="3329" max="3329" width="19.85546875" style="274" customWidth="1"/>
    <col min="3330" max="3330" width="45.140625" style="274" customWidth="1"/>
    <col min="3331" max="3331" width="16.42578125" style="274" customWidth="1"/>
    <col min="3332" max="3332" width="15.28515625" style="274" customWidth="1"/>
    <col min="3333" max="3333" width="20" style="274" customWidth="1"/>
    <col min="3334" max="3584" width="11.42578125" style="274"/>
    <col min="3585" max="3585" width="19.85546875" style="274" customWidth="1"/>
    <col min="3586" max="3586" width="45.140625" style="274" customWidth="1"/>
    <col min="3587" max="3587" width="16.42578125" style="274" customWidth="1"/>
    <col min="3588" max="3588" width="15.28515625" style="274" customWidth="1"/>
    <col min="3589" max="3589" width="20" style="274" customWidth="1"/>
    <col min="3590" max="3840" width="11.42578125" style="274"/>
    <col min="3841" max="3841" width="19.85546875" style="274" customWidth="1"/>
    <col min="3842" max="3842" width="45.140625" style="274" customWidth="1"/>
    <col min="3843" max="3843" width="16.42578125" style="274" customWidth="1"/>
    <col min="3844" max="3844" width="15.28515625" style="274" customWidth="1"/>
    <col min="3845" max="3845" width="20" style="274" customWidth="1"/>
    <col min="3846" max="4096" width="11.42578125" style="274"/>
    <col min="4097" max="4097" width="19.85546875" style="274" customWidth="1"/>
    <col min="4098" max="4098" width="45.140625" style="274" customWidth="1"/>
    <col min="4099" max="4099" width="16.42578125" style="274" customWidth="1"/>
    <col min="4100" max="4100" width="15.28515625" style="274" customWidth="1"/>
    <col min="4101" max="4101" width="20" style="274" customWidth="1"/>
    <col min="4102" max="4352" width="11.42578125" style="274"/>
    <col min="4353" max="4353" width="19.85546875" style="274" customWidth="1"/>
    <col min="4354" max="4354" width="45.140625" style="274" customWidth="1"/>
    <col min="4355" max="4355" width="16.42578125" style="274" customWidth="1"/>
    <col min="4356" max="4356" width="15.28515625" style="274" customWidth="1"/>
    <col min="4357" max="4357" width="20" style="274" customWidth="1"/>
    <col min="4358" max="4608" width="11.42578125" style="274"/>
    <col min="4609" max="4609" width="19.85546875" style="274" customWidth="1"/>
    <col min="4610" max="4610" width="45.140625" style="274" customWidth="1"/>
    <col min="4611" max="4611" width="16.42578125" style="274" customWidth="1"/>
    <col min="4612" max="4612" width="15.28515625" style="274" customWidth="1"/>
    <col min="4613" max="4613" width="20" style="274" customWidth="1"/>
    <col min="4614" max="4864" width="11.42578125" style="274"/>
    <col min="4865" max="4865" width="19.85546875" style="274" customWidth="1"/>
    <col min="4866" max="4866" width="45.140625" style="274" customWidth="1"/>
    <col min="4867" max="4867" width="16.42578125" style="274" customWidth="1"/>
    <col min="4868" max="4868" width="15.28515625" style="274" customWidth="1"/>
    <col min="4869" max="4869" width="20" style="274" customWidth="1"/>
    <col min="4870" max="5120" width="11.42578125" style="274"/>
    <col min="5121" max="5121" width="19.85546875" style="274" customWidth="1"/>
    <col min="5122" max="5122" width="45.140625" style="274" customWidth="1"/>
    <col min="5123" max="5123" width="16.42578125" style="274" customWidth="1"/>
    <col min="5124" max="5124" width="15.28515625" style="274" customWidth="1"/>
    <col min="5125" max="5125" width="20" style="274" customWidth="1"/>
    <col min="5126" max="5376" width="11.42578125" style="274"/>
    <col min="5377" max="5377" width="19.85546875" style="274" customWidth="1"/>
    <col min="5378" max="5378" width="45.140625" style="274" customWidth="1"/>
    <col min="5379" max="5379" width="16.42578125" style="274" customWidth="1"/>
    <col min="5380" max="5380" width="15.28515625" style="274" customWidth="1"/>
    <col min="5381" max="5381" width="20" style="274" customWidth="1"/>
    <col min="5382" max="5632" width="11.42578125" style="274"/>
    <col min="5633" max="5633" width="19.85546875" style="274" customWidth="1"/>
    <col min="5634" max="5634" width="45.140625" style="274" customWidth="1"/>
    <col min="5635" max="5635" width="16.42578125" style="274" customWidth="1"/>
    <col min="5636" max="5636" width="15.28515625" style="274" customWidth="1"/>
    <col min="5637" max="5637" width="20" style="274" customWidth="1"/>
    <col min="5638" max="5888" width="11.42578125" style="274"/>
    <col min="5889" max="5889" width="19.85546875" style="274" customWidth="1"/>
    <col min="5890" max="5890" width="45.140625" style="274" customWidth="1"/>
    <col min="5891" max="5891" width="16.42578125" style="274" customWidth="1"/>
    <col min="5892" max="5892" width="15.28515625" style="274" customWidth="1"/>
    <col min="5893" max="5893" width="20" style="274" customWidth="1"/>
    <col min="5894" max="6144" width="11.42578125" style="274"/>
    <col min="6145" max="6145" width="19.85546875" style="274" customWidth="1"/>
    <col min="6146" max="6146" width="45.140625" style="274" customWidth="1"/>
    <col min="6147" max="6147" width="16.42578125" style="274" customWidth="1"/>
    <col min="6148" max="6148" width="15.28515625" style="274" customWidth="1"/>
    <col min="6149" max="6149" width="20" style="274" customWidth="1"/>
    <col min="6150" max="6400" width="11.42578125" style="274"/>
    <col min="6401" max="6401" width="19.85546875" style="274" customWidth="1"/>
    <col min="6402" max="6402" width="45.140625" style="274" customWidth="1"/>
    <col min="6403" max="6403" width="16.42578125" style="274" customWidth="1"/>
    <col min="6404" max="6404" width="15.28515625" style="274" customWidth="1"/>
    <col min="6405" max="6405" width="20" style="274" customWidth="1"/>
    <col min="6406" max="6656" width="11.42578125" style="274"/>
    <col min="6657" max="6657" width="19.85546875" style="274" customWidth="1"/>
    <col min="6658" max="6658" width="45.140625" style="274" customWidth="1"/>
    <col min="6659" max="6659" width="16.42578125" style="274" customWidth="1"/>
    <col min="6660" max="6660" width="15.28515625" style="274" customWidth="1"/>
    <col min="6661" max="6661" width="20" style="274" customWidth="1"/>
    <col min="6662" max="6912" width="11.42578125" style="274"/>
    <col min="6913" max="6913" width="19.85546875" style="274" customWidth="1"/>
    <col min="6914" max="6914" width="45.140625" style="274" customWidth="1"/>
    <col min="6915" max="6915" width="16.42578125" style="274" customWidth="1"/>
    <col min="6916" max="6916" width="15.28515625" style="274" customWidth="1"/>
    <col min="6917" max="6917" width="20" style="274" customWidth="1"/>
    <col min="6918" max="7168" width="11.42578125" style="274"/>
    <col min="7169" max="7169" width="19.85546875" style="274" customWidth="1"/>
    <col min="7170" max="7170" width="45.140625" style="274" customWidth="1"/>
    <col min="7171" max="7171" width="16.42578125" style="274" customWidth="1"/>
    <col min="7172" max="7172" width="15.28515625" style="274" customWidth="1"/>
    <col min="7173" max="7173" width="20" style="274" customWidth="1"/>
    <col min="7174" max="7424" width="11.42578125" style="274"/>
    <col min="7425" max="7425" width="19.85546875" style="274" customWidth="1"/>
    <col min="7426" max="7426" width="45.140625" style="274" customWidth="1"/>
    <col min="7427" max="7427" width="16.42578125" style="274" customWidth="1"/>
    <col min="7428" max="7428" width="15.28515625" style="274" customWidth="1"/>
    <col min="7429" max="7429" width="20" style="274" customWidth="1"/>
    <col min="7430" max="7680" width="11.42578125" style="274"/>
    <col min="7681" max="7681" width="19.85546875" style="274" customWidth="1"/>
    <col min="7682" max="7682" width="45.140625" style="274" customWidth="1"/>
    <col min="7683" max="7683" width="16.42578125" style="274" customWidth="1"/>
    <col min="7684" max="7684" width="15.28515625" style="274" customWidth="1"/>
    <col min="7685" max="7685" width="20" style="274" customWidth="1"/>
    <col min="7686" max="7936" width="11.42578125" style="274"/>
    <col min="7937" max="7937" width="19.85546875" style="274" customWidth="1"/>
    <col min="7938" max="7938" width="45.140625" style="274" customWidth="1"/>
    <col min="7939" max="7939" width="16.42578125" style="274" customWidth="1"/>
    <col min="7940" max="7940" width="15.28515625" style="274" customWidth="1"/>
    <col min="7941" max="7941" width="20" style="274" customWidth="1"/>
    <col min="7942" max="8192" width="11.42578125" style="274"/>
    <col min="8193" max="8193" width="19.85546875" style="274" customWidth="1"/>
    <col min="8194" max="8194" width="45.140625" style="274" customWidth="1"/>
    <col min="8195" max="8195" width="16.42578125" style="274" customWidth="1"/>
    <col min="8196" max="8196" width="15.28515625" style="274" customWidth="1"/>
    <col min="8197" max="8197" width="20" style="274" customWidth="1"/>
    <col min="8198" max="8448" width="11.42578125" style="274"/>
    <col min="8449" max="8449" width="19.85546875" style="274" customWidth="1"/>
    <col min="8450" max="8450" width="45.140625" style="274" customWidth="1"/>
    <col min="8451" max="8451" width="16.42578125" style="274" customWidth="1"/>
    <col min="8452" max="8452" width="15.28515625" style="274" customWidth="1"/>
    <col min="8453" max="8453" width="20" style="274" customWidth="1"/>
    <col min="8454" max="8704" width="11.42578125" style="274"/>
    <col min="8705" max="8705" width="19.85546875" style="274" customWidth="1"/>
    <col min="8706" max="8706" width="45.140625" style="274" customWidth="1"/>
    <col min="8707" max="8707" width="16.42578125" style="274" customWidth="1"/>
    <col min="8708" max="8708" width="15.28515625" style="274" customWidth="1"/>
    <col min="8709" max="8709" width="20" style="274" customWidth="1"/>
    <col min="8710" max="8960" width="11.42578125" style="274"/>
    <col min="8961" max="8961" width="19.85546875" style="274" customWidth="1"/>
    <col min="8962" max="8962" width="45.140625" style="274" customWidth="1"/>
    <col min="8963" max="8963" width="16.42578125" style="274" customWidth="1"/>
    <col min="8964" max="8964" width="15.28515625" style="274" customWidth="1"/>
    <col min="8965" max="8965" width="20" style="274" customWidth="1"/>
    <col min="8966" max="9216" width="11.42578125" style="274"/>
    <col min="9217" max="9217" width="19.85546875" style="274" customWidth="1"/>
    <col min="9218" max="9218" width="45.140625" style="274" customWidth="1"/>
    <col min="9219" max="9219" width="16.42578125" style="274" customWidth="1"/>
    <col min="9220" max="9220" width="15.28515625" style="274" customWidth="1"/>
    <col min="9221" max="9221" width="20" style="274" customWidth="1"/>
    <col min="9222" max="9472" width="11.42578125" style="274"/>
    <col min="9473" max="9473" width="19.85546875" style="274" customWidth="1"/>
    <col min="9474" max="9474" width="45.140625" style="274" customWidth="1"/>
    <col min="9475" max="9475" width="16.42578125" style="274" customWidth="1"/>
    <col min="9476" max="9476" width="15.28515625" style="274" customWidth="1"/>
    <col min="9477" max="9477" width="20" style="274" customWidth="1"/>
    <col min="9478" max="9728" width="11.42578125" style="274"/>
    <col min="9729" max="9729" width="19.85546875" style="274" customWidth="1"/>
    <col min="9730" max="9730" width="45.140625" style="274" customWidth="1"/>
    <col min="9731" max="9731" width="16.42578125" style="274" customWidth="1"/>
    <col min="9732" max="9732" width="15.28515625" style="274" customWidth="1"/>
    <col min="9733" max="9733" width="20" style="274" customWidth="1"/>
    <col min="9734" max="9984" width="11.42578125" style="274"/>
    <col min="9985" max="9985" width="19.85546875" style="274" customWidth="1"/>
    <col min="9986" max="9986" width="45.140625" style="274" customWidth="1"/>
    <col min="9987" max="9987" width="16.42578125" style="274" customWidth="1"/>
    <col min="9988" max="9988" width="15.28515625" style="274" customWidth="1"/>
    <col min="9989" max="9989" width="20" style="274" customWidth="1"/>
    <col min="9990" max="10240" width="11.42578125" style="274"/>
    <col min="10241" max="10241" width="19.85546875" style="274" customWidth="1"/>
    <col min="10242" max="10242" width="45.140625" style="274" customWidth="1"/>
    <col min="10243" max="10243" width="16.42578125" style="274" customWidth="1"/>
    <col min="10244" max="10244" width="15.28515625" style="274" customWidth="1"/>
    <col min="10245" max="10245" width="20" style="274" customWidth="1"/>
    <col min="10246" max="10496" width="11.42578125" style="274"/>
    <col min="10497" max="10497" width="19.85546875" style="274" customWidth="1"/>
    <col min="10498" max="10498" width="45.140625" style="274" customWidth="1"/>
    <col min="10499" max="10499" width="16.42578125" style="274" customWidth="1"/>
    <col min="10500" max="10500" width="15.28515625" style="274" customWidth="1"/>
    <col min="10501" max="10501" width="20" style="274" customWidth="1"/>
    <col min="10502" max="10752" width="11.42578125" style="274"/>
    <col min="10753" max="10753" width="19.85546875" style="274" customWidth="1"/>
    <col min="10754" max="10754" width="45.140625" style="274" customWidth="1"/>
    <col min="10755" max="10755" width="16.42578125" style="274" customWidth="1"/>
    <col min="10756" max="10756" width="15.28515625" style="274" customWidth="1"/>
    <col min="10757" max="10757" width="20" style="274" customWidth="1"/>
    <col min="10758" max="11008" width="11.42578125" style="274"/>
    <col min="11009" max="11009" width="19.85546875" style="274" customWidth="1"/>
    <col min="11010" max="11010" width="45.140625" style="274" customWidth="1"/>
    <col min="11011" max="11011" width="16.42578125" style="274" customWidth="1"/>
    <col min="11012" max="11012" width="15.28515625" style="274" customWidth="1"/>
    <col min="11013" max="11013" width="20" style="274" customWidth="1"/>
    <col min="11014" max="11264" width="11.42578125" style="274"/>
    <col min="11265" max="11265" width="19.85546875" style="274" customWidth="1"/>
    <col min="11266" max="11266" width="45.140625" style="274" customWidth="1"/>
    <col min="11267" max="11267" width="16.42578125" style="274" customWidth="1"/>
    <col min="11268" max="11268" width="15.28515625" style="274" customWidth="1"/>
    <col min="11269" max="11269" width="20" style="274" customWidth="1"/>
    <col min="11270" max="11520" width="11.42578125" style="274"/>
    <col min="11521" max="11521" width="19.85546875" style="274" customWidth="1"/>
    <col min="11522" max="11522" width="45.140625" style="274" customWidth="1"/>
    <col min="11523" max="11523" width="16.42578125" style="274" customWidth="1"/>
    <col min="11524" max="11524" width="15.28515625" style="274" customWidth="1"/>
    <col min="11525" max="11525" width="20" style="274" customWidth="1"/>
    <col min="11526" max="11776" width="11.42578125" style="274"/>
    <col min="11777" max="11777" width="19.85546875" style="274" customWidth="1"/>
    <col min="11778" max="11778" width="45.140625" style="274" customWidth="1"/>
    <col min="11779" max="11779" width="16.42578125" style="274" customWidth="1"/>
    <col min="11780" max="11780" width="15.28515625" style="274" customWidth="1"/>
    <col min="11781" max="11781" width="20" style="274" customWidth="1"/>
    <col min="11782" max="12032" width="11.42578125" style="274"/>
    <col min="12033" max="12033" width="19.85546875" style="274" customWidth="1"/>
    <col min="12034" max="12034" width="45.140625" style="274" customWidth="1"/>
    <col min="12035" max="12035" width="16.42578125" style="274" customWidth="1"/>
    <col min="12036" max="12036" width="15.28515625" style="274" customWidth="1"/>
    <col min="12037" max="12037" width="20" style="274" customWidth="1"/>
    <col min="12038" max="12288" width="11.42578125" style="274"/>
    <col min="12289" max="12289" width="19.85546875" style="274" customWidth="1"/>
    <col min="12290" max="12290" width="45.140625" style="274" customWidth="1"/>
    <col min="12291" max="12291" width="16.42578125" style="274" customWidth="1"/>
    <col min="12292" max="12292" width="15.28515625" style="274" customWidth="1"/>
    <col min="12293" max="12293" width="20" style="274" customWidth="1"/>
    <col min="12294" max="12544" width="11.42578125" style="274"/>
    <col min="12545" max="12545" width="19.85546875" style="274" customWidth="1"/>
    <col min="12546" max="12546" width="45.140625" style="274" customWidth="1"/>
    <col min="12547" max="12547" width="16.42578125" style="274" customWidth="1"/>
    <col min="12548" max="12548" width="15.28515625" style="274" customWidth="1"/>
    <col min="12549" max="12549" width="20" style="274" customWidth="1"/>
    <col min="12550" max="12800" width="11.42578125" style="274"/>
    <col min="12801" max="12801" width="19.85546875" style="274" customWidth="1"/>
    <col min="12802" max="12802" width="45.140625" style="274" customWidth="1"/>
    <col min="12803" max="12803" width="16.42578125" style="274" customWidth="1"/>
    <col min="12804" max="12804" width="15.28515625" style="274" customWidth="1"/>
    <col min="12805" max="12805" width="20" style="274" customWidth="1"/>
    <col min="12806" max="13056" width="11.42578125" style="274"/>
    <col min="13057" max="13057" width="19.85546875" style="274" customWidth="1"/>
    <col min="13058" max="13058" width="45.140625" style="274" customWidth="1"/>
    <col min="13059" max="13059" width="16.42578125" style="274" customWidth="1"/>
    <col min="13060" max="13060" width="15.28515625" style="274" customWidth="1"/>
    <col min="13061" max="13061" width="20" style="274" customWidth="1"/>
    <col min="13062" max="13312" width="11.42578125" style="274"/>
    <col min="13313" max="13313" width="19.85546875" style="274" customWidth="1"/>
    <col min="13314" max="13314" width="45.140625" style="274" customWidth="1"/>
    <col min="13315" max="13315" width="16.42578125" style="274" customWidth="1"/>
    <col min="13316" max="13316" width="15.28515625" style="274" customWidth="1"/>
    <col min="13317" max="13317" width="20" style="274" customWidth="1"/>
    <col min="13318" max="13568" width="11.42578125" style="274"/>
    <col min="13569" max="13569" width="19.85546875" style="274" customWidth="1"/>
    <col min="13570" max="13570" width="45.140625" style="274" customWidth="1"/>
    <col min="13571" max="13571" width="16.42578125" style="274" customWidth="1"/>
    <col min="13572" max="13572" width="15.28515625" style="274" customWidth="1"/>
    <col min="13573" max="13573" width="20" style="274" customWidth="1"/>
    <col min="13574" max="13824" width="11.42578125" style="274"/>
    <col min="13825" max="13825" width="19.85546875" style="274" customWidth="1"/>
    <col min="13826" max="13826" width="45.140625" style="274" customWidth="1"/>
    <col min="13827" max="13827" width="16.42578125" style="274" customWidth="1"/>
    <col min="13828" max="13828" width="15.28515625" style="274" customWidth="1"/>
    <col min="13829" max="13829" width="20" style="274" customWidth="1"/>
    <col min="13830" max="14080" width="11.42578125" style="274"/>
    <col min="14081" max="14081" width="19.85546875" style="274" customWidth="1"/>
    <col min="14082" max="14082" width="45.140625" style="274" customWidth="1"/>
    <col min="14083" max="14083" width="16.42578125" style="274" customWidth="1"/>
    <col min="14084" max="14084" width="15.28515625" style="274" customWidth="1"/>
    <col min="14085" max="14085" width="20" style="274" customWidth="1"/>
    <col min="14086" max="14336" width="11.42578125" style="274"/>
    <col min="14337" max="14337" width="19.85546875" style="274" customWidth="1"/>
    <col min="14338" max="14338" width="45.140625" style="274" customWidth="1"/>
    <col min="14339" max="14339" width="16.42578125" style="274" customWidth="1"/>
    <col min="14340" max="14340" width="15.28515625" style="274" customWidth="1"/>
    <col min="14341" max="14341" width="20" style="274" customWidth="1"/>
    <col min="14342" max="14592" width="11.42578125" style="274"/>
    <col min="14593" max="14593" width="19.85546875" style="274" customWidth="1"/>
    <col min="14594" max="14594" width="45.140625" style="274" customWidth="1"/>
    <col min="14595" max="14595" width="16.42578125" style="274" customWidth="1"/>
    <col min="14596" max="14596" width="15.28515625" style="274" customWidth="1"/>
    <col min="14597" max="14597" width="20" style="274" customWidth="1"/>
    <col min="14598" max="14848" width="11.42578125" style="274"/>
    <col min="14849" max="14849" width="19.85546875" style="274" customWidth="1"/>
    <col min="14850" max="14850" width="45.140625" style="274" customWidth="1"/>
    <col min="14851" max="14851" width="16.42578125" style="274" customWidth="1"/>
    <col min="14852" max="14852" width="15.28515625" style="274" customWidth="1"/>
    <col min="14853" max="14853" width="20" style="274" customWidth="1"/>
    <col min="14854" max="15104" width="11.42578125" style="274"/>
    <col min="15105" max="15105" width="19.85546875" style="274" customWidth="1"/>
    <col min="15106" max="15106" width="45.140625" style="274" customWidth="1"/>
    <col min="15107" max="15107" width="16.42578125" style="274" customWidth="1"/>
    <col min="15108" max="15108" width="15.28515625" style="274" customWidth="1"/>
    <col min="15109" max="15109" width="20" style="274" customWidth="1"/>
    <col min="15110" max="15360" width="11.42578125" style="274"/>
    <col min="15361" max="15361" width="19.85546875" style="274" customWidth="1"/>
    <col min="15362" max="15362" width="45.140625" style="274" customWidth="1"/>
    <col min="15363" max="15363" width="16.42578125" style="274" customWidth="1"/>
    <col min="15364" max="15364" width="15.28515625" style="274" customWidth="1"/>
    <col min="15365" max="15365" width="20" style="274" customWidth="1"/>
    <col min="15366" max="15616" width="11.42578125" style="274"/>
    <col min="15617" max="15617" width="19.85546875" style="274" customWidth="1"/>
    <col min="15618" max="15618" width="45.140625" style="274" customWidth="1"/>
    <col min="15619" max="15619" width="16.42578125" style="274" customWidth="1"/>
    <col min="15620" max="15620" width="15.28515625" style="274" customWidth="1"/>
    <col min="15621" max="15621" width="20" style="274" customWidth="1"/>
    <col min="15622" max="15872" width="11.42578125" style="274"/>
    <col min="15873" max="15873" width="19.85546875" style="274" customWidth="1"/>
    <col min="15874" max="15874" width="45.140625" style="274" customWidth="1"/>
    <col min="15875" max="15875" width="16.42578125" style="274" customWidth="1"/>
    <col min="15876" max="15876" width="15.28515625" style="274" customWidth="1"/>
    <col min="15877" max="15877" width="20" style="274" customWidth="1"/>
    <col min="15878" max="16128" width="11.42578125" style="274"/>
    <col min="16129" max="16129" width="19.85546875" style="274" customWidth="1"/>
    <col min="16130" max="16130" width="45.140625" style="274" customWidth="1"/>
    <col min="16131" max="16131" width="16.42578125" style="274" customWidth="1"/>
    <col min="16132" max="16132" width="15.28515625" style="274" customWidth="1"/>
    <col min="16133" max="16133" width="20" style="274" customWidth="1"/>
    <col min="16134" max="16384" width="11.42578125" style="274"/>
  </cols>
  <sheetData>
    <row r="1" spans="1:8" s="41" customFormat="1" ht="11.25" customHeight="1">
      <c r="A1" s="71" t="s">
        <v>43</v>
      </c>
      <c r="B1" s="71"/>
      <c r="C1" s="72"/>
      <c r="D1" s="484"/>
      <c r="E1" s="412" t="s">
        <v>44</v>
      </c>
    </row>
    <row r="2" spans="1:8" s="41" customFormat="1" ht="11.25" customHeight="1">
      <c r="A2" s="71" t="s">
        <v>1982</v>
      </c>
      <c r="B2" s="71"/>
      <c r="C2" s="72"/>
      <c r="D2" s="484"/>
      <c r="E2" s="485"/>
    </row>
    <row r="3" spans="1:8" s="41" customFormat="1" ht="10.5" customHeight="1">
      <c r="C3" s="72"/>
      <c r="D3" s="484"/>
      <c r="E3" s="485"/>
    </row>
    <row r="4" spans="1:8" s="81" customFormat="1" ht="10.5" customHeight="1">
      <c r="C4" s="103"/>
      <c r="D4" s="486"/>
      <c r="E4" s="485"/>
    </row>
    <row r="5" spans="1:8" s="81" customFormat="1" ht="11.25" customHeight="1">
      <c r="A5" s="65" t="s">
        <v>2385</v>
      </c>
      <c r="B5" s="16"/>
      <c r="C5" s="103"/>
      <c r="D5" s="486"/>
      <c r="E5" s="16" t="s">
        <v>2386</v>
      </c>
    </row>
    <row r="6" spans="1:8" ht="11.25" customHeight="1">
      <c r="A6" s="13"/>
      <c r="B6" s="13"/>
      <c r="C6" s="4"/>
      <c r="D6" s="487"/>
      <c r="E6" s="415"/>
      <c r="F6" s="274"/>
      <c r="G6" s="274"/>
      <c r="H6" s="274"/>
    </row>
    <row r="7" spans="1:8" ht="15" customHeight="1">
      <c r="A7" s="15" t="s">
        <v>46</v>
      </c>
      <c r="B7" s="16" t="s">
        <v>47</v>
      </c>
      <c r="C7" s="17" t="s">
        <v>48</v>
      </c>
      <c r="D7" s="488" t="s">
        <v>114</v>
      </c>
      <c r="E7" s="16" t="s">
        <v>115</v>
      </c>
      <c r="F7" s="274"/>
      <c r="G7" s="274"/>
      <c r="H7" s="274"/>
    </row>
    <row r="8" spans="1:8" customFormat="1" ht="45.75">
      <c r="A8" s="150" t="s">
        <v>2387</v>
      </c>
      <c r="B8" s="150" t="s">
        <v>2388</v>
      </c>
      <c r="C8" s="165">
        <v>11730850.869999999</v>
      </c>
      <c r="D8" s="489">
        <f t="shared" ref="D8:D39" si="0">C8/TOTAL</f>
        <v>0.15666437096870062</v>
      </c>
      <c r="E8" s="197" t="s">
        <v>2389</v>
      </c>
    </row>
    <row r="9" spans="1:8" customFormat="1" ht="15">
      <c r="A9" s="150" t="s">
        <v>2390</v>
      </c>
      <c r="B9" s="150" t="s">
        <v>1216</v>
      </c>
      <c r="C9" s="165">
        <v>524904.32999999996</v>
      </c>
      <c r="D9" s="489">
        <f t="shared" si="0"/>
        <v>7.0100462097339106E-3</v>
      </c>
      <c r="E9" s="197" t="s">
        <v>1363</v>
      </c>
    </row>
    <row r="10" spans="1:8" customFormat="1" ht="68.25">
      <c r="A10" s="150" t="s">
        <v>2391</v>
      </c>
      <c r="B10" s="150" t="s">
        <v>2392</v>
      </c>
      <c r="C10" s="165">
        <v>17783016.800000001</v>
      </c>
      <c r="D10" s="489">
        <f t="shared" si="0"/>
        <v>0.23749045757819234</v>
      </c>
      <c r="E10" s="197" t="s">
        <v>2393</v>
      </c>
    </row>
    <row r="11" spans="1:8" customFormat="1" ht="15">
      <c r="A11" s="150" t="s">
        <v>2394</v>
      </c>
      <c r="B11" s="150" t="s">
        <v>2395</v>
      </c>
      <c r="C11" s="165">
        <v>92991.08</v>
      </c>
      <c r="D11" s="489">
        <f t="shared" si="0"/>
        <v>1.2418868175331358E-3</v>
      </c>
      <c r="E11" s="197" t="s">
        <v>1363</v>
      </c>
    </row>
    <row r="12" spans="1:8" customFormat="1" ht="15">
      <c r="A12" s="150" t="s">
        <v>2396</v>
      </c>
      <c r="B12" s="150" t="s">
        <v>1094</v>
      </c>
      <c r="C12" s="165">
        <v>364667.4</v>
      </c>
      <c r="D12" s="489">
        <f t="shared" si="0"/>
        <v>4.8700976141376473E-3</v>
      </c>
      <c r="E12" s="197" t="s">
        <v>1363</v>
      </c>
    </row>
    <row r="13" spans="1:8" customFormat="1" ht="15">
      <c r="A13" s="150" t="s">
        <v>2397</v>
      </c>
      <c r="B13" s="150" t="s">
        <v>1096</v>
      </c>
      <c r="C13" s="165">
        <v>204388.3</v>
      </c>
      <c r="D13" s="489">
        <f t="shared" si="0"/>
        <v>2.7295858422980764E-3</v>
      </c>
      <c r="E13" s="197" t="s">
        <v>1363</v>
      </c>
    </row>
    <row r="14" spans="1:8" customFormat="1" ht="15">
      <c r="A14" s="150" t="s">
        <v>2398</v>
      </c>
      <c r="B14" s="150" t="s">
        <v>2399</v>
      </c>
      <c r="C14" s="165">
        <v>2006604.31</v>
      </c>
      <c r="D14" s="489">
        <f t="shared" si="0"/>
        <v>2.6798005148388145E-2</v>
      </c>
      <c r="E14" s="197" t="s">
        <v>1363</v>
      </c>
    </row>
    <row r="15" spans="1:8" customFormat="1" ht="15">
      <c r="A15" s="150" t="s">
        <v>2400</v>
      </c>
      <c r="B15" s="150" t="s">
        <v>2401</v>
      </c>
      <c r="C15" s="165">
        <v>33115.129999999997</v>
      </c>
      <c r="D15" s="489">
        <f t="shared" si="0"/>
        <v>4.4224933625780093E-4</v>
      </c>
      <c r="E15" s="197" t="s">
        <v>1363</v>
      </c>
    </row>
    <row r="16" spans="1:8" customFormat="1" ht="15">
      <c r="A16" s="150" t="s">
        <v>2402</v>
      </c>
      <c r="B16" s="150" t="s">
        <v>2403</v>
      </c>
      <c r="C16" s="165">
        <v>2922396.73</v>
      </c>
      <c r="D16" s="489">
        <f t="shared" si="0"/>
        <v>3.9028323733727395E-2</v>
      </c>
      <c r="E16" s="197" t="s">
        <v>1363</v>
      </c>
    </row>
    <row r="17" spans="1:5" customFormat="1" ht="15">
      <c r="A17" s="150" t="s">
        <v>2404</v>
      </c>
      <c r="B17" s="150" t="s">
        <v>2405</v>
      </c>
      <c r="C17" s="165">
        <v>859236.16</v>
      </c>
      <c r="D17" s="489">
        <f t="shared" si="0"/>
        <v>1.1475015240728383E-2</v>
      </c>
      <c r="E17" s="197" t="s">
        <v>1363</v>
      </c>
    </row>
    <row r="18" spans="1:5" customFormat="1" ht="15">
      <c r="A18" s="150" t="s">
        <v>2406</v>
      </c>
      <c r="B18" s="150" t="s">
        <v>1110</v>
      </c>
      <c r="C18" s="165">
        <v>430591.34</v>
      </c>
      <c r="D18" s="489">
        <f t="shared" si="0"/>
        <v>5.7505054128839939E-3</v>
      </c>
      <c r="E18" s="197" t="s">
        <v>1363</v>
      </c>
    </row>
    <row r="19" spans="1:5" customFormat="1" ht="15">
      <c r="A19" s="150" t="s">
        <v>2407</v>
      </c>
      <c r="B19" s="150" t="s">
        <v>2408</v>
      </c>
      <c r="C19" s="165">
        <v>364985.73</v>
      </c>
      <c r="D19" s="489">
        <f t="shared" si="0"/>
        <v>4.8743488802873176E-3</v>
      </c>
      <c r="E19" s="197" t="s">
        <v>1363</v>
      </c>
    </row>
    <row r="20" spans="1:5" customFormat="1" ht="15">
      <c r="A20" s="150" t="s">
        <v>2409</v>
      </c>
      <c r="B20" s="150" t="s">
        <v>2410</v>
      </c>
      <c r="C20" s="165">
        <v>6339390.9000000004</v>
      </c>
      <c r="D20" s="489">
        <f t="shared" si="0"/>
        <v>8.4661948112652541E-2</v>
      </c>
      <c r="E20" s="197" t="s">
        <v>1363</v>
      </c>
    </row>
    <row r="21" spans="1:5" customFormat="1" ht="15">
      <c r="A21" s="150" t="s">
        <v>2411</v>
      </c>
      <c r="B21" s="150" t="s">
        <v>2412</v>
      </c>
      <c r="C21" s="165">
        <v>1353389.87</v>
      </c>
      <c r="D21" s="489">
        <f t="shared" si="0"/>
        <v>1.8074389914988453E-2</v>
      </c>
      <c r="E21" s="197" t="s">
        <v>1363</v>
      </c>
    </row>
    <row r="22" spans="1:5" customFormat="1" ht="15">
      <c r="A22" s="150" t="s">
        <v>2413</v>
      </c>
      <c r="B22" s="150" t="s">
        <v>2414</v>
      </c>
      <c r="C22" s="165">
        <v>22500</v>
      </c>
      <c r="D22" s="489">
        <f t="shared" si="0"/>
        <v>3.0048530885430684E-4</v>
      </c>
      <c r="E22" s="197" t="s">
        <v>1363</v>
      </c>
    </row>
    <row r="23" spans="1:5" customFormat="1" ht="15">
      <c r="A23" s="150" t="s">
        <v>2415</v>
      </c>
      <c r="B23" s="150" t="s">
        <v>2416</v>
      </c>
      <c r="C23" s="165">
        <v>368477.53</v>
      </c>
      <c r="D23" s="489">
        <f t="shared" si="0"/>
        <v>4.9209815292409831E-3</v>
      </c>
      <c r="E23" s="197" t="s">
        <v>1363</v>
      </c>
    </row>
    <row r="24" spans="1:5" customFormat="1" ht="15">
      <c r="A24" s="150" t="s">
        <v>2417</v>
      </c>
      <c r="B24" s="150" t="s">
        <v>409</v>
      </c>
      <c r="C24" s="165">
        <v>82287.679999999993</v>
      </c>
      <c r="D24" s="489">
        <f t="shared" si="0"/>
        <v>1.0989439528757497E-3</v>
      </c>
      <c r="E24" s="197" t="s">
        <v>1363</v>
      </c>
    </row>
    <row r="25" spans="1:5" customFormat="1" ht="15">
      <c r="A25" s="150" t="s">
        <v>2418</v>
      </c>
      <c r="B25" s="150" t="s">
        <v>2419</v>
      </c>
      <c r="C25" s="165">
        <v>46405.77</v>
      </c>
      <c r="D25" s="489">
        <f t="shared" si="0"/>
        <v>6.1974453915875224E-4</v>
      </c>
      <c r="E25" s="197" t="s">
        <v>1363</v>
      </c>
    </row>
    <row r="26" spans="1:5" customFormat="1" ht="15">
      <c r="A26" s="150" t="s">
        <v>2420</v>
      </c>
      <c r="B26" s="150" t="s">
        <v>2421</v>
      </c>
      <c r="C26" s="165">
        <v>115399.79</v>
      </c>
      <c r="D26" s="489">
        <f t="shared" si="0"/>
        <v>1.541152957327651E-3</v>
      </c>
      <c r="E26" s="197" t="s">
        <v>1363</v>
      </c>
    </row>
    <row r="27" spans="1:5" customFormat="1" ht="15">
      <c r="A27" s="150" t="s">
        <v>2422</v>
      </c>
      <c r="B27" s="150" t="s">
        <v>2423</v>
      </c>
      <c r="C27" s="165">
        <v>8159.99</v>
      </c>
      <c r="D27" s="489">
        <f t="shared" si="0"/>
        <v>1.0897587179546911E-4</v>
      </c>
      <c r="E27" s="197" t="s">
        <v>1363</v>
      </c>
    </row>
    <row r="28" spans="1:5" customFormat="1" ht="15">
      <c r="A28" s="150" t="s">
        <v>2424</v>
      </c>
      <c r="B28" s="150" t="s">
        <v>415</v>
      </c>
      <c r="C28" s="165">
        <v>150490.09</v>
      </c>
      <c r="D28" s="489">
        <f t="shared" si="0"/>
        <v>2.0097804965849972E-3</v>
      </c>
      <c r="E28" s="197" t="s">
        <v>1363</v>
      </c>
    </row>
    <row r="29" spans="1:5" customFormat="1" ht="15">
      <c r="A29" s="150" t="s">
        <v>2425</v>
      </c>
      <c r="B29" s="150" t="s">
        <v>2426</v>
      </c>
      <c r="C29" s="165">
        <v>32927.14</v>
      </c>
      <c r="D29" s="489">
        <f t="shared" si="0"/>
        <v>4.397387481150667E-4</v>
      </c>
      <c r="E29" s="197" t="s">
        <v>1363</v>
      </c>
    </row>
    <row r="30" spans="1:5" customFormat="1" ht="15">
      <c r="A30" s="150" t="s">
        <v>2427</v>
      </c>
      <c r="B30" s="150" t="s">
        <v>1494</v>
      </c>
      <c r="C30" s="165">
        <v>41895.72</v>
      </c>
      <c r="D30" s="489">
        <f t="shared" si="0"/>
        <v>5.5951326061660272E-4</v>
      </c>
      <c r="E30" s="197" t="s">
        <v>1363</v>
      </c>
    </row>
    <row r="31" spans="1:5" customFormat="1" ht="15">
      <c r="A31" s="150" t="s">
        <v>2428</v>
      </c>
      <c r="B31" s="150" t="s">
        <v>2429</v>
      </c>
      <c r="C31" s="165">
        <v>77510.789999999994</v>
      </c>
      <c r="D31" s="489">
        <f t="shared" si="0"/>
        <v>1.0351490521196141E-3</v>
      </c>
      <c r="E31" s="197" t="s">
        <v>1363</v>
      </c>
    </row>
    <row r="32" spans="1:5" customFormat="1" ht="15">
      <c r="A32" s="150" t="s">
        <v>2430</v>
      </c>
      <c r="B32" s="150" t="s">
        <v>2431</v>
      </c>
      <c r="C32" s="165">
        <v>325.49</v>
      </c>
      <c r="D32" s="489">
        <f t="shared" si="0"/>
        <v>4.3468872523994817E-6</v>
      </c>
      <c r="E32" s="197" t="s">
        <v>1363</v>
      </c>
    </row>
    <row r="33" spans="1:5" customFormat="1" ht="15">
      <c r="A33" s="150" t="s">
        <v>2432</v>
      </c>
      <c r="B33" s="150" t="s">
        <v>2433</v>
      </c>
      <c r="C33" s="165">
        <v>160600.84</v>
      </c>
      <c r="D33" s="489">
        <f t="shared" si="0"/>
        <v>2.1448085782071608E-3</v>
      </c>
      <c r="E33" s="197" t="s">
        <v>1363</v>
      </c>
    </row>
    <row r="34" spans="1:5" customFormat="1" ht="15">
      <c r="A34" s="150" t="s">
        <v>2434</v>
      </c>
      <c r="B34" s="150" t="s">
        <v>2435</v>
      </c>
      <c r="C34" s="165">
        <v>55102.71</v>
      </c>
      <c r="D34" s="489">
        <f t="shared" si="0"/>
        <v>7.3589132591374675E-4</v>
      </c>
      <c r="E34" s="197" t="s">
        <v>1363</v>
      </c>
    </row>
    <row r="35" spans="1:5" customFormat="1" ht="15">
      <c r="A35" s="150" t="s">
        <v>2436</v>
      </c>
      <c r="B35" s="150" t="s">
        <v>2437</v>
      </c>
      <c r="C35" s="165">
        <v>93369.22</v>
      </c>
      <c r="D35" s="489">
        <f t="shared" si="0"/>
        <v>1.2469368404082544E-3</v>
      </c>
      <c r="E35" s="197" t="s">
        <v>1363</v>
      </c>
    </row>
    <row r="36" spans="1:5" customFormat="1" ht="15">
      <c r="A36" s="150" t="s">
        <v>2438</v>
      </c>
      <c r="B36" s="150" t="s">
        <v>2439</v>
      </c>
      <c r="C36" s="165">
        <v>5897.85</v>
      </c>
      <c r="D36" s="489">
        <f t="shared" si="0"/>
        <v>7.8765212392283281E-5</v>
      </c>
      <c r="E36" s="197" t="s">
        <v>1363</v>
      </c>
    </row>
    <row r="37" spans="1:5" customFormat="1" ht="15">
      <c r="A37" s="150" t="s">
        <v>2440</v>
      </c>
      <c r="B37" s="150" t="s">
        <v>2441</v>
      </c>
      <c r="C37" s="165">
        <v>19121.16</v>
      </c>
      <c r="D37" s="489">
        <f t="shared" si="0"/>
        <v>2.5536122970011636E-4</v>
      </c>
      <c r="E37" s="197" t="s">
        <v>1363</v>
      </c>
    </row>
    <row r="38" spans="1:5" customFormat="1" ht="15">
      <c r="A38" s="150" t="s">
        <v>2442</v>
      </c>
      <c r="B38" s="150" t="s">
        <v>2443</v>
      </c>
      <c r="C38" s="165">
        <v>251625.25</v>
      </c>
      <c r="D38" s="489">
        <f t="shared" si="0"/>
        <v>3.3604307094129856E-3</v>
      </c>
      <c r="E38" s="197" t="s">
        <v>1363</v>
      </c>
    </row>
    <row r="39" spans="1:5" customFormat="1" ht="15">
      <c r="A39" s="150" t="s">
        <v>2444</v>
      </c>
      <c r="B39" s="150" t="s">
        <v>2445</v>
      </c>
      <c r="C39" s="165">
        <v>124176.05</v>
      </c>
      <c r="D39" s="489">
        <f t="shared" si="0"/>
        <v>1.6583590549581267E-3</v>
      </c>
      <c r="E39" s="197" t="s">
        <v>1363</v>
      </c>
    </row>
    <row r="40" spans="1:5" customFormat="1" ht="15">
      <c r="A40" s="150" t="s">
        <v>2446</v>
      </c>
      <c r="B40" s="150" t="s">
        <v>431</v>
      </c>
      <c r="C40" s="165">
        <v>29308.13</v>
      </c>
      <c r="D40" s="489">
        <f t="shared" ref="D40:D71" si="1">C40/TOTAL</f>
        <v>3.9140722199965225E-4</v>
      </c>
      <c r="E40" s="197" t="s">
        <v>1363</v>
      </c>
    </row>
    <row r="41" spans="1:5" customFormat="1" ht="15">
      <c r="A41" s="150" t="s">
        <v>2447</v>
      </c>
      <c r="B41" s="150" t="s">
        <v>2448</v>
      </c>
      <c r="C41" s="165">
        <v>437206.48</v>
      </c>
      <c r="D41" s="489">
        <f t="shared" si="1"/>
        <v>5.8388499633735252E-3</v>
      </c>
      <c r="E41" s="197" t="s">
        <v>1363</v>
      </c>
    </row>
    <row r="42" spans="1:5" customFormat="1" ht="15">
      <c r="A42" s="150" t="s">
        <v>2449</v>
      </c>
      <c r="B42" s="150" t="s">
        <v>2450</v>
      </c>
      <c r="C42" s="165">
        <v>94780</v>
      </c>
      <c r="D42" s="489">
        <f t="shared" si="1"/>
        <v>1.2657776699204978E-3</v>
      </c>
      <c r="E42" s="197" t="s">
        <v>1363</v>
      </c>
    </row>
    <row r="43" spans="1:5" customFormat="1" ht="15">
      <c r="A43" s="150" t="s">
        <v>2451</v>
      </c>
      <c r="B43" s="150" t="s">
        <v>2452</v>
      </c>
      <c r="C43" s="165">
        <v>19432.96</v>
      </c>
      <c r="D43" s="489">
        <f t="shared" si="1"/>
        <v>2.5952528833570626E-4</v>
      </c>
      <c r="E43" s="197" t="s">
        <v>1363</v>
      </c>
    </row>
    <row r="44" spans="1:5" customFormat="1" ht="15">
      <c r="A44" s="150" t="s">
        <v>2453</v>
      </c>
      <c r="B44" s="150" t="s">
        <v>2454</v>
      </c>
      <c r="C44" s="165">
        <v>33501.89</v>
      </c>
      <c r="D44" s="489">
        <f t="shared" si="1"/>
        <v>4.4741447839346729E-4</v>
      </c>
      <c r="E44" s="197" t="s">
        <v>1363</v>
      </c>
    </row>
    <row r="45" spans="1:5" customFormat="1" ht="15">
      <c r="A45" s="150" t="s">
        <v>2455</v>
      </c>
      <c r="B45" s="150" t="s">
        <v>2456</v>
      </c>
      <c r="C45" s="165">
        <v>65591.72</v>
      </c>
      <c r="D45" s="489">
        <f t="shared" si="1"/>
        <v>8.7597103299934286E-4</v>
      </c>
      <c r="E45" s="197" t="s">
        <v>1363</v>
      </c>
    </row>
    <row r="46" spans="1:5" customFormat="1" ht="15">
      <c r="A46" s="150" t="s">
        <v>2457</v>
      </c>
      <c r="B46" s="150" t="s">
        <v>1520</v>
      </c>
      <c r="C46" s="165">
        <v>1461215.6</v>
      </c>
      <c r="D46" s="489">
        <f t="shared" si="1"/>
        <v>1.951439203861028E-2</v>
      </c>
      <c r="E46" s="197" t="s">
        <v>1363</v>
      </c>
    </row>
    <row r="47" spans="1:5" customFormat="1" ht="15">
      <c r="A47" s="150" t="s">
        <v>2458</v>
      </c>
      <c r="B47" s="150" t="s">
        <v>2459</v>
      </c>
      <c r="C47" s="165">
        <v>410619.54</v>
      </c>
      <c r="D47" s="489">
        <f t="shared" si="1"/>
        <v>5.4837839688228179E-3</v>
      </c>
      <c r="E47" s="197" t="s">
        <v>1363</v>
      </c>
    </row>
    <row r="48" spans="1:5" customFormat="1" ht="15">
      <c r="A48" s="150" t="s">
        <v>2460</v>
      </c>
      <c r="B48" s="150" t="s">
        <v>2461</v>
      </c>
      <c r="C48" s="165">
        <v>14015.51</v>
      </c>
      <c r="D48" s="489">
        <f t="shared" si="1"/>
        <v>1.8717577116002783E-4</v>
      </c>
      <c r="E48" s="197" t="s">
        <v>1363</v>
      </c>
    </row>
    <row r="49" spans="1:5" customFormat="1" ht="15">
      <c r="A49" s="150" t="s">
        <v>2462</v>
      </c>
      <c r="B49" s="150" t="s">
        <v>1524</v>
      </c>
      <c r="C49" s="165">
        <v>1829160.32</v>
      </c>
      <c r="D49" s="489">
        <f t="shared" si="1"/>
        <v>2.4428257942188565E-2</v>
      </c>
      <c r="E49" s="197" t="s">
        <v>1363</v>
      </c>
    </row>
    <row r="50" spans="1:5" customFormat="1" ht="15">
      <c r="A50" s="150" t="s">
        <v>2463</v>
      </c>
      <c r="B50" s="150" t="s">
        <v>2464</v>
      </c>
      <c r="C50" s="165">
        <v>93251.21</v>
      </c>
      <c r="D50" s="489">
        <f t="shared" si="1"/>
        <v>1.2453608283505703E-3</v>
      </c>
      <c r="E50" s="197" t="s">
        <v>1363</v>
      </c>
    </row>
    <row r="51" spans="1:5" customFormat="1" ht="15">
      <c r="A51" s="150" t="s">
        <v>2465</v>
      </c>
      <c r="B51" s="150" t="s">
        <v>645</v>
      </c>
      <c r="C51" s="165">
        <v>1386575.33</v>
      </c>
      <c r="D51" s="489">
        <f t="shared" si="1"/>
        <v>1.851757850154722E-2</v>
      </c>
      <c r="E51" s="197" t="s">
        <v>1363</v>
      </c>
    </row>
    <row r="52" spans="1:5" customFormat="1" ht="15">
      <c r="A52" s="150" t="s">
        <v>2466</v>
      </c>
      <c r="B52" s="150" t="s">
        <v>449</v>
      </c>
      <c r="C52" s="165">
        <v>70955.97</v>
      </c>
      <c r="D52" s="489">
        <f t="shared" si="1"/>
        <v>9.476100693558636E-4</v>
      </c>
      <c r="E52" s="197" t="s">
        <v>1363</v>
      </c>
    </row>
    <row r="53" spans="1:5" customFormat="1" ht="15">
      <c r="A53" s="150" t="s">
        <v>2467</v>
      </c>
      <c r="B53" s="150" t="s">
        <v>2468</v>
      </c>
      <c r="C53" s="165">
        <v>26601.59</v>
      </c>
      <c r="D53" s="489">
        <f t="shared" si="1"/>
        <v>3.5526164387402847E-4</v>
      </c>
      <c r="E53" s="197" t="s">
        <v>1363</v>
      </c>
    </row>
    <row r="54" spans="1:5" customFormat="1" ht="15">
      <c r="A54" s="150" t="s">
        <v>2469</v>
      </c>
      <c r="B54" s="150" t="s">
        <v>2470</v>
      </c>
      <c r="C54" s="165">
        <v>29634.34</v>
      </c>
      <c r="D54" s="489">
        <f t="shared" si="1"/>
        <v>3.9576372478193508E-4</v>
      </c>
      <c r="E54" s="197" t="s">
        <v>1363</v>
      </c>
    </row>
    <row r="55" spans="1:5" customFormat="1" ht="15">
      <c r="A55" s="150" t="s">
        <v>2471</v>
      </c>
      <c r="B55" s="150" t="s">
        <v>2472</v>
      </c>
      <c r="C55" s="165">
        <v>165626.06</v>
      </c>
      <c r="D55" s="489">
        <f t="shared" si="1"/>
        <v>2.2119199019298647E-3</v>
      </c>
      <c r="E55" s="197" t="s">
        <v>1363</v>
      </c>
    </row>
    <row r="56" spans="1:5" customFormat="1" ht="15">
      <c r="A56" s="150" t="s">
        <v>2473</v>
      </c>
      <c r="B56" s="150" t="s">
        <v>2474</v>
      </c>
      <c r="C56" s="165">
        <v>15056.07</v>
      </c>
      <c r="D56" s="489">
        <f t="shared" si="1"/>
        <v>2.0107234862586949E-4</v>
      </c>
      <c r="E56" s="197" t="s">
        <v>1363</v>
      </c>
    </row>
    <row r="57" spans="1:5" customFormat="1" ht="15">
      <c r="A57" s="150" t="s">
        <v>2475</v>
      </c>
      <c r="B57" s="150" t="s">
        <v>2476</v>
      </c>
      <c r="C57" s="165">
        <v>127218.97</v>
      </c>
      <c r="D57" s="489">
        <f t="shared" si="1"/>
        <v>1.6989969552256355E-3</v>
      </c>
      <c r="E57" s="197" t="s">
        <v>1363</v>
      </c>
    </row>
    <row r="58" spans="1:5" customFormat="1" ht="15">
      <c r="A58" s="150" t="s">
        <v>2477</v>
      </c>
      <c r="B58" s="150" t="s">
        <v>2478</v>
      </c>
      <c r="C58" s="165">
        <v>460260.94</v>
      </c>
      <c r="D58" s="489">
        <f t="shared" si="1"/>
        <v>6.1467400315321592E-3</v>
      </c>
      <c r="E58" s="197" t="s">
        <v>1363</v>
      </c>
    </row>
    <row r="59" spans="1:5" customFormat="1" ht="15">
      <c r="A59" s="150" t="s">
        <v>2479</v>
      </c>
      <c r="B59" s="150" t="s">
        <v>2480</v>
      </c>
      <c r="C59" s="165">
        <v>3414919</v>
      </c>
      <c r="D59" s="489">
        <f t="shared" si="1"/>
        <v>4.5605910685664032E-2</v>
      </c>
      <c r="E59" s="197" t="s">
        <v>1363</v>
      </c>
    </row>
    <row r="60" spans="1:5" customFormat="1" ht="15">
      <c r="A60" s="150" t="s">
        <v>2481</v>
      </c>
      <c r="B60" s="150" t="s">
        <v>540</v>
      </c>
      <c r="C60" s="165">
        <v>1835224.61</v>
      </c>
      <c r="D60" s="489">
        <f t="shared" si="1"/>
        <v>2.4509245944572215E-2</v>
      </c>
      <c r="E60" s="197" t="s">
        <v>1363</v>
      </c>
    </row>
    <row r="61" spans="1:5" customFormat="1" ht="15">
      <c r="A61" s="150" t="s">
        <v>2482</v>
      </c>
      <c r="B61" s="150" t="s">
        <v>1200</v>
      </c>
      <c r="C61" s="165">
        <v>141892</v>
      </c>
      <c r="D61" s="489">
        <f t="shared" si="1"/>
        <v>1.8949538419535691E-3</v>
      </c>
      <c r="E61" s="197" t="s">
        <v>1363</v>
      </c>
    </row>
    <row r="62" spans="1:5" customFormat="1" ht="15">
      <c r="A62" s="150" t="s">
        <v>2483</v>
      </c>
      <c r="B62" s="150" t="s">
        <v>1202</v>
      </c>
      <c r="C62" s="165">
        <v>95218.26</v>
      </c>
      <c r="D62" s="489">
        <f t="shared" si="1"/>
        <v>1.271630589540875E-3</v>
      </c>
      <c r="E62" s="197" t="s">
        <v>1363</v>
      </c>
    </row>
    <row r="63" spans="1:5" customFormat="1" ht="15">
      <c r="A63" s="150" t="s">
        <v>2484</v>
      </c>
      <c r="B63" s="150" t="s">
        <v>2485</v>
      </c>
      <c r="C63" s="165">
        <v>27553</v>
      </c>
      <c r="D63" s="489">
        <f t="shared" si="1"/>
        <v>3.6796763177167628E-4</v>
      </c>
      <c r="E63" s="197" t="s">
        <v>1363</v>
      </c>
    </row>
    <row r="64" spans="1:5" customFormat="1" ht="15">
      <c r="A64" s="150" t="s">
        <v>2486</v>
      </c>
      <c r="B64" s="150" t="s">
        <v>552</v>
      </c>
      <c r="C64" s="165">
        <v>351744.47</v>
      </c>
      <c r="D64" s="489">
        <f t="shared" si="1"/>
        <v>4.6975131424775319E-3</v>
      </c>
      <c r="E64" s="197" t="s">
        <v>1363</v>
      </c>
    </row>
    <row r="65" spans="1:5" customFormat="1" ht="15">
      <c r="A65" s="150" t="s">
        <v>2487</v>
      </c>
      <c r="B65" s="150" t="s">
        <v>554</v>
      </c>
      <c r="C65" s="165">
        <v>353682.84</v>
      </c>
      <c r="D65" s="489">
        <f t="shared" si="1"/>
        <v>4.7233998850608177E-3</v>
      </c>
      <c r="E65" s="197" t="s">
        <v>1363</v>
      </c>
    </row>
    <row r="66" spans="1:5" customFormat="1" ht="15">
      <c r="A66" s="150" t="s">
        <v>2488</v>
      </c>
      <c r="B66" s="150" t="s">
        <v>1209</v>
      </c>
      <c r="C66" s="165">
        <v>44080</v>
      </c>
      <c r="D66" s="489">
        <f t="shared" si="1"/>
        <v>5.8868410730212651E-4</v>
      </c>
      <c r="E66" s="197" t="s">
        <v>1363</v>
      </c>
    </row>
    <row r="67" spans="1:5" customFormat="1" ht="15">
      <c r="A67" s="150" t="s">
        <v>2489</v>
      </c>
      <c r="B67" s="150" t="s">
        <v>2490</v>
      </c>
      <c r="C67" s="165">
        <v>46400</v>
      </c>
      <c r="D67" s="489">
        <f t="shared" si="1"/>
        <v>6.1966748137065944E-4</v>
      </c>
      <c r="E67" s="197" t="s">
        <v>1363</v>
      </c>
    </row>
    <row r="68" spans="1:5" customFormat="1" ht="15">
      <c r="A68" s="150" t="s">
        <v>2491</v>
      </c>
      <c r="B68" s="150" t="s">
        <v>2492</v>
      </c>
      <c r="C68" s="165">
        <v>126599.58</v>
      </c>
      <c r="D68" s="489">
        <f t="shared" si="1"/>
        <v>1.6907250620944679E-3</v>
      </c>
      <c r="E68" s="197" t="s">
        <v>1363</v>
      </c>
    </row>
    <row r="69" spans="1:5" customFormat="1" ht="15">
      <c r="A69" s="150" t="s">
        <v>2493</v>
      </c>
      <c r="B69" s="150" t="s">
        <v>1221</v>
      </c>
      <c r="C69" s="165">
        <v>217991</v>
      </c>
      <c r="D69" s="489">
        <f t="shared" si="1"/>
        <v>2.9112485761092978E-3</v>
      </c>
      <c r="E69" s="197" t="s">
        <v>1363</v>
      </c>
    </row>
    <row r="70" spans="1:5" customFormat="1" ht="15">
      <c r="A70" s="150" t="s">
        <v>2494</v>
      </c>
      <c r="B70" s="150" t="s">
        <v>2495</v>
      </c>
      <c r="C70" s="165">
        <v>793686.6</v>
      </c>
      <c r="D70" s="489">
        <f t="shared" si="1"/>
        <v>1.059960725042332E-2</v>
      </c>
      <c r="E70" s="197" t="s">
        <v>1363</v>
      </c>
    </row>
    <row r="71" spans="1:5" customFormat="1" ht="15">
      <c r="A71" s="150" t="s">
        <v>2496</v>
      </c>
      <c r="B71" s="150" t="s">
        <v>1224</v>
      </c>
      <c r="C71" s="165">
        <v>2064793.05</v>
      </c>
      <c r="D71" s="489">
        <f t="shared" si="1"/>
        <v>2.7575110104421166E-2</v>
      </c>
      <c r="E71" s="197" t="s">
        <v>1363</v>
      </c>
    </row>
    <row r="72" spans="1:5" customFormat="1" ht="15">
      <c r="A72" s="150" t="s">
        <v>2497</v>
      </c>
      <c r="B72" s="150" t="s">
        <v>2498</v>
      </c>
      <c r="C72" s="165">
        <v>1273018.68</v>
      </c>
      <c r="D72" s="489">
        <f t="shared" ref="D72:D103" si="2">C72/TOTAL</f>
        <v>1.7001040499426755E-2</v>
      </c>
      <c r="E72" s="197" t="s">
        <v>1363</v>
      </c>
    </row>
    <row r="73" spans="1:5" customFormat="1" ht="15">
      <c r="A73" s="150" t="s">
        <v>2499</v>
      </c>
      <c r="B73" s="150" t="s">
        <v>564</v>
      </c>
      <c r="C73" s="165">
        <v>58978.76</v>
      </c>
      <c r="D73" s="489">
        <f t="shared" si="2"/>
        <v>7.8765559619751286E-4</v>
      </c>
      <c r="E73" s="197" t="s">
        <v>1363</v>
      </c>
    </row>
    <row r="74" spans="1:5" customFormat="1" ht="15">
      <c r="A74" s="150" t="s">
        <v>2500</v>
      </c>
      <c r="B74" s="150" t="s">
        <v>2501</v>
      </c>
      <c r="C74" s="165">
        <v>289719.28000000003</v>
      </c>
      <c r="D74" s="489">
        <f t="shared" si="2"/>
        <v>3.8691727703043292E-3</v>
      </c>
      <c r="E74" s="197" t="s">
        <v>1363</v>
      </c>
    </row>
    <row r="75" spans="1:5" customFormat="1" ht="15">
      <c r="A75" s="150" t="s">
        <v>2502</v>
      </c>
      <c r="B75" s="150" t="s">
        <v>2503</v>
      </c>
      <c r="C75" s="165">
        <v>48079.18</v>
      </c>
      <c r="D75" s="489">
        <f t="shared" si="2"/>
        <v>6.4209276674496941E-4</v>
      </c>
      <c r="E75" s="197" t="s">
        <v>1363</v>
      </c>
    </row>
    <row r="76" spans="1:5" customFormat="1" ht="15">
      <c r="A76" s="150" t="s">
        <v>2504</v>
      </c>
      <c r="B76" s="150" t="s">
        <v>566</v>
      </c>
      <c r="C76" s="165">
        <v>144663.20000000001</v>
      </c>
      <c r="D76" s="489">
        <f t="shared" si="2"/>
        <v>1.9319629480823272E-3</v>
      </c>
      <c r="E76" s="197" t="s">
        <v>1363</v>
      </c>
    </row>
    <row r="77" spans="1:5" customFormat="1" ht="15">
      <c r="A77" s="150" t="s">
        <v>2505</v>
      </c>
      <c r="B77" s="150" t="s">
        <v>568</v>
      </c>
      <c r="C77" s="165">
        <v>4490.46</v>
      </c>
      <c r="D77" s="489">
        <f t="shared" si="2"/>
        <v>5.9969655999907141E-5</v>
      </c>
      <c r="E77" s="197" t="s">
        <v>1363</v>
      </c>
    </row>
    <row r="78" spans="1:5" customFormat="1" ht="15">
      <c r="A78" s="150" t="s">
        <v>2506</v>
      </c>
      <c r="B78" s="150" t="s">
        <v>2507</v>
      </c>
      <c r="C78" s="165">
        <v>612182.64</v>
      </c>
      <c r="D78" s="489">
        <f t="shared" si="2"/>
        <v>8.1756395402508859E-3</v>
      </c>
      <c r="E78" s="197" t="s">
        <v>1363</v>
      </c>
    </row>
    <row r="79" spans="1:5" customFormat="1" ht="15">
      <c r="A79" s="150" t="s">
        <v>2508</v>
      </c>
      <c r="B79" s="150" t="s">
        <v>2509</v>
      </c>
      <c r="C79" s="165">
        <v>55300.1</v>
      </c>
      <c r="D79" s="489">
        <f t="shared" si="2"/>
        <v>7.3852745014106906E-4</v>
      </c>
      <c r="E79" s="197" t="s">
        <v>1363</v>
      </c>
    </row>
    <row r="80" spans="1:5" customFormat="1" ht="15">
      <c r="A80" s="150" t="s">
        <v>2510</v>
      </c>
      <c r="B80" s="150" t="s">
        <v>2511</v>
      </c>
      <c r="C80" s="165">
        <v>1281.02</v>
      </c>
      <c r="D80" s="489">
        <f t="shared" si="2"/>
        <v>1.7107897348824184E-5</v>
      </c>
      <c r="E80" s="197" t="s">
        <v>1363</v>
      </c>
    </row>
    <row r="81" spans="1:5" customFormat="1" ht="15">
      <c r="A81" s="150" t="s">
        <v>2512</v>
      </c>
      <c r="B81" s="150" t="s">
        <v>2513</v>
      </c>
      <c r="C81" s="165">
        <v>464</v>
      </c>
      <c r="D81" s="489">
        <f t="shared" si="2"/>
        <v>6.1966748137065944E-6</v>
      </c>
      <c r="E81" s="197" t="s">
        <v>1363</v>
      </c>
    </row>
    <row r="82" spans="1:5" customFormat="1" ht="15">
      <c r="A82" s="150" t="s">
        <v>2514</v>
      </c>
      <c r="B82" s="150" t="s">
        <v>2515</v>
      </c>
      <c r="C82" s="165">
        <v>147264.75</v>
      </c>
      <c r="D82" s="489">
        <f t="shared" si="2"/>
        <v>1.9667063949823237E-3</v>
      </c>
      <c r="E82" s="197" t="s">
        <v>1363</v>
      </c>
    </row>
    <row r="83" spans="1:5" customFormat="1" ht="15">
      <c r="A83" s="150" t="s">
        <v>2516</v>
      </c>
      <c r="B83" s="150" t="s">
        <v>2517</v>
      </c>
      <c r="C83" s="165">
        <v>96744.13</v>
      </c>
      <c r="D83" s="489">
        <f t="shared" si="2"/>
        <v>1.292008434795165E-3</v>
      </c>
      <c r="E83" s="197" t="s">
        <v>1363</v>
      </c>
    </row>
    <row r="84" spans="1:5" customFormat="1" ht="15">
      <c r="A84" s="150" t="s">
        <v>2518</v>
      </c>
      <c r="B84" s="150" t="s">
        <v>2519</v>
      </c>
      <c r="C84" s="165">
        <v>167685</v>
      </c>
      <c r="D84" s="489">
        <f t="shared" si="2"/>
        <v>2.2394168451215306E-3</v>
      </c>
      <c r="E84" s="197" t="s">
        <v>1363</v>
      </c>
    </row>
    <row r="85" spans="1:5" customFormat="1" ht="15">
      <c r="A85" s="150" t="s">
        <v>2520</v>
      </c>
      <c r="B85" s="150" t="s">
        <v>2521</v>
      </c>
      <c r="C85" s="165">
        <v>75761.88</v>
      </c>
      <c r="D85" s="489">
        <f t="shared" si="2"/>
        <v>1.0117925293859082E-3</v>
      </c>
      <c r="E85" s="197" t="s">
        <v>1363</v>
      </c>
    </row>
    <row r="86" spans="1:5" customFormat="1" ht="15">
      <c r="A86" s="150" t="s">
        <v>2522</v>
      </c>
      <c r="B86" s="150" t="s">
        <v>2523</v>
      </c>
      <c r="C86" s="165">
        <v>140509.39000000001</v>
      </c>
      <c r="D86" s="489">
        <f t="shared" si="2"/>
        <v>1.8764892200480113E-3</v>
      </c>
      <c r="E86" s="197" t="s">
        <v>1363</v>
      </c>
    </row>
    <row r="87" spans="1:5" customFormat="1" ht="15">
      <c r="A87" s="150" t="s">
        <v>2524</v>
      </c>
      <c r="B87" s="150" t="s">
        <v>2525</v>
      </c>
      <c r="C87" s="165">
        <v>1894021.96</v>
      </c>
      <c r="D87" s="489">
        <f t="shared" si="2"/>
        <v>2.5294478827886203E-2</v>
      </c>
      <c r="E87" s="197" t="s">
        <v>1363</v>
      </c>
    </row>
    <row r="88" spans="1:5" customFormat="1" ht="15">
      <c r="A88" s="150" t="s">
        <v>2526</v>
      </c>
      <c r="B88" s="150" t="s">
        <v>2527</v>
      </c>
      <c r="C88" s="165">
        <v>4640</v>
      </c>
      <c r="D88" s="489">
        <f t="shared" si="2"/>
        <v>6.1966748137065939E-5</v>
      </c>
      <c r="E88" s="197" t="s">
        <v>1363</v>
      </c>
    </row>
    <row r="89" spans="1:5" customFormat="1" ht="15">
      <c r="A89" s="150" t="s">
        <v>2528</v>
      </c>
      <c r="B89" s="150" t="s">
        <v>2529</v>
      </c>
      <c r="C89" s="165">
        <v>14552</v>
      </c>
      <c r="D89" s="489">
        <f t="shared" si="2"/>
        <v>1.9434054286434992E-4</v>
      </c>
      <c r="E89" s="197" t="s">
        <v>1363</v>
      </c>
    </row>
    <row r="90" spans="1:5" customFormat="1" ht="15">
      <c r="A90" s="150" t="s">
        <v>2530</v>
      </c>
      <c r="B90" s="150" t="s">
        <v>2531</v>
      </c>
      <c r="C90" s="165">
        <v>161939.29</v>
      </c>
      <c r="D90" s="489">
        <f t="shared" si="2"/>
        <v>2.1626834476132072E-3</v>
      </c>
      <c r="E90" s="197" t="s">
        <v>1363</v>
      </c>
    </row>
    <row r="91" spans="1:5" customFormat="1" ht="15">
      <c r="A91" s="150" t="s">
        <v>2532</v>
      </c>
      <c r="B91" s="150" t="s">
        <v>2533</v>
      </c>
      <c r="C91" s="165">
        <v>290095.32</v>
      </c>
      <c r="D91" s="489">
        <f t="shared" si="2"/>
        <v>3.8741947478839545E-3</v>
      </c>
      <c r="E91" s="197" t="s">
        <v>1363</v>
      </c>
    </row>
    <row r="92" spans="1:5" customFormat="1" ht="15">
      <c r="A92" s="150" t="s">
        <v>2534</v>
      </c>
      <c r="B92" s="150" t="s">
        <v>2535</v>
      </c>
      <c r="C92" s="165">
        <v>41549.69</v>
      </c>
      <c r="D92" s="489">
        <f t="shared" si="2"/>
        <v>5.5489206366447579E-4</v>
      </c>
      <c r="E92" s="197" t="s">
        <v>1363</v>
      </c>
    </row>
    <row r="93" spans="1:5" customFormat="1" ht="15">
      <c r="A93" s="150" t="s">
        <v>2536</v>
      </c>
      <c r="B93" s="150" t="s">
        <v>1251</v>
      </c>
      <c r="C93" s="165">
        <v>131838.47</v>
      </c>
      <c r="D93" s="489">
        <f t="shared" si="2"/>
        <v>1.7606899278590786E-3</v>
      </c>
      <c r="E93" s="197" t="s">
        <v>1363</v>
      </c>
    </row>
    <row r="94" spans="1:5" customFormat="1" ht="15">
      <c r="A94" s="150" t="s">
        <v>2537</v>
      </c>
      <c r="B94" s="150" t="s">
        <v>2538</v>
      </c>
      <c r="C94" s="165">
        <v>657114.72</v>
      </c>
      <c r="D94" s="489">
        <f t="shared" si="2"/>
        <v>8.775703092973838E-3</v>
      </c>
      <c r="E94" s="197" t="s">
        <v>1363</v>
      </c>
    </row>
    <row r="95" spans="1:5" customFormat="1" ht="15">
      <c r="A95" s="150" t="s">
        <v>2539</v>
      </c>
      <c r="B95" s="150" t="s">
        <v>2540</v>
      </c>
      <c r="C95" s="165">
        <v>29642.27</v>
      </c>
      <c r="D95" s="489">
        <f t="shared" si="2"/>
        <v>3.9586962915967794E-4</v>
      </c>
      <c r="E95" s="197" t="s">
        <v>1363</v>
      </c>
    </row>
    <row r="96" spans="1:5" customFormat="1" ht="15">
      <c r="A96" s="150" t="s">
        <v>2541</v>
      </c>
      <c r="B96" s="150" t="s">
        <v>2542</v>
      </c>
      <c r="C96" s="165">
        <v>20770.05</v>
      </c>
      <c r="D96" s="489">
        <f t="shared" si="2"/>
        <v>2.7738199507419534E-4</v>
      </c>
      <c r="E96" s="197" t="s">
        <v>1363</v>
      </c>
    </row>
    <row r="97" spans="1:5" customFormat="1" ht="15">
      <c r="A97" s="150" t="s">
        <v>2543</v>
      </c>
      <c r="B97" s="150" t="s">
        <v>598</v>
      </c>
      <c r="C97" s="165">
        <v>30421.25</v>
      </c>
      <c r="D97" s="489">
        <f t="shared" si="2"/>
        <v>4.0627283119929256E-4</v>
      </c>
      <c r="E97" s="197" t="s">
        <v>1363</v>
      </c>
    </row>
    <row r="98" spans="1:5" customFormat="1" ht="15">
      <c r="A98" s="150" t="s">
        <v>2544</v>
      </c>
      <c r="B98" s="150" t="s">
        <v>2545</v>
      </c>
      <c r="C98" s="165">
        <v>642148.48</v>
      </c>
      <c r="D98" s="489">
        <f t="shared" si="2"/>
        <v>8.5758304152499416E-3</v>
      </c>
      <c r="E98" s="197" t="s">
        <v>1363</v>
      </c>
    </row>
    <row r="99" spans="1:5" customFormat="1" ht="15">
      <c r="A99" s="150" t="s">
        <v>2546</v>
      </c>
      <c r="B99" s="150" t="s">
        <v>2547</v>
      </c>
      <c r="C99" s="165">
        <v>1072377.8799999999</v>
      </c>
      <c r="D99" s="489">
        <f t="shared" si="2"/>
        <v>1.432150215468119E-2</v>
      </c>
      <c r="E99" s="197" t="s">
        <v>1363</v>
      </c>
    </row>
    <row r="100" spans="1:5" customFormat="1" ht="15">
      <c r="A100" s="150" t="s">
        <v>2548</v>
      </c>
      <c r="B100" s="150" t="s">
        <v>2549</v>
      </c>
      <c r="C100" s="165">
        <v>431500</v>
      </c>
      <c r="D100" s="489">
        <f t="shared" si="2"/>
        <v>5.7626404786948176E-3</v>
      </c>
      <c r="E100" s="197" t="s">
        <v>1363</v>
      </c>
    </row>
    <row r="101" spans="1:5" customFormat="1" ht="15">
      <c r="A101" s="150" t="s">
        <v>2550</v>
      </c>
      <c r="B101" s="150" t="s">
        <v>1286</v>
      </c>
      <c r="C101" s="165">
        <v>2400000</v>
      </c>
      <c r="D101" s="489">
        <f t="shared" si="2"/>
        <v>3.2051766277792729E-2</v>
      </c>
      <c r="E101" s="197" t="s">
        <v>1363</v>
      </c>
    </row>
    <row r="102" spans="1:5" customFormat="1" ht="15">
      <c r="A102" s="150" t="s">
        <v>2551</v>
      </c>
      <c r="B102" s="150" t="s">
        <v>1586</v>
      </c>
      <c r="C102" s="165">
        <v>164969.34</v>
      </c>
      <c r="D102" s="489">
        <f t="shared" si="2"/>
        <v>2.2031494702840515E-3</v>
      </c>
      <c r="E102" s="197" t="s">
        <v>1363</v>
      </c>
    </row>
    <row r="103" spans="1:5" customFormat="1" ht="15">
      <c r="A103" s="150" t="s">
        <v>2552</v>
      </c>
      <c r="B103" s="150" t="s">
        <v>835</v>
      </c>
      <c r="C103" s="165">
        <v>20496.48</v>
      </c>
      <c r="D103" s="489">
        <f t="shared" si="2"/>
        <v>2.7372849436560546E-4</v>
      </c>
      <c r="E103" s="197" t="s">
        <v>1363</v>
      </c>
    </row>
    <row r="104" spans="1:5" customFormat="1" ht="15">
      <c r="A104" s="150" t="s">
        <v>2553</v>
      </c>
      <c r="B104" s="150" t="s">
        <v>1591</v>
      </c>
      <c r="C104" s="165">
        <v>42468.23</v>
      </c>
      <c r="D104" s="489">
        <f t="shared" ref="D104:D114" si="3">C104/TOTAL</f>
        <v>5.6715907591314407E-4</v>
      </c>
      <c r="E104" s="197" t="s">
        <v>1363</v>
      </c>
    </row>
    <row r="105" spans="1:5" customFormat="1" ht="15">
      <c r="A105" s="150" t="s">
        <v>2554</v>
      </c>
      <c r="B105" s="150" t="s">
        <v>1589</v>
      </c>
      <c r="C105" s="165">
        <v>253.44</v>
      </c>
      <c r="D105" s="489">
        <f t="shared" si="3"/>
        <v>3.384666518934912E-6</v>
      </c>
      <c r="E105" s="197" t="s">
        <v>1363</v>
      </c>
    </row>
    <row r="106" spans="1:5" customFormat="1" ht="15">
      <c r="A106" s="150" t="s">
        <v>2555</v>
      </c>
      <c r="B106" s="150" t="s">
        <v>1584</v>
      </c>
      <c r="C106" s="165">
        <v>32230.18</v>
      </c>
      <c r="D106" s="489">
        <f t="shared" si="3"/>
        <v>4.3043091518799568E-4</v>
      </c>
      <c r="E106" s="197" t="s">
        <v>1363</v>
      </c>
    </row>
    <row r="107" spans="1:5" customFormat="1" ht="15">
      <c r="A107" s="150" t="s">
        <v>2556</v>
      </c>
      <c r="B107" s="150" t="s">
        <v>2557</v>
      </c>
      <c r="C107" s="165">
        <v>15211.8</v>
      </c>
      <c r="D107" s="489">
        <f t="shared" si="3"/>
        <v>2.0315210761021976E-4</v>
      </c>
      <c r="E107" s="197" t="s">
        <v>1363</v>
      </c>
    </row>
    <row r="108" spans="1:5" customFormat="1" ht="15">
      <c r="A108" s="150" t="s">
        <v>2558</v>
      </c>
      <c r="B108" s="150" t="s">
        <v>475</v>
      </c>
      <c r="C108" s="165">
        <v>112874.61</v>
      </c>
      <c r="D108" s="489">
        <f t="shared" si="3"/>
        <v>1.5074294243404192E-3</v>
      </c>
      <c r="E108" s="197" t="s">
        <v>1363</v>
      </c>
    </row>
    <row r="109" spans="1:5" customFormat="1" ht="15">
      <c r="A109" s="150" t="s">
        <v>2559</v>
      </c>
      <c r="B109" s="150" t="s">
        <v>2560</v>
      </c>
      <c r="C109" s="165">
        <v>466381.84</v>
      </c>
      <c r="D109" s="489">
        <f t="shared" si="3"/>
        <v>6.2284840549528854E-3</v>
      </c>
      <c r="E109" s="197" t="s">
        <v>1363</v>
      </c>
    </row>
    <row r="110" spans="1:5" customFormat="1" ht="15">
      <c r="A110" s="150" t="s">
        <v>2561</v>
      </c>
      <c r="B110" s="150" t="s">
        <v>819</v>
      </c>
      <c r="C110" s="165">
        <v>32568.03</v>
      </c>
      <c r="D110" s="489">
        <f t="shared" si="3"/>
        <v>4.3494286903672578E-4</v>
      </c>
      <c r="E110" s="197" t="s">
        <v>1363</v>
      </c>
    </row>
    <row r="111" spans="1:5" customFormat="1" ht="15">
      <c r="A111" s="150" t="s">
        <v>2562</v>
      </c>
      <c r="B111" s="150" t="s">
        <v>1561</v>
      </c>
      <c r="C111" s="165">
        <v>56559.25</v>
      </c>
      <c r="D111" s="489">
        <f t="shared" si="3"/>
        <v>7.5534327576968683E-4</v>
      </c>
      <c r="E111" s="197" t="s">
        <v>1363</v>
      </c>
    </row>
    <row r="112" spans="1:5" customFormat="1" ht="15">
      <c r="A112" s="150" t="s">
        <v>2563</v>
      </c>
      <c r="B112" s="150" t="s">
        <v>1572</v>
      </c>
      <c r="C112" s="165">
        <v>22843.43</v>
      </c>
      <c r="D112" s="489">
        <f t="shared" si="3"/>
        <v>3.0507178305963284E-4</v>
      </c>
      <c r="E112" s="197" t="s">
        <v>1363</v>
      </c>
    </row>
    <row r="113" spans="1:5" customFormat="1" ht="15">
      <c r="A113" s="150" t="s">
        <v>2564</v>
      </c>
      <c r="B113" s="150" t="s">
        <v>840</v>
      </c>
      <c r="C113" s="165">
        <v>23052.6</v>
      </c>
      <c r="D113" s="489">
        <f t="shared" si="3"/>
        <v>3.0786522803976859E-4</v>
      </c>
      <c r="E113" s="197" t="s">
        <v>1363</v>
      </c>
    </row>
    <row r="114" spans="1:5" customFormat="1" ht="15">
      <c r="A114" s="150" t="s">
        <v>2565</v>
      </c>
      <c r="B114" s="150" t="s">
        <v>2566</v>
      </c>
      <c r="C114" s="165">
        <v>-393.4</v>
      </c>
      <c r="D114" s="489">
        <f t="shared" si="3"/>
        <v>-5.2538186890348579E-6</v>
      </c>
      <c r="E114" s="197" t="s">
        <v>1363</v>
      </c>
    </row>
    <row r="115" spans="1:5">
      <c r="A115" s="152"/>
      <c r="B115" s="152" t="s">
        <v>1365</v>
      </c>
      <c r="C115" s="166">
        <v>74878868.739999995</v>
      </c>
      <c r="D115" s="347" t="s">
        <v>2567</v>
      </c>
      <c r="E115" s="152"/>
    </row>
    <row r="116" spans="1:5">
      <c r="A116" s="198"/>
      <c r="B116" s="198"/>
      <c r="C116" s="199"/>
      <c r="D116" s="490"/>
      <c r="E116" s="201"/>
    </row>
    <row r="117" spans="1:5">
      <c r="A117" s="198"/>
      <c r="B117" s="198"/>
      <c r="C117" s="199"/>
      <c r="D117" s="490"/>
      <c r="E117" s="201"/>
    </row>
    <row r="118" spans="1:5">
      <c r="A118" s="198"/>
      <c r="B118" s="198"/>
      <c r="C118" s="199"/>
      <c r="D118" s="490"/>
      <c r="E118" s="201"/>
    </row>
    <row r="119" spans="1:5">
      <c r="A119" s="198"/>
      <c r="B119" s="198"/>
      <c r="C119" s="199"/>
      <c r="D119" s="490"/>
      <c r="E119" s="201"/>
    </row>
    <row r="120" spans="1:5">
      <c r="A120" s="198"/>
      <c r="B120" s="198"/>
      <c r="C120" s="199"/>
      <c r="D120" s="490"/>
      <c r="E120" s="201"/>
    </row>
    <row r="121" spans="1:5">
      <c r="A121" s="198"/>
      <c r="B121" s="198"/>
      <c r="C121" s="199"/>
      <c r="D121" s="490"/>
      <c r="E121" s="201"/>
    </row>
    <row r="122" spans="1:5">
      <c r="A122" s="198"/>
      <c r="B122" s="198"/>
      <c r="C122" s="199"/>
      <c r="D122" s="490"/>
      <c r="E122" s="201"/>
    </row>
    <row r="123" spans="1:5">
      <c r="A123" s="198"/>
      <c r="B123" s="198"/>
      <c r="C123" s="199"/>
      <c r="D123" s="490"/>
      <c r="E123" s="201"/>
    </row>
    <row r="124" spans="1:5">
      <c r="A124" s="198"/>
      <c r="B124" s="198"/>
      <c r="C124" s="199"/>
      <c r="D124" s="490"/>
      <c r="E124" s="201"/>
    </row>
    <row r="125" spans="1:5">
      <c r="A125" s="198"/>
      <c r="B125" s="198"/>
      <c r="C125" s="199"/>
      <c r="D125" s="490"/>
      <c r="E125" s="201"/>
    </row>
    <row r="126" spans="1:5">
      <c r="A126" s="198"/>
      <c r="B126" s="198"/>
      <c r="C126" s="199"/>
      <c r="D126" s="490"/>
      <c r="E126" s="201"/>
    </row>
    <row r="127" spans="1:5">
      <c r="A127" s="198"/>
      <c r="B127" s="198"/>
      <c r="C127" s="199"/>
      <c r="D127" s="490"/>
      <c r="E127" s="201"/>
    </row>
    <row r="128" spans="1:5">
      <c r="A128" s="198"/>
      <c r="B128" s="198"/>
      <c r="C128" s="199"/>
      <c r="D128" s="490"/>
      <c r="E128" s="201"/>
    </row>
    <row r="129" spans="1:5">
      <c r="A129" s="198"/>
      <c r="B129" s="198"/>
      <c r="C129" s="199"/>
      <c r="D129" s="490"/>
      <c r="E129" s="201"/>
    </row>
    <row r="130" spans="1:5">
      <c r="A130" s="198"/>
      <c r="B130" s="198"/>
      <c r="C130" s="199"/>
      <c r="D130" s="490"/>
      <c r="E130" s="201"/>
    </row>
    <row r="131" spans="1:5">
      <c r="A131" s="198"/>
      <c r="B131" s="198"/>
      <c r="C131" s="199"/>
      <c r="D131" s="490"/>
      <c r="E131" s="201"/>
    </row>
    <row r="132" spans="1:5">
      <c r="A132" s="198"/>
      <c r="B132" s="198"/>
      <c r="C132" s="199"/>
      <c r="D132" s="490"/>
      <c r="E132" s="201"/>
    </row>
    <row r="133" spans="1:5">
      <c r="A133" s="198"/>
      <c r="B133" s="198"/>
      <c r="C133" s="199"/>
      <c r="D133" s="490"/>
      <c r="E133" s="201"/>
    </row>
    <row r="134" spans="1:5">
      <c r="A134" s="198"/>
      <c r="B134" s="198"/>
      <c r="C134" s="199"/>
      <c r="D134" s="490"/>
      <c r="E134" s="201"/>
    </row>
    <row r="135" spans="1:5">
      <c r="A135" s="198"/>
      <c r="B135" s="198"/>
      <c r="C135" s="199"/>
      <c r="D135" s="490"/>
      <c r="E135" s="201"/>
    </row>
    <row r="136" spans="1:5">
      <c r="A136" s="198"/>
      <c r="B136" s="198"/>
      <c r="C136" s="199"/>
      <c r="D136" s="490"/>
      <c r="E136" s="201"/>
    </row>
    <row r="137" spans="1:5">
      <c r="A137" s="198"/>
      <c r="B137" s="198"/>
      <c r="C137" s="199"/>
      <c r="D137" s="490"/>
      <c r="E137" s="201"/>
    </row>
    <row r="138" spans="1:5">
      <c r="A138" s="198"/>
      <c r="B138" s="198"/>
      <c r="C138" s="199"/>
      <c r="D138" s="490"/>
      <c r="E138" s="201"/>
    </row>
    <row r="139" spans="1:5">
      <c r="A139" s="198"/>
      <c r="B139" s="198"/>
      <c r="C139" s="199"/>
      <c r="D139" s="490"/>
      <c r="E139" s="201"/>
    </row>
    <row r="140" spans="1:5">
      <c r="A140" s="198"/>
      <c r="B140" s="198"/>
      <c r="C140" s="199"/>
      <c r="D140" s="490"/>
      <c r="E140" s="201"/>
    </row>
    <row r="141" spans="1:5">
      <c r="A141" s="198"/>
      <c r="B141" s="198"/>
      <c r="C141" s="199"/>
      <c r="D141" s="490"/>
      <c r="E141" s="201"/>
    </row>
    <row r="142" spans="1:5">
      <c r="A142" s="198"/>
      <c r="B142" s="198"/>
      <c r="C142" s="199"/>
      <c r="D142" s="490"/>
      <c r="E142" s="201"/>
    </row>
    <row r="143" spans="1:5">
      <c r="A143" s="198"/>
      <c r="B143" s="198"/>
      <c r="C143" s="199"/>
      <c r="D143" s="490"/>
      <c r="E143" s="201"/>
    </row>
    <row r="144" spans="1:5">
      <c r="A144" s="198"/>
      <c r="B144" s="198"/>
      <c r="C144" s="199"/>
      <c r="D144" s="490"/>
      <c r="E144" s="201"/>
    </row>
    <row r="145" spans="1:5">
      <c r="A145" s="198"/>
      <c r="B145" s="198"/>
      <c r="C145" s="199"/>
      <c r="D145" s="490"/>
      <c r="E145" s="201"/>
    </row>
    <row r="146" spans="1:5">
      <c r="A146" s="198"/>
      <c r="B146" s="198"/>
      <c r="C146" s="199"/>
      <c r="D146" s="490"/>
      <c r="E146" s="201"/>
    </row>
    <row r="147" spans="1:5">
      <c r="A147" s="198"/>
      <c r="B147" s="198"/>
      <c r="C147" s="199"/>
      <c r="D147" s="490"/>
      <c r="E147" s="201"/>
    </row>
    <row r="148" spans="1:5">
      <c r="A148" s="198"/>
      <c r="B148" s="198"/>
      <c r="C148" s="199"/>
      <c r="D148" s="490"/>
      <c r="E148" s="201"/>
    </row>
    <row r="149" spans="1:5">
      <c r="A149" s="198"/>
      <c r="B149" s="198"/>
      <c r="C149" s="199"/>
      <c r="D149" s="490"/>
      <c r="E149" s="201"/>
    </row>
    <row r="150" spans="1:5">
      <c r="A150" s="198"/>
      <c r="B150" s="198"/>
      <c r="C150" s="199"/>
      <c r="D150" s="490"/>
      <c r="E150" s="201"/>
    </row>
    <row r="151" spans="1:5">
      <c r="A151" s="198"/>
      <c r="B151" s="198"/>
      <c r="C151" s="199"/>
      <c r="D151" s="490"/>
      <c r="E151" s="201"/>
    </row>
    <row r="152" spans="1:5">
      <c r="A152" s="198"/>
      <c r="B152" s="198"/>
      <c r="C152" s="199"/>
      <c r="D152" s="490"/>
      <c r="E152" s="201"/>
    </row>
    <row r="153" spans="1:5">
      <c r="A153" s="198"/>
      <c r="B153" s="198"/>
      <c r="C153" s="199"/>
      <c r="D153" s="490"/>
      <c r="E153" s="201"/>
    </row>
    <row r="154" spans="1:5">
      <c r="A154" s="198"/>
      <c r="B154" s="198"/>
      <c r="C154" s="199"/>
      <c r="D154" s="490"/>
      <c r="E154" s="201"/>
    </row>
    <row r="155" spans="1:5">
      <c r="A155" s="198"/>
      <c r="B155" s="198"/>
      <c r="C155" s="199"/>
      <c r="D155" s="490"/>
      <c r="E155" s="201"/>
    </row>
    <row r="156" spans="1:5">
      <c r="A156" s="198"/>
      <c r="B156" s="198"/>
      <c r="C156" s="199"/>
      <c r="D156" s="490"/>
      <c r="E156" s="201"/>
    </row>
    <row r="157" spans="1:5">
      <c r="A157" s="198"/>
      <c r="B157" s="198"/>
      <c r="C157" s="199"/>
      <c r="D157" s="490"/>
      <c r="E157" s="201"/>
    </row>
    <row r="158" spans="1:5">
      <c r="A158" s="198"/>
      <c r="B158" s="198"/>
      <c r="C158" s="199"/>
      <c r="D158" s="490"/>
      <c r="E158" s="201"/>
    </row>
    <row r="159" spans="1:5">
      <c r="A159" s="198"/>
      <c r="B159" s="198"/>
      <c r="C159" s="199"/>
      <c r="D159" s="490"/>
      <c r="E159" s="201"/>
    </row>
    <row r="160" spans="1:5">
      <c r="A160" s="198"/>
      <c r="B160" s="198"/>
      <c r="C160" s="199"/>
      <c r="D160" s="490"/>
      <c r="E160" s="201"/>
    </row>
    <row r="161" spans="1:5">
      <c r="A161" s="198"/>
      <c r="B161" s="198"/>
      <c r="C161" s="199"/>
      <c r="D161" s="490"/>
      <c r="E161" s="201"/>
    </row>
    <row r="162" spans="1:5">
      <c r="A162" s="198"/>
      <c r="B162" s="198"/>
      <c r="C162" s="199"/>
      <c r="D162" s="490"/>
      <c r="E162" s="201"/>
    </row>
    <row r="163" spans="1:5">
      <c r="A163" s="198"/>
      <c r="B163" s="198"/>
      <c r="C163" s="199"/>
      <c r="D163" s="490"/>
      <c r="E163" s="201"/>
    </row>
    <row r="164" spans="1:5">
      <c r="A164" s="198"/>
      <c r="B164" s="198"/>
      <c r="C164" s="199"/>
      <c r="D164" s="490"/>
      <c r="E164" s="201"/>
    </row>
    <row r="165" spans="1:5">
      <c r="A165" s="198"/>
      <c r="B165" s="198"/>
      <c r="C165" s="199"/>
      <c r="D165" s="490"/>
      <c r="E165" s="201"/>
    </row>
    <row r="166" spans="1:5">
      <c r="A166" s="198"/>
      <c r="B166" s="198"/>
      <c r="C166" s="199"/>
      <c r="D166" s="490"/>
      <c r="E166" s="201"/>
    </row>
    <row r="167" spans="1:5">
      <c r="A167" s="198"/>
      <c r="B167" s="198"/>
      <c r="C167" s="199"/>
      <c r="D167" s="490"/>
      <c r="E167" s="201"/>
    </row>
    <row r="168" spans="1:5">
      <c r="A168" s="198"/>
      <c r="B168" s="198"/>
      <c r="C168" s="199"/>
      <c r="D168" s="490"/>
      <c r="E168" s="201"/>
    </row>
    <row r="169" spans="1:5">
      <c r="A169" s="198"/>
      <c r="B169" s="198"/>
      <c r="C169" s="199"/>
      <c r="D169" s="490"/>
      <c r="E169" s="201"/>
    </row>
    <row r="170" spans="1:5">
      <c r="A170" s="198"/>
      <c r="B170" s="198"/>
      <c r="C170" s="199"/>
      <c r="D170" s="490"/>
      <c r="E170" s="201"/>
    </row>
    <row r="171" spans="1:5">
      <c r="A171" s="198"/>
      <c r="B171" s="198"/>
      <c r="C171" s="199"/>
      <c r="D171" s="490"/>
      <c r="E171" s="201"/>
    </row>
    <row r="172" spans="1:5">
      <c r="A172" s="198"/>
      <c r="B172" s="198"/>
      <c r="C172" s="199"/>
      <c r="D172" s="490"/>
      <c r="E172" s="201"/>
    </row>
    <row r="173" spans="1:5">
      <c r="A173" s="198"/>
      <c r="B173" s="198"/>
      <c r="C173" s="199"/>
      <c r="D173" s="490"/>
      <c r="E173" s="201"/>
    </row>
    <row r="174" spans="1:5">
      <c r="A174" s="198"/>
      <c r="B174" s="198"/>
      <c r="C174" s="199"/>
      <c r="D174" s="490"/>
      <c r="E174" s="201"/>
    </row>
    <row r="175" spans="1:5">
      <c r="A175" s="198"/>
      <c r="B175" s="198"/>
      <c r="C175" s="199"/>
      <c r="D175" s="490"/>
      <c r="E175" s="201"/>
    </row>
    <row r="176" spans="1:5">
      <c r="A176" s="198"/>
      <c r="B176" s="198"/>
      <c r="C176" s="199"/>
      <c r="D176" s="490"/>
      <c r="E176" s="201"/>
    </row>
    <row r="177" spans="1:5">
      <c r="A177" s="198"/>
      <c r="B177" s="198"/>
      <c r="C177" s="199"/>
      <c r="D177" s="490"/>
      <c r="E177" s="201"/>
    </row>
    <row r="178" spans="1:5">
      <c r="A178" s="198"/>
      <c r="B178" s="198"/>
      <c r="C178" s="199"/>
      <c r="D178" s="490"/>
      <c r="E178" s="201"/>
    </row>
    <row r="179" spans="1:5">
      <c r="A179" s="198"/>
      <c r="B179" s="198"/>
      <c r="C179" s="199"/>
      <c r="D179" s="490"/>
      <c r="E179" s="201"/>
    </row>
    <row r="180" spans="1:5">
      <c r="A180" s="198"/>
      <c r="B180" s="198"/>
      <c r="C180" s="199"/>
      <c r="D180" s="490"/>
      <c r="E180" s="201"/>
    </row>
    <row r="181" spans="1:5">
      <c r="A181" s="198"/>
      <c r="B181" s="198"/>
      <c r="C181" s="199"/>
      <c r="D181" s="490"/>
      <c r="E181" s="201"/>
    </row>
    <row r="182" spans="1:5">
      <c r="A182" s="198"/>
      <c r="B182" s="198"/>
      <c r="C182" s="199"/>
      <c r="D182" s="490"/>
      <c r="E182" s="201"/>
    </row>
    <row r="183" spans="1:5">
      <c r="A183" s="198"/>
      <c r="B183" s="198"/>
      <c r="C183" s="199"/>
      <c r="D183" s="490"/>
      <c r="E183" s="201"/>
    </row>
    <row r="184" spans="1:5">
      <c r="A184" s="198"/>
      <c r="B184" s="198"/>
      <c r="C184" s="199"/>
      <c r="D184" s="490"/>
      <c r="E184" s="201"/>
    </row>
    <row r="185" spans="1:5">
      <c r="A185" s="198"/>
      <c r="B185" s="198"/>
      <c r="C185" s="199"/>
      <c r="D185" s="490"/>
      <c r="E185" s="201"/>
    </row>
    <row r="186" spans="1:5">
      <c r="A186" s="198"/>
      <c r="B186" s="198"/>
      <c r="C186" s="199"/>
      <c r="D186" s="490"/>
      <c r="E186" s="201"/>
    </row>
    <row r="187" spans="1:5">
      <c r="A187" s="198"/>
      <c r="B187" s="198"/>
      <c r="C187" s="199"/>
      <c r="D187" s="490"/>
      <c r="E187" s="201"/>
    </row>
    <row r="188" spans="1:5">
      <c r="A188" s="198"/>
      <c r="B188" s="198"/>
      <c r="C188" s="199"/>
      <c r="D188" s="490"/>
      <c r="E188" s="201"/>
    </row>
    <row r="189" spans="1:5">
      <c r="A189" s="198"/>
      <c r="B189" s="198"/>
      <c r="C189" s="199"/>
      <c r="D189" s="490"/>
      <c r="E189" s="201"/>
    </row>
    <row r="190" spans="1:5">
      <c r="A190" s="198"/>
      <c r="B190" s="198"/>
      <c r="C190" s="199"/>
      <c r="D190" s="490"/>
      <c r="E190" s="201"/>
    </row>
    <row r="191" spans="1:5">
      <c r="A191" s="198"/>
      <c r="B191" s="198"/>
      <c r="C191" s="199"/>
      <c r="D191" s="490"/>
      <c r="E191" s="201"/>
    </row>
    <row r="192" spans="1:5">
      <c r="A192" s="198"/>
      <c r="B192" s="198"/>
      <c r="C192" s="199"/>
      <c r="D192" s="490"/>
      <c r="E192" s="201"/>
    </row>
    <row r="193" spans="1:5">
      <c r="A193" s="198"/>
      <c r="B193" s="198"/>
      <c r="C193" s="199"/>
      <c r="D193" s="490"/>
      <c r="E193" s="201"/>
    </row>
    <row r="194" spans="1:5">
      <c r="A194" s="198"/>
      <c r="B194" s="198"/>
      <c r="C194" s="199"/>
      <c r="D194" s="490"/>
      <c r="E194" s="201"/>
    </row>
    <row r="195" spans="1:5">
      <c r="A195" s="198"/>
      <c r="B195" s="198"/>
      <c r="C195" s="199"/>
      <c r="D195" s="490"/>
      <c r="E195" s="201"/>
    </row>
    <row r="196" spans="1:5">
      <c r="A196" s="198"/>
      <c r="B196" s="198"/>
      <c r="C196" s="199"/>
      <c r="D196" s="490"/>
      <c r="E196" s="201"/>
    </row>
    <row r="197" spans="1:5">
      <c r="A197" s="198"/>
      <c r="B197" s="198"/>
      <c r="C197" s="199"/>
      <c r="D197" s="490"/>
      <c r="E197" s="201"/>
    </row>
    <row r="198" spans="1:5">
      <c r="A198" s="198"/>
      <c r="B198" s="198"/>
      <c r="C198" s="199"/>
      <c r="D198" s="490"/>
      <c r="E198" s="201"/>
    </row>
    <row r="199" spans="1:5">
      <c r="A199" s="198"/>
      <c r="B199" s="198"/>
      <c r="C199" s="199"/>
      <c r="D199" s="490"/>
      <c r="E199" s="201"/>
    </row>
    <row r="200" spans="1:5">
      <c r="A200" s="198"/>
      <c r="B200" s="198"/>
      <c r="C200" s="199"/>
      <c r="D200" s="490"/>
      <c r="E200" s="201"/>
    </row>
    <row r="201" spans="1:5">
      <c r="A201" s="198"/>
      <c r="B201" s="198"/>
      <c r="C201" s="199"/>
      <c r="D201" s="490"/>
      <c r="E201" s="201"/>
    </row>
    <row r="202" spans="1:5">
      <c r="A202" s="198"/>
      <c r="B202" s="198"/>
      <c r="C202" s="199"/>
      <c r="D202" s="490"/>
      <c r="E202" s="201"/>
    </row>
    <row r="203" spans="1:5">
      <c r="A203" s="198"/>
      <c r="B203" s="198"/>
      <c r="C203" s="199"/>
      <c r="D203" s="490"/>
      <c r="E203" s="201"/>
    </row>
    <row r="204" spans="1:5">
      <c r="A204" s="198"/>
      <c r="B204" s="198"/>
      <c r="C204" s="199"/>
      <c r="D204" s="490"/>
      <c r="E204" s="201"/>
    </row>
    <row r="205" spans="1:5">
      <c r="A205" s="198"/>
      <c r="B205" s="198"/>
      <c r="C205" s="199"/>
      <c r="D205" s="490"/>
      <c r="E205" s="201"/>
    </row>
    <row r="206" spans="1:5">
      <c r="A206" s="198"/>
      <c r="B206" s="198"/>
      <c r="C206" s="199"/>
      <c r="D206" s="490"/>
      <c r="E206" s="201"/>
    </row>
    <row r="207" spans="1:5">
      <c r="A207" s="198"/>
      <c r="B207" s="198"/>
      <c r="C207" s="199"/>
      <c r="D207" s="490"/>
      <c r="E207" s="201"/>
    </row>
    <row r="208" spans="1:5">
      <c r="A208" s="198"/>
      <c r="B208" s="198"/>
      <c r="C208" s="199"/>
      <c r="D208" s="490"/>
      <c r="E208" s="201"/>
    </row>
    <row r="209" spans="1:5">
      <c r="A209" s="198"/>
      <c r="B209" s="198"/>
      <c r="C209" s="199"/>
      <c r="D209" s="490"/>
      <c r="E209" s="201"/>
    </row>
    <row r="210" spans="1:5">
      <c r="A210" s="198"/>
      <c r="B210" s="198"/>
      <c r="C210" s="199"/>
      <c r="D210" s="490"/>
      <c r="E210" s="201"/>
    </row>
    <row r="211" spans="1:5">
      <c r="A211" s="198"/>
      <c r="B211" s="198"/>
      <c r="C211" s="199"/>
      <c r="D211" s="490"/>
      <c r="E211" s="201"/>
    </row>
    <row r="212" spans="1:5">
      <c r="A212" s="198"/>
      <c r="B212" s="198"/>
      <c r="C212" s="199"/>
      <c r="D212" s="490"/>
      <c r="E212" s="201"/>
    </row>
    <row r="213" spans="1:5">
      <c r="A213" s="198"/>
      <c r="B213" s="198"/>
      <c r="C213" s="199"/>
      <c r="D213" s="490"/>
      <c r="E213" s="201"/>
    </row>
    <row r="214" spans="1:5">
      <c r="A214" s="198"/>
      <c r="B214" s="198"/>
      <c r="C214" s="199"/>
      <c r="D214" s="490"/>
      <c r="E214" s="201"/>
    </row>
    <row r="215" spans="1:5">
      <c r="A215" s="198"/>
      <c r="B215" s="198"/>
      <c r="C215" s="199"/>
      <c r="D215" s="490"/>
      <c r="E215" s="201"/>
    </row>
    <row r="216" spans="1:5">
      <c r="A216" s="198"/>
      <c r="B216" s="198"/>
      <c r="C216" s="199"/>
      <c r="D216" s="490"/>
      <c r="E216" s="201"/>
    </row>
    <row r="217" spans="1:5">
      <c r="A217" s="198"/>
      <c r="B217" s="198"/>
      <c r="C217" s="199"/>
      <c r="D217" s="490"/>
      <c r="E217" s="201"/>
    </row>
    <row r="218" spans="1:5">
      <c r="A218" s="198"/>
      <c r="B218" s="198"/>
      <c r="C218" s="199"/>
      <c r="D218" s="490"/>
      <c r="E218" s="201"/>
    </row>
    <row r="219" spans="1:5">
      <c r="A219" s="198"/>
      <c r="B219" s="198"/>
      <c r="C219" s="199"/>
      <c r="D219" s="490"/>
      <c r="E219" s="201"/>
    </row>
    <row r="220" spans="1:5">
      <c r="A220" s="198"/>
      <c r="B220" s="198"/>
      <c r="C220" s="199"/>
      <c r="D220" s="490"/>
      <c r="E220" s="201"/>
    </row>
    <row r="221" spans="1:5">
      <c r="A221" s="198"/>
      <c r="B221" s="198"/>
      <c r="C221" s="199"/>
      <c r="D221" s="490"/>
      <c r="E221" s="201"/>
    </row>
    <row r="222" spans="1:5">
      <c r="A222" s="198"/>
      <c r="B222" s="198"/>
      <c r="C222" s="199"/>
      <c r="D222" s="490"/>
      <c r="E222" s="201"/>
    </row>
    <row r="223" spans="1:5">
      <c r="A223" s="198"/>
      <c r="B223" s="198"/>
      <c r="C223" s="199"/>
      <c r="D223" s="490"/>
      <c r="E223" s="201"/>
    </row>
    <row r="224" spans="1:5">
      <c r="A224" s="198"/>
      <c r="B224" s="198"/>
      <c r="C224" s="199"/>
      <c r="D224" s="490"/>
      <c r="E224" s="201"/>
    </row>
    <row r="225" spans="1:5">
      <c r="A225" s="198"/>
      <c r="B225" s="198"/>
      <c r="C225" s="199"/>
      <c r="D225" s="490"/>
      <c r="E225" s="201"/>
    </row>
    <row r="226" spans="1:5">
      <c r="A226" s="198"/>
      <c r="B226" s="198"/>
      <c r="C226" s="199"/>
      <c r="D226" s="490"/>
      <c r="E226" s="201"/>
    </row>
    <row r="227" spans="1:5">
      <c r="A227" s="198"/>
      <c r="B227" s="198"/>
      <c r="C227" s="199"/>
      <c r="D227" s="490"/>
      <c r="E227" s="201"/>
    </row>
    <row r="228" spans="1:5">
      <c r="A228" s="198"/>
      <c r="B228" s="198"/>
      <c r="C228" s="199"/>
      <c r="D228" s="490"/>
      <c r="E228" s="201"/>
    </row>
    <row r="229" spans="1:5">
      <c r="A229" s="198"/>
      <c r="B229" s="198"/>
      <c r="C229" s="199"/>
      <c r="D229" s="490"/>
      <c r="E229" s="201"/>
    </row>
    <row r="230" spans="1:5">
      <c r="A230" s="198"/>
      <c r="B230" s="198"/>
      <c r="C230" s="199"/>
      <c r="D230" s="490"/>
      <c r="E230" s="201"/>
    </row>
    <row r="231" spans="1:5">
      <c r="A231" s="198"/>
      <c r="B231" s="198"/>
      <c r="C231" s="199"/>
      <c r="D231" s="490"/>
      <c r="E231" s="201"/>
    </row>
    <row r="232" spans="1:5">
      <c r="A232" s="198"/>
      <c r="B232" s="198"/>
      <c r="C232" s="199"/>
      <c r="D232" s="490"/>
      <c r="E232" s="201"/>
    </row>
    <row r="233" spans="1:5">
      <c r="A233" s="198"/>
      <c r="B233" s="198"/>
      <c r="C233" s="199"/>
      <c r="D233" s="490"/>
      <c r="E233" s="201"/>
    </row>
    <row r="234" spans="1:5">
      <c r="A234" s="198"/>
      <c r="B234" s="198"/>
      <c r="C234" s="199"/>
      <c r="D234" s="490"/>
      <c r="E234" s="201"/>
    </row>
    <row r="235" spans="1:5">
      <c r="A235" s="198"/>
      <c r="B235" s="198"/>
      <c r="C235" s="199"/>
      <c r="D235" s="490"/>
      <c r="E235" s="201"/>
    </row>
    <row r="236" spans="1:5">
      <c r="A236" s="198"/>
      <c r="B236" s="198"/>
      <c r="C236" s="199"/>
      <c r="D236" s="490"/>
      <c r="E236" s="201"/>
    </row>
    <row r="237" spans="1:5">
      <c r="A237" s="198"/>
      <c r="B237" s="198"/>
      <c r="C237" s="199"/>
      <c r="D237" s="490"/>
      <c r="E237" s="201"/>
    </row>
    <row r="238" spans="1:5">
      <c r="A238" s="198"/>
      <c r="B238" s="198"/>
      <c r="C238" s="199"/>
      <c r="D238" s="490"/>
      <c r="E238" s="201"/>
    </row>
    <row r="239" spans="1:5">
      <c r="A239" s="198"/>
      <c r="B239" s="198"/>
      <c r="C239" s="199"/>
      <c r="D239" s="490"/>
      <c r="E239" s="201"/>
    </row>
    <row r="240" spans="1:5">
      <c r="A240" s="198"/>
      <c r="B240" s="198"/>
      <c r="C240" s="199"/>
      <c r="D240" s="490"/>
      <c r="E240" s="201"/>
    </row>
    <row r="241" spans="1:5">
      <c r="A241" s="198"/>
      <c r="B241" s="198"/>
      <c r="C241" s="199"/>
      <c r="D241" s="490"/>
      <c r="E241" s="201"/>
    </row>
    <row r="242" spans="1:5">
      <c r="A242" s="198"/>
      <c r="B242" s="198"/>
      <c r="C242" s="199"/>
      <c r="D242" s="490"/>
      <c r="E242" s="201"/>
    </row>
    <row r="243" spans="1:5">
      <c r="A243" s="198"/>
      <c r="B243" s="198"/>
      <c r="C243" s="199"/>
      <c r="D243" s="490"/>
      <c r="E243" s="201"/>
    </row>
    <row r="244" spans="1:5">
      <c r="A244" s="198"/>
      <c r="B244" s="198"/>
      <c r="C244" s="199"/>
      <c r="D244" s="490"/>
      <c r="E244" s="201"/>
    </row>
    <row r="245" spans="1:5">
      <c r="A245" s="198"/>
      <c r="B245" s="198"/>
      <c r="C245" s="199"/>
      <c r="D245" s="490"/>
      <c r="E245" s="201"/>
    </row>
    <row r="246" spans="1:5">
      <c r="A246" s="198"/>
      <c r="B246" s="198"/>
      <c r="C246" s="199"/>
      <c r="D246" s="490"/>
      <c r="E246" s="201"/>
    </row>
    <row r="247" spans="1:5">
      <c r="A247" s="198"/>
      <c r="B247" s="198"/>
      <c r="C247" s="199"/>
      <c r="D247" s="490"/>
      <c r="E247" s="201"/>
    </row>
    <row r="248" spans="1:5">
      <c r="A248" s="198"/>
      <c r="B248" s="198"/>
      <c r="C248" s="199"/>
      <c r="D248" s="490"/>
      <c r="E248" s="201"/>
    </row>
    <row r="249" spans="1:5">
      <c r="A249" s="198"/>
      <c r="B249" s="198"/>
      <c r="C249" s="199"/>
      <c r="D249" s="490"/>
      <c r="E249" s="201"/>
    </row>
    <row r="250" spans="1:5">
      <c r="A250" s="198"/>
      <c r="B250" s="198"/>
      <c r="C250" s="199"/>
      <c r="D250" s="490"/>
      <c r="E250" s="201"/>
    </row>
    <row r="251" spans="1:5">
      <c r="A251" s="198"/>
      <c r="B251" s="198"/>
      <c r="C251" s="199"/>
      <c r="D251" s="490"/>
      <c r="E251" s="201"/>
    </row>
    <row r="252" spans="1:5">
      <c r="A252" s="198"/>
      <c r="B252" s="198"/>
      <c r="C252" s="199"/>
      <c r="D252" s="490"/>
      <c r="E252" s="201"/>
    </row>
    <row r="253" spans="1:5">
      <c r="A253" s="198"/>
      <c r="B253" s="198"/>
      <c r="C253" s="199"/>
      <c r="D253" s="490"/>
      <c r="E253" s="201"/>
    </row>
    <row r="254" spans="1:5">
      <c r="A254" s="198"/>
      <c r="B254" s="198"/>
      <c r="C254" s="199"/>
      <c r="D254" s="490"/>
      <c r="E254" s="201"/>
    </row>
    <row r="255" spans="1:5">
      <c r="A255" s="198"/>
      <c r="B255" s="198"/>
      <c r="C255" s="199"/>
      <c r="D255" s="490"/>
      <c r="E255" s="201"/>
    </row>
    <row r="256" spans="1:5">
      <c r="A256" s="198"/>
      <c r="B256" s="198"/>
      <c r="C256" s="199"/>
      <c r="D256" s="490"/>
      <c r="E256" s="201"/>
    </row>
    <row r="257" spans="1:5">
      <c r="A257" s="198"/>
      <c r="B257" s="198"/>
      <c r="C257" s="199"/>
      <c r="D257" s="490"/>
      <c r="E257" s="201"/>
    </row>
    <row r="258" spans="1:5">
      <c r="A258" s="198"/>
      <c r="B258" s="198"/>
      <c r="C258" s="199"/>
      <c r="D258" s="490"/>
      <c r="E258" s="201"/>
    </row>
    <row r="259" spans="1:5">
      <c r="A259" s="198"/>
      <c r="B259" s="198"/>
      <c r="C259" s="199"/>
      <c r="D259" s="490"/>
      <c r="E259" s="201"/>
    </row>
    <row r="260" spans="1:5">
      <c r="A260" s="198"/>
      <c r="B260" s="198"/>
      <c r="C260" s="199"/>
      <c r="D260" s="490"/>
      <c r="E260" s="201"/>
    </row>
    <row r="261" spans="1:5">
      <c r="A261" s="198"/>
      <c r="B261" s="198"/>
      <c r="C261" s="199"/>
      <c r="D261" s="490"/>
      <c r="E261" s="201"/>
    </row>
    <row r="262" spans="1:5">
      <c r="A262" s="198"/>
      <c r="B262" s="198"/>
      <c r="C262" s="199"/>
      <c r="D262" s="490"/>
      <c r="E262" s="201"/>
    </row>
    <row r="263" spans="1:5">
      <c r="A263" s="198"/>
      <c r="B263" s="198"/>
      <c r="C263" s="199"/>
      <c r="D263" s="490"/>
      <c r="E263" s="201"/>
    </row>
    <row r="264" spans="1:5">
      <c r="A264" s="198"/>
      <c r="B264" s="198"/>
      <c r="C264" s="199"/>
      <c r="D264" s="490"/>
      <c r="E264" s="201"/>
    </row>
    <row r="265" spans="1:5">
      <c r="A265" s="198"/>
      <c r="B265" s="198"/>
      <c r="C265" s="199"/>
      <c r="D265" s="490"/>
      <c r="E265" s="201"/>
    </row>
    <row r="266" spans="1:5">
      <c r="A266" s="198"/>
      <c r="B266" s="198"/>
      <c r="C266" s="199"/>
      <c r="D266" s="490"/>
      <c r="E266" s="201"/>
    </row>
    <row r="267" spans="1:5">
      <c r="A267" s="198"/>
      <c r="B267" s="198"/>
      <c r="C267" s="199"/>
      <c r="D267" s="490"/>
      <c r="E267" s="201"/>
    </row>
    <row r="268" spans="1:5">
      <c r="A268" s="198"/>
      <c r="B268" s="198"/>
      <c r="C268" s="199"/>
      <c r="D268" s="490"/>
      <c r="E268" s="201"/>
    </row>
    <row r="269" spans="1:5">
      <c r="A269" s="198"/>
      <c r="B269" s="198"/>
      <c r="C269" s="199"/>
      <c r="D269" s="490"/>
      <c r="E269" s="201"/>
    </row>
    <row r="270" spans="1:5">
      <c r="A270" s="198"/>
      <c r="B270" s="198"/>
      <c r="C270" s="199"/>
      <c r="D270" s="490"/>
      <c r="E270" s="201"/>
    </row>
    <row r="271" spans="1:5">
      <c r="A271" s="198"/>
      <c r="B271" s="198"/>
      <c r="C271" s="199"/>
      <c r="D271" s="490"/>
      <c r="E271" s="201"/>
    </row>
    <row r="272" spans="1:5">
      <c r="A272" s="198"/>
      <c r="B272" s="198"/>
      <c r="C272" s="199"/>
      <c r="D272" s="490"/>
      <c r="E272" s="201"/>
    </row>
    <row r="273" spans="1:5">
      <c r="A273" s="198"/>
      <c r="B273" s="198"/>
      <c r="C273" s="199"/>
      <c r="D273" s="490"/>
      <c r="E273" s="201"/>
    </row>
    <row r="274" spans="1:5">
      <c r="A274" s="198"/>
      <c r="B274" s="198"/>
      <c r="C274" s="199"/>
      <c r="D274" s="490"/>
      <c r="E274" s="201"/>
    </row>
    <row r="275" spans="1:5">
      <c r="A275" s="198"/>
      <c r="B275" s="198"/>
      <c r="C275" s="199"/>
      <c r="D275" s="490"/>
      <c r="E275" s="201"/>
    </row>
    <row r="276" spans="1:5">
      <c r="A276" s="198"/>
      <c r="B276" s="198"/>
      <c r="C276" s="199"/>
      <c r="D276" s="490"/>
      <c r="E276" s="201"/>
    </row>
    <row r="277" spans="1:5">
      <c r="A277" s="198"/>
      <c r="B277" s="198"/>
      <c r="C277" s="199"/>
      <c r="D277" s="490"/>
      <c r="E277" s="201"/>
    </row>
    <row r="278" spans="1:5">
      <c r="A278" s="198"/>
      <c r="B278" s="198"/>
      <c r="C278" s="199"/>
      <c r="D278" s="490"/>
      <c r="E278" s="201"/>
    </row>
    <row r="279" spans="1:5">
      <c r="A279" s="198"/>
      <c r="B279" s="198"/>
      <c r="C279" s="199"/>
      <c r="D279" s="490"/>
      <c r="E279" s="201"/>
    </row>
    <row r="280" spans="1:5">
      <c r="A280" s="198"/>
      <c r="B280" s="198"/>
      <c r="C280" s="199"/>
      <c r="D280" s="490"/>
      <c r="E280" s="201"/>
    </row>
    <row r="281" spans="1:5">
      <c r="A281" s="198"/>
      <c r="B281" s="198"/>
      <c r="C281" s="199"/>
      <c r="D281" s="490"/>
      <c r="E281" s="201"/>
    </row>
    <row r="282" spans="1:5">
      <c r="A282" s="198"/>
      <c r="B282" s="198"/>
      <c r="C282" s="199"/>
      <c r="D282" s="490"/>
      <c r="E282" s="201"/>
    </row>
    <row r="283" spans="1:5">
      <c r="A283" s="198"/>
      <c r="B283" s="198"/>
      <c r="C283" s="199"/>
      <c r="D283" s="490"/>
      <c r="E283" s="201"/>
    </row>
    <row r="284" spans="1:5">
      <c r="A284" s="198"/>
      <c r="B284" s="198"/>
      <c r="C284" s="199"/>
      <c r="D284" s="490"/>
      <c r="E284" s="201"/>
    </row>
    <row r="285" spans="1:5">
      <c r="A285" s="198"/>
      <c r="B285" s="198"/>
      <c r="C285" s="199"/>
      <c r="D285" s="490"/>
      <c r="E285" s="201"/>
    </row>
    <row r="286" spans="1:5">
      <c r="A286" s="198"/>
      <c r="B286" s="198"/>
      <c r="C286" s="199"/>
      <c r="D286" s="490"/>
      <c r="E286" s="201"/>
    </row>
    <row r="287" spans="1:5">
      <c r="A287" s="198"/>
      <c r="B287" s="198"/>
      <c r="C287" s="199"/>
      <c r="D287" s="490"/>
      <c r="E287" s="201"/>
    </row>
    <row r="288" spans="1:5">
      <c r="A288" s="198"/>
      <c r="B288" s="198"/>
      <c r="C288" s="199"/>
      <c r="D288" s="490"/>
      <c r="E288" s="201"/>
    </row>
    <row r="289" spans="1:5">
      <c r="A289" s="198"/>
      <c r="B289" s="198"/>
      <c r="C289" s="199"/>
      <c r="D289" s="490"/>
      <c r="E289" s="201"/>
    </row>
    <row r="290" spans="1:5">
      <c r="A290" s="198"/>
      <c r="B290" s="198"/>
      <c r="C290" s="199"/>
      <c r="D290" s="490"/>
      <c r="E290" s="201"/>
    </row>
    <row r="291" spans="1:5">
      <c r="A291" s="198"/>
      <c r="B291" s="198"/>
      <c r="C291" s="199"/>
      <c r="D291" s="490"/>
      <c r="E291" s="201"/>
    </row>
    <row r="292" spans="1:5">
      <c r="A292" s="198"/>
      <c r="B292" s="198"/>
      <c r="C292" s="199"/>
      <c r="D292" s="490"/>
      <c r="E292" s="201"/>
    </row>
    <row r="293" spans="1:5">
      <c r="A293" s="198"/>
      <c r="B293" s="198"/>
      <c r="C293" s="199"/>
      <c r="D293" s="490"/>
      <c r="E293" s="201"/>
    </row>
    <row r="294" spans="1:5">
      <c r="A294" s="198"/>
      <c r="B294" s="198"/>
      <c r="C294" s="199"/>
      <c r="D294" s="490"/>
      <c r="E294" s="201"/>
    </row>
    <row r="295" spans="1:5">
      <c r="A295" s="198"/>
      <c r="B295" s="198"/>
      <c r="C295" s="199"/>
      <c r="D295" s="490"/>
      <c r="E295" s="201"/>
    </row>
    <row r="296" spans="1:5">
      <c r="A296" s="198"/>
      <c r="B296" s="198"/>
      <c r="C296" s="199"/>
      <c r="D296" s="490"/>
      <c r="E296" s="201"/>
    </row>
    <row r="297" spans="1:5">
      <c r="A297" s="198"/>
      <c r="B297" s="198"/>
      <c r="C297" s="199"/>
      <c r="D297" s="490"/>
      <c r="E297" s="201"/>
    </row>
    <row r="298" spans="1:5">
      <c r="A298" s="198"/>
      <c r="B298" s="198"/>
      <c r="C298" s="199"/>
      <c r="D298" s="490"/>
      <c r="E298" s="201"/>
    </row>
    <row r="299" spans="1:5">
      <c r="A299" s="198"/>
      <c r="B299" s="198"/>
      <c r="C299" s="199"/>
      <c r="D299" s="490"/>
      <c r="E299" s="201"/>
    </row>
    <row r="300" spans="1:5">
      <c r="A300" s="198"/>
      <c r="B300" s="198"/>
      <c r="C300" s="199"/>
      <c r="D300" s="490"/>
      <c r="E300" s="201"/>
    </row>
    <row r="301" spans="1:5">
      <c r="A301" s="198"/>
      <c r="B301" s="198"/>
      <c r="C301" s="199"/>
      <c r="D301" s="490"/>
      <c r="E301" s="201"/>
    </row>
    <row r="302" spans="1:5">
      <c r="A302" s="198"/>
      <c r="B302" s="198"/>
      <c r="C302" s="199"/>
      <c r="D302" s="490"/>
      <c r="E302" s="201"/>
    </row>
    <row r="303" spans="1:5">
      <c r="A303" s="198"/>
      <c r="B303" s="198"/>
      <c r="C303" s="199"/>
      <c r="D303" s="490"/>
      <c r="E303" s="201"/>
    </row>
    <row r="304" spans="1:5">
      <c r="A304" s="198"/>
      <c r="B304" s="198"/>
      <c r="C304" s="199"/>
      <c r="D304" s="490"/>
      <c r="E304" s="201"/>
    </row>
    <row r="305" spans="1:5">
      <c r="A305" s="198"/>
      <c r="B305" s="198"/>
      <c r="C305" s="199"/>
      <c r="D305" s="490"/>
      <c r="E305" s="201"/>
    </row>
    <row r="306" spans="1:5">
      <c r="A306" s="198"/>
      <c r="B306" s="198"/>
      <c r="C306" s="199"/>
      <c r="D306" s="490"/>
      <c r="E306" s="201"/>
    </row>
    <row r="307" spans="1:5">
      <c r="A307" s="198"/>
      <c r="B307" s="198"/>
      <c r="C307" s="199"/>
      <c r="D307" s="490"/>
      <c r="E307" s="201"/>
    </row>
    <row r="308" spans="1:5">
      <c r="A308" s="198"/>
      <c r="B308" s="198"/>
      <c r="C308" s="199"/>
      <c r="D308" s="490"/>
      <c r="E308" s="201"/>
    </row>
    <row r="309" spans="1:5">
      <c r="A309" s="198"/>
      <c r="B309" s="198"/>
      <c r="C309" s="199"/>
      <c r="D309" s="490"/>
      <c r="E309" s="201"/>
    </row>
    <row r="310" spans="1:5">
      <c r="A310" s="198"/>
      <c r="B310" s="198"/>
      <c r="C310" s="199"/>
      <c r="D310" s="490"/>
      <c r="E310" s="201"/>
    </row>
    <row r="311" spans="1:5">
      <c r="A311" s="198"/>
      <c r="B311" s="198"/>
      <c r="C311" s="199"/>
      <c r="D311" s="490"/>
      <c r="E311" s="201"/>
    </row>
    <row r="312" spans="1:5">
      <c r="A312" s="198"/>
      <c r="B312" s="198"/>
      <c r="C312" s="199"/>
      <c r="D312" s="490"/>
      <c r="E312" s="201"/>
    </row>
    <row r="313" spans="1:5">
      <c r="A313" s="198"/>
      <c r="B313" s="198"/>
      <c r="C313" s="199"/>
      <c r="D313" s="490"/>
      <c r="E313" s="201"/>
    </row>
    <row r="314" spans="1:5">
      <c r="A314" s="198"/>
      <c r="B314" s="198"/>
      <c r="C314" s="199"/>
      <c r="D314" s="490"/>
      <c r="E314" s="201"/>
    </row>
    <row r="315" spans="1:5">
      <c r="A315" s="198"/>
      <c r="B315" s="198"/>
      <c r="C315" s="199"/>
      <c r="D315" s="490"/>
      <c r="E315" s="201"/>
    </row>
    <row r="316" spans="1:5">
      <c r="A316" s="198"/>
      <c r="B316" s="198"/>
      <c r="C316" s="199"/>
      <c r="D316" s="490"/>
      <c r="E316" s="201"/>
    </row>
    <row r="317" spans="1:5">
      <c r="A317" s="198"/>
      <c r="B317" s="198"/>
      <c r="C317" s="199"/>
      <c r="D317" s="490"/>
      <c r="E317" s="201"/>
    </row>
    <row r="318" spans="1:5">
      <c r="A318" s="198"/>
      <c r="B318" s="198"/>
      <c r="C318" s="199"/>
      <c r="D318" s="490"/>
      <c r="E318" s="201"/>
    </row>
    <row r="319" spans="1:5">
      <c r="A319" s="198"/>
      <c r="B319" s="198"/>
      <c r="C319" s="199"/>
      <c r="D319" s="490"/>
      <c r="E319" s="201"/>
    </row>
    <row r="320" spans="1:5">
      <c r="A320" s="198"/>
      <c r="B320" s="198"/>
      <c r="C320" s="199"/>
      <c r="D320" s="490"/>
      <c r="E320" s="201"/>
    </row>
    <row r="321" spans="1:5">
      <c r="A321" s="198"/>
      <c r="B321" s="198"/>
      <c r="C321" s="199"/>
      <c r="D321" s="490"/>
      <c r="E321" s="201"/>
    </row>
    <row r="322" spans="1:5">
      <c r="A322" s="198"/>
      <c r="B322" s="198"/>
      <c r="C322" s="199"/>
      <c r="D322" s="490"/>
      <c r="E322" s="201"/>
    </row>
    <row r="323" spans="1:5">
      <c r="A323" s="198"/>
      <c r="B323" s="198"/>
      <c r="C323" s="199"/>
      <c r="D323" s="490"/>
      <c r="E323" s="201"/>
    </row>
    <row r="324" spans="1:5">
      <c r="A324" s="198"/>
      <c r="B324" s="198"/>
      <c r="C324" s="199"/>
      <c r="D324" s="490"/>
      <c r="E324" s="201"/>
    </row>
    <row r="325" spans="1:5">
      <c r="A325" s="198"/>
      <c r="B325" s="198"/>
      <c r="C325" s="199"/>
      <c r="D325" s="490"/>
      <c r="E325" s="201"/>
    </row>
    <row r="326" spans="1:5">
      <c r="A326" s="198"/>
      <c r="B326" s="198"/>
      <c r="C326" s="199"/>
      <c r="D326" s="490"/>
      <c r="E326" s="201"/>
    </row>
    <row r="327" spans="1:5">
      <c r="A327" s="198"/>
      <c r="B327" s="198"/>
      <c r="C327" s="199"/>
      <c r="D327" s="490"/>
      <c r="E327" s="201"/>
    </row>
    <row r="328" spans="1:5">
      <c r="A328" s="198"/>
      <c r="B328" s="198"/>
      <c r="C328" s="199"/>
      <c r="D328" s="490"/>
      <c r="E328" s="201"/>
    </row>
    <row r="329" spans="1:5">
      <c r="A329" s="198"/>
      <c r="B329" s="198"/>
      <c r="C329" s="199"/>
      <c r="D329" s="490"/>
      <c r="E329" s="201"/>
    </row>
    <row r="330" spans="1:5">
      <c r="A330" s="198"/>
      <c r="B330" s="198"/>
      <c r="C330" s="199"/>
      <c r="D330" s="490"/>
      <c r="E330" s="201"/>
    </row>
    <row r="331" spans="1:5">
      <c r="A331" s="198"/>
      <c r="B331" s="198"/>
      <c r="C331" s="199"/>
      <c r="D331" s="490"/>
      <c r="E331" s="201"/>
    </row>
    <row r="332" spans="1:5">
      <c r="A332" s="198"/>
      <c r="B332" s="198"/>
      <c r="C332" s="199"/>
      <c r="D332" s="490"/>
      <c r="E332" s="201"/>
    </row>
    <row r="333" spans="1:5">
      <c r="A333" s="198"/>
      <c r="B333" s="198"/>
      <c r="C333" s="199"/>
      <c r="D333" s="490"/>
      <c r="E333" s="201"/>
    </row>
    <row r="334" spans="1:5">
      <c r="A334" s="198"/>
      <c r="B334" s="198"/>
      <c r="C334" s="199"/>
      <c r="D334" s="490"/>
      <c r="E334" s="201"/>
    </row>
    <row r="335" spans="1:5">
      <c r="A335" s="198"/>
      <c r="B335" s="198"/>
      <c r="C335" s="199"/>
      <c r="D335" s="490"/>
      <c r="E335" s="201"/>
    </row>
    <row r="336" spans="1:5">
      <c r="A336" s="198"/>
      <c r="B336" s="198"/>
      <c r="C336" s="199"/>
      <c r="D336" s="490"/>
      <c r="E336" s="201"/>
    </row>
    <row r="337" spans="1:5">
      <c r="A337" s="198"/>
      <c r="B337" s="198"/>
      <c r="C337" s="199"/>
      <c r="D337" s="490"/>
      <c r="E337" s="201"/>
    </row>
    <row r="338" spans="1:5">
      <c r="A338" s="198"/>
      <c r="B338" s="198"/>
      <c r="C338" s="199"/>
      <c r="D338" s="490"/>
      <c r="E338" s="201"/>
    </row>
    <row r="339" spans="1:5">
      <c r="A339" s="198"/>
      <c r="B339" s="198"/>
      <c r="C339" s="199"/>
      <c r="D339" s="490"/>
      <c r="E339" s="201"/>
    </row>
    <row r="340" spans="1:5">
      <c r="A340" s="198"/>
      <c r="B340" s="198"/>
      <c r="C340" s="199"/>
      <c r="D340" s="490"/>
      <c r="E340" s="201"/>
    </row>
    <row r="341" spans="1:5">
      <c r="A341" s="198"/>
      <c r="B341" s="198"/>
      <c r="C341" s="199"/>
      <c r="D341" s="490"/>
      <c r="E341" s="201"/>
    </row>
    <row r="342" spans="1:5">
      <c r="A342" s="198"/>
      <c r="B342" s="198"/>
      <c r="C342" s="199"/>
      <c r="D342" s="490"/>
      <c r="E342" s="201"/>
    </row>
    <row r="343" spans="1:5">
      <c r="A343" s="198"/>
      <c r="B343" s="198"/>
      <c r="C343" s="199"/>
      <c r="D343" s="490"/>
      <c r="E343" s="201"/>
    </row>
    <row r="344" spans="1:5">
      <c r="A344" s="198"/>
      <c r="B344" s="198"/>
      <c r="C344" s="199"/>
      <c r="D344" s="490"/>
      <c r="E344" s="201"/>
    </row>
    <row r="345" spans="1:5">
      <c r="A345" s="198"/>
      <c r="B345" s="198"/>
      <c r="C345" s="199"/>
      <c r="D345" s="490"/>
      <c r="E345" s="201"/>
    </row>
    <row r="346" spans="1:5">
      <c r="A346" s="198"/>
      <c r="B346" s="198"/>
      <c r="C346" s="199"/>
      <c r="D346" s="490"/>
      <c r="E346" s="201"/>
    </row>
    <row r="347" spans="1:5">
      <c r="A347" s="198"/>
      <c r="B347" s="198"/>
      <c r="C347" s="199"/>
      <c r="D347" s="490"/>
      <c r="E347" s="201"/>
    </row>
    <row r="348" spans="1:5">
      <c r="A348" s="198"/>
      <c r="B348" s="198"/>
      <c r="C348" s="199"/>
      <c r="D348" s="490"/>
      <c r="E348" s="201"/>
    </row>
    <row r="349" spans="1:5">
      <c r="A349" s="198"/>
      <c r="B349" s="198"/>
      <c r="C349" s="199"/>
      <c r="D349" s="490"/>
      <c r="E349" s="201"/>
    </row>
    <row r="350" spans="1:5">
      <c r="A350" s="198"/>
      <c r="B350" s="198"/>
      <c r="C350" s="199"/>
      <c r="D350" s="490"/>
      <c r="E350" s="201"/>
    </row>
    <row r="351" spans="1:5">
      <c r="A351" s="198"/>
      <c r="B351" s="198"/>
      <c r="C351" s="199"/>
      <c r="D351" s="490"/>
      <c r="E351" s="201"/>
    </row>
    <row r="352" spans="1:5">
      <c r="A352" s="198"/>
      <c r="B352" s="198"/>
      <c r="C352" s="199"/>
      <c r="D352" s="490"/>
      <c r="E352" s="201"/>
    </row>
    <row r="353" spans="1:5">
      <c r="A353" s="198"/>
      <c r="B353" s="198"/>
      <c r="C353" s="199"/>
      <c r="D353" s="490"/>
      <c r="E353" s="201"/>
    </row>
    <row r="354" spans="1:5">
      <c r="A354" s="198"/>
      <c r="B354" s="198"/>
      <c r="C354" s="199"/>
      <c r="D354" s="490"/>
      <c r="E354" s="201"/>
    </row>
    <row r="355" spans="1:5">
      <c r="A355" s="198"/>
      <c r="B355" s="198"/>
      <c r="C355" s="199"/>
      <c r="D355" s="490"/>
      <c r="E355" s="201"/>
    </row>
    <row r="356" spans="1:5">
      <c r="A356" s="198"/>
      <c r="B356" s="198"/>
      <c r="C356" s="199"/>
      <c r="D356" s="490"/>
      <c r="E356" s="201"/>
    </row>
    <row r="357" spans="1:5">
      <c r="A357" s="198"/>
      <c r="B357" s="198"/>
      <c r="C357" s="199"/>
      <c r="D357" s="490"/>
      <c r="E357" s="201"/>
    </row>
    <row r="358" spans="1:5">
      <c r="A358" s="198"/>
      <c r="B358" s="198"/>
      <c r="C358" s="199"/>
      <c r="D358" s="490"/>
      <c r="E358" s="201"/>
    </row>
    <row r="359" spans="1:5">
      <c r="A359" s="198"/>
      <c r="B359" s="198"/>
      <c r="C359" s="199"/>
      <c r="D359" s="490"/>
      <c r="E359" s="201"/>
    </row>
    <row r="360" spans="1:5">
      <c r="A360" s="198"/>
      <c r="B360" s="198"/>
      <c r="C360" s="199"/>
      <c r="D360" s="490"/>
      <c r="E360" s="201"/>
    </row>
    <row r="361" spans="1:5">
      <c r="A361" s="198"/>
      <c r="B361" s="198"/>
      <c r="C361" s="199"/>
      <c r="D361" s="490"/>
      <c r="E361" s="201"/>
    </row>
    <row r="362" spans="1:5">
      <c r="A362" s="198"/>
      <c r="B362" s="198"/>
      <c r="C362" s="199"/>
      <c r="D362" s="490"/>
      <c r="E362" s="201"/>
    </row>
    <row r="363" spans="1:5">
      <c r="A363" s="198"/>
      <c r="B363" s="198"/>
      <c r="C363" s="199"/>
      <c r="D363" s="490"/>
      <c r="E363" s="201"/>
    </row>
    <row r="364" spans="1:5">
      <c r="A364" s="198"/>
      <c r="B364" s="198"/>
      <c r="C364" s="199"/>
      <c r="D364" s="490"/>
      <c r="E364" s="201"/>
    </row>
    <row r="365" spans="1:5">
      <c r="A365" s="198"/>
      <c r="B365" s="198"/>
      <c r="C365" s="199"/>
      <c r="D365" s="490"/>
      <c r="E365" s="201"/>
    </row>
    <row r="366" spans="1:5">
      <c r="A366" s="198"/>
      <c r="B366" s="198"/>
      <c r="C366" s="199"/>
      <c r="D366" s="490"/>
      <c r="E366" s="201"/>
    </row>
    <row r="367" spans="1:5">
      <c r="A367" s="198"/>
      <c r="B367" s="198"/>
      <c r="C367" s="199"/>
      <c r="D367" s="490"/>
      <c r="E367" s="201"/>
    </row>
    <row r="368" spans="1:5">
      <c r="A368" s="198"/>
      <c r="B368" s="198"/>
      <c r="C368" s="199"/>
      <c r="D368" s="490"/>
      <c r="E368" s="201"/>
    </row>
    <row r="369" spans="1:5">
      <c r="A369" s="198"/>
      <c r="B369" s="198"/>
      <c r="C369" s="199"/>
      <c r="D369" s="490"/>
      <c r="E369" s="201"/>
    </row>
    <row r="370" spans="1:5">
      <c r="A370" s="198"/>
      <c r="B370" s="198"/>
      <c r="C370" s="199"/>
      <c r="D370" s="490"/>
      <c r="E370" s="201"/>
    </row>
    <row r="371" spans="1:5">
      <c r="A371" s="198"/>
      <c r="B371" s="198"/>
      <c r="C371" s="199"/>
      <c r="D371" s="490"/>
      <c r="E371" s="201"/>
    </row>
    <row r="372" spans="1:5">
      <c r="A372" s="198"/>
      <c r="B372" s="198"/>
      <c r="C372" s="199"/>
      <c r="D372" s="490"/>
      <c r="E372" s="201"/>
    </row>
    <row r="373" spans="1:5">
      <c r="A373" s="198"/>
      <c r="B373" s="198"/>
      <c r="C373" s="199"/>
      <c r="D373" s="490"/>
      <c r="E373" s="201"/>
    </row>
    <row r="374" spans="1:5">
      <c r="A374" s="198"/>
      <c r="B374" s="198"/>
      <c r="C374" s="199"/>
      <c r="D374" s="490"/>
      <c r="E374" s="201"/>
    </row>
    <row r="375" spans="1:5">
      <c r="A375" s="198"/>
      <c r="B375" s="198"/>
      <c r="C375" s="199"/>
      <c r="D375" s="490"/>
      <c r="E375" s="201"/>
    </row>
    <row r="376" spans="1:5">
      <c r="A376" s="198"/>
      <c r="B376" s="198"/>
      <c r="C376" s="199"/>
      <c r="D376" s="490"/>
      <c r="E376" s="201"/>
    </row>
    <row r="377" spans="1:5">
      <c r="A377" s="198"/>
      <c r="B377" s="198"/>
      <c r="C377" s="199"/>
      <c r="D377" s="490"/>
      <c r="E377" s="201"/>
    </row>
    <row r="378" spans="1:5">
      <c r="A378" s="198"/>
      <c r="B378" s="198"/>
      <c r="C378" s="199"/>
      <c r="D378" s="490"/>
      <c r="E378" s="201"/>
    </row>
    <row r="379" spans="1:5">
      <c r="A379" s="198"/>
      <c r="B379" s="198"/>
      <c r="C379" s="199"/>
      <c r="D379" s="490"/>
      <c r="E379" s="201"/>
    </row>
    <row r="380" spans="1:5">
      <c r="A380" s="198"/>
      <c r="B380" s="198"/>
      <c r="C380" s="199"/>
      <c r="D380" s="490"/>
      <c r="E380" s="201"/>
    </row>
    <row r="381" spans="1:5">
      <c r="A381" s="198"/>
      <c r="B381" s="198"/>
      <c r="C381" s="199"/>
      <c r="D381" s="490"/>
      <c r="E381" s="201"/>
    </row>
    <row r="382" spans="1:5">
      <c r="A382" s="198"/>
      <c r="B382" s="198"/>
      <c r="C382" s="199"/>
      <c r="D382" s="490"/>
      <c r="E382" s="201"/>
    </row>
    <row r="383" spans="1:5">
      <c r="A383" s="198"/>
      <c r="B383" s="198"/>
      <c r="C383" s="199"/>
      <c r="D383" s="490"/>
      <c r="E383" s="201"/>
    </row>
    <row r="384" spans="1:5">
      <c r="A384" s="198"/>
      <c r="B384" s="198"/>
      <c r="C384" s="199"/>
      <c r="D384" s="490"/>
      <c r="E384" s="201"/>
    </row>
    <row r="385" spans="1:5">
      <c r="A385" s="198"/>
      <c r="B385" s="198"/>
      <c r="C385" s="199"/>
      <c r="D385" s="490"/>
      <c r="E385" s="201"/>
    </row>
    <row r="386" spans="1:5">
      <c r="A386" s="198"/>
      <c r="B386" s="198"/>
      <c r="C386" s="199"/>
      <c r="D386" s="490"/>
      <c r="E386" s="201"/>
    </row>
    <row r="387" spans="1:5">
      <c r="A387" s="198"/>
      <c r="B387" s="198"/>
      <c r="C387" s="199"/>
      <c r="D387" s="490"/>
      <c r="E387" s="201"/>
    </row>
    <row r="388" spans="1:5">
      <c r="A388" s="198"/>
      <c r="B388" s="198"/>
      <c r="C388" s="199"/>
      <c r="D388" s="490"/>
      <c r="E388" s="201"/>
    </row>
    <row r="389" spans="1:5">
      <c r="A389" s="198"/>
      <c r="B389" s="198"/>
      <c r="C389" s="199"/>
      <c r="D389" s="490"/>
      <c r="E389" s="201"/>
    </row>
    <row r="390" spans="1:5">
      <c r="A390" s="198"/>
      <c r="B390" s="198"/>
      <c r="C390" s="199"/>
      <c r="D390" s="490"/>
      <c r="E390" s="201"/>
    </row>
    <row r="391" spans="1:5">
      <c r="A391" s="198"/>
      <c r="B391" s="198"/>
      <c r="C391" s="199"/>
      <c r="D391" s="490"/>
      <c r="E391" s="201"/>
    </row>
    <row r="392" spans="1:5">
      <c r="A392" s="198"/>
      <c r="B392" s="198"/>
      <c r="C392" s="199"/>
      <c r="D392" s="490"/>
      <c r="E392" s="201"/>
    </row>
    <row r="393" spans="1:5">
      <c r="A393" s="198"/>
      <c r="B393" s="198"/>
      <c r="C393" s="199"/>
      <c r="D393" s="490"/>
      <c r="E393" s="201"/>
    </row>
    <row r="394" spans="1:5">
      <c r="A394" s="198"/>
      <c r="B394" s="198"/>
      <c r="C394" s="199"/>
      <c r="D394" s="490"/>
      <c r="E394" s="201"/>
    </row>
    <row r="395" spans="1:5">
      <c r="A395" s="198"/>
      <c r="B395" s="198"/>
      <c r="C395" s="199"/>
      <c r="D395" s="490"/>
      <c r="E395" s="201"/>
    </row>
    <row r="396" spans="1:5">
      <c r="A396" s="198"/>
      <c r="B396" s="198"/>
      <c r="C396" s="199"/>
      <c r="D396" s="490"/>
      <c r="E396" s="201"/>
    </row>
    <row r="397" spans="1:5">
      <c r="A397" s="198"/>
      <c r="B397" s="198"/>
      <c r="C397" s="199"/>
      <c r="D397" s="490"/>
      <c r="E397" s="201"/>
    </row>
    <row r="398" spans="1:5">
      <c r="A398" s="198"/>
      <c r="B398" s="198"/>
      <c r="C398" s="199"/>
      <c r="D398" s="490"/>
      <c r="E398" s="201"/>
    </row>
    <row r="399" spans="1:5">
      <c r="A399" s="198"/>
      <c r="B399" s="198"/>
      <c r="C399" s="199"/>
      <c r="D399" s="490"/>
      <c r="E399" s="201"/>
    </row>
    <row r="400" spans="1:5">
      <c r="A400" s="198"/>
      <c r="B400" s="198"/>
      <c r="C400" s="199"/>
      <c r="D400" s="490"/>
      <c r="E400" s="201"/>
    </row>
    <row r="401" spans="1:5">
      <c r="A401" s="198"/>
      <c r="B401" s="198"/>
      <c r="C401" s="199"/>
      <c r="D401" s="490"/>
      <c r="E401" s="201"/>
    </row>
    <row r="402" spans="1:5">
      <c r="A402" s="198"/>
      <c r="B402" s="198"/>
      <c r="C402" s="199"/>
      <c r="D402" s="490"/>
      <c r="E402" s="201"/>
    </row>
    <row r="403" spans="1:5">
      <c r="A403" s="198"/>
      <c r="B403" s="198"/>
      <c r="C403" s="199"/>
      <c r="D403" s="490"/>
      <c r="E403" s="201"/>
    </row>
    <row r="404" spans="1:5">
      <c r="A404" s="198"/>
      <c r="B404" s="198"/>
      <c r="C404" s="199"/>
      <c r="D404" s="490"/>
      <c r="E404" s="201"/>
    </row>
    <row r="405" spans="1:5">
      <c r="A405" s="198"/>
      <c r="B405" s="198"/>
      <c r="C405" s="199"/>
      <c r="D405" s="490"/>
      <c r="E405" s="201"/>
    </row>
    <row r="406" spans="1:5">
      <c r="A406" s="198"/>
      <c r="B406" s="198"/>
      <c r="C406" s="199"/>
      <c r="D406" s="490"/>
      <c r="E406" s="201"/>
    </row>
    <row r="407" spans="1:5">
      <c r="A407" s="198"/>
      <c r="B407" s="198"/>
      <c r="C407" s="199"/>
      <c r="D407" s="490"/>
      <c r="E407" s="201"/>
    </row>
    <row r="408" spans="1:5">
      <c r="A408" s="198"/>
      <c r="B408" s="198"/>
      <c r="C408" s="199"/>
      <c r="D408" s="490"/>
      <c r="E408" s="201"/>
    </row>
    <row r="409" spans="1:5">
      <c r="A409" s="198"/>
      <c r="B409" s="198"/>
      <c r="C409" s="199"/>
      <c r="D409" s="490"/>
      <c r="E409" s="201"/>
    </row>
    <row r="410" spans="1:5">
      <c r="A410" s="198"/>
      <c r="B410" s="198"/>
      <c r="C410" s="199"/>
      <c r="D410" s="490"/>
      <c r="E410" s="201"/>
    </row>
    <row r="411" spans="1:5">
      <c r="A411" s="198"/>
      <c r="B411" s="198"/>
      <c r="C411" s="199"/>
      <c r="D411" s="490"/>
      <c r="E411" s="201"/>
    </row>
    <row r="412" spans="1:5">
      <c r="A412" s="198"/>
      <c r="B412" s="198"/>
      <c r="C412" s="199"/>
      <c r="D412" s="490"/>
      <c r="E412" s="201"/>
    </row>
    <row r="413" spans="1:5">
      <c r="A413" s="198"/>
      <c r="B413" s="198"/>
      <c r="C413" s="199"/>
      <c r="D413" s="490"/>
      <c r="E413" s="201"/>
    </row>
    <row r="414" spans="1:5">
      <c r="A414" s="198"/>
      <c r="B414" s="198"/>
      <c r="C414" s="199"/>
      <c r="D414" s="490"/>
      <c r="E414" s="201"/>
    </row>
    <row r="415" spans="1:5">
      <c r="A415" s="198"/>
      <c r="B415" s="198"/>
      <c r="C415" s="199"/>
      <c r="D415" s="490"/>
      <c r="E415" s="201"/>
    </row>
    <row r="416" spans="1:5">
      <c r="A416" s="198"/>
      <c r="B416" s="198"/>
      <c r="C416" s="199"/>
      <c r="D416" s="490"/>
      <c r="E416" s="201"/>
    </row>
    <row r="417" spans="1:5">
      <c r="A417" s="198"/>
      <c r="B417" s="198"/>
      <c r="C417" s="199"/>
      <c r="D417" s="490"/>
      <c r="E417" s="201"/>
    </row>
    <row r="418" spans="1:5">
      <c r="A418" s="198"/>
      <c r="B418" s="198"/>
      <c r="C418" s="199"/>
      <c r="D418" s="490"/>
      <c r="E418" s="201"/>
    </row>
    <row r="419" spans="1:5">
      <c r="A419" s="198"/>
      <c r="B419" s="198"/>
      <c r="C419" s="199"/>
      <c r="D419" s="490"/>
      <c r="E419" s="201"/>
    </row>
    <row r="420" spans="1:5">
      <c r="A420" s="198"/>
      <c r="B420" s="198"/>
      <c r="C420" s="199"/>
      <c r="D420" s="490"/>
      <c r="E420" s="201"/>
    </row>
    <row r="421" spans="1:5">
      <c r="A421" s="198"/>
      <c r="B421" s="198"/>
      <c r="C421" s="199"/>
      <c r="D421" s="490"/>
      <c r="E421" s="201"/>
    </row>
    <row r="422" spans="1:5">
      <c r="A422" s="198"/>
      <c r="B422" s="198"/>
      <c r="C422" s="199"/>
      <c r="D422" s="490"/>
      <c r="E422" s="201"/>
    </row>
    <row r="423" spans="1:5">
      <c r="A423" s="198"/>
      <c r="B423" s="198"/>
      <c r="C423" s="199"/>
      <c r="D423" s="490"/>
      <c r="E423" s="201"/>
    </row>
    <row r="424" spans="1:5">
      <c r="A424" s="198"/>
      <c r="B424" s="198"/>
      <c r="C424" s="199"/>
      <c r="D424" s="490"/>
      <c r="E424" s="201"/>
    </row>
    <row r="425" spans="1:5">
      <c r="A425" s="198"/>
      <c r="B425" s="198"/>
      <c r="C425" s="199"/>
      <c r="D425" s="490"/>
      <c r="E425" s="201"/>
    </row>
    <row r="426" spans="1:5">
      <c r="A426" s="198"/>
      <c r="B426" s="198"/>
      <c r="C426" s="199"/>
      <c r="D426" s="490"/>
      <c r="E426" s="201"/>
    </row>
    <row r="427" spans="1:5">
      <c r="A427" s="198"/>
      <c r="B427" s="198"/>
      <c r="C427" s="199"/>
      <c r="D427" s="490"/>
      <c r="E427" s="201"/>
    </row>
    <row r="428" spans="1:5">
      <c r="A428" s="198"/>
      <c r="B428" s="198"/>
      <c r="C428" s="199"/>
      <c r="D428" s="490"/>
      <c r="E428" s="201"/>
    </row>
    <row r="429" spans="1:5">
      <c r="A429" s="198"/>
      <c r="B429" s="198"/>
      <c r="C429" s="199"/>
      <c r="D429" s="490"/>
      <c r="E429" s="201"/>
    </row>
    <row r="430" spans="1:5">
      <c r="A430" s="198"/>
      <c r="B430" s="198"/>
      <c r="C430" s="199"/>
      <c r="D430" s="490"/>
      <c r="E430" s="201"/>
    </row>
    <row r="431" spans="1:5">
      <c r="A431" s="198"/>
      <c r="B431" s="198"/>
      <c r="C431" s="199"/>
      <c r="D431" s="490"/>
      <c r="E431" s="201"/>
    </row>
    <row r="432" spans="1:5">
      <c r="A432" s="198"/>
      <c r="B432" s="198"/>
      <c r="C432" s="199"/>
      <c r="D432" s="490"/>
      <c r="E432" s="201"/>
    </row>
    <row r="433" spans="1:5">
      <c r="A433" s="198"/>
      <c r="B433" s="198"/>
      <c r="C433" s="199"/>
      <c r="D433" s="490"/>
      <c r="E433" s="201"/>
    </row>
    <row r="434" spans="1:5">
      <c r="A434" s="198"/>
      <c r="B434" s="198"/>
      <c r="C434" s="199"/>
      <c r="D434" s="490"/>
      <c r="E434" s="201"/>
    </row>
    <row r="435" spans="1:5">
      <c r="A435" s="198"/>
      <c r="B435" s="198"/>
      <c r="C435" s="199"/>
      <c r="D435" s="490"/>
      <c r="E435" s="201"/>
    </row>
    <row r="436" spans="1:5">
      <c r="A436" s="198"/>
      <c r="B436" s="198"/>
      <c r="C436" s="199"/>
      <c r="D436" s="490"/>
      <c r="E436" s="201"/>
    </row>
    <row r="437" spans="1:5">
      <c r="A437" s="198"/>
      <c r="B437" s="198"/>
      <c r="C437" s="199"/>
      <c r="D437" s="490"/>
      <c r="E437" s="201"/>
    </row>
    <row r="438" spans="1:5">
      <c r="A438" s="198"/>
      <c r="B438" s="198"/>
      <c r="C438" s="199"/>
      <c r="D438" s="490"/>
      <c r="E438" s="201"/>
    </row>
    <row r="439" spans="1:5">
      <c r="A439" s="198"/>
      <c r="B439" s="198"/>
      <c r="C439" s="199"/>
      <c r="D439" s="490"/>
      <c r="E439" s="201"/>
    </row>
    <row r="440" spans="1:5">
      <c r="A440" s="198"/>
      <c r="B440" s="198"/>
      <c r="C440" s="199"/>
      <c r="D440" s="490"/>
      <c r="E440" s="201"/>
    </row>
    <row r="441" spans="1:5">
      <c r="A441" s="198"/>
      <c r="B441" s="198"/>
      <c r="C441" s="199"/>
      <c r="D441" s="490"/>
      <c r="E441" s="201"/>
    </row>
    <row r="442" spans="1:5">
      <c r="A442" s="198"/>
      <c r="B442" s="198"/>
      <c r="C442" s="199"/>
      <c r="D442" s="490"/>
      <c r="E442" s="201"/>
    </row>
    <row r="443" spans="1:5">
      <c r="A443" s="198"/>
      <c r="B443" s="198"/>
      <c r="C443" s="199"/>
      <c r="D443" s="490"/>
      <c r="E443" s="201"/>
    </row>
    <row r="444" spans="1:5">
      <c r="A444" s="198"/>
      <c r="B444" s="198"/>
      <c r="C444" s="199"/>
      <c r="D444" s="490"/>
      <c r="E444" s="201"/>
    </row>
    <row r="445" spans="1:5">
      <c r="A445" s="198"/>
      <c r="B445" s="198"/>
      <c r="C445" s="199"/>
      <c r="D445" s="490"/>
      <c r="E445" s="201"/>
    </row>
    <row r="446" spans="1:5">
      <c r="A446" s="198"/>
      <c r="B446" s="198"/>
      <c r="C446" s="199"/>
      <c r="D446" s="490"/>
      <c r="E446" s="201"/>
    </row>
    <row r="447" spans="1:5">
      <c r="A447" s="198"/>
      <c r="B447" s="198"/>
      <c r="C447" s="199"/>
      <c r="D447" s="490"/>
      <c r="E447" s="201"/>
    </row>
    <row r="448" spans="1:5">
      <c r="A448" s="198"/>
      <c r="B448" s="198"/>
      <c r="C448" s="199"/>
      <c r="D448" s="490"/>
      <c r="E448" s="201"/>
    </row>
    <row r="449" spans="1:5">
      <c r="A449" s="198"/>
      <c r="B449" s="198"/>
      <c r="C449" s="199"/>
      <c r="D449" s="490"/>
      <c r="E449" s="201"/>
    </row>
    <row r="450" spans="1:5">
      <c r="A450" s="198"/>
      <c r="B450" s="198"/>
      <c r="C450" s="199"/>
      <c r="D450" s="490"/>
      <c r="E450" s="201"/>
    </row>
    <row r="451" spans="1:5">
      <c r="A451" s="198"/>
      <c r="B451" s="198"/>
      <c r="C451" s="199"/>
      <c r="D451" s="490"/>
      <c r="E451" s="201"/>
    </row>
    <row r="452" spans="1:5">
      <c r="A452" s="198"/>
      <c r="B452" s="198"/>
      <c r="C452" s="199"/>
      <c r="D452" s="490"/>
      <c r="E452" s="201"/>
    </row>
    <row r="453" spans="1:5">
      <c r="A453" s="198"/>
      <c r="B453" s="198"/>
      <c r="C453" s="199"/>
      <c r="D453" s="490"/>
      <c r="E453" s="201"/>
    </row>
    <row r="454" spans="1:5">
      <c r="A454" s="198"/>
      <c r="B454" s="198"/>
      <c r="C454" s="199"/>
      <c r="D454" s="490"/>
      <c r="E454" s="201"/>
    </row>
    <row r="455" spans="1:5">
      <c r="A455" s="198"/>
      <c r="B455" s="198"/>
      <c r="C455" s="199"/>
      <c r="D455" s="490"/>
      <c r="E455" s="201"/>
    </row>
    <row r="456" spans="1:5">
      <c r="A456" s="198"/>
      <c r="B456" s="198"/>
      <c r="C456" s="199"/>
      <c r="D456" s="490"/>
      <c r="E456" s="201"/>
    </row>
    <row r="457" spans="1:5">
      <c r="A457" s="198"/>
      <c r="B457" s="198"/>
      <c r="C457" s="199"/>
      <c r="D457" s="490"/>
      <c r="E457" s="201"/>
    </row>
    <row r="458" spans="1:5">
      <c r="A458" s="198"/>
      <c r="B458" s="198"/>
      <c r="C458" s="199"/>
      <c r="D458" s="490"/>
      <c r="E458" s="201"/>
    </row>
    <row r="459" spans="1:5">
      <c r="A459" s="198"/>
      <c r="B459" s="198"/>
      <c r="C459" s="199"/>
      <c r="D459" s="490"/>
      <c r="E459" s="201"/>
    </row>
    <row r="460" spans="1:5">
      <c r="A460" s="198"/>
      <c r="B460" s="198"/>
      <c r="C460" s="199"/>
      <c r="D460" s="490"/>
      <c r="E460" s="201"/>
    </row>
    <row r="461" spans="1:5">
      <c r="A461" s="198"/>
      <c r="B461" s="198"/>
      <c r="C461" s="199"/>
      <c r="D461" s="490"/>
      <c r="E461" s="201"/>
    </row>
    <row r="462" spans="1:5">
      <c r="A462" s="198"/>
      <c r="B462" s="198"/>
      <c r="C462" s="199"/>
      <c r="D462" s="490"/>
      <c r="E462" s="201"/>
    </row>
    <row r="463" spans="1:5">
      <c r="A463" s="198"/>
      <c r="B463" s="198"/>
      <c r="C463" s="199"/>
      <c r="D463" s="490"/>
      <c r="E463" s="201"/>
    </row>
    <row r="464" spans="1:5">
      <c r="A464" s="198"/>
      <c r="B464" s="198"/>
      <c r="C464" s="199"/>
      <c r="D464" s="490"/>
      <c r="E464" s="201"/>
    </row>
    <row r="465" spans="1:5">
      <c r="A465" s="198"/>
      <c r="B465" s="198"/>
      <c r="C465" s="199"/>
      <c r="D465" s="490"/>
      <c r="E465" s="201"/>
    </row>
    <row r="466" spans="1:5">
      <c r="A466" s="198"/>
      <c r="B466" s="198"/>
      <c r="C466" s="199"/>
      <c r="D466" s="490"/>
      <c r="E466" s="201"/>
    </row>
    <row r="467" spans="1:5">
      <c r="A467" s="198"/>
      <c r="B467" s="198"/>
      <c r="C467" s="199"/>
      <c r="D467" s="490"/>
      <c r="E467" s="201"/>
    </row>
    <row r="468" spans="1:5">
      <c r="A468" s="198"/>
      <c r="B468" s="198"/>
      <c r="C468" s="199"/>
      <c r="D468" s="490"/>
      <c r="E468" s="201"/>
    </row>
    <row r="469" spans="1:5">
      <c r="A469" s="198"/>
      <c r="B469" s="198"/>
      <c r="C469" s="199"/>
      <c r="D469" s="490"/>
      <c r="E469" s="201"/>
    </row>
    <row r="470" spans="1:5">
      <c r="A470" s="198"/>
      <c r="B470" s="198"/>
      <c r="C470" s="199"/>
      <c r="D470" s="490"/>
      <c r="E470" s="201"/>
    </row>
    <row r="471" spans="1:5">
      <c r="A471" s="198"/>
      <c r="B471" s="198"/>
      <c r="C471" s="199"/>
      <c r="D471" s="490"/>
      <c r="E471" s="201"/>
    </row>
    <row r="472" spans="1:5">
      <c r="A472" s="198"/>
      <c r="B472" s="198"/>
      <c r="C472" s="199"/>
      <c r="D472" s="490"/>
      <c r="E472" s="201"/>
    </row>
    <row r="473" spans="1:5">
      <c r="A473" s="198"/>
      <c r="B473" s="198"/>
      <c r="C473" s="199"/>
      <c r="D473" s="490"/>
      <c r="E473" s="201"/>
    </row>
    <row r="474" spans="1:5">
      <c r="A474" s="198"/>
      <c r="B474" s="198"/>
      <c r="C474" s="199"/>
      <c r="D474" s="490"/>
      <c r="E474" s="201"/>
    </row>
    <row r="475" spans="1:5">
      <c r="A475" s="198"/>
      <c r="B475" s="198"/>
      <c r="C475" s="199"/>
      <c r="D475" s="490"/>
      <c r="E475" s="201"/>
    </row>
    <row r="476" spans="1:5">
      <c r="A476" s="198"/>
      <c r="B476" s="198"/>
      <c r="C476" s="199"/>
      <c r="D476" s="490"/>
      <c r="E476" s="201"/>
    </row>
    <row r="477" spans="1:5">
      <c r="A477" s="198"/>
      <c r="B477" s="198"/>
      <c r="C477" s="199"/>
      <c r="D477" s="490"/>
      <c r="E477" s="201"/>
    </row>
    <row r="478" spans="1:5">
      <c r="A478" s="198"/>
      <c r="B478" s="198"/>
      <c r="C478" s="199"/>
      <c r="D478" s="490"/>
      <c r="E478" s="201"/>
    </row>
    <row r="479" spans="1:5">
      <c r="A479" s="198"/>
      <c r="B479" s="198"/>
      <c r="C479" s="199"/>
      <c r="D479" s="490"/>
      <c r="E479" s="201"/>
    </row>
    <row r="480" spans="1:5">
      <c r="A480" s="198"/>
      <c r="B480" s="198"/>
      <c r="C480" s="199"/>
      <c r="D480" s="490"/>
      <c r="E480" s="201"/>
    </row>
    <row r="481" spans="1:5">
      <c r="A481" s="198"/>
      <c r="B481" s="198"/>
      <c r="C481" s="199"/>
      <c r="D481" s="490"/>
      <c r="E481" s="201"/>
    </row>
    <row r="482" spans="1:5">
      <c r="A482" s="198"/>
      <c r="B482" s="198"/>
      <c r="C482" s="199"/>
      <c r="D482" s="490"/>
      <c r="E482" s="201"/>
    </row>
    <row r="483" spans="1:5">
      <c r="A483" s="198"/>
      <c r="B483" s="198"/>
      <c r="C483" s="199"/>
      <c r="D483" s="490"/>
      <c r="E483" s="201"/>
    </row>
    <row r="484" spans="1:5">
      <c r="A484" s="198"/>
      <c r="B484" s="198"/>
      <c r="C484" s="199"/>
      <c r="D484" s="490"/>
      <c r="E484" s="201"/>
    </row>
    <row r="485" spans="1:5">
      <c r="A485" s="198"/>
      <c r="B485" s="198"/>
      <c r="C485" s="199"/>
      <c r="D485" s="490"/>
      <c r="E485" s="201"/>
    </row>
    <row r="486" spans="1:5">
      <c r="A486" s="198"/>
      <c r="B486" s="198"/>
      <c r="C486" s="199"/>
      <c r="D486" s="490"/>
      <c r="E486" s="201"/>
    </row>
    <row r="487" spans="1:5">
      <c r="A487" s="198"/>
      <c r="B487" s="198"/>
      <c r="C487" s="199"/>
      <c r="D487" s="490"/>
      <c r="E487" s="201"/>
    </row>
    <row r="488" spans="1:5">
      <c r="A488" s="198"/>
      <c r="B488" s="198"/>
      <c r="C488" s="199"/>
      <c r="D488" s="490"/>
      <c r="E488" s="201"/>
    </row>
    <row r="489" spans="1:5">
      <c r="A489" s="198"/>
      <c r="B489" s="198"/>
      <c r="C489" s="199"/>
      <c r="D489" s="490"/>
      <c r="E489" s="201"/>
    </row>
    <row r="490" spans="1:5">
      <c r="A490" s="198"/>
      <c r="B490" s="198"/>
      <c r="C490" s="199"/>
      <c r="D490" s="490"/>
      <c r="E490" s="201"/>
    </row>
    <row r="491" spans="1:5">
      <c r="A491" s="198"/>
      <c r="B491" s="198"/>
      <c r="C491" s="199"/>
      <c r="D491" s="490"/>
      <c r="E491" s="201"/>
    </row>
    <row r="492" spans="1:5">
      <c r="A492" s="198"/>
      <c r="B492" s="198"/>
      <c r="C492" s="199"/>
      <c r="D492" s="490"/>
      <c r="E492" s="201"/>
    </row>
    <row r="493" spans="1:5">
      <c r="A493" s="198"/>
      <c r="B493" s="198"/>
      <c r="C493" s="199"/>
      <c r="D493" s="490"/>
      <c r="E493" s="201"/>
    </row>
    <row r="494" spans="1:5">
      <c r="A494" s="198"/>
      <c r="B494" s="198"/>
      <c r="C494" s="199"/>
      <c r="D494" s="490"/>
      <c r="E494" s="201"/>
    </row>
    <row r="495" spans="1:5">
      <c r="A495" s="198"/>
      <c r="B495" s="198"/>
      <c r="C495" s="199"/>
      <c r="D495" s="490"/>
      <c r="E495" s="201"/>
    </row>
    <row r="496" spans="1:5">
      <c r="A496" s="198"/>
      <c r="B496" s="198"/>
      <c r="C496" s="199"/>
      <c r="D496" s="490"/>
      <c r="E496" s="201"/>
    </row>
    <row r="497" spans="1:5">
      <c r="A497" s="198"/>
      <c r="B497" s="198"/>
      <c r="C497" s="199"/>
      <c r="D497" s="490"/>
      <c r="E497" s="201"/>
    </row>
    <row r="498" spans="1:5">
      <c r="A498" s="198"/>
      <c r="B498" s="198"/>
      <c r="C498" s="199"/>
      <c r="D498" s="490"/>
      <c r="E498" s="201"/>
    </row>
    <row r="499" spans="1:5">
      <c r="A499" s="198"/>
      <c r="B499" s="198"/>
      <c r="C499" s="199"/>
      <c r="D499" s="490"/>
      <c r="E499" s="201"/>
    </row>
    <row r="500" spans="1:5">
      <c r="A500" s="198"/>
      <c r="B500" s="198"/>
      <c r="C500" s="199"/>
      <c r="D500" s="490"/>
      <c r="E500" s="201"/>
    </row>
    <row r="501" spans="1:5">
      <c r="A501" s="198"/>
      <c r="B501" s="198"/>
      <c r="C501" s="199"/>
      <c r="D501" s="490"/>
      <c r="E501" s="201"/>
    </row>
    <row r="502" spans="1:5">
      <c r="A502" s="198"/>
      <c r="B502" s="198"/>
      <c r="C502" s="199"/>
      <c r="D502" s="490"/>
      <c r="E502" s="201"/>
    </row>
    <row r="503" spans="1:5">
      <c r="A503" s="198"/>
      <c r="B503" s="198"/>
      <c r="C503" s="199"/>
      <c r="D503" s="490"/>
      <c r="E503" s="201"/>
    </row>
    <row r="504" spans="1:5">
      <c r="A504" s="198"/>
      <c r="B504" s="198"/>
      <c r="C504" s="199"/>
      <c r="D504" s="490"/>
      <c r="E504" s="201"/>
    </row>
    <row r="505" spans="1:5">
      <c r="A505" s="198"/>
      <c r="B505" s="198"/>
      <c r="C505" s="199"/>
      <c r="D505" s="490"/>
      <c r="E505" s="201"/>
    </row>
    <row r="506" spans="1:5">
      <c r="A506" s="198"/>
      <c r="B506" s="198"/>
      <c r="C506" s="199"/>
      <c r="D506" s="490"/>
      <c r="E506" s="201"/>
    </row>
    <row r="507" spans="1:5">
      <c r="A507" s="198"/>
      <c r="B507" s="198"/>
      <c r="C507" s="199"/>
      <c r="D507" s="490"/>
      <c r="E507" s="201"/>
    </row>
    <row r="508" spans="1:5">
      <c r="A508" s="198"/>
      <c r="B508" s="198"/>
      <c r="C508" s="199"/>
      <c r="D508" s="490"/>
      <c r="E508" s="201"/>
    </row>
    <row r="509" spans="1:5">
      <c r="A509" s="198"/>
      <c r="B509" s="198"/>
      <c r="C509" s="199"/>
      <c r="D509" s="490"/>
      <c r="E509" s="201"/>
    </row>
    <row r="510" spans="1:5">
      <c r="A510" s="198"/>
      <c r="B510" s="198"/>
      <c r="C510" s="199"/>
      <c r="D510" s="490"/>
      <c r="E510" s="201"/>
    </row>
    <row r="511" spans="1:5">
      <c r="A511" s="198"/>
      <c r="B511" s="198"/>
      <c r="C511" s="199"/>
      <c r="D511" s="490"/>
      <c r="E511" s="201"/>
    </row>
    <row r="512" spans="1:5">
      <c r="A512" s="198"/>
      <c r="B512" s="198"/>
      <c r="C512" s="199"/>
      <c r="D512" s="490"/>
      <c r="E512" s="201"/>
    </row>
    <row r="513" spans="1:5">
      <c r="A513" s="198"/>
      <c r="B513" s="198"/>
      <c r="C513" s="199"/>
      <c r="D513" s="490"/>
      <c r="E513" s="201"/>
    </row>
    <row r="514" spans="1:5">
      <c r="A514" s="198"/>
      <c r="B514" s="198"/>
      <c r="C514" s="199"/>
      <c r="D514" s="490"/>
      <c r="E514" s="201"/>
    </row>
    <row r="515" spans="1:5">
      <c r="A515" s="198"/>
      <c r="B515" s="198"/>
      <c r="C515" s="199"/>
      <c r="D515" s="490"/>
      <c r="E515" s="201"/>
    </row>
    <row r="516" spans="1:5">
      <c r="A516" s="198"/>
      <c r="B516" s="198"/>
      <c r="C516" s="199"/>
      <c r="D516" s="490"/>
      <c r="E516" s="201"/>
    </row>
    <row r="517" spans="1:5">
      <c r="A517" s="198"/>
      <c r="B517" s="198"/>
      <c r="C517" s="199"/>
      <c r="D517" s="490"/>
      <c r="E517" s="201"/>
    </row>
    <row r="518" spans="1:5">
      <c r="A518" s="198"/>
      <c r="B518" s="198"/>
      <c r="C518" s="199"/>
      <c r="D518" s="490"/>
      <c r="E518" s="201"/>
    </row>
    <row r="519" spans="1:5">
      <c r="A519" s="198"/>
      <c r="B519" s="198"/>
      <c r="C519" s="199"/>
      <c r="D519" s="490"/>
      <c r="E519" s="201"/>
    </row>
    <row r="520" spans="1:5">
      <c r="A520" s="198"/>
      <c r="B520" s="198"/>
      <c r="C520" s="199"/>
      <c r="D520" s="490"/>
      <c r="E520" s="201"/>
    </row>
    <row r="521" spans="1:5">
      <c r="A521" s="198"/>
      <c r="B521" s="198"/>
      <c r="C521" s="199"/>
      <c r="D521" s="490"/>
      <c r="E521" s="201"/>
    </row>
    <row r="522" spans="1:5">
      <c r="A522" s="198"/>
      <c r="B522" s="198"/>
      <c r="C522" s="199"/>
      <c r="D522" s="490"/>
      <c r="E522" s="201"/>
    </row>
    <row r="523" spans="1:5">
      <c r="A523" s="198"/>
      <c r="B523" s="198"/>
      <c r="C523" s="199"/>
      <c r="D523" s="490"/>
      <c r="E523" s="201"/>
    </row>
    <row r="524" spans="1:5">
      <c r="A524" s="198"/>
      <c r="B524" s="198"/>
      <c r="C524" s="199"/>
      <c r="D524" s="490"/>
      <c r="E524" s="201"/>
    </row>
    <row r="525" spans="1:5">
      <c r="A525" s="198"/>
      <c r="B525" s="198"/>
      <c r="C525" s="199"/>
      <c r="D525" s="490"/>
      <c r="E525" s="201"/>
    </row>
    <row r="526" spans="1:5">
      <c r="A526" s="198"/>
      <c r="B526" s="198"/>
      <c r="C526" s="199"/>
      <c r="D526" s="490"/>
      <c r="E526" s="201"/>
    </row>
    <row r="527" spans="1:5">
      <c r="A527" s="198"/>
      <c r="B527" s="198"/>
      <c r="C527" s="199"/>
      <c r="D527" s="490"/>
      <c r="E527" s="201"/>
    </row>
    <row r="528" spans="1:5">
      <c r="A528" s="198"/>
      <c r="B528" s="198"/>
      <c r="C528" s="199"/>
      <c r="D528" s="490"/>
      <c r="E528" s="201"/>
    </row>
    <row r="529" spans="1:5">
      <c r="A529" s="198"/>
      <c r="B529" s="198"/>
      <c r="C529" s="199"/>
      <c r="D529" s="490"/>
      <c r="E529" s="201"/>
    </row>
    <row r="530" spans="1:5">
      <c r="A530" s="198"/>
      <c r="B530" s="198"/>
      <c r="C530" s="199"/>
      <c r="D530" s="490"/>
      <c r="E530" s="201"/>
    </row>
    <row r="531" spans="1:5">
      <c r="A531" s="198"/>
      <c r="B531" s="198"/>
      <c r="C531" s="199"/>
      <c r="D531" s="490"/>
      <c r="E531" s="201"/>
    </row>
    <row r="532" spans="1:5">
      <c r="A532" s="198"/>
      <c r="B532" s="198"/>
      <c r="C532" s="199"/>
      <c r="D532" s="490"/>
      <c r="E532" s="201"/>
    </row>
    <row r="533" spans="1:5">
      <c r="A533" s="198"/>
      <c r="B533" s="198"/>
      <c r="C533" s="199"/>
      <c r="D533" s="490"/>
      <c r="E533" s="201"/>
    </row>
    <row r="534" spans="1:5">
      <c r="A534" s="198"/>
      <c r="B534" s="198"/>
      <c r="C534" s="199"/>
      <c r="D534" s="490"/>
      <c r="E534" s="201"/>
    </row>
    <row r="535" spans="1:5">
      <c r="A535" s="198"/>
      <c r="B535" s="198"/>
      <c r="C535" s="199"/>
      <c r="D535" s="490"/>
      <c r="E535" s="201"/>
    </row>
    <row r="536" spans="1:5">
      <c r="A536" s="198"/>
      <c r="B536" s="198"/>
      <c r="C536" s="199"/>
      <c r="D536" s="490"/>
      <c r="E536" s="201"/>
    </row>
    <row r="537" spans="1:5">
      <c r="A537" s="198"/>
      <c r="B537" s="198"/>
      <c r="C537" s="199"/>
      <c r="D537" s="490"/>
      <c r="E537" s="201"/>
    </row>
    <row r="538" spans="1:5">
      <c r="A538" s="198"/>
      <c r="B538" s="198"/>
      <c r="C538" s="199"/>
      <c r="D538" s="490"/>
      <c r="E538" s="201"/>
    </row>
    <row r="539" spans="1:5">
      <c r="A539" s="198"/>
      <c r="B539" s="198"/>
      <c r="C539" s="199"/>
      <c r="D539" s="490"/>
      <c r="E539" s="201"/>
    </row>
    <row r="540" spans="1:5">
      <c r="A540" s="198"/>
      <c r="B540" s="198"/>
      <c r="C540" s="199"/>
      <c r="D540" s="490"/>
      <c r="E540" s="201"/>
    </row>
    <row r="541" spans="1:5">
      <c r="A541" s="198"/>
      <c r="B541" s="198"/>
      <c r="C541" s="199"/>
      <c r="D541" s="490"/>
      <c r="E541" s="201"/>
    </row>
    <row r="542" spans="1:5">
      <c r="A542" s="198"/>
      <c r="B542" s="198"/>
      <c r="C542" s="199"/>
      <c r="D542" s="490"/>
      <c r="E542" s="201"/>
    </row>
    <row r="543" spans="1:5">
      <c r="A543" s="198"/>
      <c r="B543" s="198"/>
      <c r="C543" s="199"/>
      <c r="D543" s="490"/>
      <c r="E543" s="201"/>
    </row>
    <row r="544" spans="1:5">
      <c r="A544" s="198"/>
      <c r="B544" s="198"/>
      <c r="C544" s="199"/>
      <c r="D544" s="490"/>
      <c r="E544" s="201"/>
    </row>
    <row r="545" spans="1:5">
      <c r="A545" s="198"/>
      <c r="B545" s="198"/>
      <c r="C545" s="199"/>
      <c r="D545" s="490"/>
      <c r="E545" s="201"/>
    </row>
    <row r="546" spans="1:5">
      <c r="A546" s="198"/>
      <c r="B546" s="198"/>
      <c r="C546" s="199"/>
      <c r="D546" s="490"/>
      <c r="E546" s="201"/>
    </row>
    <row r="547" spans="1:5">
      <c r="A547" s="198"/>
      <c r="B547" s="198"/>
      <c r="C547" s="199"/>
      <c r="D547" s="490"/>
      <c r="E547" s="201"/>
    </row>
    <row r="548" spans="1:5">
      <c r="A548" s="198"/>
      <c r="B548" s="198"/>
      <c r="C548" s="199"/>
      <c r="D548" s="490"/>
      <c r="E548" s="201"/>
    </row>
    <row r="549" spans="1:5">
      <c r="A549" s="198"/>
      <c r="B549" s="198"/>
      <c r="C549" s="199"/>
      <c r="D549" s="490"/>
      <c r="E549" s="201"/>
    </row>
    <row r="550" spans="1:5">
      <c r="A550" s="198"/>
      <c r="B550" s="198"/>
      <c r="C550" s="199"/>
      <c r="D550" s="490"/>
      <c r="E550" s="201"/>
    </row>
    <row r="551" spans="1:5">
      <c r="A551" s="198"/>
      <c r="B551" s="198"/>
      <c r="C551" s="199"/>
      <c r="D551" s="490"/>
      <c r="E551" s="201"/>
    </row>
    <row r="552" spans="1:5">
      <c r="A552" s="198"/>
      <c r="B552" s="198"/>
      <c r="C552" s="199"/>
      <c r="D552" s="490"/>
      <c r="E552" s="201"/>
    </row>
    <row r="553" spans="1:5">
      <c r="A553" s="198"/>
      <c r="B553" s="198"/>
      <c r="C553" s="199"/>
      <c r="D553" s="490"/>
      <c r="E553" s="201"/>
    </row>
    <row r="554" spans="1:5">
      <c r="A554" s="198"/>
      <c r="B554" s="198"/>
      <c r="C554" s="199"/>
      <c r="D554" s="490"/>
      <c r="E554" s="201"/>
    </row>
    <row r="555" spans="1:5">
      <c r="A555" s="198"/>
      <c r="B555" s="198"/>
      <c r="C555" s="199"/>
      <c r="D555" s="490"/>
      <c r="E555" s="201"/>
    </row>
    <row r="556" spans="1:5">
      <c r="A556" s="198"/>
      <c r="B556" s="198"/>
      <c r="C556" s="199"/>
      <c r="D556" s="490"/>
      <c r="E556" s="201"/>
    </row>
    <row r="557" spans="1:5">
      <c r="A557" s="198"/>
      <c r="B557" s="198"/>
      <c r="C557" s="199"/>
      <c r="D557" s="490"/>
      <c r="E557" s="201"/>
    </row>
    <row r="558" spans="1:5">
      <c r="A558" s="198"/>
      <c r="B558" s="198"/>
      <c r="C558" s="199"/>
      <c r="D558" s="490"/>
      <c r="E558" s="201"/>
    </row>
    <row r="559" spans="1:5">
      <c r="A559" s="198"/>
      <c r="B559" s="198"/>
      <c r="C559" s="199"/>
      <c r="D559" s="490"/>
      <c r="E559" s="201"/>
    </row>
    <row r="560" spans="1:5">
      <c r="A560" s="198"/>
      <c r="B560" s="198"/>
      <c r="C560" s="199"/>
      <c r="D560" s="490"/>
      <c r="E560" s="201"/>
    </row>
    <row r="561" spans="1:5">
      <c r="A561" s="198"/>
      <c r="B561" s="198"/>
      <c r="C561" s="199"/>
      <c r="D561" s="490"/>
      <c r="E561" s="201"/>
    </row>
    <row r="562" spans="1:5">
      <c r="A562" s="198"/>
      <c r="B562" s="198"/>
      <c r="C562" s="199"/>
      <c r="D562" s="490"/>
      <c r="E562" s="201"/>
    </row>
    <row r="563" spans="1:5">
      <c r="A563" s="198"/>
      <c r="B563" s="198"/>
      <c r="C563" s="199"/>
      <c r="D563" s="490"/>
      <c r="E563" s="201"/>
    </row>
    <row r="564" spans="1:5">
      <c r="A564" s="198"/>
      <c r="B564" s="198"/>
      <c r="C564" s="199"/>
      <c r="D564" s="490"/>
      <c r="E564" s="201"/>
    </row>
    <row r="565" spans="1:5">
      <c r="A565" s="198"/>
      <c r="B565" s="198"/>
      <c r="C565" s="199"/>
      <c r="D565" s="490"/>
      <c r="E565" s="201"/>
    </row>
    <row r="566" spans="1:5">
      <c r="A566" s="198"/>
      <c r="B566" s="198"/>
      <c r="C566" s="199"/>
      <c r="D566" s="490"/>
      <c r="E566" s="201"/>
    </row>
    <row r="567" spans="1:5">
      <c r="A567" s="198"/>
      <c r="B567" s="198"/>
      <c r="C567" s="199"/>
      <c r="D567" s="490"/>
      <c r="E567" s="201"/>
    </row>
    <row r="568" spans="1:5">
      <c r="A568" s="198"/>
      <c r="B568" s="198"/>
      <c r="C568" s="199"/>
      <c r="D568" s="490"/>
      <c r="E568" s="201"/>
    </row>
    <row r="569" spans="1:5">
      <c r="A569" s="198"/>
      <c r="B569" s="198"/>
      <c r="C569" s="199"/>
      <c r="D569" s="490"/>
      <c r="E569" s="201"/>
    </row>
    <row r="570" spans="1:5">
      <c r="A570" s="198"/>
      <c r="B570" s="198"/>
      <c r="C570" s="199"/>
      <c r="D570" s="490"/>
      <c r="E570" s="201"/>
    </row>
    <row r="571" spans="1:5">
      <c r="A571" s="198"/>
      <c r="B571" s="198"/>
      <c r="C571" s="199"/>
      <c r="D571" s="490"/>
      <c r="E571" s="201"/>
    </row>
    <row r="572" spans="1:5">
      <c r="A572" s="198"/>
      <c r="B572" s="198"/>
      <c r="C572" s="199"/>
      <c r="D572" s="490"/>
      <c r="E572" s="201"/>
    </row>
    <row r="573" spans="1:5">
      <c r="A573" s="198"/>
      <c r="B573" s="198"/>
      <c r="C573" s="199"/>
      <c r="D573" s="490"/>
      <c r="E573" s="201"/>
    </row>
    <row r="574" spans="1:5">
      <c r="A574" s="198"/>
      <c r="B574" s="198"/>
      <c r="C574" s="199"/>
      <c r="D574" s="490"/>
      <c r="E574" s="201"/>
    </row>
    <row r="575" spans="1:5">
      <c r="A575" s="198"/>
      <c r="B575" s="198"/>
      <c r="C575" s="199"/>
      <c r="D575" s="490"/>
      <c r="E575" s="201"/>
    </row>
    <row r="576" spans="1:5">
      <c r="A576" s="198"/>
      <c r="B576" s="198"/>
      <c r="C576" s="199"/>
      <c r="D576" s="490"/>
      <c r="E576" s="201"/>
    </row>
    <row r="577" spans="1:5">
      <c r="A577" s="198"/>
      <c r="B577" s="198"/>
      <c r="C577" s="199"/>
      <c r="D577" s="490"/>
      <c r="E577" s="201"/>
    </row>
    <row r="578" spans="1:5">
      <c r="A578" s="198"/>
      <c r="B578" s="198"/>
      <c r="C578" s="199"/>
      <c r="D578" s="490"/>
      <c r="E578" s="201"/>
    </row>
    <row r="579" spans="1:5">
      <c r="A579" s="198"/>
      <c r="B579" s="198"/>
      <c r="C579" s="199"/>
      <c r="D579" s="490"/>
      <c r="E579" s="201"/>
    </row>
    <row r="580" spans="1:5">
      <c r="A580" s="198"/>
      <c r="B580" s="198"/>
      <c r="C580" s="199"/>
      <c r="D580" s="490"/>
      <c r="E580" s="201"/>
    </row>
    <row r="581" spans="1:5">
      <c r="A581" s="198"/>
      <c r="B581" s="198"/>
      <c r="C581" s="199"/>
      <c r="D581" s="490"/>
      <c r="E581" s="201"/>
    </row>
    <row r="582" spans="1:5">
      <c r="A582" s="198"/>
      <c r="B582" s="198"/>
      <c r="C582" s="199"/>
      <c r="D582" s="490"/>
      <c r="E582" s="201"/>
    </row>
    <row r="583" spans="1:5">
      <c r="A583" s="198"/>
      <c r="B583" s="198"/>
      <c r="C583" s="199"/>
      <c r="D583" s="490"/>
      <c r="E583" s="201"/>
    </row>
    <row r="584" spans="1:5">
      <c r="A584" s="198"/>
      <c r="B584" s="198"/>
      <c r="C584" s="199"/>
      <c r="D584" s="490"/>
      <c r="E584" s="201"/>
    </row>
    <row r="585" spans="1:5">
      <c r="A585" s="198"/>
      <c r="B585" s="198"/>
      <c r="C585" s="199"/>
      <c r="D585" s="490"/>
      <c r="E585" s="201"/>
    </row>
    <row r="586" spans="1:5">
      <c r="A586" s="198"/>
      <c r="B586" s="198"/>
      <c r="C586" s="199"/>
      <c r="D586" s="490"/>
      <c r="E586" s="201"/>
    </row>
    <row r="587" spans="1:5">
      <c r="A587" s="198"/>
      <c r="B587" s="198"/>
      <c r="C587" s="199"/>
      <c r="D587" s="490"/>
      <c r="E587" s="201"/>
    </row>
    <row r="588" spans="1:5">
      <c r="A588" s="198"/>
      <c r="B588" s="198"/>
      <c r="C588" s="199"/>
      <c r="D588" s="490"/>
      <c r="E588" s="201"/>
    </row>
    <row r="589" spans="1:5">
      <c r="A589" s="198"/>
      <c r="B589" s="198"/>
      <c r="C589" s="199"/>
      <c r="D589" s="490"/>
      <c r="E589" s="201"/>
    </row>
    <row r="590" spans="1:5">
      <c r="A590" s="198"/>
      <c r="B590" s="198"/>
      <c r="C590" s="199"/>
      <c r="D590" s="490"/>
      <c r="E590" s="201"/>
    </row>
    <row r="591" spans="1:5">
      <c r="A591" s="198"/>
      <c r="B591" s="198"/>
      <c r="C591" s="199"/>
      <c r="D591" s="490"/>
      <c r="E591" s="201"/>
    </row>
    <row r="592" spans="1:5">
      <c r="A592" s="198"/>
      <c r="B592" s="198"/>
      <c r="C592" s="199"/>
      <c r="D592" s="490"/>
      <c r="E592" s="201"/>
    </row>
    <row r="593" spans="1:5">
      <c r="A593" s="198"/>
      <c r="B593" s="198"/>
      <c r="C593" s="199"/>
      <c r="D593" s="490"/>
      <c r="E593" s="201"/>
    </row>
    <row r="594" spans="1:5">
      <c r="A594" s="198"/>
      <c r="B594" s="198"/>
      <c r="C594" s="199"/>
      <c r="D594" s="490"/>
      <c r="E594" s="201"/>
    </row>
    <row r="595" spans="1:5">
      <c r="A595" s="198"/>
      <c r="B595" s="198"/>
      <c r="C595" s="199"/>
      <c r="D595" s="490"/>
      <c r="E595" s="201"/>
    </row>
    <row r="596" spans="1:5">
      <c r="A596" s="198"/>
      <c r="B596" s="198"/>
      <c r="C596" s="199"/>
      <c r="D596" s="490"/>
      <c r="E596" s="201"/>
    </row>
    <row r="597" spans="1:5">
      <c r="A597" s="198"/>
      <c r="B597" s="198"/>
      <c r="C597" s="199"/>
      <c r="D597" s="490"/>
      <c r="E597" s="201"/>
    </row>
    <row r="598" spans="1:5">
      <c r="A598" s="198"/>
      <c r="B598" s="198"/>
      <c r="C598" s="199"/>
      <c r="D598" s="490"/>
      <c r="E598" s="201"/>
    </row>
    <row r="599" spans="1:5">
      <c r="A599" s="198"/>
      <c r="B599" s="198"/>
      <c r="C599" s="199"/>
      <c r="D599" s="490"/>
      <c r="E599" s="201"/>
    </row>
    <row r="600" spans="1:5">
      <c r="A600" s="198"/>
      <c r="B600" s="198"/>
      <c r="C600" s="199"/>
      <c r="D600" s="490"/>
      <c r="E600" s="201"/>
    </row>
    <row r="601" spans="1:5">
      <c r="A601" s="198"/>
      <c r="B601" s="198"/>
      <c r="C601" s="199"/>
      <c r="D601" s="490"/>
      <c r="E601" s="201"/>
    </row>
    <row r="602" spans="1:5">
      <c r="A602" s="198"/>
      <c r="B602" s="198"/>
      <c r="C602" s="199"/>
      <c r="D602" s="490"/>
      <c r="E602" s="201"/>
    </row>
    <row r="603" spans="1:5">
      <c r="A603" s="198"/>
      <c r="B603" s="198"/>
      <c r="C603" s="199"/>
      <c r="D603" s="490"/>
      <c r="E603" s="201"/>
    </row>
    <row r="604" spans="1:5">
      <c r="A604" s="198"/>
      <c r="B604" s="198"/>
      <c r="C604" s="199"/>
      <c r="D604" s="490"/>
      <c r="E604" s="201"/>
    </row>
    <row r="605" spans="1:5">
      <c r="A605" s="198"/>
      <c r="B605" s="198"/>
      <c r="C605" s="199"/>
      <c r="D605" s="490"/>
      <c r="E605" s="201"/>
    </row>
    <row r="606" spans="1:5">
      <c r="A606" s="198"/>
      <c r="B606" s="198"/>
      <c r="C606" s="199"/>
      <c r="D606" s="490"/>
      <c r="E606" s="201"/>
    </row>
  </sheetData>
  <dataValidations count="5">
    <dataValidation allowBlank="1" showInputMessage="1" showErrorMessage="1" prompt="Justificar aquellas cuentas de gastos que en lo individual representen el 10% o más del total de los gastos."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 allowBlank="1" showInputMessage="1" showErrorMessage="1" prompt="Saldo final del periodo que corresponde la cuenta pública presentada (mensual:  enero, febrero, marzo, etc.;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Porcentaje que representa el gasto con respecto del total ejercido."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s>
  <pageMargins left="0.70866141732283472" right="0.70866141732283472" top="0.74803149606299213" bottom="0.74803149606299213" header="0.31496062992125984" footer="0.31496062992125984"/>
  <pageSetup scale="77"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C11" sqref="C11"/>
    </sheetView>
  </sheetViews>
  <sheetFormatPr baseColWidth="10" defaultRowHeight="11.25"/>
  <cols>
    <col min="1" max="1" width="22.42578125" style="274" customWidth="1"/>
    <col min="2" max="2" width="37.85546875" style="274" customWidth="1"/>
    <col min="3" max="4" width="20.5703125" style="9" bestFit="1" customWidth="1"/>
    <col min="5" max="5" width="18.140625" style="9" customWidth="1"/>
    <col min="6" max="6" width="15.5703125" style="274" customWidth="1"/>
    <col min="7" max="7" width="24.42578125" style="274" customWidth="1"/>
    <col min="8" max="256" width="11.42578125" style="274"/>
    <col min="257" max="257" width="22.42578125" style="274" customWidth="1"/>
    <col min="258" max="258" width="37.85546875" style="274" customWidth="1"/>
    <col min="259" max="260" width="20.5703125" style="274" bestFit="1" customWidth="1"/>
    <col min="261" max="261" width="18.140625" style="274" customWidth="1"/>
    <col min="262" max="262" width="15.5703125" style="274" customWidth="1"/>
    <col min="263" max="263" width="24.42578125" style="274" customWidth="1"/>
    <col min="264" max="512" width="11.42578125" style="274"/>
    <col min="513" max="513" width="22.42578125" style="274" customWidth="1"/>
    <col min="514" max="514" width="37.85546875" style="274" customWidth="1"/>
    <col min="515" max="516" width="20.5703125" style="274" bestFit="1" customWidth="1"/>
    <col min="517" max="517" width="18.140625" style="274" customWidth="1"/>
    <col min="518" max="518" width="15.5703125" style="274" customWidth="1"/>
    <col min="519" max="519" width="24.42578125" style="274" customWidth="1"/>
    <col min="520" max="768" width="11.42578125" style="274"/>
    <col min="769" max="769" width="22.42578125" style="274" customWidth="1"/>
    <col min="770" max="770" width="37.85546875" style="274" customWidth="1"/>
    <col min="771" max="772" width="20.5703125" style="274" bestFit="1" customWidth="1"/>
    <col min="773" max="773" width="18.140625" style="274" customWidth="1"/>
    <col min="774" max="774" width="15.5703125" style="274" customWidth="1"/>
    <col min="775" max="775" width="24.42578125" style="274" customWidth="1"/>
    <col min="776" max="1024" width="11.42578125" style="274"/>
    <col min="1025" max="1025" width="22.42578125" style="274" customWidth="1"/>
    <col min="1026" max="1026" width="37.85546875" style="274" customWidth="1"/>
    <col min="1027" max="1028" width="20.5703125" style="274" bestFit="1" customWidth="1"/>
    <col min="1029" max="1029" width="18.140625" style="274" customWidth="1"/>
    <col min="1030" max="1030" width="15.5703125" style="274" customWidth="1"/>
    <col min="1031" max="1031" width="24.42578125" style="274" customWidth="1"/>
    <col min="1032" max="1280" width="11.42578125" style="274"/>
    <col min="1281" max="1281" width="22.42578125" style="274" customWidth="1"/>
    <col min="1282" max="1282" width="37.85546875" style="274" customWidth="1"/>
    <col min="1283" max="1284" width="20.5703125" style="274" bestFit="1" customWidth="1"/>
    <col min="1285" max="1285" width="18.140625" style="274" customWidth="1"/>
    <col min="1286" max="1286" width="15.5703125" style="274" customWidth="1"/>
    <col min="1287" max="1287" width="24.42578125" style="274" customWidth="1"/>
    <col min="1288" max="1536" width="11.42578125" style="274"/>
    <col min="1537" max="1537" width="22.42578125" style="274" customWidth="1"/>
    <col min="1538" max="1538" width="37.85546875" style="274" customWidth="1"/>
    <col min="1539" max="1540" width="20.5703125" style="274" bestFit="1" customWidth="1"/>
    <col min="1541" max="1541" width="18.140625" style="274" customWidth="1"/>
    <col min="1542" max="1542" width="15.5703125" style="274" customWidth="1"/>
    <col min="1543" max="1543" width="24.42578125" style="274" customWidth="1"/>
    <col min="1544" max="1792" width="11.42578125" style="274"/>
    <col min="1793" max="1793" width="22.42578125" style="274" customWidth="1"/>
    <col min="1794" max="1794" width="37.85546875" style="274" customWidth="1"/>
    <col min="1795" max="1796" width="20.5703125" style="274" bestFit="1" customWidth="1"/>
    <col min="1797" max="1797" width="18.140625" style="274" customWidth="1"/>
    <col min="1798" max="1798" width="15.5703125" style="274" customWidth="1"/>
    <col min="1799" max="1799" width="24.42578125" style="274" customWidth="1"/>
    <col min="1800" max="2048" width="11.42578125" style="274"/>
    <col min="2049" max="2049" width="22.42578125" style="274" customWidth="1"/>
    <col min="2050" max="2050" width="37.85546875" style="274" customWidth="1"/>
    <col min="2051" max="2052" width="20.5703125" style="274" bestFit="1" customWidth="1"/>
    <col min="2053" max="2053" width="18.140625" style="274" customWidth="1"/>
    <col min="2054" max="2054" width="15.5703125" style="274" customWidth="1"/>
    <col min="2055" max="2055" width="24.42578125" style="274" customWidth="1"/>
    <col min="2056" max="2304" width="11.42578125" style="274"/>
    <col min="2305" max="2305" width="22.42578125" style="274" customWidth="1"/>
    <col min="2306" max="2306" width="37.85546875" style="274" customWidth="1"/>
    <col min="2307" max="2308" width="20.5703125" style="274" bestFit="1" customWidth="1"/>
    <col min="2309" max="2309" width="18.140625" style="274" customWidth="1"/>
    <col min="2310" max="2310" width="15.5703125" style="274" customWidth="1"/>
    <col min="2311" max="2311" width="24.42578125" style="274" customWidth="1"/>
    <col min="2312" max="2560" width="11.42578125" style="274"/>
    <col min="2561" max="2561" width="22.42578125" style="274" customWidth="1"/>
    <col min="2562" max="2562" width="37.85546875" style="274" customWidth="1"/>
    <col min="2563" max="2564" width="20.5703125" style="274" bestFit="1" customWidth="1"/>
    <col min="2565" max="2565" width="18.140625" style="274" customWidth="1"/>
    <col min="2566" max="2566" width="15.5703125" style="274" customWidth="1"/>
    <col min="2567" max="2567" width="24.42578125" style="274" customWidth="1"/>
    <col min="2568" max="2816" width="11.42578125" style="274"/>
    <col min="2817" max="2817" width="22.42578125" style="274" customWidth="1"/>
    <col min="2818" max="2818" width="37.85546875" style="274" customWidth="1"/>
    <col min="2819" max="2820" width="20.5703125" style="274" bestFit="1" customWidth="1"/>
    <col min="2821" max="2821" width="18.140625" style="274" customWidth="1"/>
    <col min="2822" max="2822" width="15.5703125" style="274" customWidth="1"/>
    <col min="2823" max="2823" width="24.42578125" style="274" customWidth="1"/>
    <col min="2824" max="3072" width="11.42578125" style="274"/>
    <col min="3073" max="3073" width="22.42578125" style="274" customWidth="1"/>
    <col min="3074" max="3074" width="37.85546875" style="274" customWidth="1"/>
    <col min="3075" max="3076" width="20.5703125" style="274" bestFit="1" customWidth="1"/>
    <col min="3077" max="3077" width="18.140625" style="274" customWidth="1"/>
    <col min="3078" max="3078" width="15.5703125" style="274" customWidth="1"/>
    <col min="3079" max="3079" width="24.42578125" style="274" customWidth="1"/>
    <col min="3080" max="3328" width="11.42578125" style="274"/>
    <col min="3329" max="3329" width="22.42578125" style="274" customWidth="1"/>
    <col min="3330" max="3330" width="37.85546875" style="274" customWidth="1"/>
    <col min="3331" max="3332" width="20.5703125" style="274" bestFit="1" customWidth="1"/>
    <col min="3333" max="3333" width="18.140625" style="274" customWidth="1"/>
    <col min="3334" max="3334" width="15.5703125" style="274" customWidth="1"/>
    <col min="3335" max="3335" width="24.42578125" style="274" customWidth="1"/>
    <col min="3336" max="3584" width="11.42578125" style="274"/>
    <col min="3585" max="3585" width="22.42578125" style="274" customWidth="1"/>
    <col min="3586" max="3586" width="37.85546875" style="274" customWidth="1"/>
    <col min="3587" max="3588" width="20.5703125" style="274" bestFit="1" customWidth="1"/>
    <col min="3589" max="3589" width="18.140625" style="274" customWidth="1"/>
    <col min="3590" max="3590" width="15.5703125" style="274" customWidth="1"/>
    <col min="3591" max="3591" width="24.42578125" style="274" customWidth="1"/>
    <col min="3592" max="3840" width="11.42578125" style="274"/>
    <col min="3841" max="3841" width="22.42578125" style="274" customWidth="1"/>
    <col min="3842" max="3842" width="37.85546875" style="274" customWidth="1"/>
    <col min="3843" max="3844" width="20.5703125" style="274" bestFit="1" customWidth="1"/>
    <col min="3845" max="3845" width="18.140625" style="274" customWidth="1"/>
    <col min="3846" max="3846" width="15.5703125" style="274" customWidth="1"/>
    <col min="3847" max="3847" width="24.42578125" style="274" customWidth="1"/>
    <col min="3848" max="4096" width="11.42578125" style="274"/>
    <col min="4097" max="4097" width="22.42578125" style="274" customWidth="1"/>
    <col min="4098" max="4098" width="37.85546875" style="274" customWidth="1"/>
    <col min="4099" max="4100" width="20.5703125" style="274" bestFit="1" customWidth="1"/>
    <col min="4101" max="4101" width="18.140625" style="274" customWidth="1"/>
    <col min="4102" max="4102" width="15.5703125" style="274" customWidth="1"/>
    <col min="4103" max="4103" width="24.42578125" style="274" customWidth="1"/>
    <col min="4104" max="4352" width="11.42578125" style="274"/>
    <col min="4353" max="4353" width="22.42578125" style="274" customWidth="1"/>
    <col min="4354" max="4354" width="37.85546875" style="274" customWidth="1"/>
    <col min="4355" max="4356" width="20.5703125" style="274" bestFit="1" customWidth="1"/>
    <col min="4357" max="4357" width="18.140625" style="274" customWidth="1"/>
    <col min="4358" max="4358" width="15.5703125" style="274" customWidth="1"/>
    <col min="4359" max="4359" width="24.42578125" style="274" customWidth="1"/>
    <col min="4360" max="4608" width="11.42578125" style="274"/>
    <col min="4609" max="4609" width="22.42578125" style="274" customWidth="1"/>
    <col min="4610" max="4610" width="37.85546875" style="274" customWidth="1"/>
    <col min="4611" max="4612" width="20.5703125" style="274" bestFit="1" customWidth="1"/>
    <col min="4613" max="4613" width="18.140625" style="274" customWidth="1"/>
    <col min="4614" max="4614" width="15.5703125" style="274" customWidth="1"/>
    <col min="4615" max="4615" width="24.42578125" style="274" customWidth="1"/>
    <col min="4616" max="4864" width="11.42578125" style="274"/>
    <col min="4865" max="4865" width="22.42578125" style="274" customWidth="1"/>
    <col min="4866" max="4866" width="37.85546875" style="274" customWidth="1"/>
    <col min="4867" max="4868" width="20.5703125" style="274" bestFit="1" customWidth="1"/>
    <col min="4869" max="4869" width="18.140625" style="274" customWidth="1"/>
    <col min="4870" max="4870" width="15.5703125" style="274" customWidth="1"/>
    <col min="4871" max="4871" width="24.42578125" style="274" customWidth="1"/>
    <col min="4872" max="5120" width="11.42578125" style="274"/>
    <col min="5121" max="5121" width="22.42578125" style="274" customWidth="1"/>
    <col min="5122" max="5122" width="37.85546875" style="274" customWidth="1"/>
    <col min="5123" max="5124" width="20.5703125" style="274" bestFit="1" customWidth="1"/>
    <col min="5125" max="5125" width="18.140625" style="274" customWidth="1"/>
    <col min="5126" max="5126" width="15.5703125" style="274" customWidth="1"/>
    <col min="5127" max="5127" width="24.42578125" style="274" customWidth="1"/>
    <col min="5128" max="5376" width="11.42578125" style="274"/>
    <col min="5377" max="5377" width="22.42578125" style="274" customWidth="1"/>
    <col min="5378" max="5378" width="37.85546875" style="274" customWidth="1"/>
    <col min="5379" max="5380" width="20.5703125" style="274" bestFit="1" customWidth="1"/>
    <col min="5381" max="5381" width="18.140625" style="274" customWidth="1"/>
    <col min="5382" max="5382" width="15.5703125" style="274" customWidth="1"/>
    <col min="5383" max="5383" width="24.42578125" style="274" customWidth="1"/>
    <col min="5384" max="5632" width="11.42578125" style="274"/>
    <col min="5633" max="5633" width="22.42578125" style="274" customWidth="1"/>
    <col min="5634" max="5634" width="37.85546875" style="274" customWidth="1"/>
    <col min="5635" max="5636" width="20.5703125" style="274" bestFit="1" customWidth="1"/>
    <col min="5637" max="5637" width="18.140625" style="274" customWidth="1"/>
    <col min="5638" max="5638" width="15.5703125" style="274" customWidth="1"/>
    <col min="5639" max="5639" width="24.42578125" style="274" customWidth="1"/>
    <col min="5640" max="5888" width="11.42578125" style="274"/>
    <col min="5889" max="5889" width="22.42578125" style="274" customWidth="1"/>
    <col min="5890" max="5890" width="37.85546875" style="274" customWidth="1"/>
    <col min="5891" max="5892" width="20.5703125" style="274" bestFit="1" customWidth="1"/>
    <col min="5893" max="5893" width="18.140625" style="274" customWidth="1"/>
    <col min="5894" max="5894" width="15.5703125" style="274" customWidth="1"/>
    <col min="5895" max="5895" width="24.42578125" style="274" customWidth="1"/>
    <col min="5896" max="6144" width="11.42578125" style="274"/>
    <col min="6145" max="6145" width="22.42578125" style="274" customWidth="1"/>
    <col min="6146" max="6146" width="37.85546875" style="274" customWidth="1"/>
    <col min="6147" max="6148" width="20.5703125" style="274" bestFit="1" customWidth="1"/>
    <col min="6149" max="6149" width="18.140625" style="274" customWidth="1"/>
    <col min="6150" max="6150" width="15.5703125" style="274" customWidth="1"/>
    <col min="6151" max="6151" width="24.42578125" style="274" customWidth="1"/>
    <col min="6152" max="6400" width="11.42578125" style="274"/>
    <col min="6401" max="6401" width="22.42578125" style="274" customWidth="1"/>
    <col min="6402" max="6402" width="37.85546875" style="274" customWidth="1"/>
    <col min="6403" max="6404" width="20.5703125" style="274" bestFit="1" customWidth="1"/>
    <col min="6405" max="6405" width="18.140625" style="274" customWidth="1"/>
    <col min="6406" max="6406" width="15.5703125" style="274" customWidth="1"/>
    <col min="6407" max="6407" width="24.42578125" style="274" customWidth="1"/>
    <col min="6408" max="6656" width="11.42578125" style="274"/>
    <col min="6657" max="6657" width="22.42578125" style="274" customWidth="1"/>
    <col min="6658" max="6658" width="37.85546875" style="274" customWidth="1"/>
    <col min="6659" max="6660" width="20.5703125" style="274" bestFit="1" customWidth="1"/>
    <col min="6661" max="6661" width="18.140625" style="274" customWidth="1"/>
    <col min="6662" max="6662" width="15.5703125" style="274" customWidth="1"/>
    <col min="6663" max="6663" width="24.42578125" style="274" customWidth="1"/>
    <col min="6664" max="6912" width="11.42578125" style="274"/>
    <col min="6913" max="6913" width="22.42578125" style="274" customWidth="1"/>
    <col min="6914" max="6914" width="37.85546875" style="274" customWidth="1"/>
    <col min="6915" max="6916" width="20.5703125" style="274" bestFit="1" customWidth="1"/>
    <col min="6917" max="6917" width="18.140625" style="274" customWidth="1"/>
    <col min="6918" max="6918" width="15.5703125" style="274" customWidth="1"/>
    <col min="6919" max="6919" width="24.42578125" style="274" customWidth="1"/>
    <col min="6920" max="7168" width="11.42578125" style="274"/>
    <col min="7169" max="7169" width="22.42578125" style="274" customWidth="1"/>
    <col min="7170" max="7170" width="37.85546875" style="274" customWidth="1"/>
    <col min="7171" max="7172" width="20.5703125" style="274" bestFit="1" customWidth="1"/>
    <col min="7173" max="7173" width="18.140625" style="274" customWidth="1"/>
    <col min="7174" max="7174" width="15.5703125" style="274" customWidth="1"/>
    <col min="7175" max="7175" width="24.42578125" style="274" customWidth="1"/>
    <col min="7176" max="7424" width="11.42578125" style="274"/>
    <col min="7425" max="7425" width="22.42578125" style="274" customWidth="1"/>
    <col min="7426" max="7426" width="37.85546875" style="274" customWidth="1"/>
    <col min="7427" max="7428" width="20.5703125" style="274" bestFit="1" customWidth="1"/>
    <col min="7429" max="7429" width="18.140625" style="274" customWidth="1"/>
    <col min="7430" max="7430" width="15.5703125" style="274" customWidth="1"/>
    <col min="7431" max="7431" width="24.42578125" style="274" customWidth="1"/>
    <col min="7432" max="7680" width="11.42578125" style="274"/>
    <col min="7681" max="7681" width="22.42578125" style="274" customWidth="1"/>
    <col min="7682" max="7682" width="37.85546875" style="274" customWidth="1"/>
    <col min="7683" max="7684" width="20.5703125" style="274" bestFit="1" customWidth="1"/>
    <col min="7685" max="7685" width="18.140625" style="274" customWidth="1"/>
    <col min="7686" max="7686" width="15.5703125" style="274" customWidth="1"/>
    <col min="7687" max="7687" width="24.42578125" style="274" customWidth="1"/>
    <col min="7688" max="7936" width="11.42578125" style="274"/>
    <col min="7937" max="7937" width="22.42578125" style="274" customWidth="1"/>
    <col min="7938" max="7938" width="37.85546875" style="274" customWidth="1"/>
    <col min="7939" max="7940" width="20.5703125" style="274" bestFit="1" customWidth="1"/>
    <col min="7941" max="7941" width="18.140625" style="274" customWidth="1"/>
    <col min="7942" max="7942" width="15.5703125" style="274" customWidth="1"/>
    <col min="7943" max="7943" width="24.42578125" style="274" customWidth="1"/>
    <col min="7944" max="8192" width="11.42578125" style="274"/>
    <col min="8193" max="8193" width="22.42578125" style="274" customWidth="1"/>
    <col min="8194" max="8194" width="37.85546875" style="274" customWidth="1"/>
    <col min="8195" max="8196" width="20.5703125" style="274" bestFit="1" customWidth="1"/>
    <col min="8197" max="8197" width="18.140625" style="274" customWidth="1"/>
    <col min="8198" max="8198" width="15.5703125" style="274" customWidth="1"/>
    <col min="8199" max="8199" width="24.42578125" style="274" customWidth="1"/>
    <col min="8200" max="8448" width="11.42578125" style="274"/>
    <col min="8449" max="8449" width="22.42578125" style="274" customWidth="1"/>
    <col min="8450" max="8450" width="37.85546875" style="274" customWidth="1"/>
    <col min="8451" max="8452" width="20.5703125" style="274" bestFit="1" customWidth="1"/>
    <col min="8453" max="8453" width="18.140625" style="274" customWidth="1"/>
    <col min="8454" max="8454" width="15.5703125" style="274" customWidth="1"/>
    <col min="8455" max="8455" width="24.42578125" style="274" customWidth="1"/>
    <col min="8456" max="8704" width="11.42578125" style="274"/>
    <col min="8705" max="8705" width="22.42578125" style="274" customWidth="1"/>
    <col min="8706" max="8706" width="37.85546875" style="274" customWidth="1"/>
    <col min="8707" max="8708" width="20.5703125" style="274" bestFit="1" customWidth="1"/>
    <col min="8709" max="8709" width="18.140625" style="274" customWidth="1"/>
    <col min="8710" max="8710" width="15.5703125" style="274" customWidth="1"/>
    <col min="8711" max="8711" width="24.42578125" style="274" customWidth="1"/>
    <col min="8712" max="8960" width="11.42578125" style="274"/>
    <col min="8961" max="8961" width="22.42578125" style="274" customWidth="1"/>
    <col min="8962" max="8962" width="37.85546875" style="274" customWidth="1"/>
    <col min="8963" max="8964" width="20.5703125" style="274" bestFit="1" customWidth="1"/>
    <col min="8965" max="8965" width="18.140625" style="274" customWidth="1"/>
    <col min="8966" max="8966" width="15.5703125" style="274" customWidth="1"/>
    <col min="8967" max="8967" width="24.42578125" style="274" customWidth="1"/>
    <col min="8968" max="9216" width="11.42578125" style="274"/>
    <col min="9217" max="9217" width="22.42578125" style="274" customWidth="1"/>
    <col min="9218" max="9218" width="37.85546875" style="274" customWidth="1"/>
    <col min="9219" max="9220" width="20.5703125" style="274" bestFit="1" customWidth="1"/>
    <col min="9221" max="9221" width="18.140625" style="274" customWidth="1"/>
    <col min="9222" max="9222" width="15.5703125" style="274" customWidth="1"/>
    <col min="9223" max="9223" width="24.42578125" style="274" customWidth="1"/>
    <col min="9224" max="9472" width="11.42578125" style="274"/>
    <col min="9473" max="9473" width="22.42578125" style="274" customWidth="1"/>
    <col min="9474" max="9474" width="37.85546875" style="274" customWidth="1"/>
    <col min="9475" max="9476" width="20.5703125" style="274" bestFit="1" customWidth="1"/>
    <col min="9477" max="9477" width="18.140625" style="274" customWidth="1"/>
    <col min="9478" max="9478" width="15.5703125" style="274" customWidth="1"/>
    <col min="9479" max="9479" width="24.42578125" style="274" customWidth="1"/>
    <col min="9480" max="9728" width="11.42578125" style="274"/>
    <col min="9729" max="9729" width="22.42578125" style="274" customWidth="1"/>
    <col min="9730" max="9730" width="37.85546875" style="274" customWidth="1"/>
    <col min="9731" max="9732" width="20.5703125" style="274" bestFit="1" customWidth="1"/>
    <col min="9733" max="9733" width="18.140625" style="274" customWidth="1"/>
    <col min="9734" max="9734" width="15.5703125" style="274" customWidth="1"/>
    <col min="9735" max="9735" width="24.42578125" style="274" customWidth="1"/>
    <col min="9736" max="9984" width="11.42578125" style="274"/>
    <col min="9985" max="9985" width="22.42578125" style="274" customWidth="1"/>
    <col min="9986" max="9986" width="37.85546875" style="274" customWidth="1"/>
    <col min="9987" max="9988" width="20.5703125" style="274" bestFit="1" customWidth="1"/>
    <col min="9989" max="9989" width="18.140625" style="274" customWidth="1"/>
    <col min="9990" max="9990" width="15.5703125" style="274" customWidth="1"/>
    <col min="9991" max="9991" width="24.42578125" style="274" customWidth="1"/>
    <col min="9992" max="10240" width="11.42578125" style="274"/>
    <col min="10241" max="10241" width="22.42578125" style="274" customWidth="1"/>
    <col min="10242" max="10242" width="37.85546875" style="274" customWidth="1"/>
    <col min="10243" max="10244" width="20.5703125" style="274" bestFit="1" customWidth="1"/>
    <col min="10245" max="10245" width="18.140625" style="274" customWidth="1"/>
    <col min="10246" max="10246" width="15.5703125" style="274" customWidth="1"/>
    <col min="10247" max="10247" width="24.42578125" style="274" customWidth="1"/>
    <col min="10248" max="10496" width="11.42578125" style="274"/>
    <col min="10497" max="10497" width="22.42578125" style="274" customWidth="1"/>
    <col min="10498" max="10498" width="37.85546875" style="274" customWidth="1"/>
    <col min="10499" max="10500" width="20.5703125" style="274" bestFit="1" customWidth="1"/>
    <col min="10501" max="10501" width="18.140625" style="274" customWidth="1"/>
    <col min="10502" max="10502" width="15.5703125" style="274" customWidth="1"/>
    <col min="10503" max="10503" width="24.42578125" style="274" customWidth="1"/>
    <col min="10504" max="10752" width="11.42578125" style="274"/>
    <col min="10753" max="10753" width="22.42578125" style="274" customWidth="1"/>
    <col min="10754" max="10754" width="37.85546875" style="274" customWidth="1"/>
    <col min="10755" max="10756" width="20.5703125" style="274" bestFit="1" customWidth="1"/>
    <col min="10757" max="10757" width="18.140625" style="274" customWidth="1"/>
    <col min="10758" max="10758" width="15.5703125" style="274" customWidth="1"/>
    <col min="10759" max="10759" width="24.42578125" style="274" customWidth="1"/>
    <col min="10760" max="11008" width="11.42578125" style="274"/>
    <col min="11009" max="11009" width="22.42578125" style="274" customWidth="1"/>
    <col min="11010" max="11010" width="37.85546875" style="274" customWidth="1"/>
    <col min="11011" max="11012" width="20.5703125" style="274" bestFit="1" customWidth="1"/>
    <col min="11013" max="11013" width="18.140625" style="274" customWidth="1"/>
    <col min="11014" max="11014" width="15.5703125" style="274" customWidth="1"/>
    <col min="11015" max="11015" width="24.42578125" style="274" customWidth="1"/>
    <col min="11016" max="11264" width="11.42578125" style="274"/>
    <col min="11265" max="11265" width="22.42578125" style="274" customWidth="1"/>
    <col min="11266" max="11266" width="37.85546875" style="274" customWidth="1"/>
    <col min="11267" max="11268" width="20.5703125" style="274" bestFit="1" customWidth="1"/>
    <col min="11269" max="11269" width="18.140625" style="274" customWidth="1"/>
    <col min="11270" max="11270" width="15.5703125" style="274" customWidth="1"/>
    <col min="11271" max="11271" width="24.42578125" style="274" customWidth="1"/>
    <col min="11272" max="11520" width="11.42578125" style="274"/>
    <col min="11521" max="11521" width="22.42578125" style="274" customWidth="1"/>
    <col min="11522" max="11522" width="37.85546875" style="274" customWidth="1"/>
    <col min="11523" max="11524" width="20.5703125" style="274" bestFit="1" customWidth="1"/>
    <col min="11525" max="11525" width="18.140625" style="274" customWidth="1"/>
    <col min="11526" max="11526" width="15.5703125" style="274" customWidth="1"/>
    <col min="11527" max="11527" width="24.42578125" style="274" customWidth="1"/>
    <col min="11528" max="11776" width="11.42578125" style="274"/>
    <col min="11777" max="11777" width="22.42578125" style="274" customWidth="1"/>
    <col min="11778" max="11778" width="37.85546875" style="274" customWidth="1"/>
    <col min="11779" max="11780" width="20.5703125" style="274" bestFit="1" customWidth="1"/>
    <col min="11781" max="11781" width="18.140625" style="274" customWidth="1"/>
    <col min="11782" max="11782" width="15.5703125" style="274" customWidth="1"/>
    <col min="11783" max="11783" width="24.42578125" style="274" customWidth="1"/>
    <col min="11784" max="12032" width="11.42578125" style="274"/>
    <col min="12033" max="12033" width="22.42578125" style="274" customWidth="1"/>
    <col min="12034" max="12034" width="37.85546875" style="274" customWidth="1"/>
    <col min="12035" max="12036" width="20.5703125" style="274" bestFit="1" customWidth="1"/>
    <col min="12037" max="12037" width="18.140625" style="274" customWidth="1"/>
    <col min="12038" max="12038" width="15.5703125" style="274" customWidth="1"/>
    <col min="12039" max="12039" width="24.42578125" style="274" customWidth="1"/>
    <col min="12040" max="12288" width="11.42578125" style="274"/>
    <col min="12289" max="12289" width="22.42578125" style="274" customWidth="1"/>
    <col min="12290" max="12290" width="37.85546875" style="274" customWidth="1"/>
    <col min="12291" max="12292" width="20.5703125" style="274" bestFit="1" customWidth="1"/>
    <col min="12293" max="12293" width="18.140625" style="274" customWidth="1"/>
    <col min="12294" max="12294" width="15.5703125" style="274" customWidth="1"/>
    <col min="12295" max="12295" width="24.42578125" style="274" customWidth="1"/>
    <col min="12296" max="12544" width="11.42578125" style="274"/>
    <col min="12545" max="12545" width="22.42578125" style="274" customWidth="1"/>
    <col min="12546" max="12546" width="37.85546875" style="274" customWidth="1"/>
    <col min="12547" max="12548" width="20.5703125" style="274" bestFit="1" customWidth="1"/>
    <col min="12549" max="12549" width="18.140625" style="274" customWidth="1"/>
    <col min="12550" max="12550" width="15.5703125" style="274" customWidth="1"/>
    <col min="12551" max="12551" width="24.42578125" style="274" customWidth="1"/>
    <col min="12552" max="12800" width="11.42578125" style="274"/>
    <col min="12801" max="12801" width="22.42578125" style="274" customWidth="1"/>
    <col min="12802" max="12802" width="37.85546875" style="274" customWidth="1"/>
    <col min="12803" max="12804" width="20.5703125" style="274" bestFit="1" customWidth="1"/>
    <col min="12805" max="12805" width="18.140625" style="274" customWidth="1"/>
    <col min="12806" max="12806" width="15.5703125" style="274" customWidth="1"/>
    <col min="12807" max="12807" width="24.42578125" style="274" customWidth="1"/>
    <col min="12808" max="13056" width="11.42578125" style="274"/>
    <col min="13057" max="13057" width="22.42578125" style="274" customWidth="1"/>
    <col min="13058" max="13058" width="37.85546875" style="274" customWidth="1"/>
    <col min="13059" max="13060" width="20.5703125" style="274" bestFit="1" customWidth="1"/>
    <col min="13061" max="13061" width="18.140625" style="274" customWidth="1"/>
    <col min="13062" max="13062" width="15.5703125" style="274" customWidth="1"/>
    <col min="13063" max="13063" width="24.42578125" style="274" customWidth="1"/>
    <col min="13064" max="13312" width="11.42578125" style="274"/>
    <col min="13313" max="13313" width="22.42578125" style="274" customWidth="1"/>
    <col min="13314" max="13314" width="37.85546875" style="274" customWidth="1"/>
    <col min="13315" max="13316" width="20.5703125" style="274" bestFit="1" customWidth="1"/>
    <col min="13317" max="13317" width="18.140625" style="274" customWidth="1"/>
    <col min="13318" max="13318" width="15.5703125" style="274" customWidth="1"/>
    <col min="13319" max="13319" width="24.42578125" style="274" customWidth="1"/>
    <col min="13320" max="13568" width="11.42578125" style="274"/>
    <col min="13569" max="13569" width="22.42578125" style="274" customWidth="1"/>
    <col min="13570" max="13570" width="37.85546875" style="274" customWidth="1"/>
    <col min="13571" max="13572" width="20.5703125" style="274" bestFit="1" customWidth="1"/>
    <col min="13573" max="13573" width="18.140625" style="274" customWidth="1"/>
    <col min="13574" max="13574" width="15.5703125" style="274" customWidth="1"/>
    <col min="13575" max="13575" width="24.42578125" style="274" customWidth="1"/>
    <col min="13576" max="13824" width="11.42578125" style="274"/>
    <col min="13825" max="13825" width="22.42578125" style="274" customWidth="1"/>
    <col min="13826" max="13826" width="37.85546875" style="274" customWidth="1"/>
    <col min="13827" max="13828" width="20.5703125" style="274" bestFit="1" customWidth="1"/>
    <col min="13829" max="13829" width="18.140625" style="274" customWidth="1"/>
    <col min="13830" max="13830" width="15.5703125" style="274" customWidth="1"/>
    <col min="13831" max="13831" width="24.42578125" style="274" customWidth="1"/>
    <col min="13832" max="14080" width="11.42578125" style="274"/>
    <col min="14081" max="14081" width="22.42578125" style="274" customWidth="1"/>
    <col min="14082" max="14082" width="37.85546875" style="274" customWidth="1"/>
    <col min="14083" max="14084" width="20.5703125" style="274" bestFit="1" customWidth="1"/>
    <col min="14085" max="14085" width="18.140625" style="274" customWidth="1"/>
    <col min="14086" max="14086" width="15.5703125" style="274" customWidth="1"/>
    <col min="14087" max="14087" width="24.42578125" style="274" customWidth="1"/>
    <col min="14088" max="14336" width="11.42578125" style="274"/>
    <col min="14337" max="14337" width="22.42578125" style="274" customWidth="1"/>
    <col min="14338" max="14338" width="37.85546875" style="274" customWidth="1"/>
    <col min="14339" max="14340" width="20.5703125" style="274" bestFit="1" customWidth="1"/>
    <col min="14341" max="14341" width="18.140625" style="274" customWidth="1"/>
    <col min="14342" max="14342" width="15.5703125" style="274" customWidth="1"/>
    <col min="14343" max="14343" width="24.42578125" style="274" customWidth="1"/>
    <col min="14344" max="14592" width="11.42578125" style="274"/>
    <col min="14593" max="14593" width="22.42578125" style="274" customWidth="1"/>
    <col min="14594" max="14594" width="37.85546875" style="274" customWidth="1"/>
    <col min="14595" max="14596" width="20.5703125" style="274" bestFit="1" customWidth="1"/>
    <col min="14597" max="14597" width="18.140625" style="274" customWidth="1"/>
    <col min="14598" max="14598" width="15.5703125" style="274" customWidth="1"/>
    <col min="14599" max="14599" width="24.42578125" style="274" customWidth="1"/>
    <col min="14600" max="14848" width="11.42578125" style="274"/>
    <col min="14849" max="14849" width="22.42578125" style="274" customWidth="1"/>
    <col min="14850" max="14850" width="37.85546875" style="274" customWidth="1"/>
    <col min="14851" max="14852" width="20.5703125" style="274" bestFit="1" customWidth="1"/>
    <col min="14853" max="14853" width="18.140625" style="274" customWidth="1"/>
    <col min="14854" max="14854" width="15.5703125" style="274" customWidth="1"/>
    <col min="14855" max="14855" width="24.42578125" style="274" customWidth="1"/>
    <col min="14856" max="15104" width="11.42578125" style="274"/>
    <col min="15105" max="15105" width="22.42578125" style="274" customWidth="1"/>
    <col min="15106" max="15106" width="37.85546875" style="274" customWidth="1"/>
    <col min="15107" max="15108" width="20.5703125" style="274" bestFit="1" customWidth="1"/>
    <col min="15109" max="15109" width="18.140625" style="274" customWidth="1"/>
    <col min="15110" max="15110" width="15.5703125" style="274" customWidth="1"/>
    <col min="15111" max="15111" width="24.42578125" style="274" customWidth="1"/>
    <col min="15112" max="15360" width="11.42578125" style="274"/>
    <col min="15361" max="15361" width="22.42578125" style="274" customWidth="1"/>
    <col min="15362" max="15362" width="37.85546875" style="274" customWidth="1"/>
    <col min="15363" max="15364" width="20.5703125" style="274" bestFit="1" customWidth="1"/>
    <col min="15365" max="15365" width="18.140625" style="274" customWidth="1"/>
    <col min="15366" max="15366" width="15.5703125" style="274" customWidth="1"/>
    <col min="15367" max="15367" width="24.42578125" style="274" customWidth="1"/>
    <col min="15368" max="15616" width="11.42578125" style="274"/>
    <col min="15617" max="15617" width="22.42578125" style="274" customWidth="1"/>
    <col min="15618" max="15618" width="37.85546875" style="274" customWidth="1"/>
    <col min="15619" max="15620" width="20.5703125" style="274" bestFit="1" customWidth="1"/>
    <col min="15621" max="15621" width="18.140625" style="274" customWidth="1"/>
    <col min="15622" max="15622" width="15.5703125" style="274" customWidth="1"/>
    <col min="15623" max="15623" width="24.42578125" style="274" customWidth="1"/>
    <col min="15624" max="15872" width="11.42578125" style="274"/>
    <col min="15873" max="15873" width="22.42578125" style="274" customWidth="1"/>
    <col min="15874" max="15874" width="37.85546875" style="274" customWidth="1"/>
    <col min="15875" max="15876" width="20.5703125" style="274" bestFit="1" customWidth="1"/>
    <col min="15877" max="15877" width="18.140625" style="274" customWidth="1"/>
    <col min="15878" max="15878" width="15.5703125" style="274" customWidth="1"/>
    <col min="15879" max="15879" width="24.42578125" style="274" customWidth="1"/>
    <col min="15880" max="16128" width="11.42578125" style="274"/>
    <col min="16129" max="16129" width="22.42578125" style="274" customWidth="1"/>
    <col min="16130" max="16130" width="37.85546875" style="274" customWidth="1"/>
    <col min="16131" max="16132" width="20.5703125" style="274" bestFit="1" customWidth="1"/>
    <col min="16133" max="16133" width="18.140625" style="274" customWidth="1"/>
    <col min="16134" max="16134" width="15.5703125" style="274" customWidth="1"/>
    <col min="16135" max="16135" width="24.42578125" style="274" customWidth="1"/>
    <col min="16136" max="16384" width="11.42578125" style="274"/>
  </cols>
  <sheetData>
    <row r="1" spans="1:7" s="41" customFormat="1" ht="11.25" customHeight="1">
      <c r="A1" s="71" t="s">
        <v>43</v>
      </c>
      <c r="B1" s="71"/>
      <c r="C1" s="42"/>
      <c r="D1" s="42"/>
      <c r="E1" s="42"/>
      <c r="F1" s="101"/>
      <c r="G1" s="7" t="s">
        <v>44</v>
      </c>
    </row>
    <row r="2" spans="1:7" s="41" customFormat="1" ht="11.25" customHeight="1">
      <c r="A2" s="71" t="s">
        <v>1546</v>
      </c>
      <c r="B2" s="71"/>
      <c r="C2" s="42"/>
      <c r="D2" s="42"/>
      <c r="E2" s="42"/>
    </row>
    <row r="3" spans="1:7" s="41" customFormat="1">
      <c r="C3" s="42"/>
      <c r="D3" s="42"/>
      <c r="E3" s="42"/>
    </row>
    <row r="4" spans="1:7" s="81" customFormat="1">
      <c r="C4" s="80"/>
      <c r="D4" s="80"/>
      <c r="E4" s="80"/>
    </row>
    <row r="5" spans="1:7" s="41" customFormat="1" ht="11.25" customHeight="1">
      <c r="A5" s="10" t="s">
        <v>139</v>
      </c>
      <c r="B5" s="10"/>
      <c r="C5" s="42"/>
      <c r="D5" s="80"/>
      <c r="E5" s="80"/>
      <c r="F5" s="81"/>
      <c r="G5" s="51"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customFormat="1" ht="23.25">
      <c r="A8" s="150" t="s">
        <v>2568</v>
      </c>
      <c r="B8" s="150" t="s">
        <v>2569</v>
      </c>
      <c r="C8" s="165">
        <v>216450</v>
      </c>
      <c r="D8" s="165">
        <v>216450</v>
      </c>
      <c r="E8" s="165">
        <v>0</v>
      </c>
      <c r="F8" s="172" t="s">
        <v>2570</v>
      </c>
      <c r="G8" s="172" t="s">
        <v>1304</v>
      </c>
    </row>
    <row r="9" spans="1:7">
      <c r="A9" s="169"/>
      <c r="B9" s="169" t="s">
        <v>1365</v>
      </c>
      <c r="C9" s="142">
        <f>SUM(C8:C8)</f>
        <v>216450</v>
      </c>
      <c r="D9" s="142">
        <f>SUM(D8:D8)</f>
        <v>216450</v>
      </c>
      <c r="E9" s="145">
        <f>SUM(E8:E8)</f>
        <v>0</v>
      </c>
      <c r="F9" s="169"/>
      <c r="G9" s="169"/>
    </row>
  </sheetData>
  <dataValidations count="7">
    <dataValidation allowBlank="1" showInputMessage="1" showErrorMessage="1" prompt="Importe final del periodo que corresponde la cuenta pública presentada (mensual:  enero, febrero, marzo, etc.; trimestral: 1er, 2do, 3ro. o 4to.)."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Variación (aumento o disminución) del patrimonio en el periodo, (diferencia entre saldo final y el saldo inicial)."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 allowBlank="1" showInputMessage="1" showErrorMessage="1" prompt="Saldo al 31 de diciembre del año anterior a la cuenta pública que se presenta."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Tipo de patrimonio clasificado de acuerdo al Plan de Cuentas emitido por el CONAC: Aportaciones, Donaciones de Capital y/o Actualización de la Hacienda Pública/Patrimonio."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dataValidation allowBlank="1" showInputMessage="1" showErrorMessage="1" prompt="Procedencia de los recursos: Estatal o Municipal."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dataValidations>
  <pageMargins left="0.70866141732283472" right="0.70866141732283472" top="0.74803149606299213" bottom="0.74803149606299213" header="0.31496062992125984" footer="0.31496062992125984"/>
  <pageSetup scale="7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zoomScaleNormal="100" zoomScaleSheetLayoutView="100" workbookViewId="0">
      <selection activeCell="C11" sqref="C11"/>
    </sheetView>
  </sheetViews>
  <sheetFormatPr baseColWidth="10" defaultRowHeight="11.25"/>
  <cols>
    <col min="1" max="1" width="22.42578125" style="274" customWidth="1"/>
    <col min="2" max="2" width="39.85546875" style="274" customWidth="1"/>
    <col min="3" max="4" width="18.28515625" style="9" bestFit="1" customWidth="1"/>
    <col min="5" max="5" width="24.28515625" style="9" customWidth="1"/>
    <col min="6" max="6" width="25.140625" style="274" customWidth="1"/>
    <col min="7" max="256" width="11.42578125" style="274"/>
    <col min="257" max="257" width="22.42578125" style="274" customWidth="1"/>
    <col min="258" max="258" width="39.85546875" style="274" customWidth="1"/>
    <col min="259" max="260" width="18.28515625" style="274" bestFit="1" customWidth="1"/>
    <col min="261" max="261" width="24.28515625" style="274" customWidth="1"/>
    <col min="262" max="262" width="25.140625" style="274" customWidth="1"/>
    <col min="263" max="512" width="11.42578125" style="274"/>
    <col min="513" max="513" width="22.42578125" style="274" customWidth="1"/>
    <col min="514" max="514" width="39.85546875" style="274" customWidth="1"/>
    <col min="515" max="516" width="18.28515625" style="274" bestFit="1" customWidth="1"/>
    <col min="517" max="517" width="24.28515625" style="274" customWidth="1"/>
    <col min="518" max="518" width="25.140625" style="274" customWidth="1"/>
    <col min="519" max="768" width="11.42578125" style="274"/>
    <col min="769" max="769" width="22.42578125" style="274" customWidth="1"/>
    <col min="770" max="770" width="39.85546875" style="274" customWidth="1"/>
    <col min="771" max="772" width="18.28515625" style="274" bestFit="1" customWidth="1"/>
    <col min="773" max="773" width="24.28515625" style="274" customWidth="1"/>
    <col min="774" max="774" width="25.140625" style="274" customWidth="1"/>
    <col min="775" max="1024" width="11.42578125" style="274"/>
    <col min="1025" max="1025" width="22.42578125" style="274" customWidth="1"/>
    <col min="1026" max="1026" width="39.85546875" style="274" customWidth="1"/>
    <col min="1027" max="1028" width="18.28515625" style="274" bestFit="1" customWidth="1"/>
    <col min="1029" max="1029" width="24.28515625" style="274" customWidth="1"/>
    <col min="1030" max="1030" width="25.140625" style="274" customWidth="1"/>
    <col min="1031" max="1280" width="11.42578125" style="274"/>
    <col min="1281" max="1281" width="22.42578125" style="274" customWidth="1"/>
    <col min="1282" max="1282" width="39.85546875" style="274" customWidth="1"/>
    <col min="1283" max="1284" width="18.28515625" style="274" bestFit="1" customWidth="1"/>
    <col min="1285" max="1285" width="24.28515625" style="274" customWidth="1"/>
    <col min="1286" max="1286" width="25.140625" style="274" customWidth="1"/>
    <col min="1287" max="1536" width="11.42578125" style="274"/>
    <col min="1537" max="1537" width="22.42578125" style="274" customWidth="1"/>
    <col min="1538" max="1538" width="39.85546875" style="274" customWidth="1"/>
    <col min="1539" max="1540" width="18.28515625" style="274" bestFit="1" customWidth="1"/>
    <col min="1541" max="1541" width="24.28515625" style="274" customWidth="1"/>
    <col min="1542" max="1542" width="25.140625" style="274" customWidth="1"/>
    <col min="1543" max="1792" width="11.42578125" style="274"/>
    <col min="1793" max="1793" width="22.42578125" style="274" customWidth="1"/>
    <col min="1794" max="1794" width="39.85546875" style="274" customWidth="1"/>
    <col min="1795" max="1796" width="18.28515625" style="274" bestFit="1" customWidth="1"/>
    <col min="1797" max="1797" width="24.28515625" style="274" customWidth="1"/>
    <col min="1798" max="1798" width="25.140625" style="274" customWidth="1"/>
    <col min="1799" max="2048" width="11.42578125" style="274"/>
    <col min="2049" max="2049" width="22.42578125" style="274" customWidth="1"/>
    <col min="2050" max="2050" width="39.85546875" style="274" customWidth="1"/>
    <col min="2051" max="2052" width="18.28515625" style="274" bestFit="1" customWidth="1"/>
    <col min="2053" max="2053" width="24.28515625" style="274" customWidth="1"/>
    <col min="2054" max="2054" width="25.140625" style="274" customWidth="1"/>
    <col min="2055" max="2304" width="11.42578125" style="274"/>
    <col min="2305" max="2305" width="22.42578125" style="274" customWidth="1"/>
    <col min="2306" max="2306" width="39.85546875" style="274" customWidth="1"/>
    <col min="2307" max="2308" width="18.28515625" style="274" bestFit="1" customWidth="1"/>
    <col min="2309" max="2309" width="24.28515625" style="274" customWidth="1"/>
    <col min="2310" max="2310" width="25.140625" style="274" customWidth="1"/>
    <col min="2311" max="2560" width="11.42578125" style="274"/>
    <col min="2561" max="2561" width="22.42578125" style="274" customWidth="1"/>
    <col min="2562" max="2562" width="39.85546875" style="274" customWidth="1"/>
    <col min="2563" max="2564" width="18.28515625" style="274" bestFit="1" customWidth="1"/>
    <col min="2565" max="2565" width="24.28515625" style="274" customWidth="1"/>
    <col min="2566" max="2566" width="25.140625" style="274" customWidth="1"/>
    <col min="2567" max="2816" width="11.42578125" style="274"/>
    <col min="2817" max="2817" width="22.42578125" style="274" customWidth="1"/>
    <col min="2818" max="2818" width="39.85546875" style="274" customWidth="1"/>
    <col min="2819" max="2820" width="18.28515625" style="274" bestFit="1" customWidth="1"/>
    <col min="2821" max="2821" width="24.28515625" style="274" customWidth="1"/>
    <col min="2822" max="2822" width="25.140625" style="274" customWidth="1"/>
    <col min="2823" max="3072" width="11.42578125" style="274"/>
    <col min="3073" max="3073" width="22.42578125" style="274" customWidth="1"/>
    <col min="3074" max="3074" width="39.85546875" style="274" customWidth="1"/>
    <col min="3075" max="3076" width="18.28515625" style="274" bestFit="1" customWidth="1"/>
    <col min="3077" max="3077" width="24.28515625" style="274" customWidth="1"/>
    <col min="3078" max="3078" width="25.140625" style="274" customWidth="1"/>
    <col min="3079" max="3328" width="11.42578125" style="274"/>
    <col min="3329" max="3329" width="22.42578125" style="274" customWidth="1"/>
    <col min="3330" max="3330" width="39.85546875" style="274" customWidth="1"/>
    <col min="3331" max="3332" width="18.28515625" style="274" bestFit="1" customWidth="1"/>
    <col min="3333" max="3333" width="24.28515625" style="274" customWidth="1"/>
    <col min="3334" max="3334" width="25.140625" style="274" customWidth="1"/>
    <col min="3335" max="3584" width="11.42578125" style="274"/>
    <col min="3585" max="3585" width="22.42578125" style="274" customWidth="1"/>
    <col min="3586" max="3586" width="39.85546875" style="274" customWidth="1"/>
    <col min="3587" max="3588" width="18.28515625" style="274" bestFit="1" customWidth="1"/>
    <col min="3589" max="3589" width="24.28515625" style="274" customWidth="1"/>
    <col min="3590" max="3590" width="25.140625" style="274" customWidth="1"/>
    <col min="3591" max="3840" width="11.42578125" style="274"/>
    <col min="3841" max="3841" width="22.42578125" style="274" customWidth="1"/>
    <col min="3842" max="3842" width="39.85546875" style="274" customWidth="1"/>
    <col min="3843" max="3844" width="18.28515625" style="274" bestFit="1" customWidth="1"/>
    <col min="3845" max="3845" width="24.28515625" style="274" customWidth="1"/>
    <col min="3846" max="3846" width="25.140625" style="274" customWidth="1"/>
    <col min="3847" max="4096" width="11.42578125" style="274"/>
    <col min="4097" max="4097" width="22.42578125" style="274" customWidth="1"/>
    <col min="4098" max="4098" width="39.85546875" style="274" customWidth="1"/>
    <col min="4099" max="4100" width="18.28515625" style="274" bestFit="1" customWidth="1"/>
    <col min="4101" max="4101" width="24.28515625" style="274" customWidth="1"/>
    <col min="4102" max="4102" width="25.140625" style="274" customWidth="1"/>
    <col min="4103" max="4352" width="11.42578125" style="274"/>
    <col min="4353" max="4353" width="22.42578125" style="274" customWidth="1"/>
    <col min="4354" max="4354" width="39.85546875" style="274" customWidth="1"/>
    <col min="4355" max="4356" width="18.28515625" style="274" bestFit="1" customWidth="1"/>
    <col min="4357" max="4357" width="24.28515625" style="274" customWidth="1"/>
    <col min="4358" max="4358" width="25.140625" style="274" customWidth="1"/>
    <col min="4359" max="4608" width="11.42578125" style="274"/>
    <col min="4609" max="4609" width="22.42578125" style="274" customWidth="1"/>
    <col min="4610" max="4610" width="39.85546875" style="274" customWidth="1"/>
    <col min="4611" max="4612" width="18.28515625" style="274" bestFit="1" customWidth="1"/>
    <col min="4613" max="4613" width="24.28515625" style="274" customWidth="1"/>
    <col min="4614" max="4614" width="25.140625" style="274" customWidth="1"/>
    <col min="4615" max="4864" width="11.42578125" style="274"/>
    <col min="4865" max="4865" width="22.42578125" style="274" customWidth="1"/>
    <col min="4866" max="4866" width="39.85546875" style="274" customWidth="1"/>
    <col min="4867" max="4868" width="18.28515625" style="274" bestFit="1" customWidth="1"/>
    <col min="4869" max="4869" width="24.28515625" style="274" customWidth="1"/>
    <col min="4870" max="4870" width="25.140625" style="274" customWidth="1"/>
    <col min="4871" max="5120" width="11.42578125" style="274"/>
    <col min="5121" max="5121" width="22.42578125" style="274" customWidth="1"/>
    <col min="5122" max="5122" width="39.85546875" style="274" customWidth="1"/>
    <col min="5123" max="5124" width="18.28515625" style="274" bestFit="1" customWidth="1"/>
    <col min="5125" max="5125" width="24.28515625" style="274" customWidth="1"/>
    <col min="5126" max="5126" width="25.140625" style="274" customWidth="1"/>
    <col min="5127" max="5376" width="11.42578125" style="274"/>
    <col min="5377" max="5377" width="22.42578125" style="274" customWidth="1"/>
    <col min="5378" max="5378" width="39.85546875" style="274" customWidth="1"/>
    <col min="5379" max="5380" width="18.28515625" style="274" bestFit="1" customWidth="1"/>
    <col min="5381" max="5381" width="24.28515625" style="274" customWidth="1"/>
    <col min="5382" max="5382" width="25.140625" style="274" customWidth="1"/>
    <col min="5383" max="5632" width="11.42578125" style="274"/>
    <col min="5633" max="5633" width="22.42578125" style="274" customWidth="1"/>
    <col min="5634" max="5634" width="39.85546875" style="274" customWidth="1"/>
    <col min="5635" max="5636" width="18.28515625" style="274" bestFit="1" customWidth="1"/>
    <col min="5637" max="5637" width="24.28515625" style="274" customWidth="1"/>
    <col min="5638" max="5638" width="25.140625" style="274" customWidth="1"/>
    <col min="5639" max="5888" width="11.42578125" style="274"/>
    <col min="5889" max="5889" width="22.42578125" style="274" customWidth="1"/>
    <col min="5890" max="5890" width="39.85546875" style="274" customWidth="1"/>
    <col min="5891" max="5892" width="18.28515625" style="274" bestFit="1" customWidth="1"/>
    <col min="5893" max="5893" width="24.28515625" style="274" customWidth="1"/>
    <col min="5894" max="5894" width="25.140625" style="274" customWidth="1"/>
    <col min="5895" max="6144" width="11.42578125" style="274"/>
    <col min="6145" max="6145" width="22.42578125" style="274" customWidth="1"/>
    <col min="6146" max="6146" width="39.85546875" style="274" customWidth="1"/>
    <col min="6147" max="6148" width="18.28515625" style="274" bestFit="1" customWidth="1"/>
    <col min="6149" max="6149" width="24.28515625" style="274" customWidth="1"/>
    <col min="6150" max="6150" width="25.140625" style="274" customWidth="1"/>
    <col min="6151" max="6400" width="11.42578125" style="274"/>
    <col min="6401" max="6401" width="22.42578125" style="274" customWidth="1"/>
    <col min="6402" max="6402" width="39.85546875" style="274" customWidth="1"/>
    <col min="6403" max="6404" width="18.28515625" style="274" bestFit="1" customWidth="1"/>
    <col min="6405" max="6405" width="24.28515625" style="274" customWidth="1"/>
    <col min="6406" max="6406" width="25.140625" style="274" customWidth="1"/>
    <col min="6407" max="6656" width="11.42578125" style="274"/>
    <col min="6657" max="6657" width="22.42578125" style="274" customWidth="1"/>
    <col min="6658" max="6658" width="39.85546875" style="274" customWidth="1"/>
    <col min="6659" max="6660" width="18.28515625" style="274" bestFit="1" customWidth="1"/>
    <col min="6661" max="6661" width="24.28515625" style="274" customWidth="1"/>
    <col min="6662" max="6662" width="25.140625" style="274" customWidth="1"/>
    <col min="6663" max="6912" width="11.42578125" style="274"/>
    <col min="6913" max="6913" width="22.42578125" style="274" customWidth="1"/>
    <col min="6914" max="6914" width="39.85546875" style="274" customWidth="1"/>
    <col min="6915" max="6916" width="18.28515625" style="274" bestFit="1" customWidth="1"/>
    <col min="6917" max="6917" width="24.28515625" style="274" customWidth="1"/>
    <col min="6918" max="6918" width="25.140625" style="274" customWidth="1"/>
    <col min="6919" max="7168" width="11.42578125" style="274"/>
    <col min="7169" max="7169" width="22.42578125" style="274" customWidth="1"/>
    <col min="7170" max="7170" width="39.85546875" style="274" customWidth="1"/>
    <col min="7171" max="7172" width="18.28515625" style="274" bestFit="1" customWidth="1"/>
    <col min="7173" max="7173" width="24.28515625" style="274" customWidth="1"/>
    <col min="7174" max="7174" width="25.140625" style="274" customWidth="1"/>
    <col min="7175" max="7424" width="11.42578125" style="274"/>
    <col min="7425" max="7425" width="22.42578125" style="274" customWidth="1"/>
    <col min="7426" max="7426" width="39.85546875" style="274" customWidth="1"/>
    <col min="7427" max="7428" width="18.28515625" style="274" bestFit="1" customWidth="1"/>
    <col min="7429" max="7429" width="24.28515625" style="274" customWidth="1"/>
    <col min="7430" max="7430" width="25.140625" style="274" customWidth="1"/>
    <col min="7431" max="7680" width="11.42578125" style="274"/>
    <col min="7681" max="7681" width="22.42578125" style="274" customWidth="1"/>
    <col min="7682" max="7682" width="39.85546875" style="274" customWidth="1"/>
    <col min="7683" max="7684" width="18.28515625" style="274" bestFit="1" customWidth="1"/>
    <col min="7685" max="7685" width="24.28515625" style="274" customWidth="1"/>
    <col min="7686" max="7686" width="25.140625" style="274" customWidth="1"/>
    <col min="7687" max="7936" width="11.42578125" style="274"/>
    <col min="7937" max="7937" width="22.42578125" style="274" customWidth="1"/>
    <col min="7938" max="7938" width="39.85546875" style="274" customWidth="1"/>
    <col min="7939" max="7940" width="18.28515625" style="274" bestFit="1" customWidth="1"/>
    <col min="7941" max="7941" width="24.28515625" style="274" customWidth="1"/>
    <col min="7942" max="7942" width="25.140625" style="274" customWidth="1"/>
    <col min="7943" max="8192" width="11.42578125" style="274"/>
    <col min="8193" max="8193" width="22.42578125" style="274" customWidth="1"/>
    <col min="8194" max="8194" width="39.85546875" style="274" customWidth="1"/>
    <col min="8195" max="8196" width="18.28515625" style="274" bestFit="1" customWidth="1"/>
    <col min="8197" max="8197" width="24.28515625" style="274" customWidth="1"/>
    <col min="8198" max="8198" width="25.140625" style="274" customWidth="1"/>
    <col min="8199" max="8448" width="11.42578125" style="274"/>
    <col min="8449" max="8449" width="22.42578125" style="274" customWidth="1"/>
    <col min="8450" max="8450" width="39.85546875" style="274" customWidth="1"/>
    <col min="8451" max="8452" width="18.28515625" style="274" bestFit="1" customWidth="1"/>
    <col min="8453" max="8453" width="24.28515625" style="274" customWidth="1"/>
    <col min="8454" max="8454" width="25.140625" style="274" customWidth="1"/>
    <col min="8455" max="8704" width="11.42578125" style="274"/>
    <col min="8705" max="8705" width="22.42578125" style="274" customWidth="1"/>
    <col min="8706" max="8706" width="39.85546875" style="274" customWidth="1"/>
    <col min="8707" max="8708" width="18.28515625" style="274" bestFit="1" customWidth="1"/>
    <col min="8709" max="8709" width="24.28515625" style="274" customWidth="1"/>
    <col min="8710" max="8710" width="25.140625" style="274" customWidth="1"/>
    <col min="8711" max="8960" width="11.42578125" style="274"/>
    <col min="8961" max="8961" width="22.42578125" style="274" customWidth="1"/>
    <col min="8962" max="8962" width="39.85546875" style="274" customWidth="1"/>
    <col min="8963" max="8964" width="18.28515625" style="274" bestFit="1" customWidth="1"/>
    <col min="8965" max="8965" width="24.28515625" style="274" customWidth="1"/>
    <col min="8966" max="8966" width="25.140625" style="274" customWidth="1"/>
    <col min="8967" max="9216" width="11.42578125" style="274"/>
    <col min="9217" max="9217" width="22.42578125" style="274" customWidth="1"/>
    <col min="9218" max="9218" width="39.85546875" style="274" customWidth="1"/>
    <col min="9219" max="9220" width="18.28515625" style="274" bestFit="1" customWidth="1"/>
    <col min="9221" max="9221" width="24.28515625" style="274" customWidth="1"/>
    <col min="9222" max="9222" width="25.140625" style="274" customWidth="1"/>
    <col min="9223" max="9472" width="11.42578125" style="274"/>
    <col min="9473" max="9473" width="22.42578125" style="274" customWidth="1"/>
    <col min="9474" max="9474" width="39.85546875" style="274" customWidth="1"/>
    <col min="9475" max="9476" width="18.28515625" style="274" bestFit="1" customWidth="1"/>
    <col min="9477" max="9477" width="24.28515625" style="274" customWidth="1"/>
    <col min="9478" max="9478" width="25.140625" style="274" customWidth="1"/>
    <col min="9479" max="9728" width="11.42578125" style="274"/>
    <col min="9729" max="9729" width="22.42578125" style="274" customWidth="1"/>
    <col min="9730" max="9730" width="39.85546875" style="274" customWidth="1"/>
    <col min="9731" max="9732" width="18.28515625" style="274" bestFit="1" customWidth="1"/>
    <col min="9733" max="9733" width="24.28515625" style="274" customWidth="1"/>
    <col min="9734" max="9734" width="25.140625" style="274" customWidth="1"/>
    <col min="9735" max="9984" width="11.42578125" style="274"/>
    <col min="9985" max="9985" width="22.42578125" style="274" customWidth="1"/>
    <col min="9986" max="9986" width="39.85546875" style="274" customWidth="1"/>
    <col min="9987" max="9988" width="18.28515625" style="274" bestFit="1" customWidth="1"/>
    <col min="9989" max="9989" width="24.28515625" style="274" customWidth="1"/>
    <col min="9990" max="9990" width="25.140625" style="274" customWidth="1"/>
    <col min="9991" max="10240" width="11.42578125" style="274"/>
    <col min="10241" max="10241" width="22.42578125" style="274" customWidth="1"/>
    <col min="10242" max="10242" width="39.85546875" style="274" customWidth="1"/>
    <col min="10243" max="10244" width="18.28515625" style="274" bestFit="1" customWidth="1"/>
    <col min="10245" max="10245" width="24.28515625" style="274" customWidth="1"/>
    <col min="10246" max="10246" width="25.140625" style="274" customWidth="1"/>
    <col min="10247" max="10496" width="11.42578125" style="274"/>
    <col min="10497" max="10497" width="22.42578125" style="274" customWidth="1"/>
    <col min="10498" max="10498" width="39.85546875" style="274" customWidth="1"/>
    <col min="10499" max="10500" width="18.28515625" style="274" bestFit="1" customWidth="1"/>
    <col min="10501" max="10501" width="24.28515625" style="274" customWidth="1"/>
    <col min="10502" max="10502" width="25.140625" style="274" customWidth="1"/>
    <col min="10503" max="10752" width="11.42578125" style="274"/>
    <col min="10753" max="10753" width="22.42578125" style="274" customWidth="1"/>
    <col min="10754" max="10754" width="39.85546875" style="274" customWidth="1"/>
    <col min="10755" max="10756" width="18.28515625" style="274" bestFit="1" customWidth="1"/>
    <col min="10757" max="10757" width="24.28515625" style="274" customWidth="1"/>
    <col min="10758" max="10758" width="25.140625" style="274" customWidth="1"/>
    <col min="10759" max="11008" width="11.42578125" style="274"/>
    <col min="11009" max="11009" width="22.42578125" style="274" customWidth="1"/>
    <col min="11010" max="11010" width="39.85546875" style="274" customWidth="1"/>
    <col min="11011" max="11012" width="18.28515625" style="274" bestFit="1" customWidth="1"/>
    <col min="11013" max="11013" width="24.28515625" style="274" customWidth="1"/>
    <col min="11014" max="11014" width="25.140625" style="274" customWidth="1"/>
    <col min="11015" max="11264" width="11.42578125" style="274"/>
    <col min="11265" max="11265" width="22.42578125" style="274" customWidth="1"/>
    <col min="11266" max="11266" width="39.85546875" style="274" customWidth="1"/>
    <col min="11267" max="11268" width="18.28515625" style="274" bestFit="1" customWidth="1"/>
    <col min="11269" max="11269" width="24.28515625" style="274" customWidth="1"/>
    <col min="11270" max="11270" width="25.140625" style="274" customWidth="1"/>
    <col min="11271" max="11520" width="11.42578125" style="274"/>
    <col min="11521" max="11521" width="22.42578125" style="274" customWidth="1"/>
    <col min="11522" max="11522" width="39.85546875" style="274" customWidth="1"/>
    <col min="11523" max="11524" width="18.28515625" style="274" bestFit="1" customWidth="1"/>
    <col min="11525" max="11525" width="24.28515625" style="274" customWidth="1"/>
    <col min="11526" max="11526" width="25.140625" style="274" customWidth="1"/>
    <col min="11527" max="11776" width="11.42578125" style="274"/>
    <col min="11777" max="11777" width="22.42578125" style="274" customWidth="1"/>
    <col min="11778" max="11778" width="39.85546875" style="274" customWidth="1"/>
    <col min="11779" max="11780" width="18.28515625" style="274" bestFit="1" customWidth="1"/>
    <col min="11781" max="11781" width="24.28515625" style="274" customWidth="1"/>
    <col min="11782" max="11782" width="25.140625" style="274" customWidth="1"/>
    <col min="11783" max="12032" width="11.42578125" style="274"/>
    <col min="12033" max="12033" width="22.42578125" style="274" customWidth="1"/>
    <col min="12034" max="12034" width="39.85546875" style="274" customWidth="1"/>
    <col min="12035" max="12036" width="18.28515625" style="274" bestFit="1" customWidth="1"/>
    <col min="12037" max="12037" width="24.28515625" style="274" customWidth="1"/>
    <col min="12038" max="12038" width="25.140625" style="274" customWidth="1"/>
    <col min="12039" max="12288" width="11.42578125" style="274"/>
    <col min="12289" max="12289" width="22.42578125" style="274" customWidth="1"/>
    <col min="12290" max="12290" width="39.85546875" style="274" customWidth="1"/>
    <col min="12291" max="12292" width="18.28515625" style="274" bestFit="1" customWidth="1"/>
    <col min="12293" max="12293" width="24.28515625" style="274" customWidth="1"/>
    <col min="12294" max="12294" width="25.140625" style="274" customWidth="1"/>
    <col min="12295" max="12544" width="11.42578125" style="274"/>
    <col min="12545" max="12545" width="22.42578125" style="274" customWidth="1"/>
    <col min="12546" max="12546" width="39.85546875" style="274" customWidth="1"/>
    <col min="12547" max="12548" width="18.28515625" style="274" bestFit="1" customWidth="1"/>
    <col min="12549" max="12549" width="24.28515625" style="274" customWidth="1"/>
    <col min="12550" max="12550" width="25.140625" style="274" customWidth="1"/>
    <col min="12551" max="12800" width="11.42578125" style="274"/>
    <col min="12801" max="12801" width="22.42578125" style="274" customWidth="1"/>
    <col min="12802" max="12802" width="39.85546875" style="274" customWidth="1"/>
    <col min="12803" max="12804" width="18.28515625" style="274" bestFit="1" customWidth="1"/>
    <col min="12805" max="12805" width="24.28515625" style="274" customWidth="1"/>
    <col min="12806" max="12806" width="25.140625" style="274" customWidth="1"/>
    <col min="12807" max="13056" width="11.42578125" style="274"/>
    <col min="13057" max="13057" width="22.42578125" style="274" customWidth="1"/>
    <col min="13058" max="13058" width="39.85546875" style="274" customWidth="1"/>
    <col min="13059" max="13060" width="18.28515625" style="274" bestFit="1" customWidth="1"/>
    <col min="13061" max="13061" width="24.28515625" style="274" customWidth="1"/>
    <col min="13062" max="13062" width="25.140625" style="274" customWidth="1"/>
    <col min="13063" max="13312" width="11.42578125" style="274"/>
    <col min="13313" max="13313" width="22.42578125" style="274" customWidth="1"/>
    <col min="13314" max="13314" width="39.85546875" style="274" customWidth="1"/>
    <col min="13315" max="13316" width="18.28515625" style="274" bestFit="1" customWidth="1"/>
    <col min="13317" max="13317" width="24.28515625" style="274" customWidth="1"/>
    <col min="13318" max="13318" width="25.140625" style="274" customWidth="1"/>
    <col min="13319" max="13568" width="11.42578125" style="274"/>
    <col min="13569" max="13569" width="22.42578125" style="274" customWidth="1"/>
    <col min="13570" max="13570" width="39.85546875" style="274" customWidth="1"/>
    <col min="13571" max="13572" width="18.28515625" style="274" bestFit="1" customWidth="1"/>
    <col min="13573" max="13573" width="24.28515625" style="274" customWidth="1"/>
    <col min="13574" max="13574" width="25.140625" style="274" customWidth="1"/>
    <col min="13575" max="13824" width="11.42578125" style="274"/>
    <col min="13825" max="13825" width="22.42578125" style="274" customWidth="1"/>
    <col min="13826" max="13826" width="39.85546875" style="274" customWidth="1"/>
    <col min="13827" max="13828" width="18.28515625" style="274" bestFit="1" customWidth="1"/>
    <col min="13829" max="13829" width="24.28515625" style="274" customWidth="1"/>
    <col min="13830" max="13830" width="25.140625" style="274" customWidth="1"/>
    <col min="13831" max="14080" width="11.42578125" style="274"/>
    <col min="14081" max="14081" width="22.42578125" style="274" customWidth="1"/>
    <col min="14082" max="14082" width="39.85546875" style="274" customWidth="1"/>
    <col min="14083" max="14084" width="18.28515625" style="274" bestFit="1" customWidth="1"/>
    <col min="14085" max="14085" width="24.28515625" style="274" customWidth="1"/>
    <col min="14086" max="14086" width="25.140625" style="274" customWidth="1"/>
    <col min="14087" max="14336" width="11.42578125" style="274"/>
    <col min="14337" max="14337" width="22.42578125" style="274" customWidth="1"/>
    <col min="14338" max="14338" width="39.85546875" style="274" customWidth="1"/>
    <col min="14339" max="14340" width="18.28515625" style="274" bestFit="1" customWidth="1"/>
    <col min="14341" max="14341" width="24.28515625" style="274" customWidth="1"/>
    <col min="14342" max="14342" width="25.140625" style="274" customWidth="1"/>
    <col min="14343" max="14592" width="11.42578125" style="274"/>
    <col min="14593" max="14593" width="22.42578125" style="274" customWidth="1"/>
    <col min="14594" max="14594" width="39.85546875" style="274" customWidth="1"/>
    <col min="14595" max="14596" width="18.28515625" style="274" bestFit="1" customWidth="1"/>
    <col min="14597" max="14597" width="24.28515625" style="274" customWidth="1"/>
    <col min="14598" max="14598" width="25.140625" style="274" customWidth="1"/>
    <col min="14599" max="14848" width="11.42578125" style="274"/>
    <col min="14849" max="14849" width="22.42578125" style="274" customWidth="1"/>
    <col min="14850" max="14850" width="39.85546875" style="274" customWidth="1"/>
    <col min="14851" max="14852" width="18.28515625" style="274" bestFit="1" customWidth="1"/>
    <col min="14853" max="14853" width="24.28515625" style="274" customWidth="1"/>
    <col min="14854" max="14854" width="25.140625" style="274" customWidth="1"/>
    <col min="14855" max="15104" width="11.42578125" style="274"/>
    <col min="15105" max="15105" width="22.42578125" style="274" customWidth="1"/>
    <col min="15106" max="15106" width="39.85546875" style="274" customWidth="1"/>
    <col min="15107" max="15108" width="18.28515625" style="274" bestFit="1" customWidth="1"/>
    <col min="15109" max="15109" width="24.28515625" style="274" customWidth="1"/>
    <col min="15110" max="15110" width="25.140625" style="274" customWidth="1"/>
    <col min="15111" max="15360" width="11.42578125" style="274"/>
    <col min="15361" max="15361" width="22.42578125" style="274" customWidth="1"/>
    <col min="15362" max="15362" width="39.85546875" style="274" customWidth="1"/>
    <col min="15363" max="15364" width="18.28515625" style="274" bestFit="1" customWidth="1"/>
    <col min="15365" max="15365" width="24.28515625" style="274" customWidth="1"/>
    <col min="15366" max="15366" width="25.140625" style="274" customWidth="1"/>
    <col min="15367" max="15616" width="11.42578125" style="274"/>
    <col min="15617" max="15617" width="22.42578125" style="274" customWidth="1"/>
    <col min="15618" max="15618" width="39.85546875" style="274" customWidth="1"/>
    <col min="15619" max="15620" width="18.28515625" style="274" bestFit="1" customWidth="1"/>
    <col min="15621" max="15621" width="24.28515625" style="274" customWidth="1"/>
    <col min="15622" max="15622" width="25.140625" style="274" customWidth="1"/>
    <col min="15623" max="15872" width="11.42578125" style="274"/>
    <col min="15873" max="15873" width="22.42578125" style="274" customWidth="1"/>
    <col min="15874" max="15874" width="39.85546875" style="274" customWidth="1"/>
    <col min="15875" max="15876" width="18.28515625" style="274" bestFit="1" customWidth="1"/>
    <col min="15877" max="15877" width="24.28515625" style="274" customWidth="1"/>
    <col min="15878" max="15878" width="25.140625" style="274" customWidth="1"/>
    <col min="15879" max="16128" width="11.42578125" style="274"/>
    <col min="16129" max="16129" width="22.42578125" style="274" customWidth="1"/>
    <col min="16130" max="16130" width="39.85546875" style="274" customWidth="1"/>
    <col min="16131" max="16132" width="18.28515625" style="274" bestFit="1" customWidth="1"/>
    <col min="16133" max="16133" width="24.28515625" style="274" customWidth="1"/>
    <col min="16134" max="16134" width="25.140625" style="274" customWidth="1"/>
    <col min="16135" max="16384" width="11.42578125" style="274"/>
  </cols>
  <sheetData>
    <row r="1" spans="1:6" s="41" customFormat="1">
      <c r="A1" s="71" t="s">
        <v>43</v>
      </c>
      <c r="B1" s="71"/>
      <c r="C1" s="42"/>
      <c r="D1" s="42"/>
      <c r="E1" s="42"/>
      <c r="F1" s="7" t="s">
        <v>44</v>
      </c>
    </row>
    <row r="2" spans="1:6" s="41" customFormat="1">
      <c r="A2" s="71" t="s">
        <v>1546</v>
      </c>
      <c r="B2" s="71"/>
      <c r="C2" s="42"/>
      <c r="D2" s="42"/>
      <c r="E2" s="42"/>
    </row>
    <row r="3" spans="1:6" s="41" customFormat="1">
      <c r="C3" s="42"/>
      <c r="D3" s="42"/>
      <c r="E3" s="42"/>
    </row>
    <row r="4" spans="1:6" s="81" customFormat="1">
      <c r="C4" s="80"/>
      <c r="D4" s="80"/>
      <c r="E4" s="80"/>
    </row>
    <row r="5" spans="1:6" s="41" customFormat="1" ht="11.25" customHeight="1">
      <c r="A5" s="10" t="s">
        <v>140</v>
      </c>
      <c r="B5" s="10"/>
      <c r="C5" s="42"/>
      <c r="D5" s="80"/>
      <c r="E5" s="80"/>
      <c r="F5" s="16" t="s">
        <v>118</v>
      </c>
    </row>
    <row r="6" spans="1:6" s="81" customFormat="1">
      <c r="A6" s="44"/>
      <c r="B6" s="44"/>
      <c r="C6" s="78"/>
      <c r="D6" s="80"/>
      <c r="E6" s="80"/>
    </row>
    <row r="7" spans="1:6" ht="15" customHeight="1">
      <c r="A7" s="15" t="s">
        <v>46</v>
      </c>
      <c r="B7" s="16" t="s">
        <v>47</v>
      </c>
      <c r="C7" s="57" t="s">
        <v>75</v>
      </c>
      <c r="D7" s="57" t="s">
        <v>76</v>
      </c>
      <c r="E7" s="102" t="s">
        <v>117</v>
      </c>
      <c r="F7" s="102" t="s">
        <v>89</v>
      </c>
    </row>
    <row r="8" spans="1:6" customFormat="1" ht="15">
      <c r="A8" s="150" t="s">
        <v>2571</v>
      </c>
      <c r="B8" s="150" t="s">
        <v>2572</v>
      </c>
      <c r="C8" s="165">
        <v>0</v>
      </c>
      <c r="D8" s="165">
        <v>760040.26</v>
      </c>
      <c r="E8" s="165">
        <f>D8-C8</f>
        <v>760040.26</v>
      </c>
      <c r="F8" s="207" t="s">
        <v>2573</v>
      </c>
    </row>
    <row r="9" spans="1:6" customFormat="1" ht="15">
      <c r="A9" s="150" t="s">
        <v>2574</v>
      </c>
      <c r="B9" s="150" t="s">
        <v>606</v>
      </c>
      <c r="C9" s="165">
        <v>0</v>
      </c>
      <c r="D9" s="165">
        <v>0</v>
      </c>
      <c r="E9" s="165">
        <f t="shared" ref="E9:E20" si="0">D9-C9</f>
        <v>0</v>
      </c>
      <c r="F9" s="207" t="s">
        <v>1363</v>
      </c>
    </row>
    <row r="10" spans="1:6" customFormat="1" ht="15">
      <c r="A10" s="150" t="s">
        <v>2575</v>
      </c>
      <c r="B10" s="150" t="s">
        <v>2576</v>
      </c>
      <c r="C10" s="165">
        <v>0</v>
      </c>
      <c r="D10" s="165">
        <v>0</v>
      </c>
      <c r="E10" s="165">
        <f t="shared" si="0"/>
        <v>0</v>
      </c>
      <c r="F10" s="207" t="s">
        <v>1363</v>
      </c>
    </row>
    <row r="11" spans="1:6" customFormat="1" ht="15">
      <c r="A11" s="150" t="s">
        <v>2577</v>
      </c>
      <c r="B11" s="150" t="s">
        <v>610</v>
      </c>
      <c r="C11" s="165">
        <v>0</v>
      </c>
      <c r="D11" s="165">
        <v>0</v>
      </c>
      <c r="E11" s="165">
        <f t="shared" si="0"/>
        <v>0</v>
      </c>
      <c r="F11" s="207" t="s">
        <v>1363</v>
      </c>
    </row>
    <row r="12" spans="1:6" customFormat="1" ht="15">
      <c r="A12" s="150" t="s">
        <v>2578</v>
      </c>
      <c r="B12" s="150" t="s">
        <v>2572</v>
      </c>
      <c r="C12" s="165">
        <v>-1264504.22</v>
      </c>
      <c r="D12" s="165">
        <v>-1264504.22</v>
      </c>
      <c r="E12" s="165">
        <f t="shared" si="0"/>
        <v>0</v>
      </c>
      <c r="F12" s="207" t="s">
        <v>1363</v>
      </c>
    </row>
    <row r="13" spans="1:6" customFormat="1" ht="15">
      <c r="A13" s="150" t="s">
        <v>2579</v>
      </c>
      <c r="B13" s="150" t="s">
        <v>2572</v>
      </c>
      <c r="C13" s="165">
        <v>3695562.72</v>
      </c>
      <c r="D13" s="165">
        <v>3695562.72</v>
      </c>
      <c r="E13" s="165">
        <f t="shared" si="0"/>
        <v>0</v>
      </c>
      <c r="F13" s="207" t="s">
        <v>1363</v>
      </c>
    </row>
    <row r="14" spans="1:6" customFormat="1" ht="15">
      <c r="A14" s="150" t="s">
        <v>2580</v>
      </c>
      <c r="B14" s="150" t="s">
        <v>2581</v>
      </c>
      <c r="C14" s="165">
        <v>974903.35</v>
      </c>
      <c r="D14" s="165">
        <v>975680.81</v>
      </c>
      <c r="E14" s="165">
        <f t="shared" si="0"/>
        <v>777.46000000007916</v>
      </c>
      <c r="F14" s="207" t="s">
        <v>1363</v>
      </c>
    </row>
    <row r="15" spans="1:6" customFormat="1" ht="15">
      <c r="A15" s="150" t="s">
        <v>2582</v>
      </c>
      <c r="B15" s="150" t="s">
        <v>2583</v>
      </c>
      <c r="C15" s="165">
        <v>51166.98</v>
      </c>
      <c r="D15" s="165">
        <v>51467.64</v>
      </c>
      <c r="E15" s="165">
        <f t="shared" si="0"/>
        <v>300.65999999999622</v>
      </c>
      <c r="F15" s="207" t="s">
        <v>1363</v>
      </c>
    </row>
    <row r="16" spans="1:6" customFormat="1" ht="15">
      <c r="A16" s="150" t="s">
        <v>2584</v>
      </c>
      <c r="B16" s="150" t="s">
        <v>2585</v>
      </c>
      <c r="C16" s="165">
        <v>-340182.44</v>
      </c>
      <c r="D16" s="165">
        <v>-335377.59999999998</v>
      </c>
      <c r="E16" s="165">
        <f t="shared" si="0"/>
        <v>4804.8400000000256</v>
      </c>
      <c r="F16" s="207" t="s">
        <v>1363</v>
      </c>
    </row>
    <row r="17" spans="1:6" customFormat="1" ht="15">
      <c r="A17" s="150" t="s">
        <v>2586</v>
      </c>
      <c r="B17" s="150" t="s">
        <v>2587</v>
      </c>
      <c r="C17" s="165">
        <v>-1434690.98</v>
      </c>
      <c r="D17" s="165">
        <v>-1381340.02</v>
      </c>
      <c r="E17" s="165">
        <f t="shared" si="0"/>
        <v>53350.959999999963</v>
      </c>
      <c r="F17" s="207" t="s">
        <v>1363</v>
      </c>
    </row>
    <row r="18" spans="1:6" customFormat="1" ht="15">
      <c r="A18" s="150" t="s">
        <v>2588</v>
      </c>
      <c r="B18" s="150" t="s">
        <v>2589</v>
      </c>
      <c r="C18" s="165">
        <v>-4055822.45</v>
      </c>
      <c r="D18" s="165">
        <v>-3896052.79</v>
      </c>
      <c r="E18" s="165">
        <f t="shared" si="0"/>
        <v>159769.66000000015</v>
      </c>
      <c r="F18" s="207" t="s">
        <v>1363</v>
      </c>
    </row>
    <row r="19" spans="1:6" customFormat="1" ht="15">
      <c r="A19" s="150" t="s">
        <v>2590</v>
      </c>
      <c r="B19" s="150" t="s">
        <v>2591</v>
      </c>
      <c r="C19" s="165">
        <v>6054240.5300000003</v>
      </c>
      <c r="D19" s="165">
        <v>6054240.5300000003</v>
      </c>
      <c r="E19" s="165">
        <f t="shared" si="0"/>
        <v>0</v>
      </c>
      <c r="F19" s="207" t="s">
        <v>1363</v>
      </c>
    </row>
    <row r="20" spans="1:6" customFormat="1" ht="15">
      <c r="A20" s="150" t="s">
        <v>2592</v>
      </c>
      <c r="B20" s="150" t="s">
        <v>2593</v>
      </c>
      <c r="C20" s="165">
        <v>236963.55</v>
      </c>
      <c r="D20" s="165">
        <v>236963.55</v>
      </c>
      <c r="E20" s="165">
        <f t="shared" si="0"/>
        <v>0</v>
      </c>
      <c r="F20" s="207" t="s">
        <v>1363</v>
      </c>
    </row>
    <row r="21" spans="1:6">
      <c r="A21" s="152"/>
      <c r="B21" s="152" t="s">
        <v>2594</v>
      </c>
      <c r="C21" s="166">
        <v>3917637.04</v>
      </c>
      <c r="D21" s="166">
        <f>SUM(D8:D20)</f>
        <v>4896680.88</v>
      </c>
      <c r="E21" s="166">
        <f>SUM(E8:E20)</f>
        <v>979043.84000000032</v>
      </c>
      <c r="F21" s="152"/>
    </row>
  </sheetData>
  <protectedRanges>
    <protectedRange sqref="F9" name="Rango1"/>
  </protectedRanges>
  <dataValidations count="6">
    <dataValidation allowBlank="1" showInputMessage="1" showErrorMessage="1" prompt="Importe final del periodo que corresponde la cuenta pública presentada (mensual:  enero, febrero, marzo, etc.; trimestral: 1er, 2do, 3ro. o 4to.)."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Saldo al 31 de diciembre del año anterior a la cuenta pública que se presenta."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Variación (aumento o disminución) del patrimonio en el periodo, (diferencia entre saldo final y el saldo inicial)."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 allowBlank="1" showInputMessage="1" showErrorMessage="1" prompt="Procedencia de los recursos que modifican al patrimonio generado: Estatal o Municipal."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dataValidations>
  <pageMargins left="0.7" right="0.7" top="0.75" bottom="0.75" header="0.3" footer="0.3"/>
  <pageSetup scale="61"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zoomScaleNormal="100" zoomScaleSheetLayoutView="100" workbookViewId="0">
      <selection activeCell="C22" sqref="C22"/>
    </sheetView>
  </sheetViews>
  <sheetFormatPr baseColWidth="10" defaultRowHeight="11.25"/>
  <cols>
    <col min="1" max="1" width="22.5703125" style="154" customWidth="1"/>
    <col min="2" max="2" width="46.28515625" style="154" customWidth="1"/>
    <col min="3" max="5" width="20.7109375" style="118" customWidth="1"/>
    <col min="6" max="256" width="11.42578125" style="274"/>
    <col min="257" max="257" width="22.5703125" style="274" customWidth="1"/>
    <col min="258" max="258" width="46.28515625" style="274" customWidth="1"/>
    <col min="259" max="261" width="20.7109375" style="274" customWidth="1"/>
    <col min="262" max="512" width="11.42578125" style="274"/>
    <col min="513" max="513" width="22.5703125" style="274" customWidth="1"/>
    <col min="514" max="514" width="46.28515625" style="274" customWidth="1"/>
    <col min="515" max="517" width="20.7109375" style="274" customWidth="1"/>
    <col min="518" max="768" width="11.42578125" style="274"/>
    <col min="769" max="769" width="22.5703125" style="274" customWidth="1"/>
    <col min="770" max="770" width="46.28515625" style="274" customWidth="1"/>
    <col min="771" max="773" width="20.7109375" style="274" customWidth="1"/>
    <col min="774" max="1024" width="11.42578125" style="274"/>
    <col min="1025" max="1025" width="22.5703125" style="274" customWidth="1"/>
    <col min="1026" max="1026" width="46.28515625" style="274" customWidth="1"/>
    <col min="1027" max="1029" width="20.7109375" style="274" customWidth="1"/>
    <col min="1030" max="1280" width="11.42578125" style="274"/>
    <col min="1281" max="1281" width="22.5703125" style="274" customWidth="1"/>
    <col min="1282" max="1282" width="46.28515625" style="274" customWidth="1"/>
    <col min="1283" max="1285" width="20.7109375" style="274" customWidth="1"/>
    <col min="1286" max="1536" width="11.42578125" style="274"/>
    <col min="1537" max="1537" width="22.5703125" style="274" customWidth="1"/>
    <col min="1538" max="1538" width="46.28515625" style="274" customWidth="1"/>
    <col min="1539" max="1541" width="20.7109375" style="274" customWidth="1"/>
    <col min="1542" max="1792" width="11.42578125" style="274"/>
    <col min="1793" max="1793" width="22.5703125" style="274" customWidth="1"/>
    <col min="1794" max="1794" width="46.28515625" style="274" customWidth="1"/>
    <col min="1795" max="1797" width="20.7109375" style="274" customWidth="1"/>
    <col min="1798" max="2048" width="11.42578125" style="274"/>
    <col min="2049" max="2049" width="22.5703125" style="274" customWidth="1"/>
    <col min="2050" max="2050" width="46.28515625" style="274" customWidth="1"/>
    <col min="2051" max="2053" width="20.7109375" style="274" customWidth="1"/>
    <col min="2054" max="2304" width="11.42578125" style="274"/>
    <col min="2305" max="2305" width="22.5703125" style="274" customWidth="1"/>
    <col min="2306" max="2306" width="46.28515625" style="274" customWidth="1"/>
    <col min="2307" max="2309" width="20.7109375" style="274" customWidth="1"/>
    <col min="2310" max="2560" width="11.42578125" style="274"/>
    <col min="2561" max="2561" width="22.5703125" style="274" customWidth="1"/>
    <col min="2562" max="2562" width="46.28515625" style="274" customWidth="1"/>
    <col min="2563" max="2565" width="20.7109375" style="274" customWidth="1"/>
    <col min="2566" max="2816" width="11.42578125" style="274"/>
    <col min="2817" max="2817" width="22.5703125" style="274" customWidth="1"/>
    <col min="2818" max="2818" width="46.28515625" style="274" customWidth="1"/>
    <col min="2819" max="2821" width="20.7109375" style="274" customWidth="1"/>
    <col min="2822" max="3072" width="11.42578125" style="274"/>
    <col min="3073" max="3073" width="22.5703125" style="274" customWidth="1"/>
    <col min="3074" max="3074" width="46.28515625" style="274" customWidth="1"/>
    <col min="3075" max="3077" width="20.7109375" style="274" customWidth="1"/>
    <col min="3078" max="3328" width="11.42578125" style="274"/>
    <col min="3329" max="3329" width="22.5703125" style="274" customWidth="1"/>
    <col min="3330" max="3330" width="46.28515625" style="274" customWidth="1"/>
    <col min="3331" max="3333" width="20.7109375" style="274" customWidth="1"/>
    <col min="3334" max="3584" width="11.42578125" style="274"/>
    <col min="3585" max="3585" width="22.5703125" style="274" customWidth="1"/>
    <col min="3586" max="3586" width="46.28515625" style="274" customWidth="1"/>
    <col min="3587" max="3589" width="20.7109375" style="274" customWidth="1"/>
    <col min="3590" max="3840" width="11.42578125" style="274"/>
    <col min="3841" max="3841" width="22.5703125" style="274" customWidth="1"/>
    <col min="3842" max="3842" width="46.28515625" style="274" customWidth="1"/>
    <col min="3843" max="3845" width="20.7109375" style="274" customWidth="1"/>
    <col min="3846" max="4096" width="11.42578125" style="274"/>
    <col min="4097" max="4097" width="22.5703125" style="274" customWidth="1"/>
    <col min="4098" max="4098" width="46.28515625" style="274" customWidth="1"/>
    <col min="4099" max="4101" width="20.7109375" style="274" customWidth="1"/>
    <col min="4102" max="4352" width="11.42578125" style="274"/>
    <col min="4353" max="4353" width="22.5703125" style="274" customWidth="1"/>
    <col min="4354" max="4354" width="46.28515625" style="274" customWidth="1"/>
    <col min="4355" max="4357" width="20.7109375" style="274" customWidth="1"/>
    <col min="4358" max="4608" width="11.42578125" style="274"/>
    <col min="4609" max="4609" width="22.5703125" style="274" customWidth="1"/>
    <col min="4610" max="4610" width="46.28515625" style="274" customWidth="1"/>
    <col min="4611" max="4613" width="20.7109375" style="274" customWidth="1"/>
    <col min="4614" max="4864" width="11.42578125" style="274"/>
    <col min="4865" max="4865" width="22.5703125" style="274" customWidth="1"/>
    <col min="4866" max="4866" width="46.28515625" style="274" customWidth="1"/>
    <col min="4867" max="4869" width="20.7109375" style="274" customWidth="1"/>
    <col min="4870" max="5120" width="11.42578125" style="274"/>
    <col min="5121" max="5121" width="22.5703125" style="274" customWidth="1"/>
    <col min="5122" max="5122" width="46.28515625" style="274" customWidth="1"/>
    <col min="5123" max="5125" width="20.7109375" style="274" customWidth="1"/>
    <col min="5126" max="5376" width="11.42578125" style="274"/>
    <col min="5377" max="5377" width="22.5703125" style="274" customWidth="1"/>
    <col min="5378" max="5378" width="46.28515625" style="274" customWidth="1"/>
    <col min="5379" max="5381" width="20.7109375" style="274" customWidth="1"/>
    <col min="5382" max="5632" width="11.42578125" style="274"/>
    <col min="5633" max="5633" width="22.5703125" style="274" customWidth="1"/>
    <col min="5634" max="5634" width="46.28515625" style="274" customWidth="1"/>
    <col min="5635" max="5637" width="20.7109375" style="274" customWidth="1"/>
    <col min="5638" max="5888" width="11.42578125" style="274"/>
    <col min="5889" max="5889" width="22.5703125" style="274" customWidth="1"/>
    <col min="5890" max="5890" width="46.28515625" style="274" customWidth="1"/>
    <col min="5891" max="5893" width="20.7109375" style="274" customWidth="1"/>
    <col min="5894" max="6144" width="11.42578125" style="274"/>
    <col min="6145" max="6145" width="22.5703125" style="274" customWidth="1"/>
    <col min="6146" max="6146" width="46.28515625" style="274" customWidth="1"/>
    <col min="6147" max="6149" width="20.7109375" style="274" customWidth="1"/>
    <col min="6150" max="6400" width="11.42578125" style="274"/>
    <col min="6401" max="6401" width="22.5703125" style="274" customWidth="1"/>
    <col min="6402" max="6402" width="46.28515625" style="274" customWidth="1"/>
    <col min="6403" max="6405" width="20.7109375" style="274" customWidth="1"/>
    <col min="6406" max="6656" width="11.42578125" style="274"/>
    <col min="6657" max="6657" width="22.5703125" style="274" customWidth="1"/>
    <col min="6658" max="6658" width="46.28515625" style="274" customWidth="1"/>
    <col min="6659" max="6661" width="20.7109375" style="274" customWidth="1"/>
    <col min="6662" max="6912" width="11.42578125" style="274"/>
    <col min="6913" max="6913" width="22.5703125" style="274" customWidth="1"/>
    <col min="6914" max="6914" width="46.28515625" style="274" customWidth="1"/>
    <col min="6915" max="6917" width="20.7109375" style="274" customWidth="1"/>
    <col min="6918" max="7168" width="11.42578125" style="274"/>
    <col min="7169" max="7169" width="22.5703125" style="274" customWidth="1"/>
    <col min="7170" max="7170" width="46.28515625" style="274" customWidth="1"/>
    <col min="7171" max="7173" width="20.7109375" style="274" customWidth="1"/>
    <col min="7174" max="7424" width="11.42578125" style="274"/>
    <col min="7425" max="7425" width="22.5703125" style="274" customWidth="1"/>
    <col min="7426" max="7426" width="46.28515625" style="274" customWidth="1"/>
    <col min="7427" max="7429" width="20.7109375" style="274" customWidth="1"/>
    <col min="7430" max="7680" width="11.42578125" style="274"/>
    <col min="7681" max="7681" width="22.5703125" style="274" customWidth="1"/>
    <col min="7682" max="7682" width="46.28515625" style="274" customWidth="1"/>
    <col min="7683" max="7685" width="20.7109375" style="274" customWidth="1"/>
    <col min="7686" max="7936" width="11.42578125" style="274"/>
    <col min="7937" max="7937" width="22.5703125" style="274" customWidth="1"/>
    <col min="7938" max="7938" width="46.28515625" style="274" customWidth="1"/>
    <col min="7939" max="7941" width="20.7109375" style="274" customWidth="1"/>
    <col min="7942" max="8192" width="11.42578125" style="274"/>
    <col min="8193" max="8193" width="22.5703125" style="274" customWidth="1"/>
    <col min="8194" max="8194" width="46.28515625" style="274" customWidth="1"/>
    <col min="8195" max="8197" width="20.7109375" style="274" customWidth="1"/>
    <col min="8198" max="8448" width="11.42578125" style="274"/>
    <col min="8449" max="8449" width="22.5703125" style="274" customWidth="1"/>
    <col min="8450" max="8450" width="46.28515625" style="274" customWidth="1"/>
    <col min="8451" max="8453" width="20.7109375" style="274" customWidth="1"/>
    <col min="8454" max="8704" width="11.42578125" style="274"/>
    <col min="8705" max="8705" width="22.5703125" style="274" customWidth="1"/>
    <col min="8706" max="8706" width="46.28515625" style="274" customWidth="1"/>
    <col min="8707" max="8709" width="20.7109375" style="274" customWidth="1"/>
    <col min="8710" max="8960" width="11.42578125" style="274"/>
    <col min="8961" max="8961" width="22.5703125" style="274" customWidth="1"/>
    <col min="8962" max="8962" width="46.28515625" style="274" customWidth="1"/>
    <col min="8963" max="8965" width="20.7109375" style="274" customWidth="1"/>
    <col min="8966" max="9216" width="11.42578125" style="274"/>
    <col min="9217" max="9217" width="22.5703125" style="274" customWidth="1"/>
    <col min="9218" max="9218" width="46.28515625" style="274" customWidth="1"/>
    <col min="9219" max="9221" width="20.7109375" style="274" customWidth="1"/>
    <col min="9222" max="9472" width="11.42578125" style="274"/>
    <col min="9473" max="9473" width="22.5703125" style="274" customWidth="1"/>
    <col min="9474" max="9474" width="46.28515625" style="274" customWidth="1"/>
    <col min="9475" max="9477" width="20.7109375" style="274" customWidth="1"/>
    <col min="9478" max="9728" width="11.42578125" style="274"/>
    <col min="9729" max="9729" width="22.5703125" style="274" customWidth="1"/>
    <col min="9730" max="9730" width="46.28515625" style="274" customWidth="1"/>
    <col min="9731" max="9733" width="20.7109375" style="274" customWidth="1"/>
    <col min="9734" max="9984" width="11.42578125" style="274"/>
    <col min="9985" max="9985" width="22.5703125" style="274" customWidth="1"/>
    <col min="9986" max="9986" width="46.28515625" style="274" customWidth="1"/>
    <col min="9987" max="9989" width="20.7109375" style="274" customWidth="1"/>
    <col min="9990" max="10240" width="11.42578125" style="274"/>
    <col min="10241" max="10241" width="22.5703125" style="274" customWidth="1"/>
    <col min="10242" max="10242" width="46.28515625" style="274" customWidth="1"/>
    <col min="10243" max="10245" width="20.7109375" style="274" customWidth="1"/>
    <col min="10246" max="10496" width="11.42578125" style="274"/>
    <col min="10497" max="10497" width="22.5703125" style="274" customWidth="1"/>
    <col min="10498" max="10498" width="46.28515625" style="274" customWidth="1"/>
    <col min="10499" max="10501" width="20.7109375" style="274" customWidth="1"/>
    <col min="10502" max="10752" width="11.42578125" style="274"/>
    <col min="10753" max="10753" width="22.5703125" style="274" customWidth="1"/>
    <col min="10754" max="10754" width="46.28515625" style="274" customWidth="1"/>
    <col min="10755" max="10757" width="20.7109375" style="274" customWidth="1"/>
    <col min="10758" max="11008" width="11.42578125" style="274"/>
    <col min="11009" max="11009" width="22.5703125" style="274" customWidth="1"/>
    <col min="11010" max="11010" width="46.28515625" style="274" customWidth="1"/>
    <col min="11011" max="11013" width="20.7109375" style="274" customWidth="1"/>
    <col min="11014" max="11264" width="11.42578125" style="274"/>
    <col min="11265" max="11265" width="22.5703125" style="274" customWidth="1"/>
    <col min="11266" max="11266" width="46.28515625" style="274" customWidth="1"/>
    <col min="11267" max="11269" width="20.7109375" style="274" customWidth="1"/>
    <col min="11270" max="11520" width="11.42578125" style="274"/>
    <col min="11521" max="11521" width="22.5703125" style="274" customWidth="1"/>
    <col min="11522" max="11522" width="46.28515625" style="274" customWidth="1"/>
    <col min="11523" max="11525" width="20.7109375" style="274" customWidth="1"/>
    <col min="11526" max="11776" width="11.42578125" style="274"/>
    <col min="11777" max="11777" width="22.5703125" style="274" customWidth="1"/>
    <col min="11778" max="11778" width="46.28515625" style="274" customWidth="1"/>
    <col min="11779" max="11781" width="20.7109375" style="274" customWidth="1"/>
    <col min="11782" max="12032" width="11.42578125" style="274"/>
    <col min="12033" max="12033" width="22.5703125" style="274" customWidth="1"/>
    <col min="12034" max="12034" width="46.28515625" style="274" customWidth="1"/>
    <col min="12035" max="12037" width="20.7109375" style="274" customWidth="1"/>
    <col min="12038" max="12288" width="11.42578125" style="274"/>
    <col min="12289" max="12289" width="22.5703125" style="274" customWidth="1"/>
    <col min="12290" max="12290" width="46.28515625" style="274" customWidth="1"/>
    <col min="12291" max="12293" width="20.7109375" style="274" customWidth="1"/>
    <col min="12294" max="12544" width="11.42578125" style="274"/>
    <col min="12545" max="12545" width="22.5703125" style="274" customWidth="1"/>
    <col min="12546" max="12546" width="46.28515625" style="274" customWidth="1"/>
    <col min="12547" max="12549" width="20.7109375" style="274" customWidth="1"/>
    <col min="12550" max="12800" width="11.42578125" style="274"/>
    <col min="12801" max="12801" width="22.5703125" style="274" customWidth="1"/>
    <col min="12802" max="12802" width="46.28515625" style="274" customWidth="1"/>
    <col min="12803" max="12805" width="20.7109375" style="274" customWidth="1"/>
    <col min="12806" max="13056" width="11.42578125" style="274"/>
    <col min="13057" max="13057" width="22.5703125" style="274" customWidth="1"/>
    <col min="13058" max="13058" width="46.28515625" style="274" customWidth="1"/>
    <col min="13059" max="13061" width="20.7109375" style="274" customWidth="1"/>
    <col min="13062" max="13312" width="11.42578125" style="274"/>
    <col min="13313" max="13313" width="22.5703125" style="274" customWidth="1"/>
    <col min="13314" max="13314" width="46.28515625" style="274" customWidth="1"/>
    <col min="13315" max="13317" width="20.7109375" style="274" customWidth="1"/>
    <col min="13318" max="13568" width="11.42578125" style="274"/>
    <col min="13569" max="13569" width="22.5703125" style="274" customWidth="1"/>
    <col min="13570" max="13570" width="46.28515625" style="274" customWidth="1"/>
    <col min="13571" max="13573" width="20.7109375" style="274" customWidth="1"/>
    <col min="13574" max="13824" width="11.42578125" style="274"/>
    <col min="13825" max="13825" width="22.5703125" style="274" customWidth="1"/>
    <col min="13826" max="13826" width="46.28515625" style="274" customWidth="1"/>
    <col min="13827" max="13829" width="20.7109375" style="274" customWidth="1"/>
    <col min="13830" max="14080" width="11.42578125" style="274"/>
    <col min="14081" max="14081" width="22.5703125" style="274" customWidth="1"/>
    <col min="14082" max="14082" width="46.28515625" style="274" customWidth="1"/>
    <col min="14083" max="14085" width="20.7109375" style="274" customWidth="1"/>
    <col min="14086" max="14336" width="11.42578125" style="274"/>
    <col min="14337" max="14337" width="22.5703125" style="274" customWidth="1"/>
    <col min="14338" max="14338" width="46.28515625" style="274" customWidth="1"/>
    <col min="14339" max="14341" width="20.7109375" style="274" customWidth="1"/>
    <col min="14342" max="14592" width="11.42578125" style="274"/>
    <col min="14593" max="14593" width="22.5703125" style="274" customWidth="1"/>
    <col min="14594" max="14594" width="46.28515625" style="274" customWidth="1"/>
    <col min="14595" max="14597" width="20.7109375" style="274" customWidth="1"/>
    <col min="14598" max="14848" width="11.42578125" style="274"/>
    <col min="14849" max="14849" width="22.5703125" style="274" customWidth="1"/>
    <col min="14850" max="14850" width="46.28515625" style="274" customWidth="1"/>
    <col min="14851" max="14853" width="20.7109375" style="274" customWidth="1"/>
    <col min="14854" max="15104" width="11.42578125" style="274"/>
    <col min="15105" max="15105" width="22.5703125" style="274" customWidth="1"/>
    <col min="15106" max="15106" width="46.28515625" style="274" customWidth="1"/>
    <col min="15107" max="15109" width="20.7109375" style="274" customWidth="1"/>
    <col min="15110" max="15360" width="11.42578125" style="274"/>
    <col min="15361" max="15361" width="22.5703125" style="274" customWidth="1"/>
    <col min="15362" max="15362" width="46.28515625" style="274" customWidth="1"/>
    <col min="15363" max="15365" width="20.7109375" style="274" customWidth="1"/>
    <col min="15366" max="15616" width="11.42578125" style="274"/>
    <col min="15617" max="15617" width="22.5703125" style="274" customWidth="1"/>
    <col min="15618" max="15618" width="46.28515625" style="274" customWidth="1"/>
    <col min="15619" max="15621" width="20.7109375" style="274" customWidth="1"/>
    <col min="15622" max="15872" width="11.42578125" style="274"/>
    <col min="15873" max="15873" width="22.5703125" style="274" customWidth="1"/>
    <col min="15874" max="15874" width="46.28515625" style="274" customWidth="1"/>
    <col min="15875" max="15877" width="20.7109375" style="274" customWidth="1"/>
    <col min="15878" max="16128" width="11.42578125" style="274"/>
    <col min="16129" max="16129" width="22.5703125" style="274" customWidth="1"/>
    <col min="16130" max="16130" width="46.28515625" style="274" customWidth="1"/>
    <col min="16131" max="16133" width="20.7109375" style="274" customWidth="1"/>
    <col min="16134" max="16384" width="11.42578125" style="274"/>
  </cols>
  <sheetData>
    <row r="1" spans="1:5" s="41" customFormat="1">
      <c r="A1" s="71" t="s">
        <v>43</v>
      </c>
      <c r="B1" s="71"/>
      <c r="C1" s="72"/>
      <c r="D1" s="72"/>
      <c r="E1" s="32" t="s">
        <v>44</v>
      </c>
    </row>
    <row r="2" spans="1:5" s="41" customFormat="1">
      <c r="A2" s="71" t="s">
        <v>1360</v>
      </c>
      <c r="B2" s="71"/>
      <c r="C2" s="72"/>
      <c r="D2" s="72"/>
      <c r="E2" s="72"/>
    </row>
    <row r="3" spans="1:5" s="41" customFormat="1">
      <c r="C3" s="72"/>
      <c r="D3" s="72"/>
      <c r="E3" s="72"/>
    </row>
    <row r="4" spans="1:5" s="81" customFormat="1">
      <c r="C4" s="103"/>
      <c r="D4" s="103"/>
      <c r="E4" s="103"/>
    </row>
    <row r="5" spans="1:5" s="81" customFormat="1" ht="11.25" customHeight="1">
      <c r="A5" s="15" t="s">
        <v>154</v>
      </c>
      <c r="B5" s="103"/>
      <c r="C5" s="103"/>
      <c r="E5" s="15" t="s">
        <v>119</v>
      </c>
    </row>
    <row r="6" spans="1:5" s="81" customFormat="1">
      <c r="A6" s="28"/>
      <c r="B6" s="28"/>
      <c r="C6" s="103"/>
      <c r="D6" s="104"/>
      <c r="E6" s="104"/>
    </row>
    <row r="7" spans="1:5" ht="15" customHeight="1">
      <c r="A7" s="15" t="s">
        <v>46</v>
      </c>
      <c r="B7" s="16" t="s">
        <v>47</v>
      </c>
      <c r="C7" s="57" t="s">
        <v>75</v>
      </c>
      <c r="D7" s="57" t="s">
        <v>76</v>
      </c>
      <c r="E7" s="57" t="s">
        <v>77</v>
      </c>
    </row>
    <row r="8" spans="1:5" s="19" customFormat="1" hidden="1">
      <c r="A8" s="172" t="s">
        <v>2595</v>
      </c>
      <c r="B8" s="172" t="s">
        <v>2596</v>
      </c>
      <c r="C8" s="165">
        <v>21200</v>
      </c>
      <c r="D8" s="165">
        <v>0</v>
      </c>
      <c r="E8" s="165">
        <v>-3000</v>
      </c>
    </row>
    <row r="9" spans="1:5" s="19" customFormat="1">
      <c r="A9" s="172" t="s">
        <v>2597</v>
      </c>
      <c r="B9" s="172" t="s">
        <v>2598</v>
      </c>
      <c r="C9" s="165">
        <v>3000</v>
      </c>
      <c r="D9" s="165">
        <v>0</v>
      </c>
      <c r="E9" s="165">
        <v>-3000</v>
      </c>
    </row>
    <row r="10" spans="1:5" s="19" customFormat="1">
      <c r="A10" s="172" t="s">
        <v>2599</v>
      </c>
      <c r="B10" s="172" t="s">
        <v>2600</v>
      </c>
      <c r="C10" s="165">
        <v>0</v>
      </c>
      <c r="D10" s="165">
        <v>0</v>
      </c>
      <c r="E10" s="165">
        <v>0</v>
      </c>
    </row>
    <row r="11" spans="1:5" s="19" customFormat="1">
      <c r="A11" s="172" t="s">
        <v>2601</v>
      </c>
      <c r="B11" s="172" t="s">
        <v>1381</v>
      </c>
      <c r="C11" s="165">
        <v>0</v>
      </c>
      <c r="D11" s="165">
        <v>5000</v>
      </c>
      <c r="E11" s="165">
        <v>5000</v>
      </c>
    </row>
    <row r="12" spans="1:5" s="19" customFormat="1">
      <c r="A12" s="172" t="s">
        <v>2602</v>
      </c>
      <c r="B12" s="172" t="s">
        <v>2603</v>
      </c>
      <c r="C12" s="165">
        <v>1000</v>
      </c>
      <c r="D12" s="165">
        <v>1000</v>
      </c>
      <c r="E12" s="165">
        <v>0</v>
      </c>
    </row>
    <row r="13" spans="1:5" s="19" customFormat="1">
      <c r="A13" s="172" t="s">
        <v>2604</v>
      </c>
      <c r="B13" s="172" t="s">
        <v>2605</v>
      </c>
      <c r="C13" s="165">
        <v>1000</v>
      </c>
      <c r="D13" s="165">
        <v>0</v>
      </c>
      <c r="E13" s="165">
        <v>-1000</v>
      </c>
    </row>
    <row r="14" spans="1:5" s="19" customFormat="1">
      <c r="A14" s="172" t="s">
        <v>2606</v>
      </c>
      <c r="B14" s="172" t="s">
        <v>1913</v>
      </c>
      <c r="C14" s="165">
        <v>2000</v>
      </c>
      <c r="D14" s="165">
        <v>2000</v>
      </c>
      <c r="E14" s="165">
        <v>0</v>
      </c>
    </row>
    <row r="15" spans="1:5" s="19" customFormat="1">
      <c r="A15" s="172" t="s">
        <v>2607</v>
      </c>
      <c r="B15" s="172" t="s">
        <v>2608</v>
      </c>
      <c r="C15" s="165">
        <v>1000</v>
      </c>
      <c r="D15" s="165">
        <v>1000</v>
      </c>
      <c r="E15" s="165">
        <v>0</v>
      </c>
    </row>
    <row r="16" spans="1:5" s="19" customFormat="1">
      <c r="A16" s="172" t="s">
        <v>2609</v>
      </c>
      <c r="B16" s="172" t="s">
        <v>2610</v>
      </c>
      <c r="C16" s="165">
        <v>250</v>
      </c>
      <c r="D16" s="165">
        <v>250</v>
      </c>
      <c r="E16" s="165">
        <v>0</v>
      </c>
    </row>
    <row r="17" spans="1:5" s="19" customFormat="1">
      <c r="A17" s="172" t="s">
        <v>2611</v>
      </c>
      <c r="B17" s="172" t="s">
        <v>2612</v>
      </c>
      <c r="C17" s="165">
        <v>1000</v>
      </c>
      <c r="D17" s="165">
        <v>0</v>
      </c>
      <c r="E17" s="165">
        <v>-1000</v>
      </c>
    </row>
    <row r="18" spans="1:5" s="19" customFormat="1">
      <c r="A18" s="172" t="s">
        <v>2613</v>
      </c>
      <c r="B18" s="172" t="s">
        <v>2614</v>
      </c>
      <c r="C18" s="165">
        <v>250</v>
      </c>
      <c r="D18" s="165">
        <v>250</v>
      </c>
      <c r="E18" s="165">
        <v>0</v>
      </c>
    </row>
    <row r="19" spans="1:5" s="19" customFormat="1">
      <c r="A19" s="172" t="s">
        <v>2615</v>
      </c>
      <c r="B19" s="172" t="s">
        <v>1964</v>
      </c>
      <c r="C19" s="165">
        <v>0</v>
      </c>
      <c r="D19" s="165">
        <v>1000</v>
      </c>
      <c r="E19" s="165">
        <v>1000</v>
      </c>
    </row>
    <row r="20" spans="1:5" s="19" customFormat="1">
      <c r="A20" s="172" t="s">
        <v>2616</v>
      </c>
      <c r="B20" s="172" t="s">
        <v>2617</v>
      </c>
      <c r="C20" s="165">
        <v>250</v>
      </c>
      <c r="D20" s="165">
        <v>250</v>
      </c>
      <c r="E20" s="165">
        <v>0</v>
      </c>
    </row>
    <row r="21" spans="1:5" s="19" customFormat="1">
      <c r="A21" s="172" t="s">
        <v>2618</v>
      </c>
      <c r="B21" s="172" t="s">
        <v>2619</v>
      </c>
      <c r="C21" s="165">
        <v>250</v>
      </c>
      <c r="D21" s="165">
        <v>250</v>
      </c>
      <c r="E21" s="165">
        <v>0</v>
      </c>
    </row>
    <row r="22" spans="1:5" s="19" customFormat="1">
      <c r="A22" s="172" t="s">
        <v>2620</v>
      </c>
      <c r="B22" s="172" t="s">
        <v>2621</v>
      </c>
      <c r="C22" s="165">
        <v>700</v>
      </c>
      <c r="D22" s="165">
        <v>700</v>
      </c>
      <c r="E22" s="165">
        <v>0</v>
      </c>
    </row>
    <row r="23" spans="1:5" s="19" customFormat="1">
      <c r="A23" s="172" t="s">
        <v>2622</v>
      </c>
      <c r="B23" s="172" t="s">
        <v>2623</v>
      </c>
      <c r="C23" s="165">
        <v>700</v>
      </c>
      <c r="D23" s="165">
        <v>700</v>
      </c>
      <c r="E23" s="165">
        <v>0</v>
      </c>
    </row>
    <row r="24" spans="1:5" s="19" customFormat="1">
      <c r="A24" s="172" t="s">
        <v>2624</v>
      </c>
      <c r="B24" s="172" t="s">
        <v>2625</v>
      </c>
      <c r="C24" s="165">
        <v>150</v>
      </c>
      <c r="D24" s="165">
        <v>150</v>
      </c>
      <c r="E24" s="165">
        <v>0</v>
      </c>
    </row>
    <row r="25" spans="1:5" s="19" customFormat="1">
      <c r="A25" s="172" t="s">
        <v>2626</v>
      </c>
      <c r="B25" s="172" t="s">
        <v>2627</v>
      </c>
      <c r="C25" s="165">
        <v>150</v>
      </c>
      <c r="D25" s="165">
        <v>150</v>
      </c>
      <c r="E25" s="165">
        <v>0</v>
      </c>
    </row>
    <row r="26" spans="1:5" s="19" customFormat="1">
      <c r="A26" s="172" t="s">
        <v>2628</v>
      </c>
      <c r="B26" s="172" t="s">
        <v>1858</v>
      </c>
      <c r="C26" s="165">
        <v>700</v>
      </c>
      <c r="D26" s="165">
        <v>700</v>
      </c>
      <c r="E26" s="165">
        <v>0</v>
      </c>
    </row>
    <row r="27" spans="1:5" s="19" customFormat="1">
      <c r="A27" s="172" t="s">
        <v>2629</v>
      </c>
      <c r="B27" s="172" t="s">
        <v>2630</v>
      </c>
      <c r="C27" s="165">
        <v>250</v>
      </c>
      <c r="D27" s="165">
        <v>250</v>
      </c>
      <c r="E27" s="165">
        <v>0</v>
      </c>
    </row>
    <row r="28" spans="1:5" s="19" customFormat="1">
      <c r="A28" s="172" t="s">
        <v>2631</v>
      </c>
      <c r="B28" s="172" t="s">
        <v>2632</v>
      </c>
      <c r="C28" s="165">
        <v>250</v>
      </c>
      <c r="D28" s="165">
        <v>250</v>
      </c>
      <c r="E28" s="165">
        <v>0</v>
      </c>
    </row>
    <row r="29" spans="1:5" s="19" customFormat="1">
      <c r="A29" s="172" t="s">
        <v>2633</v>
      </c>
      <c r="B29" s="172" t="s">
        <v>2634</v>
      </c>
      <c r="C29" s="165">
        <v>125</v>
      </c>
      <c r="D29" s="165">
        <v>125</v>
      </c>
      <c r="E29" s="165">
        <v>0</v>
      </c>
    </row>
    <row r="30" spans="1:5" s="19" customFormat="1">
      <c r="A30" s="172" t="s">
        <v>2635</v>
      </c>
      <c r="B30" s="172" t="s">
        <v>2636</v>
      </c>
      <c r="C30" s="165">
        <v>125</v>
      </c>
      <c r="D30" s="165">
        <v>125</v>
      </c>
      <c r="E30" s="165">
        <v>0</v>
      </c>
    </row>
    <row r="31" spans="1:5" s="19" customFormat="1">
      <c r="A31" s="172" t="s">
        <v>2637</v>
      </c>
      <c r="B31" s="172" t="s">
        <v>2638</v>
      </c>
      <c r="C31" s="165">
        <v>125</v>
      </c>
      <c r="D31" s="165">
        <v>125</v>
      </c>
      <c r="E31" s="165">
        <v>0</v>
      </c>
    </row>
    <row r="32" spans="1:5" s="19" customFormat="1">
      <c r="A32" s="172" t="s">
        <v>2639</v>
      </c>
      <c r="B32" s="172" t="s">
        <v>2640</v>
      </c>
      <c r="C32" s="165">
        <v>125</v>
      </c>
      <c r="D32" s="165">
        <v>125</v>
      </c>
      <c r="E32" s="165">
        <v>0</v>
      </c>
    </row>
    <row r="33" spans="1:5" s="19" customFormat="1">
      <c r="A33" s="172" t="s">
        <v>2641</v>
      </c>
      <c r="B33" s="172" t="s">
        <v>2642</v>
      </c>
      <c r="C33" s="165">
        <v>1000</v>
      </c>
      <c r="D33" s="165">
        <v>1000</v>
      </c>
      <c r="E33" s="165">
        <v>0</v>
      </c>
    </row>
    <row r="34" spans="1:5" s="19" customFormat="1">
      <c r="A34" s="172" t="s">
        <v>2643</v>
      </c>
      <c r="B34" s="172" t="s">
        <v>1402</v>
      </c>
      <c r="C34" s="165">
        <v>800</v>
      </c>
      <c r="D34" s="165">
        <v>800</v>
      </c>
      <c r="E34" s="165">
        <v>0</v>
      </c>
    </row>
    <row r="35" spans="1:5" s="19" customFormat="1">
      <c r="A35" s="172" t="s">
        <v>2644</v>
      </c>
      <c r="B35" s="172" t="s">
        <v>2645</v>
      </c>
      <c r="C35" s="165">
        <v>100</v>
      </c>
      <c r="D35" s="165">
        <v>100</v>
      </c>
      <c r="E35" s="165">
        <v>0</v>
      </c>
    </row>
    <row r="36" spans="1:5" s="19" customFormat="1">
      <c r="A36" s="172" t="s">
        <v>2646</v>
      </c>
      <c r="B36" s="172" t="s">
        <v>2647</v>
      </c>
      <c r="C36" s="165">
        <v>100</v>
      </c>
      <c r="D36" s="165">
        <v>100</v>
      </c>
      <c r="E36" s="165">
        <v>0</v>
      </c>
    </row>
    <row r="37" spans="1:5" s="19" customFormat="1">
      <c r="A37" s="172" t="s">
        <v>2648</v>
      </c>
      <c r="B37" s="172" t="s">
        <v>1953</v>
      </c>
      <c r="C37" s="165">
        <v>3000</v>
      </c>
      <c r="D37" s="165">
        <v>3000</v>
      </c>
      <c r="E37" s="165">
        <v>0</v>
      </c>
    </row>
    <row r="38" spans="1:5" s="19" customFormat="1">
      <c r="A38" s="172" t="s">
        <v>2649</v>
      </c>
      <c r="B38" s="172" t="s">
        <v>2650</v>
      </c>
      <c r="C38" s="165">
        <v>1500</v>
      </c>
      <c r="D38" s="165">
        <v>1500</v>
      </c>
      <c r="E38" s="165">
        <v>0</v>
      </c>
    </row>
    <row r="39" spans="1:5" s="19" customFormat="1">
      <c r="A39" s="172" t="s">
        <v>2651</v>
      </c>
      <c r="B39" s="172" t="s">
        <v>2652</v>
      </c>
      <c r="C39" s="165">
        <v>800</v>
      </c>
      <c r="D39" s="165">
        <v>0</v>
      </c>
      <c r="E39" s="165">
        <v>-800</v>
      </c>
    </row>
    <row r="40" spans="1:5" s="19" customFormat="1">
      <c r="A40" s="172" t="s">
        <v>2653</v>
      </c>
      <c r="B40" s="172" t="s">
        <v>2654</v>
      </c>
      <c r="C40" s="165">
        <v>250</v>
      </c>
      <c r="D40" s="165">
        <v>250</v>
      </c>
      <c r="E40" s="165">
        <v>0</v>
      </c>
    </row>
    <row r="41" spans="1:5" s="19" customFormat="1">
      <c r="A41" s="474" t="s">
        <v>2655</v>
      </c>
      <c r="B41" s="474" t="s">
        <v>2656</v>
      </c>
      <c r="C41" s="493">
        <v>250</v>
      </c>
      <c r="D41" s="493">
        <v>250</v>
      </c>
      <c r="E41" s="165">
        <v>0</v>
      </c>
    </row>
    <row r="42" spans="1:5" s="19" customFormat="1">
      <c r="A42" s="171" t="s">
        <v>2657</v>
      </c>
      <c r="B42" s="171" t="s">
        <v>2658</v>
      </c>
      <c r="C42" s="132">
        <v>1038227.84</v>
      </c>
      <c r="D42" s="132">
        <v>3146064.91</v>
      </c>
      <c r="E42" s="165">
        <v>2107837.0699999998</v>
      </c>
    </row>
    <row r="43" spans="1:5">
      <c r="A43" s="137" t="s">
        <v>2659</v>
      </c>
      <c r="B43" s="137" t="s">
        <v>2660</v>
      </c>
      <c r="C43" s="481">
        <v>714657.54</v>
      </c>
      <c r="D43" s="481">
        <v>537827.43999999994</v>
      </c>
      <c r="E43" s="165">
        <v>-176830.1</v>
      </c>
    </row>
    <row r="44" spans="1:5">
      <c r="A44" s="137" t="s">
        <v>2661</v>
      </c>
      <c r="B44" s="137" t="s">
        <v>2662</v>
      </c>
      <c r="C44" s="481">
        <v>13000</v>
      </c>
      <c r="D44" s="481">
        <v>116384.63</v>
      </c>
      <c r="E44" s="165">
        <v>103384.63</v>
      </c>
    </row>
    <row r="45" spans="1:5">
      <c r="A45" s="137" t="s">
        <v>2663</v>
      </c>
      <c r="B45" s="137" t="s">
        <v>2664</v>
      </c>
      <c r="C45" s="481">
        <v>10005.43</v>
      </c>
      <c r="D45" s="481">
        <v>76036.08</v>
      </c>
      <c r="E45" s="165">
        <v>66030.649999999994</v>
      </c>
    </row>
    <row r="46" spans="1:5">
      <c r="A46" s="137" t="s">
        <v>2665</v>
      </c>
      <c r="B46" s="137" t="s">
        <v>2666</v>
      </c>
      <c r="C46" s="481">
        <v>10000</v>
      </c>
      <c r="D46" s="481">
        <v>10000</v>
      </c>
      <c r="E46" s="165">
        <v>0</v>
      </c>
    </row>
    <row r="47" spans="1:5">
      <c r="A47" s="137" t="s">
        <v>1361</v>
      </c>
      <c r="B47" s="137" t="s">
        <v>1362</v>
      </c>
      <c r="C47" s="481">
        <v>0</v>
      </c>
      <c r="D47" s="481">
        <v>0</v>
      </c>
      <c r="E47" s="165">
        <v>0</v>
      </c>
    </row>
    <row r="48" spans="1:5">
      <c r="A48" s="137" t="s">
        <v>2667</v>
      </c>
      <c r="B48" s="137" t="s">
        <v>660</v>
      </c>
      <c r="C48" s="481">
        <v>13226</v>
      </c>
      <c r="D48" s="481">
        <v>13226</v>
      </c>
      <c r="E48" s="165">
        <v>0</v>
      </c>
    </row>
    <row r="49" spans="1:5" s="19" customFormat="1">
      <c r="A49" s="169"/>
      <c r="B49" s="169" t="s">
        <v>1547</v>
      </c>
      <c r="C49" s="142">
        <f>SUM(C7:C48)</f>
        <v>1841516.8099999998</v>
      </c>
      <c r="D49" s="142">
        <f>SUM(D7:D48)</f>
        <v>3920939.06</v>
      </c>
      <c r="E49" s="142">
        <f>SUM(E7:E48)</f>
        <v>2097622.2499999995</v>
      </c>
    </row>
  </sheetData>
  <dataValidations count="5">
    <dataValidation allowBlank="1" showInputMessage="1" showErrorMessage="1" prompt="Importe final del periodo que corresponde la cuenta pública presentada (mensual:  enero, febrero, marzo, etc.; trimestral: 1er, 2do, 3ro. o 4to.)."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Saldo al 31 de diciembre del año anterior a la cuenta pública que se presenta."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Diferencia entre el saldo final y el inicial presentados."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s>
  <pageMargins left="0.70866141732283472" right="0.70866141732283472" top="0.74803149606299213" bottom="0.74803149606299213" header="0.31496062992125984" footer="0.31496062992125984"/>
  <pageSetup scale="6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4" zoomScaleNormal="100" zoomScaleSheetLayoutView="100" workbookViewId="0">
      <selection activeCell="C11" sqref="C11"/>
    </sheetView>
  </sheetViews>
  <sheetFormatPr baseColWidth="10" defaultRowHeight="11.25"/>
  <cols>
    <col min="1" max="1" width="20.140625" style="154" customWidth="1"/>
    <col min="2" max="2" width="33.85546875" style="154" customWidth="1"/>
    <col min="3" max="3" width="23" style="118" customWidth="1"/>
    <col min="4" max="4" width="23" style="119" customWidth="1"/>
    <col min="5" max="256" width="11.42578125" style="274"/>
    <col min="257" max="257" width="20.140625" style="274" customWidth="1"/>
    <col min="258" max="258" width="33.85546875" style="274" customWidth="1"/>
    <col min="259" max="260" width="23" style="274" customWidth="1"/>
    <col min="261" max="512" width="11.42578125" style="274"/>
    <col min="513" max="513" width="20.140625" style="274" customWidth="1"/>
    <col min="514" max="514" width="33.85546875" style="274" customWidth="1"/>
    <col min="515" max="516" width="23" style="274" customWidth="1"/>
    <col min="517" max="768" width="11.42578125" style="274"/>
    <col min="769" max="769" width="20.140625" style="274" customWidth="1"/>
    <col min="770" max="770" width="33.85546875" style="274" customWidth="1"/>
    <col min="771" max="772" width="23" style="274" customWidth="1"/>
    <col min="773" max="1024" width="11.42578125" style="274"/>
    <col min="1025" max="1025" width="20.140625" style="274" customWidth="1"/>
    <col min="1026" max="1026" width="33.85546875" style="274" customWidth="1"/>
    <col min="1027" max="1028" width="23" style="274" customWidth="1"/>
    <col min="1029" max="1280" width="11.42578125" style="274"/>
    <col min="1281" max="1281" width="20.140625" style="274" customWidth="1"/>
    <col min="1282" max="1282" width="33.85546875" style="274" customWidth="1"/>
    <col min="1283" max="1284" width="23" style="274" customWidth="1"/>
    <col min="1285" max="1536" width="11.42578125" style="274"/>
    <col min="1537" max="1537" width="20.140625" style="274" customWidth="1"/>
    <col min="1538" max="1538" width="33.85546875" style="274" customWidth="1"/>
    <col min="1539" max="1540" width="23" style="274" customWidth="1"/>
    <col min="1541" max="1792" width="11.42578125" style="274"/>
    <col min="1793" max="1793" width="20.140625" style="274" customWidth="1"/>
    <col min="1794" max="1794" width="33.85546875" style="274" customWidth="1"/>
    <col min="1795" max="1796" width="23" style="274" customWidth="1"/>
    <col min="1797" max="2048" width="11.42578125" style="274"/>
    <col min="2049" max="2049" width="20.140625" style="274" customWidth="1"/>
    <col min="2050" max="2050" width="33.85546875" style="274" customWidth="1"/>
    <col min="2051" max="2052" width="23" style="274" customWidth="1"/>
    <col min="2053" max="2304" width="11.42578125" style="274"/>
    <col min="2305" max="2305" width="20.140625" style="274" customWidth="1"/>
    <col min="2306" max="2306" width="33.85546875" style="274" customWidth="1"/>
    <col min="2307" max="2308" width="23" style="274" customWidth="1"/>
    <col min="2309" max="2560" width="11.42578125" style="274"/>
    <col min="2561" max="2561" width="20.140625" style="274" customWidth="1"/>
    <col min="2562" max="2562" width="33.85546875" style="274" customWidth="1"/>
    <col min="2563" max="2564" width="23" style="274" customWidth="1"/>
    <col min="2565" max="2816" width="11.42578125" style="274"/>
    <col min="2817" max="2817" width="20.140625" style="274" customWidth="1"/>
    <col min="2818" max="2818" width="33.85546875" style="274" customWidth="1"/>
    <col min="2819" max="2820" width="23" style="274" customWidth="1"/>
    <col min="2821" max="3072" width="11.42578125" style="274"/>
    <col min="3073" max="3073" width="20.140625" style="274" customWidth="1"/>
    <col min="3074" max="3074" width="33.85546875" style="274" customWidth="1"/>
    <col min="3075" max="3076" width="23" style="274" customWidth="1"/>
    <col min="3077" max="3328" width="11.42578125" style="274"/>
    <col min="3329" max="3329" width="20.140625" style="274" customWidth="1"/>
    <col min="3330" max="3330" width="33.85546875" style="274" customWidth="1"/>
    <col min="3331" max="3332" width="23" style="274" customWidth="1"/>
    <col min="3333" max="3584" width="11.42578125" style="274"/>
    <col min="3585" max="3585" width="20.140625" style="274" customWidth="1"/>
    <col min="3586" max="3586" width="33.85546875" style="274" customWidth="1"/>
    <col min="3587" max="3588" width="23" style="274" customWidth="1"/>
    <col min="3589" max="3840" width="11.42578125" style="274"/>
    <col min="3841" max="3841" width="20.140625" style="274" customWidth="1"/>
    <col min="3842" max="3842" width="33.85546875" style="274" customWidth="1"/>
    <col min="3843" max="3844" width="23" style="274" customWidth="1"/>
    <col min="3845" max="4096" width="11.42578125" style="274"/>
    <col min="4097" max="4097" width="20.140625" style="274" customWidth="1"/>
    <col min="4098" max="4098" width="33.85546875" style="274" customWidth="1"/>
    <col min="4099" max="4100" width="23" style="274" customWidth="1"/>
    <col min="4101" max="4352" width="11.42578125" style="274"/>
    <col min="4353" max="4353" width="20.140625" style="274" customWidth="1"/>
    <col min="4354" max="4354" width="33.85546875" style="274" customWidth="1"/>
    <col min="4355" max="4356" width="23" style="274" customWidth="1"/>
    <col min="4357" max="4608" width="11.42578125" style="274"/>
    <col min="4609" max="4609" width="20.140625" style="274" customWidth="1"/>
    <col min="4610" max="4610" width="33.85546875" style="274" customWidth="1"/>
    <col min="4611" max="4612" width="23" style="274" customWidth="1"/>
    <col min="4613" max="4864" width="11.42578125" style="274"/>
    <col min="4865" max="4865" width="20.140625" style="274" customWidth="1"/>
    <col min="4866" max="4866" width="33.85546875" style="274" customWidth="1"/>
    <col min="4867" max="4868" width="23" style="274" customWidth="1"/>
    <col min="4869" max="5120" width="11.42578125" style="274"/>
    <col min="5121" max="5121" width="20.140625" style="274" customWidth="1"/>
    <col min="5122" max="5122" width="33.85546875" style="274" customWidth="1"/>
    <col min="5123" max="5124" width="23" style="274" customWidth="1"/>
    <col min="5125" max="5376" width="11.42578125" style="274"/>
    <col min="5377" max="5377" width="20.140625" style="274" customWidth="1"/>
    <col min="5378" max="5378" width="33.85546875" style="274" customWidth="1"/>
    <col min="5379" max="5380" width="23" style="274" customWidth="1"/>
    <col min="5381" max="5632" width="11.42578125" style="274"/>
    <col min="5633" max="5633" width="20.140625" style="274" customWidth="1"/>
    <col min="5634" max="5634" width="33.85546875" style="274" customWidth="1"/>
    <col min="5635" max="5636" width="23" style="274" customWidth="1"/>
    <col min="5637" max="5888" width="11.42578125" style="274"/>
    <col min="5889" max="5889" width="20.140625" style="274" customWidth="1"/>
    <col min="5890" max="5890" width="33.85546875" style="274" customWidth="1"/>
    <col min="5891" max="5892" width="23" style="274" customWidth="1"/>
    <col min="5893" max="6144" width="11.42578125" style="274"/>
    <col min="6145" max="6145" width="20.140625" style="274" customWidth="1"/>
    <col min="6146" max="6146" width="33.85546875" style="274" customWidth="1"/>
    <col min="6147" max="6148" width="23" style="274" customWidth="1"/>
    <col min="6149" max="6400" width="11.42578125" style="274"/>
    <col min="6401" max="6401" width="20.140625" style="274" customWidth="1"/>
    <col min="6402" max="6402" width="33.85546875" style="274" customWidth="1"/>
    <col min="6403" max="6404" width="23" style="274" customWidth="1"/>
    <col min="6405" max="6656" width="11.42578125" style="274"/>
    <col min="6657" max="6657" width="20.140625" style="274" customWidth="1"/>
    <col min="6658" max="6658" width="33.85546875" style="274" customWidth="1"/>
    <col min="6659" max="6660" width="23" style="274" customWidth="1"/>
    <col min="6661" max="6912" width="11.42578125" style="274"/>
    <col min="6913" max="6913" width="20.140625" style="274" customWidth="1"/>
    <col min="6914" max="6914" width="33.85546875" style="274" customWidth="1"/>
    <col min="6915" max="6916" width="23" style="274" customWidth="1"/>
    <col min="6917" max="7168" width="11.42578125" style="274"/>
    <col min="7169" max="7169" width="20.140625" style="274" customWidth="1"/>
    <col min="7170" max="7170" width="33.85546875" style="274" customWidth="1"/>
    <col min="7171" max="7172" width="23" style="274" customWidth="1"/>
    <col min="7173" max="7424" width="11.42578125" style="274"/>
    <col min="7425" max="7425" width="20.140625" style="274" customWidth="1"/>
    <col min="7426" max="7426" width="33.85546875" style="274" customWidth="1"/>
    <col min="7427" max="7428" width="23" style="274" customWidth="1"/>
    <col min="7429" max="7680" width="11.42578125" style="274"/>
    <col min="7681" max="7681" width="20.140625" style="274" customWidth="1"/>
    <col min="7682" max="7682" width="33.85546875" style="274" customWidth="1"/>
    <col min="7683" max="7684" width="23" style="274" customWidth="1"/>
    <col min="7685" max="7936" width="11.42578125" style="274"/>
    <col min="7937" max="7937" width="20.140625" style="274" customWidth="1"/>
    <col min="7938" max="7938" width="33.85546875" style="274" customWidth="1"/>
    <col min="7939" max="7940" width="23" style="274" customWidth="1"/>
    <col min="7941" max="8192" width="11.42578125" style="274"/>
    <col min="8193" max="8193" width="20.140625" style="274" customWidth="1"/>
    <col min="8194" max="8194" width="33.85546875" style="274" customWidth="1"/>
    <col min="8195" max="8196" width="23" style="274" customWidth="1"/>
    <col min="8197" max="8448" width="11.42578125" style="274"/>
    <col min="8449" max="8449" width="20.140625" style="274" customWidth="1"/>
    <col min="8450" max="8450" width="33.85546875" style="274" customWidth="1"/>
    <col min="8451" max="8452" width="23" style="274" customWidth="1"/>
    <col min="8453" max="8704" width="11.42578125" style="274"/>
    <col min="8705" max="8705" width="20.140625" style="274" customWidth="1"/>
    <col min="8706" max="8706" width="33.85546875" style="274" customWidth="1"/>
    <col min="8707" max="8708" width="23" style="274" customWidth="1"/>
    <col min="8709" max="8960" width="11.42578125" style="274"/>
    <col min="8961" max="8961" width="20.140625" style="274" customWidth="1"/>
    <col min="8962" max="8962" width="33.85546875" style="274" customWidth="1"/>
    <col min="8963" max="8964" width="23" style="274" customWidth="1"/>
    <col min="8965" max="9216" width="11.42578125" style="274"/>
    <col min="9217" max="9217" width="20.140625" style="274" customWidth="1"/>
    <col min="9218" max="9218" width="33.85546875" style="274" customWidth="1"/>
    <col min="9219" max="9220" width="23" style="274" customWidth="1"/>
    <col min="9221" max="9472" width="11.42578125" style="274"/>
    <col min="9473" max="9473" width="20.140625" style="274" customWidth="1"/>
    <col min="9474" max="9474" width="33.85546875" style="274" customWidth="1"/>
    <col min="9475" max="9476" width="23" style="274" customWidth="1"/>
    <col min="9477" max="9728" width="11.42578125" style="274"/>
    <col min="9729" max="9729" width="20.140625" style="274" customWidth="1"/>
    <col min="9730" max="9730" width="33.85546875" style="274" customWidth="1"/>
    <col min="9731" max="9732" width="23" style="274" customWidth="1"/>
    <col min="9733" max="9984" width="11.42578125" style="274"/>
    <col min="9985" max="9985" width="20.140625" style="274" customWidth="1"/>
    <col min="9986" max="9986" width="33.85546875" style="274" customWidth="1"/>
    <col min="9987" max="9988" width="23" style="274" customWidth="1"/>
    <col min="9989" max="10240" width="11.42578125" style="274"/>
    <col min="10241" max="10241" width="20.140625" style="274" customWidth="1"/>
    <col min="10242" max="10242" width="33.85546875" style="274" customWidth="1"/>
    <col min="10243" max="10244" width="23" style="274" customWidth="1"/>
    <col min="10245" max="10496" width="11.42578125" style="274"/>
    <col min="10497" max="10497" width="20.140625" style="274" customWidth="1"/>
    <col min="10498" max="10498" width="33.85546875" style="274" customWidth="1"/>
    <col min="10499" max="10500" width="23" style="274" customWidth="1"/>
    <col min="10501" max="10752" width="11.42578125" style="274"/>
    <col min="10753" max="10753" width="20.140625" style="274" customWidth="1"/>
    <col min="10754" max="10754" width="33.85546875" style="274" customWidth="1"/>
    <col min="10755" max="10756" width="23" style="274" customWidth="1"/>
    <col min="10757" max="11008" width="11.42578125" style="274"/>
    <col min="11009" max="11009" width="20.140625" style="274" customWidth="1"/>
    <col min="11010" max="11010" width="33.85546875" style="274" customWidth="1"/>
    <col min="11011" max="11012" width="23" style="274" customWidth="1"/>
    <col min="11013" max="11264" width="11.42578125" style="274"/>
    <col min="11265" max="11265" width="20.140625" style="274" customWidth="1"/>
    <col min="11266" max="11266" width="33.85546875" style="274" customWidth="1"/>
    <col min="11267" max="11268" width="23" style="274" customWidth="1"/>
    <col min="11269" max="11520" width="11.42578125" style="274"/>
    <col min="11521" max="11521" width="20.140625" style="274" customWidth="1"/>
    <col min="11522" max="11522" width="33.85546875" style="274" customWidth="1"/>
    <col min="11523" max="11524" width="23" style="274" customWidth="1"/>
    <col min="11525" max="11776" width="11.42578125" style="274"/>
    <col min="11777" max="11777" width="20.140625" style="274" customWidth="1"/>
    <col min="11778" max="11778" width="33.85546875" style="274" customWidth="1"/>
    <col min="11779" max="11780" width="23" style="274" customWidth="1"/>
    <col min="11781" max="12032" width="11.42578125" style="274"/>
    <col min="12033" max="12033" width="20.140625" style="274" customWidth="1"/>
    <col min="12034" max="12034" width="33.85546875" style="274" customWidth="1"/>
    <col min="12035" max="12036" width="23" style="274" customWidth="1"/>
    <col min="12037" max="12288" width="11.42578125" style="274"/>
    <col min="12289" max="12289" width="20.140625" style="274" customWidth="1"/>
    <col min="12290" max="12290" width="33.85546875" style="274" customWidth="1"/>
    <col min="12291" max="12292" width="23" style="274" customWidth="1"/>
    <col min="12293" max="12544" width="11.42578125" style="274"/>
    <col min="12545" max="12545" width="20.140625" style="274" customWidth="1"/>
    <col min="12546" max="12546" width="33.85546875" style="274" customWidth="1"/>
    <col min="12547" max="12548" width="23" style="274" customWidth="1"/>
    <col min="12549" max="12800" width="11.42578125" style="274"/>
    <col min="12801" max="12801" width="20.140625" style="274" customWidth="1"/>
    <col min="12802" max="12802" width="33.85546875" style="274" customWidth="1"/>
    <col min="12803" max="12804" width="23" style="274" customWidth="1"/>
    <col min="12805" max="13056" width="11.42578125" style="274"/>
    <col min="13057" max="13057" width="20.140625" style="274" customWidth="1"/>
    <col min="13058" max="13058" width="33.85546875" style="274" customWidth="1"/>
    <col min="13059" max="13060" width="23" style="274" customWidth="1"/>
    <col min="13061" max="13312" width="11.42578125" style="274"/>
    <col min="13313" max="13313" width="20.140625" style="274" customWidth="1"/>
    <col min="13314" max="13314" width="33.85546875" style="274" customWidth="1"/>
    <col min="13315" max="13316" width="23" style="274" customWidth="1"/>
    <col min="13317" max="13568" width="11.42578125" style="274"/>
    <col min="13569" max="13569" width="20.140625" style="274" customWidth="1"/>
    <col min="13570" max="13570" width="33.85546875" style="274" customWidth="1"/>
    <col min="13571" max="13572" width="23" style="274" customWidth="1"/>
    <col min="13573" max="13824" width="11.42578125" style="274"/>
    <col min="13825" max="13825" width="20.140625" style="274" customWidth="1"/>
    <col min="13826" max="13826" width="33.85546875" style="274" customWidth="1"/>
    <col min="13827" max="13828" width="23" style="274" customWidth="1"/>
    <col min="13829" max="14080" width="11.42578125" style="274"/>
    <col min="14081" max="14081" width="20.140625" style="274" customWidth="1"/>
    <col min="14082" max="14082" width="33.85546875" style="274" customWidth="1"/>
    <col min="14083" max="14084" width="23" style="274" customWidth="1"/>
    <col min="14085" max="14336" width="11.42578125" style="274"/>
    <col min="14337" max="14337" width="20.140625" style="274" customWidth="1"/>
    <col min="14338" max="14338" width="33.85546875" style="274" customWidth="1"/>
    <col min="14339" max="14340" width="23" style="274" customWidth="1"/>
    <col min="14341" max="14592" width="11.42578125" style="274"/>
    <col min="14593" max="14593" width="20.140625" style="274" customWidth="1"/>
    <col min="14594" max="14594" width="33.85546875" style="274" customWidth="1"/>
    <col min="14595" max="14596" width="23" style="274" customWidth="1"/>
    <col min="14597" max="14848" width="11.42578125" style="274"/>
    <col min="14849" max="14849" width="20.140625" style="274" customWidth="1"/>
    <col min="14850" max="14850" width="33.85546875" style="274" customWidth="1"/>
    <col min="14851" max="14852" width="23" style="274" customWidth="1"/>
    <col min="14853" max="15104" width="11.42578125" style="274"/>
    <col min="15105" max="15105" width="20.140625" style="274" customWidth="1"/>
    <col min="15106" max="15106" width="33.85546875" style="274" customWidth="1"/>
    <col min="15107" max="15108" width="23" style="274" customWidth="1"/>
    <col min="15109" max="15360" width="11.42578125" style="274"/>
    <col min="15361" max="15361" width="20.140625" style="274" customWidth="1"/>
    <col min="15362" max="15362" width="33.85546875" style="274" customWidth="1"/>
    <col min="15363" max="15364" width="23" style="274" customWidth="1"/>
    <col min="15365" max="15616" width="11.42578125" style="274"/>
    <col min="15617" max="15617" width="20.140625" style="274" customWidth="1"/>
    <col min="15618" max="15618" width="33.85546875" style="274" customWidth="1"/>
    <col min="15619" max="15620" width="23" style="274" customWidth="1"/>
    <col min="15621" max="15872" width="11.42578125" style="274"/>
    <col min="15873" max="15873" width="20.140625" style="274" customWidth="1"/>
    <col min="15874" max="15874" width="33.85546875" style="274" customWidth="1"/>
    <col min="15875" max="15876" width="23" style="274" customWidth="1"/>
    <col min="15877" max="16128" width="11.42578125" style="274"/>
    <col min="16129" max="16129" width="20.140625" style="274" customWidth="1"/>
    <col min="16130" max="16130" width="33.85546875" style="274" customWidth="1"/>
    <col min="16131" max="16132" width="23" style="274" customWidth="1"/>
    <col min="16133" max="16384" width="11.42578125" style="274"/>
  </cols>
  <sheetData>
    <row r="1" spans="1:4" s="41" customFormat="1">
      <c r="A1" s="71" t="s">
        <v>43</v>
      </c>
      <c r="B1" s="71"/>
      <c r="C1" s="105"/>
      <c r="D1" s="106" t="s">
        <v>44</v>
      </c>
    </row>
    <row r="2" spans="1:4" s="41" customFormat="1">
      <c r="A2" s="71" t="s">
        <v>1360</v>
      </c>
      <c r="B2" s="71"/>
      <c r="C2" s="105"/>
      <c r="D2" s="107"/>
    </row>
    <row r="3" spans="1:4" s="41" customFormat="1">
      <c r="A3" s="71"/>
      <c r="B3" s="71"/>
      <c r="C3" s="105"/>
      <c r="D3" s="107"/>
    </row>
    <row r="4" spans="1:4" s="81" customFormat="1">
      <c r="C4" s="494"/>
      <c r="D4" s="495"/>
    </row>
    <row r="5" spans="1:4" s="41" customFormat="1" ht="11.25" customHeight="1">
      <c r="A5" s="10" t="s">
        <v>2668</v>
      </c>
      <c r="B5" s="10"/>
      <c r="C5" s="10"/>
      <c r="D5" s="108" t="s">
        <v>120</v>
      </c>
    </row>
    <row r="6" spans="1:4">
      <c r="A6" s="109"/>
      <c r="B6" s="109"/>
      <c r="C6" s="110"/>
      <c r="D6" s="111"/>
    </row>
    <row r="7" spans="1:4" ht="15" customHeight="1">
      <c r="A7" s="15" t="s">
        <v>46</v>
      </c>
      <c r="B7" s="16" t="s">
        <v>47</v>
      </c>
      <c r="C7" s="57" t="s">
        <v>77</v>
      </c>
      <c r="D7" s="51" t="s">
        <v>121</v>
      </c>
    </row>
    <row r="8" spans="1:4" s="19" customFormat="1">
      <c r="A8" s="348" t="s">
        <v>1548</v>
      </c>
      <c r="B8" s="348" t="s">
        <v>1549</v>
      </c>
      <c r="C8" s="114">
        <v>6699</v>
      </c>
      <c r="D8" s="115" t="s">
        <v>2669</v>
      </c>
    </row>
    <row r="9" spans="1:4" s="19" customFormat="1" ht="22.5">
      <c r="A9" s="348" t="s">
        <v>1550</v>
      </c>
      <c r="B9" s="348" t="s">
        <v>1551</v>
      </c>
      <c r="C9" s="114">
        <v>6336</v>
      </c>
      <c r="D9" s="115" t="s">
        <v>2669</v>
      </c>
    </row>
    <row r="10" spans="1:4" s="19" customFormat="1">
      <c r="A10" s="348" t="s">
        <v>1552</v>
      </c>
      <c r="B10" s="348" t="s">
        <v>1553</v>
      </c>
      <c r="C10" s="114">
        <v>7298</v>
      </c>
      <c r="D10" s="115" t="s">
        <v>2669</v>
      </c>
    </row>
    <row r="11" spans="1:4" s="19" customFormat="1" ht="22.5">
      <c r="A11" s="348" t="s">
        <v>1554</v>
      </c>
      <c r="B11" s="348" t="s">
        <v>465</v>
      </c>
      <c r="C11" s="114">
        <v>0</v>
      </c>
      <c r="D11" s="115" t="s">
        <v>2669</v>
      </c>
    </row>
    <row r="12" spans="1:4" s="19" customFormat="1" ht="22.5">
      <c r="A12" s="348" t="s">
        <v>1555</v>
      </c>
      <c r="B12" s="348" t="s">
        <v>1556</v>
      </c>
      <c r="C12" s="114">
        <v>8500</v>
      </c>
      <c r="D12" s="115" t="s">
        <v>2669</v>
      </c>
    </row>
    <row r="13" spans="1:4" s="19" customFormat="1">
      <c r="A13" s="348" t="s">
        <v>1557</v>
      </c>
      <c r="B13" s="348" t="s">
        <v>1558</v>
      </c>
      <c r="C13" s="114">
        <v>14866</v>
      </c>
      <c r="D13" s="115" t="s">
        <v>2669</v>
      </c>
    </row>
    <row r="14" spans="1:4" s="19" customFormat="1">
      <c r="A14" s="348" t="s">
        <v>1559</v>
      </c>
      <c r="B14" s="348" t="s">
        <v>819</v>
      </c>
      <c r="C14" s="114">
        <v>79942</v>
      </c>
      <c r="D14" s="115" t="s">
        <v>2669</v>
      </c>
    </row>
    <row r="15" spans="1:4" s="19" customFormat="1" ht="22.5">
      <c r="A15" s="348" t="s">
        <v>1560</v>
      </c>
      <c r="B15" s="348" t="s">
        <v>1561</v>
      </c>
      <c r="C15" s="114">
        <v>0</v>
      </c>
      <c r="D15" s="115" t="s">
        <v>2669</v>
      </c>
    </row>
    <row r="16" spans="1:4" s="19" customFormat="1">
      <c r="A16" s="348" t="s">
        <v>1562</v>
      </c>
      <c r="B16" s="348" t="s">
        <v>469</v>
      </c>
      <c r="C16" s="114">
        <v>0</v>
      </c>
      <c r="D16" s="115" t="s">
        <v>2669</v>
      </c>
    </row>
    <row r="17" spans="1:4" s="19" customFormat="1" ht="22.5">
      <c r="A17" s="348" t="s">
        <v>1563</v>
      </c>
      <c r="B17" s="348" t="s">
        <v>821</v>
      </c>
      <c r="C17" s="114">
        <v>36424</v>
      </c>
      <c r="D17" s="115" t="s">
        <v>2669</v>
      </c>
    </row>
    <row r="18" spans="1:4" s="19" customFormat="1" ht="22.5">
      <c r="A18" s="348" t="s">
        <v>1564</v>
      </c>
      <c r="B18" s="348" t="s">
        <v>1565</v>
      </c>
      <c r="C18" s="114">
        <v>47719</v>
      </c>
      <c r="D18" s="115" t="s">
        <v>2669</v>
      </c>
    </row>
    <row r="19" spans="1:4" s="19" customFormat="1">
      <c r="A19" s="348" t="s">
        <v>1566</v>
      </c>
      <c r="B19" s="348" t="s">
        <v>1567</v>
      </c>
      <c r="C19" s="114">
        <v>207064</v>
      </c>
      <c r="D19" s="115" t="s">
        <v>2669</v>
      </c>
    </row>
    <row r="20" spans="1:4" s="19" customFormat="1">
      <c r="A20" s="348" t="s">
        <v>1568</v>
      </c>
      <c r="B20" s="348" t="s">
        <v>1569</v>
      </c>
      <c r="C20" s="114">
        <v>0</v>
      </c>
      <c r="D20" s="115" t="s">
        <v>2669</v>
      </c>
    </row>
    <row r="21" spans="1:4" s="19" customFormat="1">
      <c r="A21" s="348" t="s">
        <v>1570</v>
      </c>
      <c r="B21" s="348" t="s">
        <v>479</v>
      </c>
      <c r="C21" s="114">
        <v>0</v>
      </c>
      <c r="D21" s="115" t="s">
        <v>2669</v>
      </c>
    </row>
    <row r="22" spans="1:4" s="19" customFormat="1">
      <c r="A22" s="348" t="s">
        <v>1571</v>
      </c>
      <c r="B22" s="348" t="s">
        <v>1572</v>
      </c>
      <c r="C22" s="114">
        <v>238624</v>
      </c>
      <c r="D22" s="115" t="s">
        <v>2669</v>
      </c>
    </row>
    <row r="23" spans="1:4" s="19" customFormat="1">
      <c r="A23" s="348" t="s">
        <v>1573</v>
      </c>
      <c r="B23" s="348" t="s">
        <v>1574</v>
      </c>
      <c r="C23" s="114">
        <v>0</v>
      </c>
      <c r="D23" s="115" t="s">
        <v>2669</v>
      </c>
    </row>
    <row r="24" spans="1:4" s="19" customFormat="1" ht="22.5">
      <c r="A24" s="348" t="s">
        <v>1575</v>
      </c>
      <c r="B24" s="348" t="s">
        <v>1576</v>
      </c>
      <c r="C24" s="114">
        <v>0</v>
      </c>
      <c r="D24" s="115" t="s">
        <v>2669</v>
      </c>
    </row>
    <row r="25" spans="1:4" s="19" customFormat="1" ht="22.5">
      <c r="A25" s="348" t="s">
        <v>1577</v>
      </c>
      <c r="B25" s="348" t="s">
        <v>1578</v>
      </c>
      <c r="C25" s="114">
        <v>0</v>
      </c>
      <c r="D25" s="115" t="s">
        <v>2669</v>
      </c>
    </row>
    <row r="26" spans="1:4" s="19" customFormat="1">
      <c r="A26" s="348" t="s">
        <v>1579</v>
      </c>
      <c r="B26" s="348" t="s">
        <v>1580</v>
      </c>
      <c r="C26" s="114">
        <v>118316</v>
      </c>
      <c r="D26" s="115" t="s">
        <v>2669</v>
      </c>
    </row>
    <row r="27" spans="1:4" s="19" customFormat="1">
      <c r="A27" s="348" t="s">
        <v>1581</v>
      </c>
      <c r="B27" s="348" t="s">
        <v>1580</v>
      </c>
      <c r="C27" s="114">
        <v>0</v>
      </c>
      <c r="D27" s="115" t="s">
        <v>2669</v>
      </c>
    </row>
    <row r="28" spans="1:4" s="19" customFormat="1">
      <c r="A28" s="348" t="s">
        <v>1601</v>
      </c>
      <c r="B28" s="348" t="s">
        <v>840</v>
      </c>
      <c r="C28" s="114">
        <v>85732</v>
      </c>
      <c r="D28" s="115" t="s">
        <v>2669</v>
      </c>
    </row>
    <row r="29" spans="1:4">
      <c r="A29" s="116"/>
      <c r="B29" s="116" t="s">
        <v>1547</v>
      </c>
      <c r="C29" s="117">
        <v>857518.75</v>
      </c>
      <c r="D29" s="403">
        <v>0</v>
      </c>
    </row>
  </sheetData>
  <dataValidations count="4">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Corresponde al número de la cuenta de acuerdo al Plan de Cuentas emitido por el CONAC (DOF 22/11/2010)."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Importe (saldo final) de las adquisiciones de bienes muebles e inmuebles efectuadas en el periodo al que corresponde la cuenta pública presentada."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Detallar el porcentaje de estas adquisiciones que fueron realizadas mediante subsidios de capital del sector central (subsidiados por la federación, estado o municipio)."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s>
  <pageMargins left="0.7" right="0.7" top="0.75" bottom="0.75" header="0.3" footer="0.3"/>
  <pageSetup scale="9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zoomScaleNormal="100" zoomScaleSheetLayoutView="100" workbookViewId="0">
      <pane ySplit="8" topLeftCell="A9" activePane="bottomLeft" state="frozen"/>
      <selection activeCell="C11" sqref="C11"/>
      <selection pane="bottomLeft" activeCell="C11" sqref="C11"/>
    </sheetView>
  </sheetViews>
  <sheetFormatPr baseColWidth="10" defaultRowHeight="11.25"/>
  <cols>
    <col min="1" max="1" width="11.7109375" style="154" customWidth="1"/>
    <col min="2" max="2" width="68" style="154" customWidth="1"/>
    <col min="3" max="3" width="17.7109375" style="118" customWidth="1"/>
    <col min="4" max="4" width="17.7109375" style="274" customWidth="1"/>
    <col min="5" max="256" width="11.42578125" style="274"/>
    <col min="257" max="257" width="11.7109375" style="274" customWidth="1"/>
    <col min="258" max="258" width="68" style="274" customWidth="1"/>
    <col min="259" max="260" width="17.7109375" style="274" customWidth="1"/>
    <col min="261" max="512" width="11.42578125" style="274"/>
    <col min="513" max="513" width="11.7109375" style="274" customWidth="1"/>
    <col min="514" max="514" width="68" style="274" customWidth="1"/>
    <col min="515" max="516" width="17.7109375" style="274" customWidth="1"/>
    <col min="517" max="768" width="11.42578125" style="274"/>
    <col min="769" max="769" width="11.7109375" style="274" customWidth="1"/>
    <col min="770" max="770" width="68" style="274" customWidth="1"/>
    <col min="771" max="772" width="17.7109375" style="274" customWidth="1"/>
    <col min="773" max="1024" width="11.42578125" style="274"/>
    <col min="1025" max="1025" width="11.7109375" style="274" customWidth="1"/>
    <col min="1026" max="1026" width="68" style="274" customWidth="1"/>
    <col min="1027" max="1028" width="17.7109375" style="274" customWidth="1"/>
    <col min="1029" max="1280" width="11.42578125" style="274"/>
    <col min="1281" max="1281" width="11.7109375" style="274" customWidth="1"/>
    <col min="1282" max="1282" width="68" style="274" customWidth="1"/>
    <col min="1283" max="1284" width="17.7109375" style="274" customWidth="1"/>
    <col min="1285" max="1536" width="11.42578125" style="274"/>
    <col min="1537" max="1537" width="11.7109375" style="274" customWidth="1"/>
    <col min="1538" max="1538" width="68" style="274" customWidth="1"/>
    <col min="1539" max="1540" width="17.7109375" style="274" customWidth="1"/>
    <col min="1541" max="1792" width="11.42578125" style="274"/>
    <col min="1793" max="1793" width="11.7109375" style="274" customWidth="1"/>
    <col min="1794" max="1794" width="68" style="274" customWidth="1"/>
    <col min="1795" max="1796" width="17.7109375" style="274" customWidth="1"/>
    <col min="1797" max="2048" width="11.42578125" style="274"/>
    <col min="2049" max="2049" width="11.7109375" style="274" customWidth="1"/>
    <col min="2050" max="2050" width="68" style="274" customWidth="1"/>
    <col min="2051" max="2052" width="17.7109375" style="274" customWidth="1"/>
    <col min="2053" max="2304" width="11.42578125" style="274"/>
    <col min="2305" max="2305" width="11.7109375" style="274" customWidth="1"/>
    <col min="2306" max="2306" width="68" style="274" customWidth="1"/>
    <col min="2307" max="2308" width="17.7109375" style="274" customWidth="1"/>
    <col min="2309" max="2560" width="11.42578125" style="274"/>
    <col min="2561" max="2561" width="11.7109375" style="274" customWidth="1"/>
    <col min="2562" max="2562" width="68" style="274" customWidth="1"/>
    <col min="2563" max="2564" width="17.7109375" style="274" customWidth="1"/>
    <col min="2565" max="2816" width="11.42578125" style="274"/>
    <col min="2817" max="2817" width="11.7109375" style="274" customWidth="1"/>
    <col min="2818" max="2818" width="68" style="274" customWidth="1"/>
    <col min="2819" max="2820" width="17.7109375" style="274" customWidth="1"/>
    <col min="2821" max="3072" width="11.42578125" style="274"/>
    <col min="3073" max="3073" width="11.7109375" style="274" customWidth="1"/>
    <col min="3074" max="3074" width="68" style="274" customWidth="1"/>
    <col min="3075" max="3076" width="17.7109375" style="274" customWidth="1"/>
    <col min="3077" max="3328" width="11.42578125" style="274"/>
    <col min="3329" max="3329" width="11.7109375" style="274" customWidth="1"/>
    <col min="3330" max="3330" width="68" style="274" customWidth="1"/>
    <col min="3331" max="3332" width="17.7109375" style="274" customWidth="1"/>
    <col min="3333" max="3584" width="11.42578125" style="274"/>
    <col min="3585" max="3585" width="11.7109375" style="274" customWidth="1"/>
    <col min="3586" max="3586" width="68" style="274" customWidth="1"/>
    <col min="3587" max="3588" width="17.7109375" style="274" customWidth="1"/>
    <col min="3589" max="3840" width="11.42578125" style="274"/>
    <col min="3841" max="3841" width="11.7109375" style="274" customWidth="1"/>
    <col min="3842" max="3842" width="68" style="274" customWidth="1"/>
    <col min="3843" max="3844" width="17.7109375" style="274" customWidth="1"/>
    <col min="3845" max="4096" width="11.42578125" style="274"/>
    <col min="4097" max="4097" width="11.7109375" style="274" customWidth="1"/>
    <col min="4098" max="4098" width="68" style="274" customWidth="1"/>
    <col min="4099" max="4100" width="17.7109375" style="274" customWidth="1"/>
    <col min="4101" max="4352" width="11.42578125" style="274"/>
    <col min="4353" max="4353" width="11.7109375" style="274" customWidth="1"/>
    <col min="4354" max="4354" width="68" style="274" customWidth="1"/>
    <col min="4355" max="4356" width="17.7109375" style="274" customWidth="1"/>
    <col min="4357" max="4608" width="11.42578125" style="274"/>
    <col min="4609" max="4609" width="11.7109375" style="274" customWidth="1"/>
    <col min="4610" max="4610" width="68" style="274" customWidth="1"/>
    <col min="4611" max="4612" width="17.7109375" style="274" customWidth="1"/>
    <col min="4613" max="4864" width="11.42578125" style="274"/>
    <col min="4865" max="4865" width="11.7109375" style="274" customWidth="1"/>
    <col min="4866" max="4866" width="68" style="274" customWidth="1"/>
    <col min="4867" max="4868" width="17.7109375" style="274" customWidth="1"/>
    <col min="4869" max="5120" width="11.42578125" style="274"/>
    <col min="5121" max="5121" width="11.7109375" style="274" customWidth="1"/>
    <col min="5122" max="5122" width="68" style="274" customWidth="1"/>
    <col min="5123" max="5124" width="17.7109375" style="274" customWidth="1"/>
    <col min="5125" max="5376" width="11.42578125" style="274"/>
    <col min="5377" max="5377" width="11.7109375" style="274" customWidth="1"/>
    <col min="5378" max="5378" width="68" style="274" customWidth="1"/>
    <col min="5379" max="5380" width="17.7109375" style="274" customWidth="1"/>
    <col min="5381" max="5632" width="11.42578125" style="274"/>
    <col min="5633" max="5633" width="11.7109375" style="274" customWidth="1"/>
    <col min="5634" max="5634" width="68" style="274" customWidth="1"/>
    <col min="5635" max="5636" width="17.7109375" style="274" customWidth="1"/>
    <col min="5637" max="5888" width="11.42578125" style="274"/>
    <col min="5889" max="5889" width="11.7109375" style="274" customWidth="1"/>
    <col min="5890" max="5890" width="68" style="274" customWidth="1"/>
    <col min="5891" max="5892" width="17.7109375" style="274" customWidth="1"/>
    <col min="5893" max="6144" width="11.42578125" style="274"/>
    <col min="6145" max="6145" width="11.7109375" style="274" customWidth="1"/>
    <col min="6146" max="6146" width="68" style="274" customWidth="1"/>
    <col min="6147" max="6148" width="17.7109375" style="274" customWidth="1"/>
    <col min="6149" max="6400" width="11.42578125" style="274"/>
    <col min="6401" max="6401" width="11.7109375" style="274" customWidth="1"/>
    <col min="6402" max="6402" width="68" style="274" customWidth="1"/>
    <col min="6403" max="6404" width="17.7109375" style="274" customWidth="1"/>
    <col min="6405" max="6656" width="11.42578125" style="274"/>
    <col min="6657" max="6657" width="11.7109375" style="274" customWidth="1"/>
    <col min="6658" max="6658" width="68" style="274" customWidth="1"/>
    <col min="6659" max="6660" width="17.7109375" style="274" customWidth="1"/>
    <col min="6661" max="6912" width="11.42578125" style="274"/>
    <col min="6913" max="6913" width="11.7109375" style="274" customWidth="1"/>
    <col min="6914" max="6914" width="68" style="274" customWidth="1"/>
    <col min="6915" max="6916" width="17.7109375" style="274" customWidth="1"/>
    <col min="6917" max="7168" width="11.42578125" style="274"/>
    <col min="7169" max="7169" width="11.7109375" style="274" customWidth="1"/>
    <col min="7170" max="7170" width="68" style="274" customWidth="1"/>
    <col min="7171" max="7172" width="17.7109375" style="274" customWidth="1"/>
    <col min="7173" max="7424" width="11.42578125" style="274"/>
    <col min="7425" max="7425" width="11.7109375" style="274" customWidth="1"/>
    <col min="7426" max="7426" width="68" style="274" customWidth="1"/>
    <col min="7427" max="7428" width="17.7109375" style="274" customWidth="1"/>
    <col min="7429" max="7680" width="11.42578125" style="274"/>
    <col min="7681" max="7681" width="11.7109375" style="274" customWidth="1"/>
    <col min="7682" max="7682" width="68" style="274" customWidth="1"/>
    <col min="7683" max="7684" width="17.7109375" style="274" customWidth="1"/>
    <col min="7685" max="7936" width="11.42578125" style="274"/>
    <col min="7937" max="7937" width="11.7109375" style="274" customWidth="1"/>
    <col min="7938" max="7938" width="68" style="274" customWidth="1"/>
    <col min="7939" max="7940" width="17.7109375" style="274" customWidth="1"/>
    <col min="7941" max="8192" width="11.42578125" style="274"/>
    <col min="8193" max="8193" width="11.7109375" style="274" customWidth="1"/>
    <col min="8194" max="8194" width="68" style="274" customWidth="1"/>
    <col min="8195" max="8196" width="17.7109375" style="274" customWidth="1"/>
    <col min="8197" max="8448" width="11.42578125" style="274"/>
    <col min="8449" max="8449" width="11.7109375" style="274" customWidth="1"/>
    <col min="8450" max="8450" width="68" style="274" customWidth="1"/>
    <col min="8451" max="8452" width="17.7109375" style="274" customWidth="1"/>
    <col min="8453" max="8704" width="11.42578125" style="274"/>
    <col min="8705" max="8705" width="11.7109375" style="274" customWidth="1"/>
    <col min="8706" max="8706" width="68" style="274" customWidth="1"/>
    <col min="8707" max="8708" width="17.7109375" style="274" customWidth="1"/>
    <col min="8709" max="8960" width="11.42578125" style="274"/>
    <col min="8961" max="8961" width="11.7109375" style="274" customWidth="1"/>
    <col min="8962" max="8962" width="68" style="274" customWidth="1"/>
    <col min="8963" max="8964" width="17.7109375" style="274" customWidth="1"/>
    <col min="8965" max="9216" width="11.42578125" style="274"/>
    <col min="9217" max="9217" width="11.7109375" style="274" customWidth="1"/>
    <col min="9218" max="9218" width="68" style="274" customWidth="1"/>
    <col min="9219" max="9220" width="17.7109375" style="274" customWidth="1"/>
    <col min="9221" max="9472" width="11.42578125" style="274"/>
    <col min="9473" max="9473" width="11.7109375" style="274" customWidth="1"/>
    <col min="9474" max="9474" width="68" style="274" customWidth="1"/>
    <col min="9475" max="9476" width="17.7109375" style="274" customWidth="1"/>
    <col min="9477" max="9728" width="11.42578125" style="274"/>
    <col min="9729" max="9729" width="11.7109375" style="274" customWidth="1"/>
    <col min="9730" max="9730" width="68" style="274" customWidth="1"/>
    <col min="9731" max="9732" width="17.7109375" style="274" customWidth="1"/>
    <col min="9733" max="9984" width="11.42578125" style="274"/>
    <col min="9985" max="9985" width="11.7109375" style="274" customWidth="1"/>
    <col min="9986" max="9986" width="68" style="274" customWidth="1"/>
    <col min="9987" max="9988" width="17.7109375" style="274" customWidth="1"/>
    <col min="9989" max="10240" width="11.42578125" style="274"/>
    <col min="10241" max="10241" width="11.7109375" style="274" customWidth="1"/>
    <col min="10242" max="10242" width="68" style="274" customWidth="1"/>
    <col min="10243" max="10244" width="17.7109375" style="274" customWidth="1"/>
    <col min="10245" max="10496" width="11.42578125" style="274"/>
    <col min="10497" max="10497" width="11.7109375" style="274" customWidth="1"/>
    <col min="10498" max="10498" width="68" style="274" customWidth="1"/>
    <col min="10499" max="10500" width="17.7109375" style="274" customWidth="1"/>
    <col min="10501" max="10752" width="11.42578125" style="274"/>
    <col min="10753" max="10753" width="11.7109375" style="274" customWidth="1"/>
    <col min="10754" max="10754" width="68" style="274" customWidth="1"/>
    <col min="10755" max="10756" width="17.7109375" style="274" customWidth="1"/>
    <col min="10757" max="11008" width="11.42578125" style="274"/>
    <col min="11009" max="11009" width="11.7109375" style="274" customWidth="1"/>
    <col min="11010" max="11010" width="68" style="274" customWidth="1"/>
    <col min="11011" max="11012" width="17.7109375" style="274" customWidth="1"/>
    <col min="11013" max="11264" width="11.42578125" style="274"/>
    <col min="11265" max="11265" width="11.7109375" style="274" customWidth="1"/>
    <col min="11266" max="11266" width="68" style="274" customWidth="1"/>
    <col min="11267" max="11268" width="17.7109375" style="274" customWidth="1"/>
    <col min="11269" max="11520" width="11.42578125" style="274"/>
    <col min="11521" max="11521" width="11.7109375" style="274" customWidth="1"/>
    <col min="11522" max="11522" width="68" style="274" customWidth="1"/>
    <col min="11523" max="11524" width="17.7109375" style="274" customWidth="1"/>
    <col min="11525" max="11776" width="11.42578125" style="274"/>
    <col min="11777" max="11777" width="11.7109375" style="274" customWidth="1"/>
    <col min="11778" max="11778" width="68" style="274" customWidth="1"/>
    <col min="11779" max="11780" width="17.7109375" style="274" customWidth="1"/>
    <col min="11781" max="12032" width="11.42578125" style="274"/>
    <col min="12033" max="12033" width="11.7109375" style="274" customWidth="1"/>
    <col min="12034" max="12034" width="68" style="274" customWidth="1"/>
    <col min="12035" max="12036" width="17.7109375" style="274" customWidth="1"/>
    <col min="12037" max="12288" width="11.42578125" style="274"/>
    <col min="12289" max="12289" width="11.7109375" style="274" customWidth="1"/>
    <col min="12290" max="12290" width="68" style="274" customWidth="1"/>
    <col min="12291" max="12292" width="17.7109375" style="274" customWidth="1"/>
    <col min="12293" max="12544" width="11.42578125" style="274"/>
    <col min="12545" max="12545" width="11.7109375" style="274" customWidth="1"/>
    <col min="12546" max="12546" width="68" style="274" customWidth="1"/>
    <col min="12547" max="12548" width="17.7109375" style="274" customWidth="1"/>
    <col min="12549" max="12800" width="11.42578125" style="274"/>
    <col min="12801" max="12801" width="11.7109375" style="274" customWidth="1"/>
    <col min="12802" max="12802" width="68" style="274" customWidth="1"/>
    <col min="12803" max="12804" width="17.7109375" style="274" customWidth="1"/>
    <col min="12805" max="13056" width="11.42578125" style="274"/>
    <col min="13057" max="13057" width="11.7109375" style="274" customWidth="1"/>
    <col min="13058" max="13058" width="68" style="274" customWidth="1"/>
    <col min="13059" max="13060" width="17.7109375" style="274" customWidth="1"/>
    <col min="13061" max="13312" width="11.42578125" style="274"/>
    <col min="13313" max="13313" width="11.7109375" style="274" customWidth="1"/>
    <col min="13314" max="13314" width="68" style="274" customWidth="1"/>
    <col min="13315" max="13316" width="17.7109375" style="274" customWidth="1"/>
    <col min="13317" max="13568" width="11.42578125" style="274"/>
    <col min="13569" max="13569" width="11.7109375" style="274" customWidth="1"/>
    <col min="13570" max="13570" width="68" style="274" customWidth="1"/>
    <col min="13571" max="13572" width="17.7109375" style="274" customWidth="1"/>
    <col min="13573" max="13824" width="11.42578125" style="274"/>
    <col min="13825" max="13825" width="11.7109375" style="274" customWidth="1"/>
    <col min="13826" max="13826" width="68" style="274" customWidth="1"/>
    <col min="13827" max="13828" width="17.7109375" style="274" customWidth="1"/>
    <col min="13829" max="14080" width="11.42578125" style="274"/>
    <col min="14081" max="14081" width="11.7109375" style="274" customWidth="1"/>
    <col min="14082" max="14082" width="68" style="274" customWidth="1"/>
    <col min="14083" max="14084" width="17.7109375" style="274" customWidth="1"/>
    <col min="14085" max="14336" width="11.42578125" style="274"/>
    <col min="14337" max="14337" width="11.7109375" style="274" customWidth="1"/>
    <col min="14338" max="14338" width="68" style="274" customWidth="1"/>
    <col min="14339" max="14340" width="17.7109375" style="274" customWidth="1"/>
    <col min="14341" max="14592" width="11.42578125" style="274"/>
    <col min="14593" max="14593" width="11.7109375" style="274" customWidth="1"/>
    <col min="14594" max="14594" width="68" style="274" customWidth="1"/>
    <col min="14595" max="14596" width="17.7109375" style="274" customWidth="1"/>
    <col min="14597" max="14848" width="11.42578125" style="274"/>
    <col min="14849" max="14849" width="11.7109375" style="274" customWidth="1"/>
    <col min="14850" max="14850" width="68" style="274" customWidth="1"/>
    <col min="14851" max="14852" width="17.7109375" style="274" customWidth="1"/>
    <col min="14853" max="15104" width="11.42578125" style="274"/>
    <col min="15105" max="15105" width="11.7109375" style="274" customWidth="1"/>
    <col min="15106" max="15106" width="68" style="274" customWidth="1"/>
    <col min="15107" max="15108" width="17.7109375" style="274" customWidth="1"/>
    <col min="15109" max="15360" width="11.42578125" style="274"/>
    <col min="15361" max="15361" width="11.7109375" style="274" customWidth="1"/>
    <col min="15362" max="15362" width="68" style="274" customWidth="1"/>
    <col min="15363" max="15364" width="17.7109375" style="274" customWidth="1"/>
    <col min="15365" max="15616" width="11.42578125" style="274"/>
    <col min="15617" max="15617" width="11.7109375" style="274" customWidth="1"/>
    <col min="15618" max="15618" width="68" style="274" customWidth="1"/>
    <col min="15619" max="15620" width="17.7109375" style="274" customWidth="1"/>
    <col min="15621" max="15872" width="11.42578125" style="274"/>
    <col min="15873" max="15873" width="11.7109375" style="274" customWidth="1"/>
    <col min="15874" max="15874" width="68" style="274" customWidth="1"/>
    <col min="15875" max="15876" width="17.7109375" style="274" customWidth="1"/>
    <col min="15877" max="16128" width="11.42578125" style="274"/>
    <col min="16129" max="16129" width="11.7109375" style="274" customWidth="1"/>
    <col min="16130" max="16130" width="68" style="274" customWidth="1"/>
    <col min="16131" max="16132" width="17.7109375" style="274" customWidth="1"/>
    <col min="16133" max="16384" width="11.42578125" style="274"/>
  </cols>
  <sheetData>
    <row r="1" spans="1:4" s="41" customFormat="1">
      <c r="A1" s="71" t="s">
        <v>43</v>
      </c>
      <c r="B1" s="71"/>
      <c r="C1" s="105"/>
    </row>
    <row r="2" spans="1:4" s="41" customFormat="1">
      <c r="A2" s="71" t="s">
        <v>0</v>
      </c>
      <c r="B2" s="71"/>
      <c r="C2" s="105"/>
    </row>
    <row r="3" spans="1:4" s="41" customFormat="1">
      <c r="A3" s="71"/>
      <c r="B3" s="71"/>
      <c r="C3" s="105"/>
    </row>
    <row r="4" spans="1:4" s="41" customFormat="1">
      <c r="A4" s="71"/>
      <c r="B4" s="71"/>
      <c r="C4" s="105"/>
    </row>
    <row r="5" spans="1:4" s="41" customFormat="1">
      <c r="C5" s="105"/>
    </row>
    <row r="6" spans="1:4" s="41" customFormat="1" ht="11.25" customHeight="1">
      <c r="A6" s="1021" t="s">
        <v>262</v>
      </c>
      <c r="B6" s="1022"/>
      <c r="C6" s="105"/>
      <c r="D6" s="279" t="s">
        <v>220</v>
      </c>
    </row>
    <row r="7" spans="1:4">
      <c r="A7" s="109"/>
      <c r="B7" s="109"/>
      <c r="C7" s="110"/>
    </row>
    <row r="8" spans="1:4" ht="15" customHeight="1">
      <c r="A8" s="15" t="s">
        <v>46</v>
      </c>
      <c r="B8" s="216" t="s">
        <v>47</v>
      </c>
      <c r="C8" s="57" t="s">
        <v>75</v>
      </c>
      <c r="D8" s="57" t="s">
        <v>76</v>
      </c>
    </row>
    <row r="9" spans="1:4">
      <c r="A9" s="306">
        <v>5500</v>
      </c>
      <c r="B9" s="307" t="s">
        <v>289</v>
      </c>
      <c r="C9" s="308"/>
      <c r="D9" s="309"/>
    </row>
    <row r="10" spans="1:4">
      <c r="A10" s="310">
        <v>5510</v>
      </c>
      <c r="B10" s="311" t="s">
        <v>177</v>
      </c>
      <c r="C10" s="496">
        <v>946529.47</v>
      </c>
      <c r="D10" s="497">
        <v>989515.83</v>
      </c>
    </row>
    <row r="11" spans="1:4">
      <c r="A11" s="310">
        <v>5511</v>
      </c>
      <c r="B11" s="311" t="s">
        <v>290</v>
      </c>
      <c r="C11" s="308">
        <v>904132.83</v>
      </c>
      <c r="D11" s="498">
        <v>966856.63</v>
      </c>
    </row>
    <row r="12" spans="1:4">
      <c r="A12" s="310">
        <v>5512</v>
      </c>
      <c r="B12" s="311" t="s">
        <v>291</v>
      </c>
      <c r="C12" s="499">
        <v>0</v>
      </c>
      <c r="D12" s="498">
        <v>0</v>
      </c>
    </row>
    <row r="13" spans="1:4">
      <c r="A13" s="310">
        <v>5513</v>
      </c>
      <c r="B13" s="311" t="s">
        <v>292</v>
      </c>
      <c r="C13" s="499">
        <v>0</v>
      </c>
      <c r="D13" s="498">
        <v>0</v>
      </c>
    </row>
    <row r="14" spans="1:4">
      <c r="A14" s="310">
        <v>5514</v>
      </c>
      <c r="B14" s="311" t="s">
        <v>293</v>
      </c>
      <c r="C14" s="499">
        <v>0</v>
      </c>
      <c r="D14" s="498">
        <v>0</v>
      </c>
    </row>
    <row r="15" spans="1:4">
      <c r="A15" s="310">
        <v>5515</v>
      </c>
      <c r="B15" s="311" t="s">
        <v>294</v>
      </c>
      <c r="C15" s="499">
        <v>0</v>
      </c>
      <c r="D15" s="498">
        <v>0</v>
      </c>
    </row>
    <row r="16" spans="1:4">
      <c r="A16" s="310">
        <v>5516</v>
      </c>
      <c r="B16" s="311" t="s">
        <v>295</v>
      </c>
      <c r="C16" s="499">
        <v>0</v>
      </c>
      <c r="D16" s="498">
        <v>0</v>
      </c>
    </row>
    <row r="17" spans="1:4">
      <c r="A17" s="310">
        <v>5517</v>
      </c>
      <c r="B17" s="311" t="s">
        <v>296</v>
      </c>
      <c r="C17" s="308">
        <v>10689.89</v>
      </c>
      <c r="D17" s="498">
        <v>23052.6</v>
      </c>
    </row>
    <row r="18" spans="1:4">
      <c r="A18" s="310">
        <v>5518</v>
      </c>
      <c r="B18" s="311" t="s">
        <v>297</v>
      </c>
      <c r="C18" s="499">
        <v>0</v>
      </c>
      <c r="D18" s="498">
        <v>0</v>
      </c>
    </row>
    <row r="19" spans="1:4">
      <c r="A19" s="310">
        <v>5520</v>
      </c>
      <c r="B19" s="311" t="s">
        <v>178</v>
      </c>
      <c r="C19" s="499">
        <v>0</v>
      </c>
      <c r="D19" s="498">
        <v>0</v>
      </c>
    </row>
    <row r="20" spans="1:4">
      <c r="A20" s="310">
        <v>5521</v>
      </c>
      <c r="B20" s="311" t="s">
        <v>298</v>
      </c>
      <c r="C20" s="308">
        <v>0</v>
      </c>
      <c r="D20" s="498">
        <v>0</v>
      </c>
    </row>
    <row r="21" spans="1:4">
      <c r="A21" s="310">
        <v>5522</v>
      </c>
      <c r="B21" s="311" t="s">
        <v>299</v>
      </c>
      <c r="C21" s="308">
        <v>0</v>
      </c>
      <c r="D21" s="498">
        <v>0</v>
      </c>
    </row>
    <row r="22" spans="1:4">
      <c r="A22" s="310">
        <v>5530</v>
      </c>
      <c r="B22" s="311" t="s">
        <v>179</v>
      </c>
      <c r="C22" s="496">
        <v>31706.75</v>
      </c>
      <c r="D22" s="497">
        <v>-393.4</v>
      </c>
    </row>
    <row r="23" spans="1:4">
      <c r="A23" s="310">
        <v>5531</v>
      </c>
      <c r="B23" s="311" t="s">
        <v>300</v>
      </c>
      <c r="C23" s="308">
        <v>0</v>
      </c>
      <c r="D23" s="498">
        <v>0</v>
      </c>
    </row>
    <row r="24" spans="1:4">
      <c r="A24" s="310">
        <v>5532</v>
      </c>
      <c r="B24" s="311" t="s">
        <v>301</v>
      </c>
      <c r="C24" s="308">
        <v>0</v>
      </c>
      <c r="D24" s="498">
        <v>0</v>
      </c>
    </row>
    <row r="25" spans="1:4">
      <c r="A25" s="310">
        <v>5533</v>
      </c>
      <c r="B25" s="311" t="s">
        <v>302</v>
      </c>
      <c r="C25" s="308">
        <v>0</v>
      </c>
      <c r="D25" s="498">
        <v>0</v>
      </c>
    </row>
    <row r="26" spans="1:4">
      <c r="A26" s="310">
        <v>5534</v>
      </c>
      <c r="B26" s="311" t="s">
        <v>303</v>
      </c>
      <c r="C26" s="308">
        <v>0</v>
      </c>
      <c r="D26" s="498">
        <v>0</v>
      </c>
    </row>
    <row r="27" spans="1:4">
      <c r="A27" s="310">
        <v>5535</v>
      </c>
      <c r="B27" s="311" t="s">
        <v>304</v>
      </c>
      <c r="C27" s="308">
        <v>0</v>
      </c>
      <c r="D27" s="498">
        <v>0</v>
      </c>
    </row>
    <row r="28" spans="1:4">
      <c r="A28" s="310">
        <v>5540</v>
      </c>
      <c r="B28" s="311" t="s">
        <v>180</v>
      </c>
      <c r="C28" s="308">
        <v>0</v>
      </c>
      <c r="D28" s="498">
        <v>0</v>
      </c>
    </row>
    <row r="29" spans="1:4">
      <c r="A29" s="310">
        <v>5541</v>
      </c>
      <c r="B29" s="311" t="s">
        <v>180</v>
      </c>
      <c r="C29" s="308">
        <v>0</v>
      </c>
      <c r="D29" s="498">
        <v>0</v>
      </c>
    </row>
    <row r="30" spans="1:4">
      <c r="A30" s="310">
        <v>5550</v>
      </c>
      <c r="B30" s="312" t="s">
        <v>181</v>
      </c>
      <c r="C30" s="308">
        <v>0</v>
      </c>
      <c r="D30" s="498">
        <v>0</v>
      </c>
    </row>
    <row r="31" spans="1:4">
      <c r="A31" s="310">
        <v>5551</v>
      </c>
      <c r="B31" s="312" t="s">
        <v>181</v>
      </c>
      <c r="C31" s="308">
        <v>0</v>
      </c>
      <c r="D31" s="498">
        <v>0</v>
      </c>
    </row>
    <row r="32" spans="1:4">
      <c r="A32" s="310">
        <v>5590</v>
      </c>
      <c r="B32" s="312" t="s">
        <v>203</v>
      </c>
      <c r="C32" s="308">
        <v>0</v>
      </c>
      <c r="D32" s="498">
        <v>0</v>
      </c>
    </row>
    <row r="33" spans="1:4">
      <c r="A33" s="310">
        <v>5591</v>
      </c>
      <c r="B33" s="312" t="s">
        <v>305</v>
      </c>
      <c r="C33" s="308">
        <v>0</v>
      </c>
      <c r="D33" s="498">
        <v>0</v>
      </c>
    </row>
    <row r="34" spans="1:4">
      <c r="A34" s="310">
        <v>5592</v>
      </c>
      <c r="B34" s="312" t="s">
        <v>306</v>
      </c>
      <c r="C34" s="308">
        <v>0</v>
      </c>
      <c r="D34" s="498">
        <v>0</v>
      </c>
    </row>
    <row r="35" spans="1:4">
      <c r="A35" s="310">
        <v>5593</v>
      </c>
      <c r="B35" s="312" t="s">
        <v>307</v>
      </c>
      <c r="C35" s="308">
        <v>0</v>
      </c>
      <c r="D35" s="498">
        <v>0</v>
      </c>
    </row>
    <row r="36" spans="1:4">
      <c r="A36" s="310">
        <v>5594</v>
      </c>
      <c r="B36" s="312" t="s">
        <v>308</v>
      </c>
      <c r="C36" s="308">
        <v>0</v>
      </c>
      <c r="D36" s="498">
        <v>0</v>
      </c>
    </row>
    <row r="37" spans="1:4">
      <c r="A37" s="310">
        <v>5595</v>
      </c>
      <c r="B37" s="312" t="s">
        <v>309</v>
      </c>
      <c r="C37" s="308">
        <v>0</v>
      </c>
      <c r="D37" s="498">
        <v>0</v>
      </c>
    </row>
    <row r="38" spans="1:4">
      <c r="A38" s="310">
        <v>5596</v>
      </c>
      <c r="B38" s="312" t="s">
        <v>310</v>
      </c>
      <c r="C38" s="308">
        <v>0</v>
      </c>
      <c r="D38" s="498">
        <v>0</v>
      </c>
    </row>
    <row r="39" spans="1:4">
      <c r="A39" s="310">
        <v>5597</v>
      </c>
      <c r="B39" s="312" t="s">
        <v>311</v>
      </c>
      <c r="C39" s="308">
        <v>0</v>
      </c>
      <c r="D39" s="498">
        <v>0</v>
      </c>
    </row>
    <row r="40" spans="1:4">
      <c r="A40" s="310">
        <v>5599</v>
      </c>
      <c r="B40" s="312" t="s">
        <v>312</v>
      </c>
      <c r="C40" s="308">
        <v>0</v>
      </c>
      <c r="D40" s="498">
        <v>0</v>
      </c>
    </row>
    <row r="41" spans="1:4">
      <c r="A41" s="306">
        <v>5600</v>
      </c>
      <c r="B41" s="313" t="s">
        <v>313</v>
      </c>
      <c r="C41" s="308"/>
      <c r="D41" s="498"/>
    </row>
    <row r="42" spans="1:4">
      <c r="A42" s="310">
        <v>5610</v>
      </c>
      <c r="B42" s="312" t="s">
        <v>314</v>
      </c>
      <c r="C42" s="308">
        <v>0</v>
      </c>
      <c r="D42" s="500">
        <v>0</v>
      </c>
    </row>
    <row r="43" spans="1:4">
      <c r="A43" s="314">
        <v>5611</v>
      </c>
      <c r="B43" s="315" t="s">
        <v>315</v>
      </c>
      <c r="C43" s="308">
        <v>0</v>
      </c>
      <c r="D43" s="500">
        <v>0</v>
      </c>
    </row>
  </sheetData>
  <mergeCells count="1">
    <mergeCell ref="A6:B6"/>
  </mergeCells>
  <dataValidations count="4">
    <dataValidation allowBlank="1" showInputMessage="1" showErrorMessage="1" prompt="Corresponde al nombre o descripción de la cuenta de acuerdo al Plan de Cuentas emitido por el CONAC."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dataValidation allowBlank="1" showInputMessage="1" showErrorMessage="1" prompt="Saldo al 31 de diciembre del año anterior del ejercio que se presenta."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allowBlank="1" showInputMessage="1" showErrorMessage="1" prompt="Corresponde al número de la cuenta de acuerdo al Plan de Cuentas emitido por el CONAC (DOF 23/12/2015)."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dataValidation allowBlank="1" showInputMessage="1" showErrorMessage="1" prompt="Importe final del periodo que corresponde la información financiera trimestral que se presenta."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ataValidations>
  <pageMargins left="0.7" right="0.7" top="0.75" bottom="0.75" header="0.3" footer="0.3"/>
  <pageSetup scale="92"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Normal="100" zoomScaleSheetLayoutView="100" workbookViewId="0">
      <selection activeCell="C11" sqref="C11"/>
    </sheetView>
  </sheetViews>
  <sheetFormatPr baseColWidth="10" defaultColWidth="42.140625" defaultRowHeight="11.25"/>
  <cols>
    <col min="1" max="2" width="42.140625" style="274"/>
    <col min="3" max="3" width="18.7109375" style="274" bestFit="1" customWidth="1"/>
    <col min="4" max="4" width="17" style="274" bestFit="1" customWidth="1"/>
    <col min="5" max="5" width="18" style="274" customWidth="1"/>
    <col min="6" max="258" width="42.140625" style="274"/>
    <col min="259" max="259" width="18.7109375" style="274" bestFit="1" customWidth="1"/>
    <col min="260" max="260" width="17" style="274" bestFit="1" customWidth="1"/>
    <col min="261" max="261" width="18" style="274" customWidth="1"/>
    <col min="262" max="514" width="42.140625" style="274"/>
    <col min="515" max="515" width="18.7109375" style="274" bestFit="1" customWidth="1"/>
    <col min="516" max="516" width="17" style="274" bestFit="1" customWidth="1"/>
    <col min="517" max="517" width="18" style="274" customWidth="1"/>
    <col min="518" max="770" width="42.140625" style="274"/>
    <col min="771" max="771" width="18.7109375" style="274" bestFit="1" customWidth="1"/>
    <col min="772" max="772" width="17" style="274" bestFit="1" customWidth="1"/>
    <col min="773" max="773" width="18" style="274" customWidth="1"/>
    <col min="774" max="1026" width="42.140625" style="274"/>
    <col min="1027" max="1027" width="18.7109375" style="274" bestFit="1" customWidth="1"/>
    <col min="1028" max="1028" width="17" style="274" bestFit="1" customWidth="1"/>
    <col min="1029" max="1029" width="18" style="274" customWidth="1"/>
    <col min="1030" max="1282" width="42.140625" style="274"/>
    <col min="1283" max="1283" width="18.7109375" style="274" bestFit="1" customWidth="1"/>
    <col min="1284" max="1284" width="17" style="274" bestFit="1" customWidth="1"/>
    <col min="1285" max="1285" width="18" style="274" customWidth="1"/>
    <col min="1286" max="1538" width="42.140625" style="274"/>
    <col min="1539" max="1539" width="18.7109375" style="274" bestFit="1" customWidth="1"/>
    <col min="1540" max="1540" width="17" style="274" bestFit="1" customWidth="1"/>
    <col min="1541" max="1541" width="18" style="274" customWidth="1"/>
    <col min="1542" max="1794" width="42.140625" style="274"/>
    <col min="1795" max="1795" width="18.7109375" style="274" bestFit="1" customWidth="1"/>
    <col min="1796" max="1796" width="17" style="274" bestFit="1" customWidth="1"/>
    <col min="1797" max="1797" width="18" style="274" customWidth="1"/>
    <col min="1798" max="2050" width="42.140625" style="274"/>
    <col min="2051" max="2051" width="18.7109375" style="274" bestFit="1" customWidth="1"/>
    <col min="2052" max="2052" width="17" style="274" bestFit="1" customWidth="1"/>
    <col min="2053" max="2053" width="18" style="274" customWidth="1"/>
    <col min="2054" max="2306" width="42.140625" style="274"/>
    <col min="2307" max="2307" width="18.7109375" style="274" bestFit="1" customWidth="1"/>
    <col min="2308" max="2308" width="17" style="274" bestFit="1" customWidth="1"/>
    <col min="2309" max="2309" width="18" style="274" customWidth="1"/>
    <col min="2310" max="2562" width="42.140625" style="274"/>
    <col min="2563" max="2563" width="18.7109375" style="274" bestFit="1" customWidth="1"/>
    <col min="2564" max="2564" width="17" style="274" bestFit="1" customWidth="1"/>
    <col min="2565" max="2565" width="18" style="274" customWidth="1"/>
    <col min="2566" max="2818" width="42.140625" style="274"/>
    <col min="2819" max="2819" width="18.7109375" style="274" bestFit="1" customWidth="1"/>
    <col min="2820" max="2820" width="17" style="274" bestFit="1" customWidth="1"/>
    <col min="2821" max="2821" width="18" style="274" customWidth="1"/>
    <col min="2822" max="3074" width="42.140625" style="274"/>
    <col min="3075" max="3075" width="18.7109375" style="274" bestFit="1" customWidth="1"/>
    <col min="3076" max="3076" width="17" style="274" bestFit="1" customWidth="1"/>
    <col min="3077" max="3077" width="18" style="274" customWidth="1"/>
    <col min="3078" max="3330" width="42.140625" style="274"/>
    <col min="3331" max="3331" width="18.7109375" style="274" bestFit="1" customWidth="1"/>
    <col min="3332" max="3332" width="17" style="274" bestFit="1" customWidth="1"/>
    <col min="3333" max="3333" width="18" style="274" customWidth="1"/>
    <col min="3334" max="3586" width="42.140625" style="274"/>
    <col min="3587" max="3587" width="18.7109375" style="274" bestFit="1" customWidth="1"/>
    <col min="3588" max="3588" width="17" style="274" bestFit="1" customWidth="1"/>
    <col min="3589" max="3589" width="18" style="274" customWidth="1"/>
    <col min="3590" max="3842" width="42.140625" style="274"/>
    <col min="3843" max="3843" width="18.7109375" style="274" bestFit="1" customWidth="1"/>
    <col min="3844" max="3844" width="17" style="274" bestFit="1" customWidth="1"/>
    <col min="3845" max="3845" width="18" style="274" customWidth="1"/>
    <col min="3846" max="4098" width="42.140625" style="274"/>
    <col min="4099" max="4099" width="18.7109375" style="274" bestFit="1" customWidth="1"/>
    <col min="4100" max="4100" width="17" style="274" bestFit="1" customWidth="1"/>
    <col min="4101" max="4101" width="18" style="274" customWidth="1"/>
    <col min="4102" max="4354" width="42.140625" style="274"/>
    <col min="4355" max="4355" width="18.7109375" style="274" bestFit="1" customWidth="1"/>
    <col min="4356" max="4356" width="17" style="274" bestFit="1" customWidth="1"/>
    <col min="4357" max="4357" width="18" style="274" customWidth="1"/>
    <col min="4358" max="4610" width="42.140625" style="274"/>
    <col min="4611" max="4611" width="18.7109375" style="274" bestFit="1" customWidth="1"/>
    <col min="4612" max="4612" width="17" style="274" bestFit="1" customWidth="1"/>
    <col min="4613" max="4613" width="18" style="274" customWidth="1"/>
    <col min="4614" max="4866" width="42.140625" style="274"/>
    <col min="4867" max="4867" width="18.7109375" style="274" bestFit="1" customWidth="1"/>
    <col min="4868" max="4868" width="17" style="274" bestFit="1" customWidth="1"/>
    <col min="4869" max="4869" width="18" style="274" customWidth="1"/>
    <col min="4870" max="5122" width="42.140625" style="274"/>
    <col min="5123" max="5123" width="18.7109375" style="274" bestFit="1" customWidth="1"/>
    <col min="5124" max="5124" width="17" style="274" bestFit="1" customWidth="1"/>
    <col min="5125" max="5125" width="18" style="274" customWidth="1"/>
    <col min="5126" max="5378" width="42.140625" style="274"/>
    <col min="5379" max="5379" width="18.7109375" style="274" bestFit="1" customWidth="1"/>
    <col min="5380" max="5380" width="17" style="274" bestFit="1" customWidth="1"/>
    <col min="5381" max="5381" width="18" style="274" customWidth="1"/>
    <col min="5382" max="5634" width="42.140625" style="274"/>
    <col min="5635" max="5635" width="18.7109375" style="274" bestFit="1" customWidth="1"/>
    <col min="5636" max="5636" width="17" style="274" bestFit="1" customWidth="1"/>
    <col min="5637" max="5637" width="18" style="274" customWidth="1"/>
    <col min="5638" max="5890" width="42.140625" style="274"/>
    <col min="5891" max="5891" width="18.7109375" style="274" bestFit="1" customWidth="1"/>
    <col min="5892" max="5892" width="17" style="274" bestFit="1" customWidth="1"/>
    <col min="5893" max="5893" width="18" style="274" customWidth="1"/>
    <col min="5894" max="6146" width="42.140625" style="274"/>
    <col min="6147" max="6147" width="18.7109375" style="274" bestFit="1" customWidth="1"/>
    <col min="6148" max="6148" width="17" style="274" bestFit="1" customWidth="1"/>
    <col min="6149" max="6149" width="18" style="274" customWidth="1"/>
    <col min="6150" max="6402" width="42.140625" style="274"/>
    <col min="6403" max="6403" width="18.7109375" style="274" bestFit="1" customWidth="1"/>
    <col min="6404" max="6404" width="17" style="274" bestFit="1" customWidth="1"/>
    <col min="6405" max="6405" width="18" style="274" customWidth="1"/>
    <col min="6406" max="6658" width="42.140625" style="274"/>
    <col min="6659" max="6659" width="18.7109375" style="274" bestFit="1" customWidth="1"/>
    <col min="6660" max="6660" width="17" style="274" bestFit="1" customWidth="1"/>
    <col min="6661" max="6661" width="18" style="274" customWidth="1"/>
    <col min="6662" max="6914" width="42.140625" style="274"/>
    <col min="6915" max="6915" width="18.7109375" style="274" bestFit="1" customWidth="1"/>
    <col min="6916" max="6916" width="17" style="274" bestFit="1" customWidth="1"/>
    <col min="6917" max="6917" width="18" style="274" customWidth="1"/>
    <col min="6918" max="7170" width="42.140625" style="274"/>
    <col min="7171" max="7171" width="18.7109375" style="274" bestFit="1" customWidth="1"/>
    <col min="7172" max="7172" width="17" style="274" bestFit="1" customWidth="1"/>
    <col min="7173" max="7173" width="18" style="274" customWidth="1"/>
    <col min="7174" max="7426" width="42.140625" style="274"/>
    <col min="7427" max="7427" width="18.7109375" style="274" bestFit="1" customWidth="1"/>
    <col min="7428" max="7428" width="17" style="274" bestFit="1" customWidth="1"/>
    <col min="7429" max="7429" width="18" style="274" customWidth="1"/>
    <col min="7430" max="7682" width="42.140625" style="274"/>
    <col min="7683" max="7683" width="18.7109375" style="274" bestFit="1" customWidth="1"/>
    <col min="7684" max="7684" width="17" style="274" bestFit="1" customWidth="1"/>
    <col min="7685" max="7685" width="18" style="274" customWidth="1"/>
    <col min="7686" max="7938" width="42.140625" style="274"/>
    <col min="7939" max="7939" width="18.7109375" style="274" bestFit="1" customWidth="1"/>
    <col min="7940" max="7940" width="17" style="274" bestFit="1" customWidth="1"/>
    <col min="7941" max="7941" width="18" style="274" customWidth="1"/>
    <col min="7942" max="8194" width="42.140625" style="274"/>
    <col min="8195" max="8195" width="18.7109375" style="274" bestFit="1" customWidth="1"/>
    <col min="8196" max="8196" width="17" style="274" bestFit="1" customWidth="1"/>
    <col min="8197" max="8197" width="18" style="274" customWidth="1"/>
    <col min="8198" max="8450" width="42.140625" style="274"/>
    <col min="8451" max="8451" width="18.7109375" style="274" bestFit="1" customWidth="1"/>
    <col min="8452" max="8452" width="17" style="274" bestFit="1" customWidth="1"/>
    <col min="8453" max="8453" width="18" style="274" customWidth="1"/>
    <col min="8454" max="8706" width="42.140625" style="274"/>
    <col min="8707" max="8707" width="18.7109375" style="274" bestFit="1" customWidth="1"/>
    <col min="8708" max="8708" width="17" style="274" bestFit="1" customWidth="1"/>
    <col min="8709" max="8709" width="18" style="274" customWidth="1"/>
    <col min="8710" max="8962" width="42.140625" style="274"/>
    <col min="8963" max="8963" width="18.7109375" style="274" bestFit="1" customWidth="1"/>
    <col min="8964" max="8964" width="17" style="274" bestFit="1" customWidth="1"/>
    <col min="8965" max="8965" width="18" style="274" customWidth="1"/>
    <col min="8966" max="9218" width="42.140625" style="274"/>
    <col min="9219" max="9219" width="18.7109375" style="274" bestFit="1" customWidth="1"/>
    <col min="9220" max="9220" width="17" style="274" bestFit="1" customWidth="1"/>
    <col min="9221" max="9221" width="18" style="274" customWidth="1"/>
    <col min="9222" max="9474" width="42.140625" style="274"/>
    <col min="9475" max="9475" width="18.7109375" style="274" bestFit="1" customWidth="1"/>
    <col min="9476" max="9476" width="17" style="274" bestFit="1" customWidth="1"/>
    <col min="9477" max="9477" width="18" style="274" customWidth="1"/>
    <col min="9478" max="9730" width="42.140625" style="274"/>
    <col min="9731" max="9731" width="18.7109375" style="274" bestFit="1" customWidth="1"/>
    <col min="9732" max="9732" width="17" style="274" bestFit="1" customWidth="1"/>
    <col min="9733" max="9733" width="18" style="274" customWidth="1"/>
    <col min="9734" max="9986" width="42.140625" style="274"/>
    <col min="9987" max="9987" width="18.7109375" style="274" bestFit="1" customWidth="1"/>
    <col min="9988" max="9988" width="17" style="274" bestFit="1" customWidth="1"/>
    <col min="9989" max="9989" width="18" style="274" customWidth="1"/>
    <col min="9990" max="10242" width="42.140625" style="274"/>
    <col min="10243" max="10243" width="18.7109375" style="274" bestFit="1" customWidth="1"/>
    <col min="10244" max="10244" width="17" style="274" bestFit="1" customWidth="1"/>
    <col min="10245" max="10245" width="18" style="274" customWidth="1"/>
    <col min="10246" max="10498" width="42.140625" style="274"/>
    <col min="10499" max="10499" width="18.7109375" style="274" bestFit="1" customWidth="1"/>
    <col min="10500" max="10500" width="17" style="274" bestFit="1" customWidth="1"/>
    <col min="10501" max="10501" width="18" style="274" customWidth="1"/>
    <col min="10502" max="10754" width="42.140625" style="274"/>
    <col min="10755" max="10755" width="18.7109375" style="274" bestFit="1" customWidth="1"/>
    <col min="10756" max="10756" width="17" style="274" bestFit="1" customWidth="1"/>
    <col min="10757" max="10757" width="18" style="274" customWidth="1"/>
    <col min="10758" max="11010" width="42.140625" style="274"/>
    <col min="11011" max="11011" width="18.7109375" style="274" bestFit="1" customWidth="1"/>
    <col min="11012" max="11012" width="17" style="274" bestFit="1" customWidth="1"/>
    <col min="11013" max="11013" width="18" style="274" customWidth="1"/>
    <col min="11014" max="11266" width="42.140625" style="274"/>
    <col min="11267" max="11267" width="18.7109375" style="274" bestFit="1" customWidth="1"/>
    <col min="11268" max="11268" width="17" style="274" bestFit="1" customWidth="1"/>
    <col min="11269" max="11269" width="18" style="274" customWidth="1"/>
    <col min="11270" max="11522" width="42.140625" style="274"/>
    <col min="11523" max="11523" width="18.7109375" style="274" bestFit="1" customWidth="1"/>
    <col min="11524" max="11524" width="17" style="274" bestFit="1" customWidth="1"/>
    <col min="11525" max="11525" width="18" style="274" customWidth="1"/>
    <col min="11526" max="11778" width="42.140625" style="274"/>
    <col min="11779" max="11779" width="18.7109375" style="274" bestFit="1" customWidth="1"/>
    <col min="11780" max="11780" width="17" style="274" bestFit="1" customWidth="1"/>
    <col min="11781" max="11781" width="18" style="274" customWidth="1"/>
    <col min="11782" max="12034" width="42.140625" style="274"/>
    <col min="12035" max="12035" width="18.7109375" style="274" bestFit="1" customWidth="1"/>
    <col min="12036" max="12036" width="17" style="274" bestFit="1" customWidth="1"/>
    <col min="12037" max="12037" width="18" style="274" customWidth="1"/>
    <col min="12038" max="12290" width="42.140625" style="274"/>
    <col min="12291" max="12291" width="18.7109375" style="274" bestFit="1" customWidth="1"/>
    <col min="12292" max="12292" width="17" style="274" bestFit="1" customWidth="1"/>
    <col min="12293" max="12293" width="18" style="274" customWidth="1"/>
    <col min="12294" max="12546" width="42.140625" style="274"/>
    <col min="12547" max="12547" width="18.7109375" style="274" bestFit="1" customWidth="1"/>
    <col min="12548" max="12548" width="17" style="274" bestFit="1" customWidth="1"/>
    <col min="12549" max="12549" width="18" style="274" customWidth="1"/>
    <col min="12550" max="12802" width="42.140625" style="274"/>
    <col min="12803" max="12803" width="18.7109375" style="274" bestFit="1" customWidth="1"/>
    <col min="12804" max="12804" width="17" style="274" bestFit="1" customWidth="1"/>
    <col min="12805" max="12805" width="18" style="274" customWidth="1"/>
    <col min="12806" max="13058" width="42.140625" style="274"/>
    <col min="13059" max="13059" width="18.7109375" style="274" bestFit="1" customWidth="1"/>
    <col min="13060" max="13060" width="17" style="274" bestFit="1" customWidth="1"/>
    <col min="13061" max="13061" width="18" style="274" customWidth="1"/>
    <col min="13062" max="13314" width="42.140625" style="274"/>
    <col min="13315" max="13315" width="18.7109375" style="274" bestFit="1" customWidth="1"/>
    <col min="13316" max="13316" width="17" style="274" bestFit="1" customWidth="1"/>
    <col min="13317" max="13317" width="18" style="274" customWidth="1"/>
    <col min="13318" max="13570" width="42.140625" style="274"/>
    <col min="13571" max="13571" width="18.7109375" style="274" bestFit="1" customWidth="1"/>
    <col min="13572" max="13572" width="17" style="274" bestFit="1" customWidth="1"/>
    <col min="13573" max="13573" width="18" style="274" customWidth="1"/>
    <col min="13574" max="13826" width="42.140625" style="274"/>
    <col min="13827" max="13827" width="18.7109375" style="274" bestFit="1" customWidth="1"/>
    <col min="13828" max="13828" width="17" style="274" bestFit="1" customWidth="1"/>
    <col min="13829" max="13829" width="18" style="274" customWidth="1"/>
    <col min="13830" max="14082" width="42.140625" style="274"/>
    <col min="14083" max="14083" width="18.7109375" style="274" bestFit="1" customWidth="1"/>
    <col min="14084" max="14084" width="17" style="274" bestFit="1" customWidth="1"/>
    <col min="14085" max="14085" width="18" style="274" customWidth="1"/>
    <col min="14086" max="14338" width="42.140625" style="274"/>
    <col min="14339" max="14339" width="18.7109375" style="274" bestFit="1" customWidth="1"/>
    <col min="14340" max="14340" width="17" style="274" bestFit="1" customWidth="1"/>
    <col min="14341" max="14341" width="18" style="274" customWidth="1"/>
    <col min="14342" max="14594" width="42.140625" style="274"/>
    <col min="14595" max="14595" width="18.7109375" style="274" bestFit="1" customWidth="1"/>
    <col min="14596" max="14596" width="17" style="274" bestFit="1" customWidth="1"/>
    <col min="14597" max="14597" width="18" style="274" customWidth="1"/>
    <col min="14598" max="14850" width="42.140625" style="274"/>
    <col min="14851" max="14851" width="18.7109375" style="274" bestFit="1" customWidth="1"/>
    <col min="14852" max="14852" width="17" style="274" bestFit="1" customWidth="1"/>
    <col min="14853" max="14853" width="18" style="274" customWidth="1"/>
    <col min="14854" max="15106" width="42.140625" style="274"/>
    <col min="15107" max="15107" width="18.7109375" style="274" bestFit="1" customWidth="1"/>
    <col min="15108" max="15108" width="17" style="274" bestFit="1" customWidth="1"/>
    <col min="15109" max="15109" width="18" style="274" customWidth="1"/>
    <col min="15110" max="15362" width="42.140625" style="274"/>
    <col min="15363" max="15363" width="18.7109375" style="274" bestFit="1" customWidth="1"/>
    <col min="15364" max="15364" width="17" style="274" bestFit="1" customWidth="1"/>
    <col min="15365" max="15365" width="18" style="274" customWidth="1"/>
    <col min="15366" max="15618" width="42.140625" style="274"/>
    <col min="15619" max="15619" width="18.7109375" style="274" bestFit="1" customWidth="1"/>
    <col min="15620" max="15620" width="17" style="274" bestFit="1" customWidth="1"/>
    <col min="15621" max="15621" width="18" style="274" customWidth="1"/>
    <col min="15622" max="15874" width="42.140625" style="274"/>
    <col min="15875" max="15875" width="18.7109375" style="274" bestFit="1" customWidth="1"/>
    <col min="15876" max="15876" width="17" style="274" bestFit="1" customWidth="1"/>
    <col min="15877" max="15877" width="18" style="274" customWidth="1"/>
    <col min="15878" max="16130" width="42.140625" style="274"/>
    <col min="16131" max="16131" width="18.7109375" style="274" bestFit="1" customWidth="1"/>
    <col min="16132" max="16132" width="17" style="274" bestFit="1" customWidth="1"/>
    <col min="16133" max="16133" width="18" style="274" customWidth="1"/>
    <col min="16134" max="16384" width="42.140625" style="274"/>
  </cols>
  <sheetData>
    <row r="1" spans="1:8">
      <c r="E1" s="7" t="s">
        <v>44</v>
      </c>
    </row>
    <row r="2" spans="1:8" ht="15" customHeight="1">
      <c r="A2" s="49" t="s">
        <v>40</v>
      </c>
    </row>
    <row r="3" spans="1:8">
      <c r="A3" s="3"/>
    </row>
    <row r="4" spans="1:8" s="120" customFormat="1">
      <c r="A4" s="501" t="s">
        <v>122</v>
      </c>
    </row>
    <row r="5" spans="1:8" s="120" customFormat="1" ht="12.75" customHeight="1">
      <c r="A5" s="1023" t="s">
        <v>123</v>
      </c>
      <c r="B5" s="1023"/>
      <c r="C5" s="1023"/>
      <c r="D5" s="1023"/>
      <c r="E5" s="1023"/>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c r="A9" s="502" t="s">
        <v>125</v>
      </c>
      <c r="B9" s="122"/>
      <c r="C9" s="122"/>
      <c r="D9" s="122"/>
    </row>
    <row r="10" spans="1:8" s="120" customFormat="1" ht="26.1" customHeight="1">
      <c r="A10" s="124" t="s">
        <v>46</v>
      </c>
      <c r="B10" s="124" t="s">
        <v>47</v>
      </c>
      <c r="C10" s="125" t="s">
        <v>75</v>
      </c>
      <c r="D10" s="125" t="s">
        <v>76</v>
      </c>
      <c r="E10" s="125" t="s">
        <v>77</v>
      </c>
    </row>
    <row r="11" spans="1:8" s="120" customFormat="1" ht="12.95" customHeight="1">
      <c r="A11" s="503">
        <v>71000</v>
      </c>
      <c r="B11" s="126" t="s">
        <v>338</v>
      </c>
      <c r="C11" s="354">
        <v>0</v>
      </c>
      <c r="D11" s="354">
        <v>0</v>
      </c>
      <c r="E11" s="354">
        <v>0</v>
      </c>
    </row>
    <row r="12" spans="1:8" s="120" customFormat="1" ht="26.1" customHeight="1">
      <c r="A12" s="503">
        <v>72000</v>
      </c>
      <c r="B12" s="126" t="s">
        <v>345</v>
      </c>
      <c r="C12" s="354">
        <v>0</v>
      </c>
      <c r="D12" s="354">
        <v>0</v>
      </c>
      <c r="E12" s="354">
        <v>0</v>
      </c>
    </row>
    <row r="13" spans="1:8" s="120" customFormat="1" ht="26.1" customHeight="1">
      <c r="A13" s="503">
        <v>73000</v>
      </c>
      <c r="B13" s="126" t="s">
        <v>352</v>
      </c>
      <c r="C13" s="354">
        <v>0</v>
      </c>
      <c r="D13" s="354">
        <v>0</v>
      </c>
      <c r="E13" s="354">
        <v>0</v>
      </c>
    </row>
    <row r="14" spans="1:8" s="120" customFormat="1" ht="11.25" customHeight="1">
      <c r="A14" s="503">
        <v>74000</v>
      </c>
      <c r="B14" s="126" t="s">
        <v>359</v>
      </c>
      <c r="C14" s="354">
        <v>0</v>
      </c>
      <c r="D14" s="354">
        <v>0</v>
      </c>
      <c r="E14" s="354">
        <v>0</v>
      </c>
    </row>
    <row r="15" spans="1:8" s="120" customFormat="1" ht="26.1" customHeight="1">
      <c r="A15" s="503">
        <v>75000</v>
      </c>
      <c r="B15" s="126" t="s">
        <v>2670</v>
      </c>
      <c r="C15" s="354">
        <v>0</v>
      </c>
      <c r="D15" s="354">
        <v>0</v>
      </c>
      <c r="E15" s="354">
        <v>0</v>
      </c>
    </row>
    <row r="16" spans="1:8" s="120" customFormat="1" ht="12.95" customHeight="1">
      <c r="A16" s="503">
        <v>76000</v>
      </c>
      <c r="B16" s="126" t="s">
        <v>2671</v>
      </c>
      <c r="C16" s="354">
        <v>0</v>
      </c>
      <c r="D16" s="354">
        <v>0</v>
      </c>
      <c r="E16" s="354">
        <v>0</v>
      </c>
    </row>
    <row r="17" spans="1:8" s="120" customFormat="1">
      <c r="A17" s="122"/>
      <c r="B17" s="504" t="s">
        <v>2672</v>
      </c>
      <c r="C17" s="354">
        <v>0</v>
      </c>
      <c r="D17" s="354">
        <v>0</v>
      </c>
      <c r="E17" s="354">
        <v>0</v>
      </c>
    </row>
    <row r="18" spans="1:8" s="120" customFormat="1" ht="15">
      <c r="A18" s="122" t="s">
        <v>2673</v>
      </c>
      <c r="B18" s="122"/>
      <c r="C18" s="122">
        <v>0</v>
      </c>
      <c r="D18" s="122">
        <v>0</v>
      </c>
      <c r="E18">
        <v>0</v>
      </c>
    </row>
    <row r="19" spans="1:8" s="120" customFormat="1">
      <c r="A19" s="122"/>
      <c r="B19" s="122"/>
      <c r="C19" s="122"/>
      <c r="D19" s="122"/>
    </row>
    <row r="20" spans="1:8" s="120" customFormat="1">
      <c r="A20" s="122"/>
      <c r="B20" s="122"/>
      <c r="C20" s="122"/>
      <c r="D20" s="122"/>
    </row>
    <row r="21" spans="1:8" s="120" customFormat="1">
      <c r="A21" s="502" t="s">
        <v>2674</v>
      </c>
    </row>
    <row r="22" spans="1:8" s="120" customFormat="1">
      <c r="B22" s="1024" t="s">
        <v>126</v>
      </c>
      <c r="C22" s="1024"/>
      <c r="D22" s="1024"/>
      <c r="E22" s="1024"/>
      <c r="H22" s="123"/>
    </row>
    <row r="23" spans="1:8" s="120" customFormat="1">
      <c r="A23" s="124" t="s">
        <v>46</v>
      </c>
      <c r="B23" s="124" t="s">
        <v>47</v>
      </c>
      <c r="C23" s="125" t="s">
        <v>75</v>
      </c>
      <c r="D23" s="125" t="s">
        <v>76</v>
      </c>
      <c r="E23" s="125" t="s">
        <v>77</v>
      </c>
      <c r="H23" s="123"/>
    </row>
    <row r="24" spans="1:8" s="120" customFormat="1">
      <c r="A24" s="503">
        <v>81100</v>
      </c>
      <c r="B24" s="126" t="s">
        <v>1334</v>
      </c>
      <c r="C24" s="354">
        <v>38492121.869999997</v>
      </c>
      <c r="D24" s="354">
        <v>71093706</v>
      </c>
      <c r="E24" s="354">
        <v>32601584.129999999</v>
      </c>
      <c r="H24" s="123"/>
    </row>
    <row r="25" spans="1:8" s="120" customFormat="1">
      <c r="A25" s="503">
        <v>81200</v>
      </c>
      <c r="B25" s="126" t="s">
        <v>1336</v>
      </c>
      <c r="C25" s="354">
        <v>1993220.05</v>
      </c>
      <c r="D25" s="354">
        <v>7099483.3099999996</v>
      </c>
      <c r="E25" s="354">
        <v>5106263.26</v>
      </c>
      <c r="F25" s="123"/>
      <c r="H25" s="123"/>
    </row>
    <row r="26" spans="1:8" s="120" customFormat="1">
      <c r="A26" s="503">
        <v>81300</v>
      </c>
      <c r="B26" s="126" t="s">
        <v>1338</v>
      </c>
      <c r="C26" s="354">
        <v>-7997191.8499999996</v>
      </c>
      <c r="D26" s="354">
        <v>82738113.989999995</v>
      </c>
      <c r="E26" s="354">
        <v>90735305.840000004</v>
      </c>
      <c r="F26" s="123"/>
      <c r="H26" s="123"/>
    </row>
    <row r="27" spans="1:8" s="120" customFormat="1">
      <c r="A27" s="503">
        <v>81400</v>
      </c>
      <c r="B27" s="126" t="s">
        <v>1340</v>
      </c>
      <c r="C27" s="354">
        <v>0</v>
      </c>
      <c r="D27" s="354">
        <v>75638630.680000007</v>
      </c>
      <c r="E27" s="354">
        <v>75638630.680000007</v>
      </c>
      <c r="F27" s="123"/>
      <c r="H27" s="123"/>
    </row>
    <row r="28" spans="1:8" s="120" customFormat="1">
      <c r="A28" s="503">
        <v>81500</v>
      </c>
      <c r="B28" s="126" t="s">
        <v>1342</v>
      </c>
      <c r="C28" s="354">
        <v>47924287.100000001</v>
      </c>
      <c r="D28" s="354">
        <v>75638630.680000007</v>
      </c>
      <c r="E28" s="354">
        <v>27714343.579999998</v>
      </c>
      <c r="F28" s="123"/>
      <c r="H28" s="123"/>
    </row>
    <row r="29" spans="1:8" s="120" customFormat="1">
      <c r="A29" s="503">
        <v>82100</v>
      </c>
      <c r="B29" s="126" t="s">
        <v>1344</v>
      </c>
      <c r="C29" s="354">
        <v>57955808</v>
      </c>
      <c r="D29" s="354">
        <v>71093706</v>
      </c>
      <c r="E29" s="354">
        <v>13137898</v>
      </c>
      <c r="F29" s="123"/>
      <c r="H29" s="123"/>
    </row>
    <row r="30" spans="1:8" s="120" customFormat="1">
      <c r="A30" s="503">
        <v>82200</v>
      </c>
      <c r="B30" s="126" t="s">
        <v>1346</v>
      </c>
      <c r="C30" s="354">
        <v>19047679.920000002</v>
      </c>
      <c r="D30" s="354">
        <v>11235198.529999999</v>
      </c>
      <c r="E30" s="354">
        <v>-7812481.3899999997</v>
      </c>
      <c r="F30" s="123"/>
      <c r="G30" s="123"/>
      <c r="H30" s="123"/>
    </row>
    <row r="31" spans="1:8" s="120" customFormat="1">
      <c r="A31" s="503">
        <v>82300</v>
      </c>
      <c r="B31" s="126" t="s">
        <v>1348</v>
      </c>
      <c r="C31" s="354">
        <v>-39286681.869999997</v>
      </c>
      <c r="D31" s="354">
        <v>82738114</v>
      </c>
      <c r="E31" s="354">
        <v>122024795.87</v>
      </c>
      <c r="F31" s="123"/>
      <c r="G31" s="123"/>
      <c r="H31" s="123"/>
    </row>
    <row r="32" spans="1:8" s="120" customFormat="1">
      <c r="A32" s="503">
        <v>82400</v>
      </c>
      <c r="B32" s="126" t="s">
        <v>1350</v>
      </c>
      <c r="C32" s="354">
        <v>4818.45</v>
      </c>
      <c r="D32" s="354">
        <v>92808.3</v>
      </c>
      <c r="E32" s="354">
        <v>87989.85</v>
      </c>
      <c r="F32" s="123"/>
      <c r="G32" s="123"/>
      <c r="H32" s="123"/>
    </row>
    <row r="33" spans="1:8" s="120" customFormat="1">
      <c r="A33" s="503">
        <v>82500</v>
      </c>
      <c r="B33" s="126" t="s">
        <v>1352</v>
      </c>
      <c r="C33" s="354">
        <v>2754257.58</v>
      </c>
      <c r="D33" s="354">
        <v>74776047.620000005</v>
      </c>
      <c r="E33" s="354">
        <v>72021790.040000007</v>
      </c>
      <c r="F33" s="123"/>
      <c r="G33" s="123"/>
      <c r="H33" s="123"/>
    </row>
    <row r="34" spans="1:8" s="120" customFormat="1">
      <c r="A34" s="503">
        <v>82600</v>
      </c>
      <c r="B34" s="126" t="s">
        <v>1354</v>
      </c>
      <c r="C34" s="354">
        <v>0</v>
      </c>
      <c r="D34" s="354">
        <v>74776047.620000005</v>
      </c>
      <c r="E34" s="354">
        <v>74776047.620000005</v>
      </c>
      <c r="F34" s="123"/>
      <c r="G34" s="123"/>
      <c r="H34" s="123"/>
    </row>
    <row r="35" spans="1:8" s="120" customFormat="1">
      <c r="A35" s="505">
        <v>82700</v>
      </c>
      <c r="B35" s="127" t="s">
        <v>1356</v>
      </c>
      <c r="C35" s="354">
        <v>75435733.920000002</v>
      </c>
      <c r="D35" s="354">
        <v>71502915.469999999</v>
      </c>
      <c r="E35" s="354">
        <v>-3932818.45</v>
      </c>
      <c r="F35" s="123"/>
      <c r="G35" s="123"/>
      <c r="H35" s="123"/>
    </row>
    <row r="36" spans="1:8" s="120" customFormat="1">
      <c r="A36" s="128" t="s">
        <v>2675</v>
      </c>
      <c r="B36" s="128" t="s">
        <v>2675</v>
      </c>
      <c r="C36" s="125"/>
      <c r="D36" s="125"/>
      <c r="E36" s="125"/>
      <c r="F36" s="123"/>
      <c r="G36" s="123"/>
      <c r="H36" s="123"/>
    </row>
    <row r="37" spans="1:8" s="120" customFormat="1">
      <c r="B37" s="504" t="s">
        <v>2672</v>
      </c>
      <c r="C37" s="354">
        <v>196324053.16999999</v>
      </c>
      <c r="D37" s="354">
        <v>698423402.20000005</v>
      </c>
      <c r="E37" s="354">
        <v>502099349.02999997</v>
      </c>
      <c r="F37" s="123"/>
      <c r="G37" s="123"/>
      <c r="H37" s="123"/>
    </row>
    <row r="38" spans="1:8" s="120" customFormat="1">
      <c r="B38" s="506"/>
      <c r="C38" s="507"/>
      <c r="D38" s="507"/>
      <c r="E38" s="507"/>
      <c r="F38" s="123"/>
      <c r="G38" s="123"/>
      <c r="H38" s="123"/>
    </row>
  </sheetData>
  <mergeCells count="2">
    <mergeCell ref="A5:E5"/>
    <mergeCell ref="B22:E22"/>
  </mergeCells>
  <printOptions horizontalCentered="1"/>
  <pageMargins left="0.70866141732283472" right="0.70866141732283472" top="0.74803149606299213" bottom="0.74803149606299213" header="0.31496062992125984" footer="0.31496062992125984"/>
  <pageSetup scale="8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Normal="100" zoomScaleSheetLayoutView="90" workbookViewId="0">
      <selection activeCell="C26" sqref="C26"/>
    </sheetView>
  </sheetViews>
  <sheetFormatPr baseColWidth="10" defaultRowHeight="11.25"/>
  <cols>
    <col min="1" max="1" width="20.7109375" style="19" customWidth="1"/>
    <col min="2" max="2" width="50.7109375" style="19" customWidth="1"/>
    <col min="3" max="3" width="17.7109375" style="21" customWidth="1"/>
    <col min="4" max="5" width="17.7109375" style="164"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c r="C3" s="9"/>
      <c r="D3" s="5"/>
      <c r="E3" s="6"/>
    </row>
    <row r="4" spans="1:6" s="274" customFormat="1">
      <c r="C4" s="9"/>
      <c r="D4" s="5"/>
      <c r="E4" s="6"/>
    </row>
    <row r="5" spans="1:6" s="274" customFormat="1" ht="11.25" customHeight="1">
      <c r="A5" s="10" t="s">
        <v>141</v>
      </c>
      <c r="B5" s="11"/>
      <c r="C5" s="9"/>
      <c r="D5" s="4"/>
      <c r="E5" s="366" t="s">
        <v>45</v>
      </c>
    </row>
    <row r="6" spans="1:6" s="274" customFormat="1">
      <c r="A6" s="13"/>
      <c r="B6" s="13"/>
      <c r="C6" s="14"/>
      <c r="D6" s="3"/>
      <c r="E6" s="4"/>
      <c r="F6" s="3"/>
    </row>
    <row r="7" spans="1:6" ht="15" customHeight="1">
      <c r="A7" s="15" t="s">
        <v>46</v>
      </c>
      <c r="B7" s="16" t="s">
        <v>47</v>
      </c>
      <c r="C7" s="17" t="s">
        <v>48</v>
      </c>
      <c r="D7" s="18" t="s">
        <v>49</v>
      </c>
      <c r="E7" s="17" t="s">
        <v>50</v>
      </c>
    </row>
    <row r="8" spans="1:6" ht="11.25" customHeight="1">
      <c r="A8" s="155" t="s">
        <v>2708</v>
      </c>
      <c r="B8" s="155" t="s">
        <v>2709</v>
      </c>
      <c r="C8" s="132">
        <v>112569491.23</v>
      </c>
      <c r="D8" s="141"/>
      <c r="E8" s="132"/>
    </row>
    <row r="9" spans="1:6">
      <c r="A9" s="171" t="s">
        <v>2710</v>
      </c>
      <c r="B9" s="171" t="s">
        <v>2711</v>
      </c>
      <c r="C9" s="132">
        <v>106895179.53</v>
      </c>
      <c r="D9" s="141"/>
      <c r="E9" s="146"/>
    </row>
    <row r="10" spans="1:6">
      <c r="A10" s="157"/>
      <c r="B10" s="157" t="s">
        <v>223</v>
      </c>
      <c r="C10" s="20">
        <f>SUM(C8:C9)</f>
        <v>219464670.75999999</v>
      </c>
      <c r="D10" s="140"/>
      <c r="E10" s="20"/>
    </row>
    <row r="11" spans="1:6">
      <c r="A11" s="158"/>
      <c r="B11" s="158"/>
      <c r="C11" s="159"/>
      <c r="D11" s="158"/>
      <c r="E11" s="159"/>
    </row>
    <row r="12" spans="1:6">
      <c r="A12" s="158"/>
      <c r="B12" s="158"/>
      <c r="C12" s="159"/>
      <c r="D12" s="158"/>
      <c r="E12" s="159"/>
    </row>
    <row r="13" spans="1:6" ht="11.25" customHeight="1">
      <c r="A13" s="10" t="s">
        <v>211</v>
      </c>
      <c r="B13" s="11"/>
      <c r="C13" s="22"/>
      <c r="D13" s="366" t="s">
        <v>45</v>
      </c>
    </row>
    <row r="14" spans="1:6">
      <c r="A14" s="274"/>
      <c r="B14" s="274"/>
      <c r="C14" s="9"/>
      <c r="D14" s="5"/>
      <c r="E14" s="6"/>
      <c r="F14" s="274"/>
    </row>
    <row r="15" spans="1:6" ht="15" customHeight="1">
      <c r="A15" s="15" t="s">
        <v>46</v>
      </c>
      <c r="B15" s="16" t="s">
        <v>47</v>
      </c>
      <c r="C15" s="17" t="s">
        <v>48</v>
      </c>
      <c r="D15" s="18" t="s">
        <v>49</v>
      </c>
      <c r="E15" s="24"/>
    </row>
    <row r="16" spans="1:6" ht="11.25" customHeight="1">
      <c r="A16" s="150" t="s">
        <v>2712</v>
      </c>
      <c r="B16" s="160" t="s">
        <v>2713</v>
      </c>
      <c r="C16" s="143">
        <v>5116.96</v>
      </c>
      <c r="D16" s="132"/>
      <c r="E16" s="25"/>
    </row>
    <row r="17" spans="1:5" ht="11.25" customHeight="1">
      <c r="A17" s="150" t="s">
        <v>2714</v>
      </c>
      <c r="B17" s="160" t="s">
        <v>2715</v>
      </c>
      <c r="C17" s="143">
        <v>44670.32</v>
      </c>
      <c r="D17" s="132"/>
      <c r="E17" s="25"/>
    </row>
    <row r="18" spans="1:5" ht="11.25" customHeight="1">
      <c r="A18" s="150" t="s">
        <v>2716</v>
      </c>
      <c r="B18" s="160" t="s">
        <v>2717</v>
      </c>
      <c r="C18" s="143">
        <v>5007.5200000000004</v>
      </c>
      <c r="D18" s="132"/>
      <c r="E18" s="25"/>
    </row>
    <row r="19" spans="1:5" ht="11.25" customHeight="1">
      <c r="A19" s="150" t="s">
        <v>2718</v>
      </c>
      <c r="B19" s="160" t="s">
        <v>2719</v>
      </c>
      <c r="C19" s="143">
        <v>5003.68</v>
      </c>
      <c r="D19" s="132"/>
      <c r="E19" s="25"/>
    </row>
    <row r="20" spans="1:5" ht="11.25" customHeight="1">
      <c r="A20" s="150" t="s">
        <v>2720</v>
      </c>
      <c r="B20" s="160" t="s">
        <v>2721</v>
      </c>
      <c r="C20" s="143">
        <v>19544.07</v>
      </c>
      <c r="D20" s="132"/>
      <c r="E20" s="25"/>
    </row>
    <row r="21" spans="1:5" ht="11.25" customHeight="1">
      <c r="A21" s="150" t="s">
        <v>2722</v>
      </c>
      <c r="B21" s="160" t="s">
        <v>2723</v>
      </c>
      <c r="C21" s="143">
        <v>8694023.6600000001</v>
      </c>
      <c r="D21" s="132"/>
      <c r="E21" s="25"/>
    </row>
    <row r="22" spans="1:5" ht="11.25" customHeight="1">
      <c r="A22" s="150" t="s">
        <v>2724</v>
      </c>
      <c r="B22" s="160" t="s">
        <v>2725</v>
      </c>
      <c r="C22" s="143">
        <v>5001.25</v>
      </c>
      <c r="D22" s="132"/>
      <c r="E22" s="25"/>
    </row>
    <row r="23" spans="1:5" ht="11.25" customHeight="1">
      <c r="A23" s="150" t="s">
        <v>2726</v>
      </c>
      <c r="B23" s="160" t="s">
        <v>2727</v>
      </c>
      <c r="C23" s="143">
        <v>5025.26</v>
      </c>
      <c r="D23" s="132"/>
      <c r="E23" s="25"/>
    </row>
    <row r="24" spans="1:5" ht="11.25" customHeight="1">
      <c r="A24" s="150" t="s">
        <v>2728</v>
      </c>
      <c r="B24" s="160" t="s">
        <v>2729</v>
      </c>
      <c r="C24" s="143">
        <v>5002.58</v>
      </c>
      <c r="D24" s="132"/>
      <c r="E24" s="25"/>
    </row>
    <row r="25" spans="1:5" ht="11.25" customHeight="1">
      <c r="A25" s="150" t="s">
        <v>2730</v>
      </c>
      <c r="B25" s="160" t="s">
        <v>2731</v>
      </c>
      <c r="C25" s="143">
        <v>250210842.71000001</v>
      </c>
      <c r="D25" s="132"/>
      <c r="E25" s="25"/>
    </row>
    <row r="26" spans="1:5" ht="11.25" customHeight="1">
      <c r="A26" s="150" t="s">
        <v>2732</v>
      </c>
      <c r="B26" s="160" t="s">
        <v>2733</v>
      </c>
      <c r="C26" s="143">
        <v>100000000</v>
      </c>
      <c r="D26" s="132"/>
      <c r="E26" s="25"/>
    </row>
    <row r="27" spans="1:5" ht="11.25" customHeight="1">
      <c r="A27" s="150" t="s">
        <v>2734</v>
      </c>
      <c r="B27" s="160" t="s">
        <v>2735</v>
      </c>
      <c r="C27" s="143">
        <v>147348508.86000001</v>
      </c>
      <c r="D27" s="132"/>
      <c r="E27" s="25"/>
    </row>
    <row r="28" spans="1:5" ht="11.25" customHeight="1">
      <c r="A28" s="150" t="s">
        <v>2736</v>
      </c>
      <c r="B28" s="160" t="s">
        <v>2737</v>
      </c>
      <c r="C28" s="143">
        <v>5097.91</v>
      </c>
      <c r="D28" s="132"/>
      <c r="E28" s="25"/>
    </row>
    <row r="29" spans="1:5" ht="11.25" customHeight="1">
      <c r="A29" s="150" t="s">
        <v>2738</v>
      </c>
      <c r="B29" s="160" t="s">
        <v>2739</v>
      </c>
      <c r="C29" s="143">
        <v>5000.2</v>
      </c>
      <c r="D29" s="132"/>
      <c r="E29" s="25"/>
    </row>
    <row r="30" spans="1:5" ht="11.25" customHeight="1">
      <c r="A30" s="150" t="s">
        <v>2740</v>
      </c>
      <c r="B30" s="160" t="s">
        <v>2741</v>
      </c>
      <c r="C30" s="143">
        <v>5054.88</v>
      </c>
      <c r="D30" s="132"/>
      <c r="E30" s="25"/>
    </row>
    <row r="31" spans="1:5" ht="11.25" customHeight="1">
      <c r="A31" s="150" t="s">
        <v>2742</v>
      </c>
      <c r="B31" s="160" t="s">
        <v>2743</v>
      </c>
      <c r="C31" s="143">
        <v>5000.0200000000004</v>
      </c>
      <c r="D31" s="132"/>
      <c r="E31" s="25"/>
    </row>
    <row r="32" spans="1:5" ht="11.25" customHeight="1">
      <c r="A32" s="150"/>
      <c r="B32" s="160"/>
      <c r="C32" s="143"/>
      <c r="D32" s="132"/>
      <c r="E32" s="25"/>
    </row>
    <row r="33" spans="1:6">
      <c r="A33" s="161"/>
      <c r="B33" s="161" t="s">
        <v>224</v>
      </c>
      <c r="C33" s="26">
        <f>SUM(C16:C32)</f>
        <v>506367899.88</v>
      </c>
      <c r="D33" s="142"/>
      <c r="E33" s="27"/>
    </row>
    <row r="34" spans="1:6">
      <c r="A34" s="154"/>
      <c r="B34" s="154"/>
      <c r="C34" s="162"/>
      <c r="D34" s="154"/>
      <c r="E34" s="162"/>
      <c r="F34" s="274"/>
    </row>
    <row r="35" spans="1:6">
      <c r="A35" s="154"/>
      <c r="B35" s="154"/>
      <c r="C35" s="162"/>
      <c r="D35" s="154"/>
      <c r="E35" s="162"/>
      <c r="F35" s="274"/>
    </row>
    <row r="36" spans="1:6" ht="11.25" customHeight="1">
      <c r="A36" s="10" t="s">
        <v>148</v>
      </c>
      <c r="B36" s="11"/>
      <c r="C36" s="22"/>
      <c r="D36" s="274"/>
      <c r="E36" s="366" t="s">
        <v>45</v>
      </c>
    </row>
    <row r="37" spans="1:6">
      <c r="A37" s="274"/>
      <c r="B37" s="274"/>
      <c r="C37" s="9"/>
      <c r="D37" s="274"/>
      <c r="E37" s="9"/>
      <c r="F37" s="274"/>
    </row>
    <row r="38" spans="1:6" ht="15" customHeight="1">
      <c r="A38" s="15" t="s">
        <v>46</v>
      </c>
      <c r="B38" s="16" t="s">
        <v>47</v>
      </c>
      <c r="C38" s="17" t="s">
        <v>48</v>
      </c>
      <c r="D38" s="18" t="s">
        <v>49</v>
      </c>
      <c r="E38" s="17" t="s">
        <v>50</v>
      </c>
      <c r="F38" s="28"/>
    </row>
    <row r="39" spans="1:6">
      <c r="A39" s="150"/>
      <c r="B39" s="160"/>
      <c r="C39" s="143"/>
      <c r="D39" s="143"/>
      <c r="E39" s="132"/>
      <c r="F39" s="25"/>
    </row>
    <row r="40" spans="1:6">
      <c r="A40" s="161"/>
      <c r="B40" s="161" t="s">
        <v>225</v>
      </c>
      <c r="C40" s="26">
        <f>SUM(C39:C39)</f>
        <v>0</v>
      </c>
      <c r="D40" s="144"/>
      <c r="E40" s="20"/>
      <c r="F40" s="27"/>
    </row>
    <row r="41" spans="1:6">
      <c r="A41" s="154"/>
      <c r="B41" s="154"/>
      <c r="C41" s="162"/>
      <c r="D41" s="154"/>
      <c r="E41" s="162"/>
      <c r="F41" s="274"/>
    </row>
    <row r="42" spans="1:6">
      <c r="A42" s="154"/>
      <c r="B42" s="154"/>
      <c r="C42" s="162"/>
      <c r="D42" s="154"/>
      <c r="E42" s="162"/>
      <c r="F42" s="274"/>
    </row>
    <row r="43" spans="1:6" ht="11.25" customHeight="1">
      <c r="A43" s="10" t="s">
        <v>149</v>
      </c>
      <c r="B43" s="11"/>
      <c r="C43" s="22"/>
      <c r="D43" s="274"/>
      <c r="E43" s="366" t="s">
        <v>45</v>
      </c>
    </row>
    <row r="44" spans="1:6">
      <c r="A44" s="274"/>
      <c r="B44" s="274"/>
      <c r="C44" s="9"/>
      <c r="D44" s="274"/>
      <c r="E44" s="9"/>
      <c r="F44" s="274"/>
    </row>
    <row r="45" spans="1:6" ht="15" customHeight="1">
      <c r="A45" s="15" t="s">
        <v>46</v>
      </c>
      <c r="B45" s="16" t="s">
        <v>47</v>
      </c>
      <c r="C45" s="17" t="s">
        <v>48</v>
      </c>
      <c r="D45" s="18" t="s">
        <v>49</v>
      </c>
      <c r="E45" s="17" t="s">
        <v>50</v>
      </c>
      <c r="F45" s="28"/>
    </row>
    <row r="46" spans="1:6">
      <c r="A46" s="155"/>
      <c r="B46" s="155"/>
      <c r="C46" s="132"/>
      <c r="D46" s="132"/>
      <c r="E46" s="132"/>
      <c r="F46" s="25"/>
    </row>
    <row r="47" spans="1:6">
      <c r="A47" s="163"/>
      <c r="B47" s="163" t="s">
        <v>226</v>
      </c>
      <c r="C47" s="30">
        <f>SUM(C46:C46)</f>
        <v>0</v>
      </c>
      <c r="D47" s="145"/>
      <c r="E47" s="31"/>
      <c r="F47" s="27"/>
    </row>
  </sheetData>
  <dataValidations count="5">
    <dataValidation allowBlank="1" showInputMessage="1" showErrorMessage="1" prompt="Saldo final de la Información Financiera Trimestral que se presenta (trimestral: 1er, 2do, 3ro. o 4to.)." sqref="C7 C15 C38 C45"/>
    <dataValidation allowBlank="1" showInputMessage="1" showErrorMessage="1" prompt="Corresponde al número de la cuenta de acuerdo al Plan de Cuentas emitido por el CONAC (DOF 23/12/2015)." sqref="A7 A15 A38 A45"/>
    <dataValidation allowBlank="1" showInputMessage="1" showErrorMessage="1" prompt="Corresponde al nombre o descripción de la cuenta de acuerdo al Plan de Cuentas emitido por el CONAC." sqref="B7 B15 B38 B45"/>
    <dataValidation allowBlank="1" showInputMessage="1" showErrorMessage="1" prompt="Especificar el tipo de instrumento de inversión: Bondes, Petrobonos, Cetes, Mesa de dinero, etc." sqref="D7 D15 D38 D45"/>
    <dataValidation allowBlank="1" showInputMessage="1" showErrorMessage="1" prompt="En los casos en que la inversión se localice en dos o mas tipos de instrumentos, se detallará cada una de ellas y el importe invertido." sqref="E7 E38 E45"/>
  </dataValidations>
  <pageMargins left="0.7" right="0.7" top="0.75" bottom="0.75" header="0.3" footer="0.3"/>
  <pageSetup scale="5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zoomScaleSheetLayoutView="100" workbookViewId="0">
      <selection activeCell="C26" sqref="C26"/>
    </sheetView>
  </sheetViews>
  <sheetFormatPr baseColWidth="10" defaultRowHeight="11.25"/>
  <cols>
    <col min="1" max="1" width="20.7109375" style="274" customWidth="1"/>
    <col min="2" max="2" width="50.7109375" style="274" customWidth="1"/>
    <col min="3" max="3" width="17.7109375" style="9" customWidth="1"/>
    <col min="4" max="6" width="17.7109375" style="9" hidden="1" customWidth="1"/>
    <col min="7" max="7" width="17.7109375" style="9" customWidth="1"/>
    <col min="8" max="9" width="11.42578125" style="274" customWidth="1"/>
    <col min="10" max="16384" width="11.42578125" style="274"/>
  </cols>
  <sheetData>
    <row r="1" spans="1:7">
      <c r="A1" s="3" t="s">
        <v>43</v>
      </c>
      <c r="B1" s="3"/>
      <c r="G1" s="32"/>
    </row>
    <row r="2" spans="1:7">
      <c r="A2" s="3" t="s">
        <v>199</v>
      </c>
      <c r="B2" s="3"/>
      <c r="C2" s="21"/>
      <c r="D2" s="21"/>
    </row>
    <row r="3" spans="1:7">
      <c r="B3" s="3"/>
      <c r="C3" s="21"/>
      <c r="D3" s="21"/>
    </row>
    <row r="5" spans="1:7" s="35" customFormat="1" ht="11.25" customHeight="1">
      <c r="A5" s="33" t="s">
        <v>142</v>
      </c>
      <c r="B5" s="33"/>
      <c r="C5" s="34"/>
      <c r="D5" s="34"/>
      <c r="E5" s="9"/>
      <c r="F5" s="9"/>
      <c r="G5" s="253" t="s">
        <v>51</v>
      </c>
    </row>
    <row r="6" spans="1:7">
      <c r="A6" s="13"/>
      <c r="B6" s="13"/>
      <c r="C6" s="4"/>
      <c r="D6" s="4"/>
      <c r="E6" s="4"/>
      <c r="F6" s="4"/>
      <c r="G6" s="4"/>
    </row>
    <row r="7" spans="1:7" ht="15" customHeight="1">
      <c r="A7" s="15" t="s">
        <v>46</v>
      </c>
      <c r="B7" s="16" t="s">
        <v>47</v>
      </c>
      <c r="C7" s="17" t="s">
        <v>48</v>
      </c>
      <c r="D7" s="305">
        <v>2015</v>
      </c>
      <c r="E7" s="275" t="s">
        <v>207</v>
      </c>
      <c r="F7" s="275" t="s">
        <v>158</v>
      </c>
      <c r="G7" s="36" t="s">
        <v>52</v>
      </c>
    </row>
    <row r="8" spans="1:7">
      <c r="A8" s="150" t="s">
        <v>2744</v>
      </c>
      <c r="B8" s="150" t="s">
        <v>2745</v>
      </c>
      <c r="C8" s="508">
        <v>394738861.79000002</v>
      </c>
      <c r="D8" s="165"/>
      <c r="E8" s="165"/>
      <c r="F8" s="165"/>
      <c r="G8" s="165"/>
    </row>
    <row r="9" spans="1:7">
      <c r="A9" s="150" t="s">
        <v>2746</v>
      </c>
      <c r="B9" s="150" t="s">
        <v>2747</v>
      </c>
      <c r="C9" s="508">
        <v>7296072.6299999999</v>
      </c>
      <c r="D9" s="165"/>
      <c r="E9" s="165"/>
      <c r="F9" s="165"/>
      <c r="G9" s="165"/>
    </row>
    <row r="10" spans="1:7">
      <c r="A10" s="150" t="s">
        <v>2748</v>
      </c>
      <c r="B10" s="150" t="s">
        <v>2749</v>
      </c>
      <c r="C10" s="508">
        <v>63631730.299999997</v>
      </c>
      <c r="D10" s="165"/>
      <c r="E10" s="165"/>
      <c r="F10" s="165"/>
      <c r="G10" s="165"/>
    </row>
    <row r="11" spans="1:7">
      <c r="A11" s="150" t="s">
        <v>2750</v>
      </c>
      <c r="B11" s="150" t="s">
        <v>2751</v>
      </c>
      <c r="C11" s="508">
        <v>68196.11</v>
      </c>
      <c r="D11" s="165"/>
      <c r="E11" s="165"/>
      <c r="F11" s="165"/>
      <c r="G11" s="165"/>
    </row>
    <row r="12" spans="1:7">
      <c r="A12" s="150" t="s">
        <v>2752</v>
      </c>
      <c r="B12" s="150" t="s">
        <v>2753</v>
      </c>
      <c r="C12" s="508">
        <v>2612611.5099999998</v>
      </c>
      <c r="D12" s="165"/>
      <c r="E12" s="165"/>
      <c r="F12" s="165"/>
      <c r="G12" s="165"/>
    </row>
    <row r="13" spans="1:7">
      <c r="A13" s="150" t="s">
        <v>2754</v>
      </c>
      <c r="B13" s="150" t="s">
        <v>2755</v>
      </c>
      <c r="C13" s="508">
        <v>2734.6</v>
      </c>
      <c r="D13" s="165"/>
      <c r="E13" s="165"/>
      <c r="F13" s="165"/>
      <c r="G13" s="165"/>
    </row>
    <row r="14" spans="1:7">
      <c r="A14" s="150" t="s">
        <v>2756</v>
      </c>
      <c r="B14" s="150" t="s">
        <v>2757</v>
      </c>
      <c r="C14" s="508">
        <v>506700.53</v>
      </c>
      <c r="D14" s="165"/>
      <c r="E14" s="165"/>
      <c r="F14" s="165"/>
      <c r="G14" s="165"/>
    </row>
    <row r="15" spans="1:7">
      <c r="A15" s="150" t="s">
        <v>2758</v>
      </c>
      <c r="B15" s="150" t="s">
        <v>2759</v>
      </c>
      <c r="C15" s="508">
        <v>136054149.87</v>
      </c>
      <c r="D15" s="165"/>
      <c r="E15" s="165"/>
      <c r="F15" s="165"/>
      <c r="G15" s="165"/>
    </row>
    <row r="16" spans="1:7">
      <c r="A16" s="150" t="s">
        <v>2760</v>
      </c>
      <c r="B16" s="150" t="s">
        <v>2761</v>
      </c>
      <c r="C16" s="508">
        <v>139917549.19999999</v>
      </c>
      <c r="D16" s="165"/>
      <c r="E16" s="165"/>
      <c r="F16" s="165"/>
      <c r="G16" s="165"/>
    </row>
    <row r="17" spans="1:9">
      <c r="A17" s="150"/>
      <c r="B17" s="150"/>
      <c r="C17" s="165"/>
      <c r="D17" s="165"/>
      <c r="E17" s="165"/>
      <c r="F17" s="165"/>
      <c r="G17" s="165"/>
      <c r="I17" s="509"/>
    </row>
    <row r="18" spans="1:9">
      <c r="A18" s="152"/>
      <c r="B18" s="152" t="s">
        <v>227</v>
      </c>
      <c r="C18" s="166">
        <f>SUM(C8:C17)</f>
        <v>744828606.53999996</v>
      </c>
      <c r="D18" s="166">
        <f>SUM(D8:D17)</f>
        <v>0</v>
      </c>
      <c r="E18" s="166">
        <f>SUM(E8:E17)</f>
        <v>0</v>
      </c>
      <c r="F18" s="166">
        <f>SUM(F8:F17)</f>
        <v>0</v>
      </c>
      <c r="G18" s="166">
        <f>SUM(G8:G17)</f>
        <v>0</v>
      </c>
    </row>
    <row r="19" spans="1:9">
      <c r="A19" s="154"/>
      <c r="B19" s="154"/>
      <c r="C19" s="162"/>
      <c r="D19" s="162"/>
      <c r="E19" s="162"/>
      <c r="F19" s="162"/>
      <c r="G19" s="162"/>
    </row>
    <row r="20" spans="1:9">
      <c r="A20" s="154"/>
      <c r="B20" s="154"/>
      <c r="C20" s="162"/>
      <c r="D20" s="162"/>
      <c r="E20" s="162"/>
      <c r="F20" s="162"/>
      <c r="G20" s="162"/>
    </row>
    <row r="21" spans="1:9" s="35" customFormat="1" ht="11.25" customHeight="1">
      <c r="A21" s="33" t="s">
        <v>150</v>
      </c>
      <c r="B21" s="33"/>
      <c r="C21" s="34"/>
      <c r="D21" s="34"/>
      <c r="E21" s="9"/>
      <c r="F21" s="9"/>
      <c r="G21" s="253" t="s">
        <v>51</v>
      </c>
    </row>
    <row r="22" spans="1:9">
      <c r="A22" s="13"/>
      <c r="B22" s="13"/>
      <c r="C22" s="4"/>
      <c r="D22" s="4"/>
      <c r="E22" s="4"/>
      <c r="F22" s="4"/>
      <c r="G22" s="4"/>
    </row>
    <row r="23" spans="1:9" ht="15" customHeight="1">
      <c r="A23" s="15" t="s">
        <v>46</v>
      </c>
      <c r="B23" s="16" t="s">
        <v>47</v>
      </c>
      <c r="C23" s="17" t="s">
        <v>48</v>
      </c>
      <c r="D23" s="305">
        <v>2015</v>
      </c>
      <c r="E23" s="275" t="s">
        <v>207</v>
      </c>
      <c r="F23" s="275" t="s">
        <v>158</v>
      </c>
      <c r="G23" s="36" t="s">
        <v>52</v>
      </c>
    </row>
    <row r="24" spans="1:9">
      <c r="A24" s="150"/>
      <c r="B24" s="150"/>
      <c r="C24" s="165"/>
      <c r="D24" s="165"/>
      <c r="E24" s="165"/>
      <c r="F24" s="165"/>
      <c r="G24" s="165"/>
    </row>
    <row r="25" spans="1:9">
      <c r="A25" s="150"/>
      <c r="B25" s="150"/>
      <c r="C25" s="165"/>
      <c r="D25" s="165"/>
      <c r="E25" s="165"/>
      <c r="F25" s="165"/>
      <c r="G25" s="165"/>
    </row>
    <row r="26" spans="1:9">
      <c r="A26" s="152"/>
      <c r="B26" s="152" t="s">
        <v>228</v>
      </c>
      <c r="C26" s="166">
        <f>SUM(C24:C25)</f>
        <v>0</v>
      </c>
      <c r="D26" s="166">
        <f>SUM(D24:D25)</f>
        <v>0</v>
      </c>
      <c r="E26" s="166">
        <f>SUM(E24:E25)</f>
        <v>0</v>
      </c>
      <c r="F26" s="166">
        <f>SUM(F24:F25)</f>
        <v>0</v>
      </c>
      <c r="G26" s="166">
        <f>SUM(G24:G25)</f>
        <v>0</v>
      </c>
    </row>
  </sheetData>
  <dataValidations count="7">
    <dataValidation allowBlank="1" showInputMessage="1" showErrorMessage="1" prompt="Saldo final de la Información Financiera Trimestral que se presenta (trimestral: 1er, 2do, 3ro. o 4to.)." sqref="C7 C23"/>
    <dataValidation allowBlank="1" showInputMessage="1" showErrorMessage="1" prompt="Corresponde al número de la cuenta de acuerdo al Plan de Cuentas emitido por el CONAC (DOF 23/12/2015)." sqref="A7 A23"/>
    <dataValidation allowBlank="1" showInputMessage="1" showErrorMessage="1" prompt="Saldo final al 31 de diciembre de 2015." sqref="D23 D7"/>
    <dataValidation allowBlank="1" showInputMessage="1" showErrorMessage="1" prompt="Saldo final al 31 de diciembre de 2014." sqref="E23 E7"/>
    <dataValidation allowBlank="1" showInputMessage="1" showErrorMessage="1" prompt="Saldo final al 31 de diciembre de 2013." sqref="F7 F23"/>
    <dataValidation allowBlank="1" showInputMessage="1" showErrorMessage="1" prompt="Corresponde al nombre o descripción de la cuenta de acuerdo al Plan de Cuentas emitido por el CONAC." sqref="B7 B23"/>
    <dataValidation allowBlank="1" showInputMessage="1" showErrorMessage="1" prompt="Saldo final al 31 de diciembre de 2012." sqref="G7 G23"/>
  </dataValidations>
  <pageMargins left="0.7" right="0.7" top="0.75" bottom="0.75" header="0.3" footer="0.3"/>
  <pageSetup scale="7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7"/>
  <sheetViews>
    <sheetView topLeftCell="A70" zoomScaleNormal="100" zoomScaleSheetLayoutView="100" workbookViewId="0">
      <selection activeCell="C26" sqref="C26"/>
    </sheetView>
  </sheetViews>
  <sheetFormatPr baseColWidth="10" defaultRowHeight="11.25" outlineLevelCol="1"/>
  <cols>
    <col min="1" max="1" width="20.7109375" style="274" customWidth="1"/>
    <col min="2" max="2" width="50.7109375" style="274" customWidth="1"/>
    <col min="3" max="3" width="17.7109375" style="9" customWidth="1"/>
    <col min="4" max="7" width="17.7109375" style="9" hidden="1" customWidth="1" outlineLevel="1"/>
    <col min="8" max="8" width="18.7109375" style="274" customWidth="1" collapsed="1"/>
    <col min="9" max="9" width="18.7109375" style="274"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c r="A8" s="160" t="s">
        <v>2762</v>
      </c>
      <c r="B8" s="167" t="s">
        <v>2763</v>
      </c>
      <c r="C8" s="132">
        <v>242465.16</v>
      </c>
      <c r="D8" s="133"/>
      <c r="E8" s="133"/>
      <c r="F8" s="133"/>
      <c r="G8" s="134"/>
      <c r="H8" s="138"/>
      <c r="I8" s="139"/>
    </row>
    <row r="9" spans="1:10">
      <c r="A9" s="160" t="s">
        <v>2764</v>
      </c>
      <c r="B9" s="167" t="s">
        <v>2765</v>
      </c>
      <c r="C9" s="132">
        <v>454888.37</v>
      </c>
      <c r="D9" s="133"/>
      <c r="E9" s="133"/>
      <c r="F9" s="133"/>
      <c r="G9" s="134"/>
      <c r="H9" s="138"/>
      <c r="I9" s="139"/>
    </row>
    <row r="10" spans="1:10">
      <c r="A10" s="160" t="s">
        <v>2766</v>
      </c>
      <c r="B10" s="167" t="s">
        <v>2767</v>
      </c>
      <c r="C10" s="132">
        <v>19547.84</v>
      </c>
      <c r="D10" s="133"/>
      <c r="E10" s="133"/>
      <c r="F10" s="133"/>
      <c r="G10" s="134"/>
      <c r="H10" s="138"/>
      <c r="I10" s="139"/>
    </row>
    <row r="11" spans="1:10">
      <c r="A11" s="160" t="s">
        <v>2768</v>
      </c>
      <c r="B11" s="167" t="s">
        <v>2769</v>
      </c>
      <c r="C11" s="132">
        <v>15155.23</v>
      </c>
      <c r="D11" s="133"/>
      <c r="E11" s="133"/>
      <c r="F11" s="133"/>
      <c r="G11" s="134"/>
      <c r="H11" s="138"/>
      <c r="I11" s="139"/>
    </row>
    <row r="12" spans="1:10">
      <c r="A12" s="160" t="s">
        <v>2770</v>
      </c>
      <c r="B12" s="167" t="s">
        <v>2771</v>
      </c>
      <c r="C12" s="132">
        <v>513746.75</v>
      </c>
      <c r="D12" s="133"/>
      <c r="E12" s="133"/>
      <c r="F12" s="133"/>
      <c r="G12" s="134"/>
      <c r="H12" s="138"/>
      <c r="I12" s="139"/>
    </row>
    <row r="13" spans="1:10">
      <c r="A13" s="160" t="s">
        <v>2772</v>
      </c>
      <c r="B13" s="167" t="s">
        <v>2773</v>
      </c>
      <c r="C13" s="132">
        <v>24159.24</v>
      </c>
      <c r="D13" s="133"/>
      <c r="E13" s="133"/>
      <c r="F13" s="133"/>
      <c r="G13" s="134"/>
      <c r="H13" s="138"/>
      <c r="I13" s="139"/>
    </row>
    <row r="14" spans="1:10">
      <c r="A14" s="160" t="s">
        <v>2774</v>
      </c>
      <c r="B14" s="167" t="s">
        <v>2775</v>
      </c>
      <c r="C14" s="132">
        <v>31710895.440000001</v>
      </c>
      <c r="D14" s="133"/>
      <c r="E14" s="133"/>
      <c r="F14" s="133"/>
      <c r="G14" s="134"/>
      <c r="H14" s="138"/>
      <c r="I14" s="139"/>
    </row>
    <row r="15" spans="1:10">
      <c r="A15" s="160" t="s">
        <v>2776</v>
      </c>
      <c r="B15" s="167" t="s">
        <v>2777</v>
      </c>
      <c r="C15" s="132">
        <v>16668932.449999999</v>
      </c>
      <c r="D15" s="133"/>
      <c r="E15" s="133"/>
      <c r="F15" s="133"/>
      <c r="G15" s="134"/>
      <c r="H15" s="138"/>
      <c r="I15" s="139"/>
    </row>
    <row r="16" spans="1:10">
      <c r="A16" s="160" t="s">
        <v>2778</v>
      </c>
      <c r="B16" s="167" t="s">
        <v>2779</v>
      </c>
      <c r="C16" s="132">
        <v>28708.68</v>
      </c>
      <c r="D16" s="133"/>
      <c r="E16" s="133"/>
      <c r="F16" s="133"/>
      <c r="G16" s="134"/>
      <c r="H16" s="138"/>
      <c r="I16" s="139"/>
    </row>
    <row r="17" spans="1:9">
      <c r="A17" s="160" t="s">
        <v>2780</v>
      </c>
      <c r="B17" s="167" t="s">
        <v>2781</v>
      </c>
      <c r="C17" s="132">
        <v>17036.150000000001</v>
      </c>
      <c r="D17" s="133"/>
      <c r="E17" s="133"/>
      <c r="F17" s="133"/>
      <c r="G17" s="134"/>
      <c r="H17" s="138"/>
      <c r="I17" s="139"/>
    </row>
    <row r="18" spans="1:9">
      <c r="A18" s="160" t="s">
        <v>2782</v>
      </c>
      <c r="B18" s="167" t="s">
        <v>2783</v>
      </c>
      <c r="C18" s="132">
        <v>8293.7199999999993</v>
      </c>
      <c r="D18" s="133"/>
      <c r="E18" s="133"/>
      <c r="F18" s="133"/>
      <c r="G18" s="134"/>
      <c r="H18" s="138"/>
      <c r="I18" s="139"/>
    </row>
    <row r="19" spans="1:9">
      <c r="A19" s="160" t="s">
        <v>2784</v>
      </c>
      <c r="B19" s="167" t="s">
        <v>2785</v>
      </c>
      <c r="C19" s="132">
        <v>108263</v>
      </c>
      <c r="D19" s="133"/>
      <c r="E19" s="133"/>
      <c r="F19" s="133"/>
      <c r="G19" s="134"/>
      <c r="H19" s="138"/>
      <c r="I19" s="139"/>
    </row>
    <row r="20" spans="1:9">
      <c r="A20" s="160" t="s">
        <v>2786</v>
      </c>
      <c r="B20" s="167" t="s">
        <v>2787</v>
      </c>
      <c r="C20" s="132">
        <v>2854.64</v>
      </c>
      <c r="D20" s="133"/>
      <c r="E20" s="133"/>
      <c r="F20" s="133"/>
      <c r="G20" s="134"/>
      <c r="H20" s="138"/>
      <c r="I20" s="139"/>
    </row>
    <row r="21" spans="1:9">
      <c r="A21" s="160" t="s">
        <v>2788</v>
      </c>
      <c r="B21" s="167" t="s">
        <v>2789</v>
      </c>
      <c r="C21" s="132">
        <v>4077.22</v>
      </c>
      <c r="D21" s="133"/>
      <c r="E21" s="133"/>
      <c r="F21" s="133"/>
      <c r="G21" s="134"/>
      <c r="H21" s="138"/>
      <c r="I21" s="139"/>
    </row>
    <row r="22" spans="1:9">
      <c r="A22" s="160" t="s">
        <v>2790</v>
      </c>
      <c r="B22" s="167" t="s">
        <v>2791</v>
      </c>
      <c r="C22" s="132">
        <v>46768.22</v>
      </c>
      <c r="D22" s="133"/>
      <c r="E22" s="133"/>
      <c r="F22" s="133"/>
      <c r="G22" s="134"/>
      <c r="H22" s="138"/>
      <c r="I22" s="139"/>
    </row>
    <row r="23" spans="1:9">
      <c r="A23" s="160" t="s">
        <v>2792</v>
      </c>
      <c r="B23" s="167" t="s">
        <v>2793</v>
      </c>
      <c r="C23" s="132">
        <v>4285.4399999999996</v>
      </c>
      <c r="D23" s="133"/>
      <c r="E23" s="133"/>
      <c r="F23" s="133"/>
      <c r="G23" s="134"/>
      <c r="H23" s="138"/>
      <c r="I23" s="139"/>
    </row>
    <row r="24" spans="1:9">
      <c r="A24" s="160" t="s">
        <v>2794</v>
      </c>
      <c r="B24" s="167" t="s">
        <v>2795</v>
      </c>
      <c r="C24" s="132">
        <v>2364.06</v>
      </c>
      <c r="D24" s="133"/>
      <c r="E24" s="133"/>
      <c r="F24" s="133"/>
      <c r="G24" s="134"/>
      <c r="H24" s="138"/>
      <c r="I24" s="139"/>
    </row>
    <row r="25" spans="1:9">
      <c r="A25" s="160" t="s">
        <v>2796</v>
      </c>
      <c r="B25" s="167" t="s">
        <v>2797</v>
      </c>
      <c r="C25" s="132">
        <v>801664.24</v>
      </c>
      <c r="D25" s="133"/>
      <c r="E25" s="133"/>
      <c r="F25" s="133"/>
      <c r="G25" s="134"/>
      <c r="H25" s="138"/>
      <c r="I25" s="139"/>
    </row>
    <row r="26" spans="1:9">
      <c r="A26" s="160" t="s">
        <v>2798</v>
      </c>
      <c r="B26" s="167" t="s">
        <v>2799</v>
      </c>
      <c r="C26" s="132">
        <v>20627.62</v>
      </c>
      <c r="D26" s="133"/>
      <c r="E26" s="133"/>
      <c r="F26" s="133"/>
      <c r="G26" s="134"/>
      <c r="H26" s="138"/>
      <c r="I26" s="139"/>
    </row>
    <row r="27" spans="1:9">
      <c r="A27" s="160" t="s">
        <v>2800</v>
      </c>
      <c r="B27" s="167" t="s">
        <v>2801</v>
      </c>
      <c r="C27" s="132">
        <v>2053</v>
      </c>
      <c r="D27" s="133"/>
      <c r="E27" s="133"/>
      <c r="F27" s="133"/>
      <c r="G27" s="134"/>
      <c r="H27" s="138"/>
      <c r="I27" s="139"/>
    </row>
    <row r="28" spans="1:9">
      <c r="A28" s="160" t="s">
        <v>2802</v>
      </c>
      <c r="B28" s="167" t="s">
        <v>2803</v>
      </c>
      <c r="C28" s="132">
        <v>2798.62</v>
      </c>
      <c r="D28" s="133"/>
      <c r="E28" s="133"/>
      <c r="F28" s="133"/>
      <c r="G28" s="134"/>
      <c r="H28" s="138"/>
      <c r="I28" s="139"/>
    </row>
    <row r="29" spans="1:9">
      <c r="A29" s="160" t="s">
        <v>2804</v>
      </c>
      <c r="B29" s="167" t="s">
        <v>2805</v>
      </c>
      <c r="C29" s="132">
        <v>81.599999999999994</v>
      </c>
      <c r="D29" s="133"/>
      <c r="E29" s="133"/>
      <c r="F29" s="133"/>
      <c r="G29" s="134"/>
      <c r="H29" s="138"/>
      <c r="I29" s="139"/>
    </row>
    <row r="30" spans="1:9">
      <c r="A30" s="160" t="s">
        <v>2806</v>
      </c>
      <c r="B30" s="167" t="s">
        <v>2807</v>
      </c>
      <c r="C30" s="132">
        <v>1215</v>
      </c>
      <c r="D30" s="133"/>
      <c r="E30" s="133"/>
      <c r="F30" s="133"/>
      <c r="G30" s="134"/>
      <c r="H30" s="138"/>
      <c r="I30" s="139"/>
    </row>
    <row r="31" spans="1:9">
      <c r="A31" s="160" t="s">
        <v>2808</v>
      </c>
      <c r="B31" s="167" t="s">
        <v>2809</v>
      </c>
      <c r="C31" s="132">
        <v>1455.06</v>
      </c>
      <c r="D31" s="133"/>
      <c r="E31" s="133"/>
      <c r="F31" s="133"/>
      <c r="G31" s="134"/>
      <c r="H31" s="138"/>
      <c r="I31" s="139"/>
    </row>
    <row r="32" spans="1:9">
      <c r="A32" s="160" t="s">
        <v>2810</v>
      </c>
      <c r="B32" s="167" t="s">
        <v>2811</v>
      </c>
      <c r="C32" s="132">
        <v>75957.27</v>
      </c>
      <c r="D32" s="133"/>
      <c r="E32" s="133"/>
      <c r="F32" s="133"/>
      <c r="G32" s="134"/>
      <c r="H32" s="138"/>
      <c r="I32" s="139"/>
    </row>
    <row r="33" spans="1:9">
      <c r="A33" s="160" t="s">
        <v>2812</v>
      </c>
      <c r="B33" s="167" t="s">
        <v>2813</v>
      </c>
      <c r="C33" s="132">
        <v>34457020.880000003</v>
      </c>
      <c r="D33" s="133"/>
      <c r="E33" s="133"/>
      <c r="F33" s="133"/>
      <c r="G33" s="134"/>
      <c r="H33" s="138"/>
      <c r="I33" s="139"/>
    </row>
    <row r="34" spans="1:9">
      <c r="A34" s="160" t="s">
        <v>2814</v>
      </c>
      <c r="B34" s="167" t="s">
        <v>2815</v>
      </c>
      <c r="C34" s="132">
        <v>100000</v>
      </c>
      <c r="D34" s="133"/>
      <c r="E34" s="133"/>
      <c r="F34" s="133"/>
      <c r="G34" s="134"/>
      <c r="H34" s="138"/>
      <c r="I34" s="139"/>
    </row>
    <row r="35" spans="1:9">
      <c r="A35" s="160" t="s">
        <v>2816</v>
      </c>
      <c r="B35" s="167" t="s">
        <v>2817</v>
      </c>
      <c r="C35" s="132">
        <v>74325.399999999994</v>
      </c>
      <c r="D35" s="133"/>
      <c r="E35" s="133"/>
      <c r="F35" s="133"/>
      <c r="G35" s="134"/>
      <c r="H35" s="138"/>
      <c r="I35" s="139"/>
    </row>
    <row r="36" spans="1:9">
      <c r="A36" s="160" t="s">
        <v>2818</v>
      </c>
      <c r="B36" s="167" t="s">
        <v>2819</v>
      </c>
      <c r="C36" s="132">
        <v>26593.66</v>
      </c>
      <c r="D36" s="133"/>
      <c r="E36" s="133"/>
      <c r="F36" s="133"/>
      <c r="G36" s="134"/>
      <c r="H36" s="138"/>
      <c r="I36" s="139"/>
    </row>
    <row r="37" spans="1:9">
      <c r="A37" s="160" t="s">
        <v>2820</v>
      </c>
      <c r="B37" s="167" t="s">
        <v>2821</v>
      </c>
      <c r="C37" s="132">
        <v>62286.46</v>
      </c>
      <c r="D37" s="133"/>
      <c r="E37" s="133"/>
      <c r="F37" s="133"/>
      <c r="G37" s="134"/>
      <c r="H37" s="138"/>
      <c r="I37" s="139"/>
    </row>
    <row r="38" spans="1:9">
      <c r="A38" s="160" t="s">
        <v>2822</v>
      </c>
      <c r="B38" s="167" t="s">
        <v>2823</v>
      </c>
      <c r="C38" s="132">
        <v>19781.169999999998</v>
      </c>
      <c r="D38" s="133"/>
      <c r="E38" s="133"/>
      <c r="F38" s="133"/>
      <c r="G38" s="134"/>
      <c r="H38" s="138"/>
      <c r="I38" s="139"/>
    </row>
    <row r="39" spans="1:9">
      <c r="A39" s="160" t="s">
        <v>2824</v>
      </c>
      <c r="B39" s="167" t="s">
        <v>2825</v>
      </c>
      <c r="C39" s="132">
        <v>129683</v>
      </c>
      <c r="D39" s="133"/>
      <c r="E39" s="133"/>
      <c r="F39" s="133"/>
      <c r="G39" s="134"/>
      <c r="H39" s="138"/>
      <c r="I39" s="139"/>
    </row>
    <row r="40" spans="1:9">
      <c r="A40" s="160" t="s">
        <v>2826</v>
      </c>
      <c r="B40" s="167" t="s">
        <v>2827</v>
      </c>
      <c r="C40" s="132">
        <v>2949000</v>
      </c>
      <c r="D40" s="133"/>
      <c r="E40" s="133"/>
      <c r="F40" s="133"/>
      <c r="G40" s="134"/>
      <c r="H40" s="138"/>
      <c r="I40" s="139"/>
    </row>
    <row r="41" spans="1:9">
      <c r="A41" s="160" t="s">
        <v>2828</v>
      </c>
      <c r="B41" s="167" t="s">
        <v>2829</v>
      </c>
      <c r="C41" s="132">
        <v>426474.95</v>
      </c>
      <c r="D41" s="133"/>
      <c r="E41" s="133"/>
      <c r="F41" s="133"/>
      <c r="G41" s="134"/>
      <c r="H41" s="138"/>
      <c r="I41" s="139"/>
    </row>
    <row r="42" spans="1:9">
      <c r="A42" s="160" t="s">
        <v>2830</v>
      </c>
      <c r="B42" s="167" t="s">
        <v>2831</v>
      </c>
      <c r="C42" s="132">
        <v>3061.53</v>
      </c>
      <c r="D42" s="133"/>
      <c r="E42" s="133"/>
      <c r="F42" s="133"/>
      <c r="G42" s="134"/>
      <c r="H42" s="138"/>
      <c r="I42" s="139"/>
    </row>
    <row r="43" spans="1:9">
      <c r="A43" s="160" t="s">
        <v>2832</v>
      </c>
      <c r="B43" s="167" t="s">
        <v>2833</v>
      </c>
      <c r="C43" s="132">
        <v>1201601.01</v>
      </c>
      <c r="D43" s="133"/>
      <c r="E43" s="133"/>
      <c r="F43" s="133"/>
      <c r="G43" s="134"/>
      <c r="H43" s="138"/>
      <c r="I43" s="139"/>
    </row>
    <row r="44" spans="1:9">
      <c r="A44" s="160"/>
      <c r="B44" s="167"/>
      <c r="C44" s="135"/>
      <c r="D44" s="133"/>
      <c r="E44" s="133"/>
      <c r="F44" s="133"/>
      <c r="G44" s="134"/>
      <c r="H44" s="138"/>
      <c r="I44" s="139"/>
    </row>
    <row r="45" spans="1:9">
      <c r="A45" s="152"/>
      <c r="B45" s="152" t="s">
        <v>229</v>
      </c>
      <c r="C45" s="166">
        <f>SUM(C8:C44)</f>
        <v>90228122.080000013</v>
      </c>
      <c r="D45" s="166">
        <f>SUM(D8:D44)</f>
        <v>0</v>
      </c>
      <c r="E45" s="166">
        <f>SUM(E8:E44)</f>
        <v>0</v>
      </c>
      <c r="F45" s="166">
        <f>SUM(F8:F44)</f>
        <v>0</v>
      </c>
      <c r="G45" s="166">
        <f>SUM(G8:G44)</f>
        <v>0</v>
      </c>
      <c r="H45" s="140"/>
      <c r="I45" s="140"/>
    </row>
    <row r="46" spans="1:9">
      <c r="A46" s="154"/>
      <c r="B46" s="154"/>
      <c r="C46" s="162"/>
      <c r="D46" s="162"/>
      <c r="E46" s="162"/>
      <c r="F46" s="162"/>
      <c r="G46" s="162"/>
      <c r="H46" s="154"/>
      <c r="I46" s="154"/>
    </row>
    <row r="47" spans="1:9">
      <c r="A47" s="154"/>
      <c r="B47" s="154"/>
      <c r="C47" s="162"/>
      <c r="D47" s="162"/>
      <c r="E47" s="162"/>
      <c r="F47" s="162"/>
      <c r="G47" s="162"/>
      <c r="H47" s="154"/>
      <c r="I47" s="154"/>
    </row>
    <row r="48" spans="1:9" ht="11.25" customHeight="1">
      <c r="A48" s="10" t="s">
        <v>151</v>
      </c>
      <c r="B48" s="11"/>
      <c r="E48" s="37"/>
      <c r="F48" s="37"/>
      <c r="I48" s="53" t="s">
        <v>53</v>
      </c>
    </row>
    <row r="49" spans="1:9">
      <c r="A49" s="38"/>
      <c r="B49" s="38"/>
      <c r="C49" s="37"/>
      <c r="D49" s="37"/>
      <c r="E49" s="37"/>
      <c r="F49" s="37"/>
    </row>
    <row r="50" spans="1:9" ht="15" customHeight="1">
      <c r="A50" s="15" t="s">
        <v>46</v>
      </c>
      <c r="B50" s="16" t="s">
        <v>47</v>
      </c>
      <c r="C50" s="39" t="s">
        <v>54</v>
      </c>
      <c r="D50" s="39" t="s">
        <v>55</v>
      </c>
      <c r="E50" s="39" t="s">
        <v>56</v>
      </c>
      <c r="F50" s="39" t="s">
        <v>57</v>
      </c>
      <c r="G50" s="40" t="s">
        <v>58</v>
      </c>
      <c r="H50" s="16" t="s">
        <v>59</v>
      </c>
      <c r="I50" s="16" t="s">
        <v>60</v>
      </c>
    </row>
    <row r="51" spans="1:9">
      <c r="A51" s="155"/>
      <c r="B51" s="155"/>
      <c r="C51" s="132"/>
      <c r="D51" s="136"/>
      <c r="E51" s="136"/>
      <c r="F51" s="136"/>
      <c r="G51" s="136"/>
      <c r="H51" s="138"/>
      <c r="I51" s="138"/>
    </row>
    <row r="52" spans="1:9">
      <c r="A52" s="168"/>
      <c r="B52" s="168" t="s">
        <v>230</v>
      </c>
      <c r="C52" s="140">
        <f>SUM(C51:C51)</f>
        <v>0</v>
      </c>
      <c r="D52" s="140">
        <f>SUM(D51:D51)</f>
        <v>0</v>
      </c>
      <c r="E52" s="140">
        <f>SUM(E51:E51)</f>
        <v>0</v>
      </c>
      <c r="F52" s="140">
        <f>SUM(F51:F51)</f>
        <v>0</v>
      </c>
      <c r="G52" s="140">
        <f>SUM(G51:G51)</f>
        <v>0</v>
      </c>
      <c r="H52" s="140"/>
      <c r="I52" s="140"/>
    </row>
    <row r="55" spans="1:9">
      <c r="A55" s="10" t="s">
        <v>263</v>
      </c>
      <c r="B55" s="11"/>
      <c r="E55" s="37"/>
      <c r="F55" s="37"/>
      <c r="I55" s="53" t="s">
        <v>53</v>
      </c>
    </row>
    <row r="56" spans="1:9">
      <c r="A56" s="38"/>
      <c r="B56" s="38"/>
      <c r="C56" s="37"/>
      <c r="D56" s="37"/>
      <c r="E56" s="37"/>
      <c r="F56" s="37"/>
    </row>
    <row r="57" spans="1:9">
      <c r="A57" s="15" t="s">
        <v>46</v>
      </c>
      <c r="B57" s="16" t="s">
        <v>47</v>
      </c>
      <c r="C57" s="39" t="s">
        <v>54</v>
      </c>
      <c r="D57" s="39" t="s">
        <v>55</v>
      </c>
      <c r="E57" s="39" t="s">
        <v>56</v>
      </c>
      <c r="F57" s="39" t="s">
        <v>57</v>
      </c>
      <c r="G57" s="40" t="s">
        <v>58</v>
      </c>
      <c r="H57" s="16" t="s">
        <v>59</v>
      </c>
      <c r="I57" s="16" t="s">
        <v>60</v>
      </c>
    </row>
    <row r="58" spans="1:9">
      <c r="A58" s="155"/>
      <c r="B58" s="155"/>
      <c r="C58" s="132"/>
      <c r="D58" s="136"/>
      <c r="E58" s="136"/>
      <c r="F58" s="136"/>
      <c r="G58" s="136"/>
      <c r="H58" s="138"/>
      <c r="I58" s="138"/>
    </row>
    <row r="59" spans="1:9">
      <c r="A59" s="168"/>
      <c r="B59" s="168" t="s">
        <v>264</v>
      </c>
      <c r="C59" s="140">
        <f>SUM(C58:C58)</f>
        <v>0</v>
      </c>
      <c r="D59" s="140">
        <f>SUM(D58:D58)</f>
        <v>0</v>
      </c>
      <c r="E59" s="140">
        <f>SUM(E58:E58)</f>
        <v>0</v>
      </c>
      <c r="F59" s="140">
        <f>SUM(F58:F58)</f>
        <v>0</v>
      </c>
      <c r="G59" s="140">
        <f>SUM(G58:G58)</f>
        <v>0</v>
      </c>
      <c r="H59" s="140"/>
      <c r="I59" s="140"/>
    </row>
    <row r="62" spans="1:9">
      <c r="A62" s="10" t="s">
        <v>265</v>
      </c>
      <c r="B62" s="11"/>
      <c r="E62" s="37"/>
      <c r="F62" s="37"/>
      <c r="I62" s="53" t="s">
        <v>53</v>
      </c>
    </row>
    <row r="63" spans="1:9">
      <c r="A63" s="38"/>
      <c r="B63" s="38"/>
      <c r="C63" s="37"/>
      <c r="D63" s="37"/>
      <c r="E63" s="37"/>
      <c r="F63" s="37"/>
    </row>
    <row r="64" spans="1:9">
      <c r="A64" s="15" t="s">
        <v>46</v>
      </c>
      <c r="B64" s="16" t="s">
        <v>47</v>
      </c>
      <c r="C64" s="39" t="s">
        <v>54</v>
      </c>
      <c r="D64" s="39" t="s">
        <v>55</v>
      </c>
      <c r="E64" s="39" t="s">
        <v>56</v>
      </c>
      <c r="F64" s="39" t="s">
        <v>57</v>
      </c>
      <c r="G64" s="40" t="s">
        <v>58</v>
      </c>
      <c r="H64" s="16" t="s">
        <v>59</v>
      </c>
      <c r="I64" s="16" t="s">
        <v>60</v>
      </c>
    </row>
    <row r="65" spans="1:9">
      <c r="A65" s="155" t="s">
        <v>2834</v>
      </c>
      <c r="B65" s="155" t="s">
        <v>2835</v>
      </c>
      <c r="C65" s="132">
        <v>13858623.24</v>
      </c>
      <c r="D65" s="136"/>
      <c r="E65" s="136"/>
      <c r="F65" s="136"/>
      <c r="G65" s="136"/>
      <c r="H65" s="138"/>
      <c r="I65" s="138"/>
    </row>
    <row r="66" spans="1:9">
      <c r="A66" s="155" t="s">
        <v>2836</v>
      </c>
      <c r="B66" s="155" t="s">
        <v>2837</v>
      </c>
      <c r="C66" s="132">
        <v>375537798.29000002</v>
      </c>
      <c r="D66" s="136"/>
      <c r="E66" s="136"/>
      <c r="F66" s="136"/>
      <c r="G66" s="136"/>
      <c r="H66" s="138"/>
      <c r="I66" s="138"/>
    </row>
    <row r="67" spans="1:9">
      <c r="A67" s="155"/>
      <c r="B67" s="155"/>
      <c r="C67" s="132"/>
      <c r="D67" s="136"/>
      <c r="E67" s="136"/>
      <c r="F67" s="136"/>
      <c r="G67" s="136"/>
      <c r="H67" s="138"/>
      <c r="I67" s="138"/>
    </row>
    <row r="68" spans="1:9">
      <c r="A68" s="168"/>
      <c r="B68" s="168" t="s">
        <v>266</v>
      </c>
      <c r="C68" s="140">
        <f>SUM(C65:C67)</f>
        <v>389396421.53000003</v>
      </c>
      <c r="D68" s="140">
        <f>SUM(D65:D67)</f>
        <v>0</v>
      </c>
      <c r="E68" s="140">
        <f>SUM(E65:E67)</f>
        <v>0</v>
      </c>
      <c r="F68" s="140">
        <f>SUM(F65:F67)</f>
        <v>0</v>
      </c>
      <c r="G68" s="140">
        <f>SUM(G65:G67)</f>
        <v>0</v>
      </c>
      <c r="H68" s="140"/>
      <c r="I68" s="140"/>
    </row>
    <row r="71" spans="1:9">
      <c r="A71" s="10" t="s">
        <v>267</v>
      </c>
      <c r="B71" s="11"/>
      <c r="C71" s="37"/>
      <c r="D71" s="37"/>
      <c r="E71" s="37"/>
      <c r="F71" s="37"/>
    </row>
    <row r="72" spans="1:9">
      <c r="A72" s="38"/>
      <c r="B72" s="38"/>
      <c r="C72" s="37"/>
      <c r="D72" s="37"/>
      <c r="E72" s="37"/>
      <c r="F72" s="37"/>
    </row>
    <row r="73" spans="1:9">
      <c r="A73" s="15" t="s">
        <v>46</v>
      </c>
      <c r="B73" s="16" t="s">
        <v>47</v>
      </c>
      <c r="C73" s="39" t="s">
        <v>54</v>
      </c>
      <c r="D73" s="39" t="s">
        <v>55</v>
      </c>
      <c r="E73" s="39" t="s">
        <v>56</v>
      </c>
      <c r="F73" s="39" t="s">
        <v>57</v>
      </c>
      <c r="G73" s="40" t="s">
        <v>58</v>
      </c>
      <c r="H73" s="16" t="s">
        <v>59</v>
      </c>
      <c r="I73" s="16" t="s">
        <v>60</v>
      </c>
    </row>
    <row r="74" spans="1:9">
      <c r="A74" s="155" t="s">
        <v>2838</v>
      </c>
      <c r="B74" s="155" t="s">
        <v>2839</v>
      </c>
      <c r="C74" s="132">
        <v>28141759.670000002</v>
      </c>
      <c r="D74" s="136"/>
      <c r="E74" s="136"/>
      <c r="F74" s="136"/>
      <c r="G74" s="136"/>
      <c r="H74" s="138"/>
      <c r="I74" s="138"/>
    </row>
    <row r="75" spans="1:9">
      <c r="A75" s="155" t="s">
        <v>2840</v>
      </c>
      <c r="B75" s="155" t="s">
        <v>2841</v>
      </c>
      <c r="C75" s="132">
        <v>39562525.149999999</v>
      </c>
      <c r="D75" s="136"/>
      <c r="E75" s="136"/>
      <c r="F75" s="136"/>
      <c r="G75" s="136"/>
      <c r="H75" s="138"/>
      <c r="I75" s="138"/>
    </row>
    <row r="76" spans="1:9">
      <c r="A76" s="155" t="s">
        <v>2842</v>
      </c>
      <c r="B76" s="155" t="s">
        <v>2843</v>
      </c>
      <c r="C76" s="132">
        <v>1224527.9300000002</v>
      </c>
      <c r="D76" s="136"/>
      <c r="E76" s="136"/>
      <c r="F76" s="136"/>
      <c r="G76" s="136"/>
      <c r="H76" s="138"/>
      <c r="I76" s="138"/>
    </row>
    <row r="77" spans="1:9">
      <c r="A77" s="155" t="s">
        <v>2844</v>
      </c>
      <c r="B77" s="155" t="s">
        <v>2845</v>
      </c>
      <c r="C77" s="132">
        <v>980913.32000000007</v>
      </c>
      <c r="D77" s="136"/>
      <c r="E77" s="136"/>
      <c r="F77" s="136"/>
      <c r="G77" s="136"/>
      <c r="H77" s="138"/>
      <c r="I77" s="138"/>
    </row>
    <row r="78" spans="1:9">
      <c r="A78" s="155" t="s">
        <v>2846</v>
      </c>
      <c r="B78" s="155" t="s">
        <v>2847</v>
      </c>
      <c r="C78" s="132">
        <v>3127997.1399999997</v>
      </c>
      <c r="D78" s="136"/>
      <c r="E78" s="136"/>
      <c r="F78" s="136"/>
      <c r="G78" s="136"/>
      <c r="H78" s="138"/>
      <c r="I78" s="138"/>
    </row>
    <row r="79" spans="1:9">
      <c r="A79" s="155" t="s">
        <v>2848</v>
      </c>
      <c r="B79" s="155" t="s">
        <v>2849</v>
      </c>
      <c r="C79" s="132">
        <v>3502371.07</v>
      </c>
      <c r="D79" s="136"/>
      <c r="E79" s="136"/>
      <c r="F79" s="136"/>
      <c r="G79" s="136"/>
      <c r="H79" s="138"/>
      <c r="I79" s="138"/>
    </row>
    <row r="80" spans="1:9">
      <c r="A80" s="155"/>
      <c r="B80" s="155"/>
      <c r="C80" s="132"/>
      <c r="D80" s="136"/>
      <c r="E80" s="136"/>
      <c r="F80" s="136"/>
      <c r="G80" s="136"/>
      <c r="H80" s="138"/>
      <c r="I80" s="138"/>
    </row>
    <row r="81" spans="1:11">
      <c r="A81" s="168"/>
      <c r="B81" s="168" t="s">
        <v>386</v>
      </c>
      <c r="C81" s="140">
        <f>SUM(C74:C80)</f>
        <v>76540094.279999986</v>
      </c>
      <c r="D81" s="140">
        <f>SUM(D74:D80)</f>
        <v>0</v>
      </c>
      <c r="E81" s="140">
        <f>SUM(E74:E80)</f>
        <v>0</v>
      </c>
      <c r="F81" s="140">
        <f>SUM(F74:F80)</f>
        <v>0</v>
      </c>
      <c r="G81" s="140">
        <f>SUM(G74:G80)</f>
        <v>0</v>
      </c>
      <c r="H81" s="140"/>
      <c r="I81" s="140"/>
    </row>
    <row r="84" spans="1:11">
      <c r="A84" s="10" t="s">
        <v>268</v>
      </c>
      <c r="B84" s="11"/>
      <c r="C84" s="276"/>
      <c r="E84" s="37"/>
      <c r="F84" s="37"/>
      <c r="I84" s="53" t="s">
        <v>53</v>
      </c>
    </row>
    <row r="85" spans="1:11">
      <c r="A85" s="38"/>
      <c r="B85" s="38"/>
      <c r="C85" s="37"/>
      <c r="D85" s="37"/>
      <c r="E85" s="37"/>
      <c r="F85" s="37"/>
    </row>
    <row r="86" spans="1:11">
      <c r="A86" s="15" t="s">
        <v>46</v>
      </c>
      <c r="B86" s="16" t="s">
        <v>47</v>
      </c>
      <c r="C86" s="39" t="s">
        <v>54</v>
      </c>
      <c r="D86" s="39" t="s">
        <v>55</v>
      </c>
      <c r="E86" s="39" t="s">
        <v>56</v>
      </c>
      <c r="F86" s="39" t="s">
        <v>57</v>
      </c>
      <c r="G86" s="40" t="s">
        <v>58</v>
      </c>
      <c r="H86" s="16" t="s">
        <v>59</v>
      </c>
      <c r="I86" s="16" t="s">
        <v>60</v>
      </c>
    </row>
    <row r="87" spans="1:11">
      <c r="A87" s="155"/>
      <c r="B87" s="155"/>
      <c r="C87" s="132"/>
      <c r="D87" s="136"/>
      <c r="E87" s="136"/>
      <c r="F87" s="136"/>
      <c r="G87" s="136"/>
      <c r="H87" s="138"/>
      <c r="I87" s="138"/>
    </row>
    <row r="88" spans="1:11">
      <c r="A88" s="155"/>
      <c r="B88" s="155"/>
      <c r="C88" s="132"/>
      <c r="D88" s="136"/>
      <c r="E88" s="136"/>
      <c r="F88" s="136"/>
      <c r="G88" s="136"/>
      <c r="H88" s="138"/>
      <c r="I88" s="138"/>
    </row>
    <row r="89" spans="1:11">
      <c r="A89" s="155"/>
      <c r="B89" s="155"/>
      <c r="C89" s="132"/>
      <c r="D89" s="136"/>
      <c r="E89" s="136"/>
      <c r="F89" s="136"/>
      <c r="G89" s="136"/>
      <c r="H89" s="138"/>
      <c r="I89" s="138"/>
      <c r="K89" s="9"/>
    </row>
    <row r="90" spans="1:11">
      <c r="A90" s="155"/>
      <c r="B90" s="155"/>
      <c r="C90" s="132"/>
      <c r="D90" s="136"/>
      <c r="E90" s="136"/>
      <c r="F90" s="136"/>
      <c r="G90" s="136"/>
      <c r="H90" s="138"/>
      <c r="I90" s="138"/>
      <c r="K90" s="9"/>
    </row>
    <row r="91" spans="1:11">
      <c r="A91" s="168"/>
      <c r="B91" s="168" t="s">
        <v>269</v>
      </c>
      <c r="C91" s="140">
        <f>SUM(C87:C90)</f>
        <v>0</v>
      </c>
      <c r="D91" s="140">
        <f>SUM(D87:D90)</f>
        <v>0</v>
      </c>
      <c r="E91" s="140">
        <f>SUM(E87:E90)</f>
        <v>0</v>
      </c>
      <c r="F91" s="140">
        <f>SUM(F87:F90)</f>
        <v>0</v>
      </c>
      <c r="G91" s="140">
        <f>SUM(G87:G90)</f>
        <v>0</v>
      </c>
      <c r="H91" s="140"/>
      <c r="I91" s="140"/>
      <c r="K91" s="9"/>
    </row>
    <row r="94" spans="1:11">
      <c r="A94" s="10" t="s">
        <v>270</v>
      </c>
      <c r="B94" s="11"/>
      <c r="E94" s="37"/>
      <c r="F94" s="37"/>
      <c r="I94" s="53" t="s">
        <v>53</v>
      </c>
    </row>
    <row r="95" spans="1:11">
      <c r="A95" s="38"/>
      <c r="B95" s="38"/>
      <c r="C95" s="37"/>
      <c r="D95" s="37"/>
      <c r="E95" s="37"/>
      <c r="F95" s="37"/>
    </row>
    <row r="96" spans="1:11">
      <c r="A96" s="15" t="s">
        <v>46</v>
      </c>
      <c r="B96" s="16" t="s">
        <v>47</v>
      </c>
      <c r="C96" s="39" t="s">
        <v>54</v>
      </c>
      <c r="D96" s="39" t="s">
        <v>55</v>
      </c>
      <c r="E96" s="39" t="s">
        <v>56</v>
      </c>
      <c r="F96" s="39" t="s">
        <v>57</v>
      </c>
      <c r="G96" s="40" t="s">
        <v>58</v>
      </c>
      <c r="H96" s="16" t="s">
        <v>59</v>
      </c>
      <c r="I96" s="16" t="s">
        <v>60</v>
      </c>
    </row>
    <row r="97" spans="1:11">
      <c r="A97" s="155"/>
      <c r="B97" s="155"/>
      <c r="C97" s="132"/>
      <c r="D97" s="136"/>
      <c r="E97" s="136"/>
      <c r="F97" s="136"/>
      <c r="G97" s="136"/>
      <c r="H97" s="138"/>
      <c r="I97" s="138"/>
    </row>
    <row r="98" spans="1:11">
      <c r="A98" s="155"/>
      <c r="B98" s="155"/>
      <c r="C98" s="132"/>
      <c r="D98" s="136"/>
      <c r="E98" s="136"/>
      <c r="F98" s="136"/>
      <c r="G98" s="136"/>
      <c r="H98" s="138"/>
      <c r="I98" s="138"/>
    </row>
    <row r="99" spans="1:11">
      <c r="A99" s="155"/>
      <c r="B99" s="155"/>
      <c r="C99" s="132"/>
      <c r="D99" s="136"/>
      <c r="E99" s="136"/>
      <c r="F99" s="136"/>
      <c r="G99" s="136"/>
      <c r="H99" s="138"/>
      <c r="I99" s="138"/>
    </row>
    <row r="100" spans="1:11">
      <c r="A100" s="155"/>
      <c r="B100" s="155"/>
      <c r="C100" s="132"/>
      <c r="D100" s="136"/>
      <c r="E100" s="136"/>
      <c r="F100" s="136"/>
      <c r="G100" s="136"/>
      <c r="H100" s="138"/>
      <c r="I100" s="138"/>
    </row>
    <row r="101" spans="1:11">
      <c r="A101" s="168"/>
      <c r="B101" s="168" t="s">
        <v>271</v>
      </c>
      <c r="C101" s="140">
        <f>SUM(C97:C100)</f>
        <v>0</v>
      </c>
      <c r="D101" s="140">
        <f>SUM(D97:D100)</f>
        <v>0</v>
      </c>
      <c r="E101" s="140">
        <f>SUM(E97:E100)</f>
        <v>0</v>
      </c>
      <c r="F101" s="140">
        <f>SUM(F97:F100)</f>
        <v>0</v>
      </c>
      <c r="G101" s="140">
        <f>SUM(G97:G100)</f>
        <v>0</v>
      </c>
      <c r="H101" s="140"/>
      <c r="I101" s="140"/>
    </row>
    <row r="104" spans="1:11">
      <c r="A104" s="10" t="s">
        <v>272</v>
      </c>
      <c r="B104" s="11"/>
      <c r="E104" s="37"/>
      <c r="F104" s="37"/>
      <c r="I104" s="53" t="s">
        <v>53</v>
      </c>
    </row>
    <row r="105" spans="1:11">
      <c r="A105" s="38"/>
      <c r="B105" s="38"/>
      <c r="C105" s="37"/>
      <c r="D105" s="37"/>
      <c r="E105" s="37"/>
      <c r="F105" s="37"/>
    </row>
    <row r="106" spans="1:11">
      <c r="A106" s="15" t="s">
        <v>46</v>
      </c>
      <c r="B106" s="16" t="s">
        <v>47</v>
      </c>
      <c r="C106" s="39" t="s">
        <v>54</v>
      </c>
      <c r="D106" s="39" t="s">
        <v>55</v>
      </c>
      <c r="E106" s="39" t="s">
        <v>56</v>
      </c>
      <c r="F106" s="39" t="s">
        <v>57</v>
      </c>
      <c r="G106" s="40" t="s">
        <v>58</v>
      </c>
      <c r="H106" s="16" t="s">
        <v>59</v>
      </c>
      <c r="I106" s="16" t="s">
        <v>60</v>
      </c>
    </row>
    <row r="107" spans="1:11">
      <c r="A107" s="155"/>
      <c r="B107" s="155"/>
      <c r="C107" s="132"/>
      <c r="D107" s="136"/>
      <c r="E107" s="136"/>
      <c r="F107" s="136"/>
      <c r="G107" s="136"/>
      <c r="H107" s="138"/>
      <c r="I107" s="138"/>
      <c r="K107" s="9"/>
    </row>
    <row r="108" spans="1:11">
      <c r="A108" s="155"/>
      <c r="B108" s="155"/>
      <c r="C108" s="132"/>
      <c r="D108" s="136"/>
      <c r="E108" s="136"/>
      <c r="F108" s="136"/>
      <c r="G108" s="136"/>
      <c r="H108" s="138"/>
      <c r="I108" s="138"/>
      <c r="K108" s="9"/>
    </row>
    <row r="109" spans="1:11">
      <c r="A109" s="155"/>
      <c r="B109" s="155"/>
      <c r="C109" s="132"/>
      <c r="D109" s="136"/>
      <c r="E109" s="136"/>
      <c r="F109" s="136"/>
      <c r="G109" s="136"/>
      <c r="H109" s="138"/>
      <c r="I109" s="138"/>
    </row>
    <row r="110" spans="1:11">
      <c r="A110" s="155"/>
      <c r="B110" s="155"/>
      <c r="C110" s="132"/>
      <c r="D110" s="136"/>
      <c r="E110" s="136"/>
      <c r="F110" s="136"/>
      <c r="G110" s="136"/>
      <c r="H110" s="138"/>
      <c r="I110" s="138"/>
    </row>
    <row r="111" spans="1:11">
      <c r="A111" s="168"/>
      <c r="B111" s="168" t="s">
        <v>273</v>
      </c>
      <c r="C111" s="140">
        <f>SUM(C107:C110)</f>
        <v>0</v>
      </c>
      <c r="D111" s="140">
        <f>SUM(D107:D110)</f>
        <v>0</v>
      </c>
      <c r="E111" s="140">
        <f>SUM(E107:E110)</f>
        <v>0</v>
      </c>
      <c r="F111" s="140">
        <f>SUM(F107:F110)</f>
        <v>0</v>
      </c>
      <c r="G111" s="140">
        <f>SUM(G107:G110)</f>
        <v>0</v>
      </c>
      <c r="H111" s="140"/>
      <c r="I111" s="140"/>
    </row>
    <row r="114" spans="1:9">
      <c r="A114" s="10" t="s">
        <v>274</v>
      </c>
      <c r="B114" s="11"/>
      <c r="E114" s="37"/>
      <c r="F114" s="37"/>
      <c r="I114" s="53" t="s">
        <v>53</v>
      </c>
    </row>
    <row r="115" spans="1:9">
      <c r="A115" s="38"/>
      <c r="B115" s="38"/>
      <c r="C115" s="37"/>
      <c r="D115" s="37"/>
      <c r="E115" s="37"/>
      <c r="F115" s="37"/>
    </row>
    <row r="116" spans="1:9">
      <c r="A116" s="15" t="s">
        <v>46</v>
      </c>
      <c r="B116" s="16" t="s">
        <v>47</v>
      </c>
      <c r="C116" s="39" t="s">
        <v>54</v>
      </c>
      <c r="D116" s="39" t="s">
        <v>55</v>
      </c>
      <c r="E116" s="39" t="s">
        <v>56</v>
      </c>
      <c r="F116" s="39" t="s">
        <v>57</v>
      </c>
      <c r="G116" s="40" t="s">
        <v>58</v>
      </c>
      <c r="H116" s="16" t="s">
        <v>59</v>
      </c>
      <c r="I116" s="16" t="s">
        <v>60</v>
      </c>
    </row>
    <row r="117" spans="1:9">
      <c r="A117" s="155"/>
      <c r="B117" s="155"/>
      <c r="C117" s="132"/>
      <c r="D117" s="136"/>
      <c r="E117" s="136"/>
      <c r="F117" s="136"/>
      <c r="G117" s="136"/>
      <c r="H117" s="138"/>
      <c r="I117" s="138"/>
    </row>
    <row r="118" spans="1:9">
      <c r="A118" s="155"/>
      <c r="B118" s="155"/>
      <c r="C118" s="132"/>
      <c r="D118" s="136"/>
      <c r="E118" s="136"/>
      <c r="F118" s="136"/>
      <c r="G118" s="136"/>
      <c r="H118" s="138"/>
      <c r="I118" s="138"/>
    </row>
    <row r="119" spans="1:9">
      <c r="A119" s="155"/>
      <c r="B119" s="155"/>
      <c r="C119" s="132"/>
      <c r="D119" s="136"/>
      <c r="E119" s="136"/>
      <c r="F119" s="136"/>
      <c r="G119" s="136"/>
      <c r="H119" s="138"/>
      <c r="I119" s="138"/>
    </row>
    <row r="120" spans="1:9">
      <c r="A120" s="155"/>
      <c r="B120" s="155"/>
      <c r="C120" s="132"/>
      <c r="D120" s="136"/>
      <c r="E120" s="136"/>
      <c r="F120" s="136"/>
      <c r="G120" s="136"/>
      <c r="H120" s="138"/>
      <c r="I120" s="138"/>
    </row>
    <row r="121" spans="1:9">
      <c r="A121" s="168"/>
      <c r="B121" s="168" t="s">
        <v>275</v>
      </c>
      <c r="C121" s="140">
        <f>SUM(C117:C120)</f>
        <v>0</v>
      </c>
      <c r="D121" s="140">
        <f>SUM(D117:D120)</f>
        <v>0</v>
      </c>
      <c r="E121" s="140">
        <f>SUM(E117:E120)</f>
        <v>0</v>
      </c>
      <c r="F121" s="140">
        <f>SUM(F117:F120)</f>
        <v>0</v>
      </c>
      <c r="G121" s="140">
        <f>SUM(G117:G120)</f>
        <v>0</v>
      </c>
      <c r="H121" s="140"/>
      <c r="I121" s="140"/>
    </row>
    <row r="202" spans="1:8">
      <c r="A202" s="41"/>
      <c r="B202" s="41"/>
      <c r="C202" s="42"/>
      <c r="D202" s="42"/>
      <c r="E202" s="42"/>
      <c r="F202" s="42"/>
      <c r="G202" s="42"/>
      <c r="H202" s="41"/>
    </row>
    <row r="203" spans="1:8">
      <c r="A203" s="251"/>
      <c r="B203" s="252"/>
    </row>
    <row r="204" spans="1:8">
      <c r="A204" s="251"/>
      <c r="B204" s="252"/>
    </row>
    <row r="205" spans="1:8">
      <c r="A205" s="251"/>
      <c r="B205" s="252"/>
    </row>
    <row r="206" spans="1:8">
      <c r="A206" s="251"/>
      <c r="B206" s="252"/>
    </row>
    <row r="207" spans="1:8">
      <c r="A207" s="251"/>
      <c r="B207" s="252"/>
    </row>
  </sheetData>
  <dataValidations count="9">
    <dataValidation allowBlank="1" showInputMessage="1" showErrorMessage="1" prompt="Saldo final del periodo de la información financiera trimestral presentada, el cual debe coincidir con la suma de las columnas de 90, 180, 365 y más de 365 días." sqref="C7 C50 C57 C64 C73 C86 C96 C106 C116"/>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50 A57 A64 A73 A86 A96 A106 A116"/>
    <dataValidation allowBlank="1" showInputMessage="1" showErrorMessage="1" prompt="Corresponde al nombre o descripción de la cuenta de acuerdo al Plan de Cuentas emitido por el CONAC." sqref="B7 B50 B73 B86 B96 B106 B116 B57 B64"/>
    <dataValidation allowBlank="1" showInputMessage="1" showErrorMessage="1" prompt="Importe de la cuentas por cobrar con fecha de vencimiento de 1 a 90 días." sqref="D7 D50 D73 D86 D96 D106 D116 D57 D64"/>
    <dataValidation allowBlank="1" showInputMessage="1" showErrorMessage="1" prompt="Importe de la cuentas por cobrar con fecha de vencimiento de 91 a 180 días." sqref="E7 E50 E73 E86 E96 E106 E116 E57 E64"/>
    <dataValidation allowBlank="1" showInputMessage="1" showErrorMessage="1" prompt="Importe de la cuentas por cobrar con fecha de vencimiento de 181 a 365 días." sqref="F7 F50 F73 F86 F96 F106 F116 F57 F64"/>
    <dataValidation allowBlank="1" showInputMessage="1" showErrorMessage="1" prompt="Importe de la cuentas por cobrar con vencimiento mayor a 365 días." sqref="G7 G50 G73 G86 G96 G106 G116 G57 G64"/>
    <dataValidation allowBlank="1" showInputMessage="1" showErrorMessage="1" prompt="Informar sobre caraterísticas cualitativas de la cuenta, ejemplo: acciones implementadas para su recuperación, causas de la demora en su recuperación." sqref="H7 H50 H73 H86 H96 H106 H116 H57 H64"/>
    <dataValidation allowBlank="1" showInputMessage="1" showErrorMessage="1" prompt="Indicar si el deudor ya sobrepasó el plazo estipulado para pago, 90, 180 o 365 días." sqref="I7 I50 I73 I86 I96 I106 I116 I57 I64"/>
  </dataValidations>
  <pageMargins left="0.7" right="0.7" top="0.75" bottom="0.75" header="0.3" footer="0.3"/>
  <pageSetup scale="6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C26" sqref="C26"/>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66" t="s">
        <v>318</v>
      </c>
    </row>
    <row r="6" spans="1:17">
      <c r="J6" s="1014"/>
      <c r="K6" s="1014"/>
      <c r="L6" s="1014"/>
      <c r="M6" s="1014"/>
      <c r="N6" s="1014"/>
      <c r="O6" s="1014"/>
      <c r="P6" s="1014"/>
      <c r="Q6" s="1014"/>
    </row>
    <row r="7" spans="1:17">
      <c r="A7" s="3" t="s">
        <v>84</v>
      </c>
    </row>
    <row r="8" spans="1:17" ht="21" customHeight="1"/>
  </sheetData>
  <mergeCells count="1">
    <mergeCell ref="J6:Q6"/>
  </mergeCells>
  <pageMargins left="0.7" right="0.7" top="0.75" bottom="0.75" header="0.3" footer="0.3"/>
  <pageSetup scale="98" orientation="portrait" r:id="rId1"/>
  <colBreaks count="1" manualBreakCount="1">
    <brk id="8"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zoomScaleNormal="100" zoomScaleSheetLayoutView="100" workbookViewId="0">
      <selection activeCell="C26" sqref="C26"/>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5"/>
      <c r="B8" s="138"/>
      <c r="C8" s="136"/>
      <c r="D8" s="138"/>
    </row>
    <row r="9" spans="1:4">
      <c r="A9" s="155"/>
      <c r="B9" s="138"/>
      <c r="C9" s="136"/>
      <c r="D9" s="138"/>
    </row>
    <row r="10" spans="1:4">
      <c r="A10" s="155"/>
      <c r="B10" s="138"/>
      <c r="C10" s="136"/>
      <c r="D10" s="138"/>
    </row>
    <row r="11" spans="1:4">
      <c r="A11" s="155"/>
      <c r="B11" s="138"/>
      <c r="C11" s="136"/>
      <c r="D11" s="138"/>
    </row>
    <row r="12" spans="1:4">
      <c r="A12" s="155"/>
      <c r="B12" s="138"/>
      <c r="C12" s="136"/>
      <c r="D12" s="138"/>
    </row>
    <row r="13" spans="1:4">
      <c r="A13" s="155"/>
      <c r="B13" s="138"/>
      <c r="C13" s="136"/>
      <c r="D13" s="138"/>
    </row>
    <row r="14" spans="1:4">
      <c r="A14" s="155"/>
      <c r="B14" s="138"/>
      <c r="C14" s="136"/>
      <c r="D14" s="138"/>
    </row>
    <row r="15" spans="1:4">
      <c r="A15" s="155"/>
      <c r="B15" s="138"/>
      <c r="C15" s="136"/>
      <c r="D15" s="138"/>
    </row>
    <row r="16" spans="1:4">
      <c r="A16" s="169"/>
      <c r="B16" s="169" t="s">
        <v>221</v>
      </c>
      <c r="C16" s="145">
        <f>SUM(C8:C15)</f>
        <v>0</v>
      </c>
      <c r="D16" s="170"/>
    </row>
    <row r="17" spans="1:4">
      <c r="A17" s="154"/>
      <c r="B17" s="154"/>
      <c r="C17" s="162"/>
      <c r="D17" s="154"/>
    </row>
    <row r="18" spans="1:4">
      <c r="A18" s="154"/>
      <c r="B18" s="154"/>
      <c r="C18" s="162"/>
      <c r="D18" s="154"/>
    </row>
    <row r="19" spans="1:4" s="35" customFormat="1" ht="11.25" customHeight="1">
      <c r="A19" s="33" t="s">
        <v>64</v>
      </c>
      <c r="B19" s="154"/>
      <c r="C19" s="43"/>
      <c r="D19" s="257" t="s">
        <v>62</v>
      </c>
    </row>
    <row r="20" spans="1:4">
      <c r="A20" s="44"/>
      <c r="B20" s="44"/>
      <c r="C20" s="45"/>
      <c r="D20" s="46"/>
    </row>
    <row r="21" spans="1:4" ht="15" customHeight="1">
      <c r="A21" s="15" t="s">
        <v>46</v>
      </c>
      <c r="B21" s="16" t="s">
        <v>47</v>
      </c>
      <c r="C21" s="17" t="s">
        <v>48</v>
      </c>
      <c r="D21" s="47" t="s">
        <v>63</v>
      </c>
    </row>
    <row r="22" spans="1:4">
      <c r="A22" s="160" t="s">
        <v>2850</v>
      </c>
      <c r="B22" s="167" t="s">
        <v>2851</v>
      </c>
      <c r="C22" s="136">
        <v>1272484.3200000003</v>
      </c>
      <c r="D22" s="138"/>
    </row>
    <row r="23" spans="1:4">
      <c r="A23" s="160" t="s">
        <v>2852</v>
      </c>
      <c r="B23" s="167" t="s">
        <v>2853</v>
      </c>
      <c r="C23" s="136">
        <v>13587140.119999997</v>
      </c>
      <c r="D23" s="138"/>
    </row>
    <row r="24" spans="1:4">
      <c r="A24" s="160" t="s">
        <v>2854</v>
      </c>
      <c r="B24" s="167" t="s">
        <v>2855</v>
      </c>
      <c r="C24" s="136">
        <v>10633080.02</v>
      </c>
      <c r="D24" s="138"/>
    </row>
    <row r="25" spans="1:4">
      <c r="A25" s="160" t="s">
        <v>2856</v>
      </c>
      <c r="B25" s="167" t="s">
        <v>2857</v>
      </c>
      <c r="C25" s="136">
        <v>975650.06000000029</v>
      </c>
      <c r="D25" s="138"/>
    </row>
    <row r="26" spans="1:4">
      <c r="A26" s="160" t="s">
        <v>2858</v>
      </c>
      <c r="B26" s="167" t="s">
        <v>2859</v>
      </c>
      <c r="C26" s="136">
        <v>142321.56</v>
      </c>
      <c r="D26" s="138"/>
    </row>
    <row r="27" spans="1:4">
      <c r="A27" s="160" t="s">
        <v>2860</v>
      </c>
      <c r="B27" s="167" t="s">
        <v>2861</v>
      </c>
      <c r="C27" s="136">
        <v>142765.41</v>
      </c>
      <c r="D27" s="138"/>
    </row>
    <row r="28" spans="1:4">
      <c r="A28" s="160" t="s">
        <v>2862</v>
      </c>
      <c r="B28" s="167" t="s">
        <v>2853</v>
      </c>
      <c r="C28" s="136">
        <v>357212.06</v>
      </c>
      <c r="D28" s="138"/>
    </row>
    <row r="29" spans="1:4">
      <c r="A29" s="160" t="s">
        <v>2863</v>
      </c>
      <c r="B29" s="167" t="s">
        <v>2853</v>
      </c>
      <c r="C29" s="136">
        <v>403646.03</v>
      </c>
      <c r="D29" s="138"/>
    </row>
    <row r="30" spans="1:4">
      <c r="A30" s="160" t="s">
        <v>2864</v>
      </c>
      <c r="B30" s="167" t="s">
        <v>2861</v>
      </c>
      <c r="C30" s="136">
        <v>1801354.8399999999</v>
      </c>
      <c r="D30" s="138"/>
    </row>
    <row r="31" spans="1:4">
      <c r="A31" s="160"/>
      <c r="B31" s="160"/>
      <c r="C31" s="510"/>
      <c r="D31" s="138"/>
    </row>
    <row r="32" spans="1:4">
      <c r="A32" s="152"/>
      <c r="B32" s="152" t="s">
        <v>222</v>
      </c>
      <c r="C32" s="144">
        <f>SUM(C22:C31)</f>
        <v>29315654.419999994</v>
      </c>
      <c r="D32" s="170"/>
    </row>
    <row r="34" spans="2:2">
      <c r="B34" s="274" t="str">
        <f>+UPPER(B17)</f>
        <v/>
      </c>
    </row>
  </sheetData>
  <dataValidations count="6">
    <dataValidation allowBlank="1" showInputMessage="1" showErrorMessage="1" prompt="Saldo final de la Información Financiera Trimestral que se presenta (trimestral: 1er, 2do, 3ro. o 4to.)." sqref="C21"/>
    <dataValidation allowBlank="1" showInputMessage="1" showErrorMessage="1" prompt="Saldo final de la Información Financiera Trimestral que se presentada (trimestral: 1er, 2do, 3ro. o 4to.)." sqref="C7"/>
    <dataValidation allowBlank="1" showInputMessage="1" showErrorMessage="1" prompt="Corresponde al número de la cuenta de acuerdo al Plan de Cuentas emitido por el CONAC (DOF 23/12/2015)." sqref="A7 A21"/>
    <dataValidation allowBlank="1" showInputMessage="1" showErrorMessage="1" prompt="Método de valuación aplicados." sqref="D21"/>
    <dataValidation allowBlank="1" showInputMessage="1" showErrorMessage="1" prompt="Corresponde al nombre o descripción de la cuenta de acuerdo al Plan de Cuentas emitido por el CONAC." sqref="B7 B21"/>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7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zoomScaleSheetLayoutView="100" workbookViewId="0">
      <selection activeCell="C26" sqref="C26"/>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7" width="22.7109375" style="274" customWidth="1"/>
    <col min="8" max="16384" width="11.42578125" style="274"/>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366"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71"/>
      <c r="B8" s="171"/>
      <c r="C8" s="132"/>
      <c r="D8" s="172"/>
      <c r="E8" s="173"/>
      <c r="F8" s="171"/>
      <c r="G8" s="171"/>
    </row>
    <row r="9" spans="1:7">
      <c r="A9" s="171"/>
      <c r="B9" s="171"/>
      <c r="C9" s="132"/>
      <c r="D9" s="173"/>
      <c r="E9" s="173"/>
      <c r="F9" s="171"/>
      <c r="G9" s="171"/>
    </row>
    <row r="10" spans="1:7">
      <c r="A10" s="171"/>
      <c r="B10" s="171"/>
      <c r="C10" s="132"/>
      <c r="D10" s="173"/>
      <c r="E10" s="173"/>
      <c r="F10" s="171"/>
      <c r="G10" s="171"/>
    </row>
    <row r="11" spans="1:7">
      <c r="A11" s="171"/>
      <c r="B11" s="171"/>
      <c r="C11" s="132"/>
      <c r="D11" s="173"/>
      <c r="E11" s="173"/>
      <c r="F11" s="171"/>
      <c r="G11" s="171"/>
    </row>
    <row r="12" spans="1:7">
      <c r="A12" s="171"/>
      <c r="B12" s="171"/>
      <c r="C12" s="132"/>
      <c r="D12" s="173"/>
      <c r="E12" s="173"/>
      <c r="F12" s="171"/>
      <c r="G12" s="171"/>
    </row>
    <row r="13" spans="1:7">
      <c r="A13" s="171"/>
      <c r="B13" s="171"/>
      <c r="C13" s="132"/>
      <c r="D13" s="173"/>
      <c r="E13" s="173"/>
      <c r="F13" s="171"/>
      <c r="G13" s="171"/>
    </row>
    <row r="14" spans="1:7">
      <c r="A14" s="171"/>
      <c r="B14" s="171"/>
      <c r="C14" s="132"/>
      <c r="D14" s="173"/>
      <c r="E14" s="173"/>
      <c r="F14" s="171"/>
      <c r="G14" s="171"/>
    </row>
    <row r="15" spans="1:7">
      <c r="A15" s="171"/>
      <c r="B15" s="171"/>
      <c r="C15" s="132"/>
      <c r="D15" s="173"/>
      <c r="E15" s="173"/>
      <c r="F15" s="171"/>
      <c r="G15" s="171"/>
    </row>
    <row r="16" spans="1:7">
      <c r="A16" s="168"/>
      <c r="B16" s="168" t="s">
        <v>231</v>
      </c>
      <c r="C16" s="140">
        <f>SUM(C8:C15)</f>
        <v>0</v>
      </c>
      <c r="D16" s="168"/>
      <c r="E16" s="168"/>
      <c r="F16" s="168"/>
      <c r="G16" s="168"/>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election activeCell="C26" sqref="C26"/>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c r="A1" s="3" t="s">
        <v>43</v>
      </c>
      <c r="B1" s="3"/>
      <c r="C1" s="4"/>
      <c r="D1" s="3"/>
      <c r="E1" s="7"/>
    </row>
    <row r="2" spans="1:5">
      <c r="A2" s="3" t="s">
        <v>199</v>
      </c>
      <c r="B2" s="3"/>
      <c r="C2" s="4"/>
      <c r="D2" s="3"/>
      <c r="E2" s="3"/>
    </row>
    <row r="5" spans="1:5" ht="11.25" customHeight="1">
      <c r="A5" s="10" t="s">
        <v>70</v>
      </c>
      <c r="B5" s="10"/>
      <c r="E5" s="366" t="s">
        <v>71</v>
      </c>
    </row>
    <row r="6" spans="1:5">
      <c r="A6" s="272"/>
      <c r="B6" s="272"/>
      <c r="C6" s="66"/>
      <c r="D6" s="272"/>
      <c r="E6" s="272"/>
    </row>
    <row r="7" spans="1:5" ht="15" customHeight="1">
      <c r="A7" s="15" t="s">
        <v>46</v>
      </c>
      <c r="B7" s="16" t="s">
        <v>47</v>
      </c>
      <c r="C7" s="17" t="s">
        <v>48</v>
      </c>
      <c r="D7" s="18" t="s">
        <v>49</v>
      </c>
      <c r="E7" s="16" t="s">
        <v>72</v>
      </c>
    </row>
    <row r="8" spans="1:5" ht="11.25" customHeight="1">
      <c r="A8" s="172"/>
      <c r="B8" s="172"/>
      <c r="C8" s="165"/>
      <c r="D8" s="172"/>
      <c r="E8" s="172"/>
    </row>
    <row r="9" spans="1:5" ht="11.25" customHeight="1">
      <c r="A9" s="172"/>
      <c r="B9" s="172"/>
      <c r="C9" s="165"/>
      <c r="D9" s="172"/>
      <c r="E9" s="172"/>
    </row>
    <row r="10" spans="1:5" ht="11.25" customHeight="1">
      <c r="A10" s="172"/>
      <c r="B10" s="172"/>
      <c r="C10" s="165"/>
      <c r="D10" s="172"/>
      <c r="E10" s="172"/>
    </row>
    <row r="11" spans="1:5" ht="11.25" customHeight="1">
      <c r="A11" s="172"/>
      <c r="B11" s="172"/>
      <c r="C11" s="165"/>
      <c r="D11" s="172"/>
      <c r="E11" s="172"/>
    </row>
    <row r="12" spans="1:5" ht="11.25" customHeight="1">
      <c r="A12" s="172"/>
      <c r="B12" s="172"/>
      <c r="C12" s="165"/>
      <c r="D12" s="172"/>
      <c r="E12" s="172"/>
    </row>
    <row r="13" spans="1:5" ht="11.25" customHeight="1">
      <c r="A13" s="172"/>
      <c r="B13" s="172"/>
      <c r="C13" s="165"/>
      <c r="D13" s="172"/>
      <c r="E13" s="172"/>
    </row>
    <row r="14" spans="1:5" ht="11.25" customHeight="1">
      <c r="A14" s="172"/>
      <c r="B14" s="172"/>
      <c r="C14" s="165"/>
      <c r="D14" s="172"/>
      <c r="E14" s="172"/>
    </row>
    <row r="15" spans="1:5">
      <c r="A15" s="172"/>
      <c r="B15" s="172"/>
      <c r="C15" s="165"/>
      <c r="D15" s="172"/>
      <c r="E15" s="172"/>
    </row>
    <row r="16" spans="1:5">
      <c r="A16" s="152"/>
      <c r="B16" s="152" t="s">
        <v>232</v>
      </c>
      <c r="C16" s="166">
        <f>SUM(C8:C15)</f>
        <v>0</v>
      </c>
      <c r="D16" s="152"/>
      <c r="E16" s="152"/>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
  <sheetViews>
    <sheetView zoomScaleNormal="100" zoomScaleSheetLayoutView="100" workbookViewId="0">
      <selection activeCell="C26" sqref="C26"/>
    </sheetView>
  </sheetViews>
  <sheetFormatPr baseColWidth="10" defaultRowHeight="11.25"/>
  <cols>
    <col min="1" max="1" width="20.7109375" style="274" customWidth="1"/>
    <col min="2" max="2" width="50.7109375" style="274" customWidth="1"/>
    <col min="3" max="5" width="13.7109375" style="512" customWidth="1"/>
    <col min="6" max="7" width="17.7109375" style="274" customWidth="1"/>
    <col min="8" max="8" width="8.7109375" style="274" customWidth="1"/>
    <col min="9" max="16384" width="11.42578125" style="274"/>
  </cols>
  <sheetData>
    <row r="1" spans="1:6">
      <c r="A1" s="3" t="s">
        <v>43</v>
      </c>
      <c r="B1" s="3"/>
      <c r="C1" s="511"/>
      <c r="D1" s="511"/>
      <c r="E1" s="511"/>
      <c r="F1" s="7"/>
    </row>
    <row r="2" spans="1:6">
      <c r="A2" s="3" t="s">
        <v>199</v>
      </c>
      <c r="B2" s="3"/>
      <c r="C2" s="511"/>
      <c r="D2" s="511"/>
      <c r="E2" s="511"/>
      <c r="F2" s="5"/>
    </row>
    <row r="3" spans="1:6">
      <c r="F3" s="5"/>
    </row>
    <row r="4" spans="1:6">
      <c r="F4" s="5"/>
    </row>
    <row r="5" spans="1:6" ht="11.25" customHeight="1">
      <c r="A5" s="10" t="s">
        <v>73</v>
      </c>
      <c r="B5" s="10"/>
      <c r="C5" s="513"/>
      <c r="D5" s="513"/>
      <c r="E5" s="513"/>
      <c r="F5" s="53" t="s">
        <v>74</v>
      </c>
    </row>
    <row r="6" spans="1:6">
      <c r="A6" s="54"/>
      <c r="B6" s="54"/>
      <c r="C6" s="513"/>
      <c r="D6" s="514"/>
      <c r="E6" s="514"/>
      <c r="F6" s="56"/>
    </row>
    <row r="7" spans="1:6" ht="15" customHeight="1">
      <c r="A7" s="15" t="s">
        <v>46</v>
      </c>
      <c r="B7" s="16" t="s">
        <v>47</v>
      </c>
      <c r="C7" s="515" t="s">
        <v>75</v>
      </c>
      <c r="D7" s="515" t="s">
        <v>76</v>
      </c>
      <c r="E7" s="515" t="s">
        <v>77</v>
      </c>
      <c r="F7" s="58" t="s">
        <v>78</v>
      </c>
    </row>
    <row r="8" spans="1:6">
      <c r="A8" s="155" t="s">
        <v>2865</v>
      </c>
      <c r="B8" s="155" t="s">
        <v>809</v>
      </c>
      <c r="C8" s="516">
        <v>305091625.64999998</v>
      </c>
      <c r="D8" s="516">
        <v>317413420.63999999</v>
      </c>
      <c r="E8" s="516">
        <f>+D8-C8</f>
        <v>12321794.99000001</v>
      </c>
      <c r="F8" s="132" t="s">
        <v>2866</v>
      </c>
    </row>
    <row r="9" spans="1:6">
      <c r="A9" s="155" t="s">
        <v>2867</v>
      </c>
      <c r="B9" s="155" t="s">
        <v>2868</v>
      </c>
      <c r="C9" s="516">
        <v>99279407.879999995</v>
      </c>
      <c r="D9" s="516">
        <v>99279407.879999995</v>
      </c>
      <c r="E9" s="516">
        <f t="shared" ref="E9:E27" si="0">+D9-C9</f>
        <v>0</v>
      </c>
      <c r="F9" s="132" t="s">
        <v>2866</v>
      </c>
    </row>
    <row r="10" spans="1:6">
      <c r="A10" s="155" t="s">
        <v>2869</v>
      </c>
      <c r="B10" s="155" t="s">
        <v>2870</v>
      </c>
      <c r="C10" s="516">
        <v>68573327.319999993</v>
      </c>
      <c r="D10" s="516">
        <v>72182415.660000011</v>
      </c>
      <c r="E10" s="516">
        <f t="shared" si="0"/>
        <v>3609088.3400000185</v>
      </c>
      <c r="F10" s="132" t="s">
        <v>2866</v>
      </c>
    </row>
    <row r="11" spans="1:6">
      <c r="A11" s="155" t="s">
        <v>2871</v>
      </c>
      <c r="B11" s="155" t="s">
        <v>2872</v>
      </c>
      <c r="C11" s="516">
        <v>28975250.670000002</v>
      </c>
      <c r="D11" s="516">
        <v>28975250.670000002</v>
      </c>
      <c r="E11" s="516">
        <f t="shared" si="0"/>
        <v>0</v>
      </c>
      <c r="F11" s="132" t="s">
        <v>2866</v>
      </c>
    </row>
    <row r="12" spans="1:6">
      <c r="A12" s="155" t="s">
        <v>2873</v>
      </c>
      <c r="B12" s="155" t="s">
        <v>2874</v>
      </c>
      <c r="C12" s="516">
        <v>2681162385.1700001</v>
      </c>
      <c r="D12" s="516">
        <v>3095489431</v>
      </c>
      <c r="E12" s="516">
        <f t="shared" si="0"/>
        <v>414327045.82999992</v>
      </c>
      <c r="F12" s="132" t="s">
        <v>2866</v>
      </c>
    </row>
    <row r="13" spans="1:6">
      <c r="A13" s="155" t="s">
        <v>2875</v>
      </c>
      <c r="B13" s="155" t="s">
        <v>2876</v>
      </c>
      <c r="C13" s="516">
        <v>1737837387.47</v>
      </c>
      <c r="D13" s="516">
        <v>1736730101.76</v>
      </c>
      <c r="E13" s="516">
        <f t="shared" si="0"/>
        <v>-1107285.7100000381</v>
      </c>
      <c r="F13" s="132" t="s">
        <v>2866</v>
      </c>
    </row>
    <row r="14" spans="1:6">
      <c r="A14" s="155" t="s">
        <v>2877</v>
      </c>
      <c r="B14" s="155" t="s">
        <v>2878</v>
      </c>
      <c r="C14" s="516">
        <v>1826230990.45</v>
      </c>
      <c r="D14" s="516">
        <v>2019546594.1899998</v>
      </c>
      <c r="E14" s="516">
        <f t="shared" si="0"/>
        <v>193315603.73999977</v>
      </c>
      <c r="F14" s="132" t="s">
        <v>2866</v>
      </c>
    </row>
    <row r="15" spans="1:6">
      <c r="A15" s="155" t="s">
        <v>2879</v>
      </c>
      <c r="B15" s="155" t="s">
        <v>2880</v>
      </c>
      <c r="C15" s="516">
        <v>1279085263.95</v>
      </c>
      <c r="D15" s="516">
        <v>1279085263.95</v>
      </c>
      <c r="E15" s="516">
        <f t="shared" si="0"/>
        <v>0</v>
      </c>
      <c r="F15" s="132" t="s">
        <v>2866</v>
      </c>
    </row>
    <row r="16" spans="1:6">
      <c r="A16" s="155" t="s">
        <v>2881</v>
      </c>
      <c r="B16" s="155" t="s">
        <v>2882</v>
      </c>
      <c r="C16" s="516">
        <v>537554957.96999991</v>
      </c>
      <c r="D16" s="516">
        <v>665183960.02999997</v>
      </c>
      <c r="E16" s="516">
        <f t="shared" si="0"/>
        <v>127629002.06000006</v>
      </c>
      <c r="F16" s="132" t="s">
        <v>2866</v>
      </c>
    </row>
    <row r="17" spans="1:6">
      <c r="A17" s="155" t="s">
        <v>2883</v>
      </c>
      <c r="B17" s="155" t="s">
        <v>2884</v>
      </c>
      <c r="C17" s="516">
        <v>196809327.69</v>
      </c>
      <c r="D17" s="516">
        <v>196809327.69</v>
      </c>
      <c r="E17" s="516">
        <f t="shared" si="0"/>
        <v>0</v>
      </c>
      <c r="F17" s="132" t="s">
        <v>2866</v>
      </c>
    </row>
    <row r="18" spans="1:6">
      <c r="A18" s="155" t="s">
        <v>2885</v>
      </c>
      <c r="B18" s="155" t="s">
        <v>2886</v>
      </c>
      <c r="C18" s="516">
        <v>1301934621.9100001</v>
      </c>
      <c r="D18" s="516">
        <v>1438445290.03</v>
      </c>
      <c r="E18" s="516">
        <f t="shared" si="0"/>
        <v>136510668.11999989</v>
      </c>
      <c r="F18" s="132" t="s">
        <v>2866</v>
      </c>
    </row>
    <row r="19" spans="1:6">
      <c r="A19" s="155" t="s">
        <v>2887</v>
      </c>
      <c r="B19" s="155" t="s">
        <v>2888</v>
      </c>
      <c r="C19" s="516">
        <v>201341955.90000001</v>
      </c>
      <c r="D19" s="516">
        <v>201306093.33000001</v>
      </c>
      <c r="E19" s="516">
        <f t="shared" si="0"/>
        <v>-35862.569999992847</v>
      </c>
      <c r="F19" s="132" t="s">
        <v>2866</v>
      </c>
    </row>
    <row r="20" spans="1:6">
      <c r="A20" s="155" t="s">
        <v>2889</v>
      </c>
      <c r="B20" s="155" t="s">
        <v>2890</v>
      </c>
      <c r="C20" s="516">
        <v>103969509.3</v>
      </c>
      <c r="D20" s="516">
        <v>118810954.98</v>
      </c>
      <c r="E20" s="516">
        <f t="shared" si="0"/>
        <v>14841445.680000007</v>
      </c>
      <c r="F20" s="132" t="s">
        <v>2866</v>
      </c>
    </row>
    <row r="21" spans="1:6">
      <c r="A21" s="155" t="s">
        <v>2891</v>
      </c>
      <c r="B21" s="155" t="s">
        <v>2892</v>
      </c>
      <c r="C21" s="516">
        <v>5616811.9199999999</v>
      </c>
      <c r="D21" s="516">
        <v>5616811.9199999999</v>
      </c>
      <c r="E21" s="516">
        <f t="shared" si="0"/>
        <v>0</v>
      </c>
      <c r="F21" s="132" t="s">
        <v>2866</v>
      </c>
    </row>
    <row r="22" spans="1:6">
      <c r="A22" s="155" t="s">
        <v>2893</v>
      </c>
      <c r="B22" s="155" t="s">
        <v>2894</v>
      </c>
      <c r="C22" s="516">
        <v>333118717.10000002</v>
      </c>
      <c r="D22" s="516">
        <v>331975105.86000001</v>
      </c>
      <c r="E22" s="516">
        <f t="shared" si="0"/>
        <v>-1143611.2400000095</v>
      </c>
      <c r="F22" s="132" t="s">
        <v>2866</v>
      </c>
    </row>
    <row r="23" spans="1:6">
      <c r="A23" s="155" t="s">
        <v>2895</v>
      </c>
      <c r="B23" s="155" t="s">
        <v>2896</v>
      </c>
      <c r="C23" s="516">
        <v>83455810.849999994</v>
      </c>
      <c r="D23" s="516">
        <v>28430687.939999998</v>
      </c>
      <c r="E23" s="516">
        <f t="shared" si="0"/>
        <v>-55025122.909999996</v>
      </c>
      <c r="F23" s="132" t="s">
        <v>2866</v>
      </c>
    </row>
    <row r="24" spans="1:6">
      <c r="A24" s="155" t="s">
        <v>2897</v>
      </c>
      <c r="B24" s="155" t="s">
        <v>2898</v>
      </c>
      <c r="C24" s="516">
        <v>72291833.060000002</v>
      </c>
      <c r="D24" s="516">
        <v>112547165.75</v>
      </c>
      <c r="E24" s="516">
        <f t="shared" si="0"/>
        <v>40255332.689999998</v>
      </c>
      <c r="F24" s="132" t="s">
        <v>2866</v>
      </c>
    </row>
    <row r="25" spans="1:6">
      <c r="A25" s="155" t="s">
        <v>2899</v>
      </c>
      <c r="B25" s="155" t="s">
        <v>2900</v>
      </c>
      <c r="C25" s="516">
        <v>157505720.51000002</v>
      </c>
      <c r="D25" s="516">
        <v>146008041.01999998</v>
      </c>
      <c r="E25" s="516">
        <f t="shared" si="0"/>
        <v>-11497679.490000039</v>
      </c>
      <c r="F25" s="132" t="s">
        <v>2866</v>
      </c>
    </row>
    <row r="26" spans="1:6">
      <c r="A26" s="155" t="s">
        <v>2901</v>
      </c>
      <c r="B26" s="155" t="s">
        <v>2902</v>
      </c>
      <c r="C26" s="516">
        <v>23213453.93</v>
      </c>
      <c r="D26" s="516">
        <v>9202483.8900000006</v>
      </c>
      <c r="E26" s="516">
        <f t="shared" si="0"/>
        <v>-14010970.039999999</v>
      </c>
      <c r="F26" s="132" t="s">
        <v>2866</v>
      </c>
    </row>
    <row r="27" spans="1:6">
      <c r="A27" s="155" t="s">
        <v>2903</v>
      </c>
      <c r="B27" s="155" t="s">
        <v>2904</v>
      </c>
      <c r="C27" s="516">
        <v>1187004.73</v>
      </c>
      <c r="D27" s="516">
        <v>2564182.9899999998</v>
      </c>
      <c r="E27" s="516">
        <f t="shared" si="0"/>
        <v>1377178.2599999998</v>
      </c>
      <c r="F27" s="132" t="s">
        <v>2866</v>
      </c>
    </row>
    <row r="28" spans="1:6">
      <c r="A28" s="168"/>
      <c r="B28" s="168" t="s">
        <v>387</v>
      </c>
      <c r="C28" s="517">
        <f>SUM(C8:C27)</f>
        <v>11044235363.429998</v>
      </c>
      <c r="D28" s="517">
        <f>SUM(D8:D27)</f>
        <v>11905601991.180002</v>
      </c>
      <c r="E28" s="517">
        <f>SUM(E8:E27)</f>
        <v>861366627.74999976</v>
      </c>
      <c r="F28" s="140"/>
    </row>
    <row r="29" spans="1:6">
      <c r="A29" s="154"/>
      <c r="B29" s="154"/>
      <c r="C29" s="518"/>
      <c r="D29" s="518"/>
      <c r="E29" s="518"/>
      <c r="F29" s="154"/>
    </row>
    <row r="30" spans="1:6">
      <c r="A30" s="154"/>
      <c r="B30" s="154"/>
      <c r="C30" s="518"/>
      <c r="D30" s="518"/>
      <c r="E30" s="518"/>
      <c r="F30" s="154"/>
    </row>
    <row r="31" spans="1:6" ht="11.25" customHeight="1">
      <c r="A31" s="10" t="s">
        <v>79</v>
      </c>
      <c r="B31" s="154"/>
      <c r="C31" s="513"/>
      <c r="D31" s="513"/>
      <c r="E31" s="513"/>
      <c r="F31" s="53" t="s">
        <v>74</v>
      </c>
    </row>
    <row r="32" spans="1:6" ht="12.75" customHeight="1">
      <c r="A32" s="44"/>
      <c r="B32" s="44"/>
      <c r="C32" s="519"/>
    </row>
    <row r="33" spans="1:6" ht="15" customHeight="1">
      <c r="A33" s="15" t="s">
        <v>46</v>
      </c>
      <c r="B33" s="16" t="s">
        <v>47</v>
      </c>
      <c r="C33" s="515" t="s">
        <v>75</v>
      </c>
      <c r="D33" s="515" t="s">
        <v>76</v>
      </c>
      <c r="E33" s="515" t="s">
        <v>77</v>
      </c>
      <c r="F33" s="58" t="s">
        <v>78</v>
      </c>
    </row>
    <row r="34" spans="1:6">
      <c r="A34" s="155" t="s">
        <v>2905</v>
      </c>
      <c r="B34" s="138" t="s">
        <v>2906</v>
      </c>
      <c r="C34" s="520">
        <v>13143199.610000003</v>
      </c>
      <c r="D34" s="520">
        <v>13799197.389999999</v>
      </c>
      <c r="E34" s="520">
        <f>+D34-C34</f>
        <v>655997.7799999956</v>
      </c>
      <c r="F34" s="138" t="s">
        <v>2866</v>
      </c>
    </row>
    <row r="35" spans="1:6">
      <c r="A35" s="155" t="s">
        <v>2907</v>
      </c>
      <c r="B35" s="138" t="s">
        <v>2908</v>
      </c>
      <c r="C35" s="520">
        <v>3210279.85</v>
      </c>
      <c r="D35" s="520">
        <v>2938866.39</v>
      </c>
      <c r="E35" s="520">
        <f t="shared" ref="E35:E65" si="1">+D35-C35</f>
        <v>-271413.45999999996</v>
      </c>
      <c r="F35" s="138" t="s">
        <v>2866</v>
      </c>
    </row>
    <row r="36" spans="1:6">
      <c r="A36" s="155" t="s">
        <v>2909</v>
      </c>
      <c r="B36" s="138" t="s">
        <v>2910</v>
      </c>
      <c r="C36" s="520">
        <v>34696.04</v>
      </c>
      <c r="D36" s="520">
        <v>34696.04</v>
      </c>
      <c r="E36" s="520">
        <f t="shared" si="1"/>
        <v>0</v>
      </c>
      <c r="F36" s="138" t="s">
        <v>2866</v>
      </c>
    </row>
    <row r="37" spans="1:6">
      <c r="A37" s="155" t="s">
        <v>2911</v>
      </c>
      <c r="B37" s="138" t="s">
        <v>2912</v>
      </c>
      <c r="C37" s="520">
        <v>13577.45</v>
      </c>
      <c r="D37" s="520">
        <v>13577.45</v>
      </c>
      <c r="E37" s="520">
        <f t="shared" si="1"/>
        <v>0</v>
      </c>
      <c r="F37" s="138" t="s">
        <v>2866</v>
      </c>
    </row>
    <row r="38" spans="1:6">
      <c r="A38" s="155" t="s">
        <v>2913</v>
      </c>
      <c r="B38" s="138" t="s">
        <v>2914</v>
      </c>
      <c r="C38" s="520">
        <v>52253047.080000028</v>
      </c>
      <c r="D38" s="520">
        <v>57019705.450000003</v>
      </c>
      <c r="E38" s="520">
        <f t="shared" si="1"/>
        <v>4766658.369999975</v>
      </c>
      <c r="F38" s="138" t="s">
        <v>2866</v>
      </c>
    </row>
    <row r="39" spans="1:6">
      <c r="A39" s="155" t="s">
        <v>2915</v>
      </c>
      <c r="B39" s="138" t="s">
        <v>2916</v>
      </c>
      <c r="C39" s="520">
        <v>1058798.78</v>
      </c>
      <c r="D39" s="520">
        <v>916392.76</v>
      </c>
      <c r="E39" s="520">
        <f t="shared" si="1"/>
        <v>-142406.02000000002</v>
      </c>
      <c r="F39" s="138" t="s">
        <v>2866</v>
      </c>
    </row>
    <row r="40" spans="1:6">
      <c r="A40" s="155" t="s">
        <v>2917</v>
      </c>
      <c r="B40" s="138" t="s">
        <v>2918</v>
      </c>
      <c r="C40" s="520">
        <v>9794209.3899999987</v>
      </c>
      <c r="D40" s="520">
        <v>10631189.949999999</v>
      </c>
      <c r="E40" s="520">
        <f t="shared" si="1"/>
        <v>836980.56000000052</v>
      </c>
      <c r="F40" s="138" t="s">
        <v>2866</v>
      </c>
    </row>
    <row r="41" spans="1:6">
      <c r="A41" s="155" t="s">
        <v>2919</v>
      </c>
      <c r="B41" s="138" t="s">
        <v>2920</v>
      </c>
      <c r="C41" s="520">
        <v>758476.22</v>
      </c>
      <c r="D41" s="520">
        <v>671723.04</v>
      </c>
      <c r="E41" s="520">
        <f t="shared" si="1"/>
        <v>-86753.179999999935</v>
      </c>
      <c r="F41" s="138" t="s">
        <v>2866</v>
      </c>
    </row>
    <row r="42" spans="1:6">
      <c r="A42" s="155" t="s">
        <v>2921</v>
      </c>
      <c r="B42" s="138" t="s">
        <v>2922</v>
      </c>
      <c r="C42" s="520">
        <v>69507630.070000008</v>
      </c>
      <c r="D42" s="520">
        <v>65362071.329999998</v>
      </c>
      <c r="E42" s="520">
        <f t="shared" si="1"/>
        <v>-4145558.7400000095</v>
      </c>
      <c r="F42" s="138" t="s">
        <v>2866</v>
      </c>
    </row>
    <row r="43" spans="1:6">
      <c r="A43" s="155" t="s">
        <v>2923</v>
      </c>
      <c r="B43" s="138" t="s">
        <v>2924</v>
      </c>
      <c r="C43" s="520">
        <v>11028126.189999999</v>
      </c>
      <c r="D43" s="520">
        <v>7151266.4900000002</v>
      </c>
      <c r="E43" s="520">
        <f t="shared" si="1"/>
        <v>-3876859.6999999993</v>
      </c>
      <c r="F43" s="138" t="s">
        <v>2866</v>
      </c>
    </row>
    <row r="44" spans="1:6">
      <c r="A44" s="155" t="s">
        <v>2925</v>
      </c>
      <c r="B44" s="138" t="s">
        <v>477</v>
      </c>
      <c r="C44" s="520">
        <v>5619059.4199999999</v>
      </c>
      <c r="D44" s="520">
        <v>5843871.6600000001</v>
      </c>
      <c r="E44" s="520">
        <f t="shared" si="1"/>
        <v>224812.24000000022</v>
      </c>
      <c r="F44" s="138" t="s">
        <v>2866</v>
      </c>
    </row>
    <row r="45" spans="1:6">
      <c r="A45" s="155" t="s">
        <v>2926</v>
      </c>
      <c r="B45" s="138" t="s">
        <v>2927</v>
      </c>
      <c r="C45" s="520">
        <v>928148.77</v>
      </c>
      <c r="D45" s="520">
        <v>807419.15</v>
      </c>
      <c r="E45" s="520">
        <f t="shared" si="1"/>
        <v>-120729.62</v>
      </c>
      <c r="F45" s="138" t="s">
        <v>2866</v>
      </c>
    </row>
    <row r="46" spans="1:6">
      <c r="A46" s="155" t="s">
        <v>2928</v>
      </c>
      <c r="B46" s="138" t="s">
        <v>2929</v>
      </c>
      <c r="C46" s="520">
        <v>1447708.0699999998</v>
      </c>
      <c r="D46" s="520">
        <v>1300913.28</v>
      </c>
      <c r="E46" s="520">
        <f t="shared" si="1"/>
        <v>-146794.7899999998</v>
      </c>
      <c r="F46" s="138" t="s">
        <v>2866</v>
      </c>
    </row>
    <row r="47" spans="1:6">
      <c r="A47" s="155" t="s">
        <v>2930</v>
      </c>
      <c r="B47" s="138" t="s">
        <v>2931</v>
      </c>
      <c r="C47" s="520">
        <v>16391.96</v>
      </c>
      <c r="D47" s="520">
        <v>5280.69</v>
      </c>
      <c r="E47" s="520">
        <f t="shared" si="1"/>
        <v>-11111.27</v>
      </c>
      <c r="F47" s="138" t="s">
        <v>2866</v>
      </c>
    </row>
    <row r="48" spans="1:6">
      <c r="A48" s="155" t="s">
        <v>2932</v>
      </c>
      <c r="B48" s="138" t="s">
        <v>2933</v>
      </c>
      <c r="C48" s="520">
        <v>60916392.359999999</v>
      </c>
      <c r="D48" s="520">
        <v>58558794.450000003</v>
      </c>
      <c r="E48" s="520">
        <f t="shared" si="1"/>
        <v>-2357597.9099999964</v>
      </c>
      <c r="F48" s="138" t="s">
        <v>2866</v>
      </c>
    </row>
    <row r="49" spans="1:6">
      <c r="A49" s="155" t="s">
        <v>2934</v>
      </c>
      <c r="B49" s="138" t="s">
        <v>2935</v>
      </c>
      <c r="C49" s="520">
        <v>5328565.5199999996</v>
      </c>
      <c r="D49" s="520">
        <v>4478515.2300000004</v>
      </c>
      <c r="E49" s="520">
        <f t="shared" si="1"/>
        <v>-850050.28999999911</v>
      </c>
      <c r="F49" s="138" t="s">
        <v>2866</v>
      </c>
    </row>
    <row r="50" spans="1:6">
      <c r="A50" s="155" t="s">
        <v>2936</v>
      </c>
      <c r="B50" s="138" t="s">
        <v>2937</v>
      </c>
      <c r="C50" s="520">
        <v>17724486.75</v>
      </c>
      <c r="D50" s="520">
        <v>16605304.109999999</v>
      </c>
      <c r="E50" s="520">
        <f t="shared" si="1"/>
        <v>-1119182.6400000006</v>
      </c>
      <c r="F50" s="138" t="s">
        <v>2866</v>
      </c>
    </row>
    <row r="51" spans="1:6">
      <c r="A51" s="155" t="s">
        <v>2938</v>
      </c>
      <c r="B51" s="138" t="s">
        <v>2939</v>
      </c>
      <c r="C51" s="520">
        <v>2124531.7000000002</v>
      </c>
      <c r="D51" s="520">
        <v>1384966.2</v>
      </c>
      <c r="E51" s="520">
        <f t="shared" si="1"/>
        <v>-739565.50000000023</v>
      </c>
      <c r="F51" s="138" t="s">
        <v>2866</v>
      </c>
    </row>
    <row r="52" spans="1:6">
      <c r="A52" s="155" t="s">
        <v>2940</v>
      </c>
      <c r="B52" s="138" t="s">
        <v>2941</v>
      </c>
      <c r="C52" s="520">
        <v>3659979.66</v>
      </c>
      <c r="D52" s="520">
        <v>4582952.37</v>
      </c>
      <c r="E52" s="520">
        <f t="shared" si="1"/>
        <v>922972.71</v>
      </c>
      <c r="F52" s="138" t="s">
        <v>2866</v>
      </c>
    </row>
    <row r="53" spans="1:6">
      <c r="A53" s="155" t="s">
        <v>2942</v>
      </c>
      <c r="B53" s="138" t="s">
        <v>2943</v>
      </c>
      <c r="C53" s="520">
        <v>235707.67</v>
      </c>
      <c r="D53" s="520">
        <v>209689.96</v>
      </c>
      <c r="E53" s="520">
        <f t="shared" si="1"/>
        <v>-26017.710000000021</v>
      </c>
      <c r="F53" s="138" t="s">
        <v>2866</v>
      </c>
    </row>
    <row r="54" spans="1:6">
      <c r="A54" s="155" t="s">
        <v>2944</v>
      </c>
      <c r="B54" s="138" t="s">
        <v>2945</v>
      </c>
      <c r="C54" s="520">
        <v>11430591.289999997</v>
      </c>
      <c r="D54" s="520">
        <v>12132728.850000001</v>
      </c>
      <c r="E54" s="520">
        <f t="shared" si="1"/>
        <v>702137.56000000425</v>
      </c>
      <c r="F54" s="138" t="s">
        <v>2866</v>
      </c>
    </row>
    <row r="55" spans="1:6">
      <c r="A55" s="155" t="s">
        <v>2946</v>
      </c>
      <c r="B55" s="138" t="s">
        <v>2947</v>
      </c>
      <c r="C55" s="520">
        <v>1514146.77</v>
      </c>
      <c r="D55" s="520">
        <v>1470651.37</v>
      </c>
      <c r="E55" s="520">
        <f t="shared" si="1"/>
        <v>-43495.399999999907</v>
      </c>
      <c r="F55" s="138" t="s">
        <v>2866</v>
      </c>
    </row>
    <row r="56" spans="1:6">
      <c r="A56" s="155" t="s">
        <v>2948</v>
      </c>
      <c r="B56" s="138" t="s">
        <v>2949</v>
      </c>
      <c r="C56" s="520">
        <v>6241691.9800000004</v>
      </c>
      <c r="D56" s="520">
        <v>6447063.7199999997</v>
      </c>
      <c r="E56" s="520">
        <f t="shared" si="1"/>
        <v>205371.73999999929</v>
      </c>
      <c r="F56" s="138" t="s">
        <v>2866</v>
      </c>
    </row>
    <row r="57" spans="1:6">
      <c r="A57" s="155" t="s">
        <v>2950</v>
      </c>
      <c r="B57" s="138" t="s">
        <v>2951</v>
      </c>
      <c r="C57" s="520">
        <v>653210.1</v>
      </c>
      <c r="D57" s="520">
        <v>485521.57</v>
      </c>
      <c r="E57" s="520">
        <f t="shared" si="1"/>
        <v>-167688.52999999997</v>
      </c>
      <c r="F57" s="138" t="s">
        <v>2866</v>
      </c>
    </row>
    <row r="58" spans="1:6">
      <c r="A58" s="155" t="s">
        <v>2952</v>
      </c>
      <c r="B58" s="138" t="s">
        <v>2953</v>
      </c>
      <c r="C58" s="520">
        <v>17496111.210000001</v>
      </c>
      <c r="D58" s="520">
        <v>19473135.830000002</v>
      </c>
      <c r="E58" s="520">
        <f t="shared" si="1"/>
        <v>1977024.620000001</v>
      </c>
      <c r="F58" s="138" t="s">
        <v>2866</v>
      </c>
    </row>
    <row r="59" spans="1:6">
      <c r="A59" s="155" t="s">
        <v>2954</v>
      </c>
      <c r="B59" s="138" t="s">
        <v>2955</v>
      </c>
      <c r="C59" s="520">
        <v>2931251.79</v>
      </c>
      <c r="D59" s="520">
        <v>2841534.09</v>
      </c>
      <c r="E59" s="520">
        <f t="shared" si="1"/>
        <v>-89717.700000000186</v>
      </c>
      <c r="F59" s="138" t="s">
        <v>2866</v>
      </c>
    </row>
    <row r="60" spans="1:6">
      <c r="A60" s="155" t="s">
        <v>2956</v>
      </c>
      <c r="B60" s="138" t="s">
        <v>647</v>
      </c>
      <c r="C60" s="520">
        <v>5498847.3600000003</v>
      </c>
      <c r="D60" s="520">
        <v>6168443.8199999994</v>
      </c>
      <c r="E60" s="520">
        <f t="shared" si="1"/>
        <v>669596.45999999903</v>
      </c>
      <c r="F60" s="138" t="s">
        <v>2866</v>
      </c>
    </row>
    <row r="61" spans="1:6">
      <c r="A61" s="155" t="s">
        <v>2957</v>
      </c>
      <c r="B61" s="138" t="s">
        <v>2958</v>
      </c>
      <c r="C61" s="520">
        <v>875297.47</v>
      </c>
      <c r="D61" s="520">
        <v>852418.8</v>
      </c>
      <c r="E61" s="520">
        <f t="shared" si="1"/>
        <v>-22878.669999999925</v>
      </c>
      <c r="F61" s="138" t="s">
        <v>2866</v>
      </c>
    </row>
    <row r="62" spans="1:6">
      <c r="A62" s="155" t="s">
        <v>2959</v>
      </c>
      <c r="B62" s="138" t="s">
        <v>2960</v>
      </c>
      <c r="C62" s="520">
        <v>15196590.380000001</v>
      </c>
      <c r="D62" s="520">
        <v>17184009.649999999</v>
      </c>
      <c r="E62" s="520">
        <f t="shared" si="1"/>
        <v>1987419.2699999977</v>
      </c>
      <c r="F62" s="138" t="s">
        <v>2866</v>
      </c>
    </row>
    <row r="63" spans="1:6">
      <c r="A63" s="155" t="s">
        <v>2961</v>
      </c>
      <c r="B63" s="138" t="s">
        <v>2962</v>
      </c>
      <c r="C63" s="520">
        <v>1521402.09</v>
      </c>
      <c r="D63" s="520">
        <v>1520258.24</v>
      </c>
      <c r="E63" s="520">
        <f t="shared" si="1"/>
        <v>-1143.8500000000931</v>
      </c>
      <c r="F63" s="138" t="s">
        <v>2866</v>
      </c>
    </row>
    <row r="64" spans="1:6">
      <c r="A64" s="155" t="s">
        <v>2963</v>
      </c>
      <c r="B64" s="138" t="s">
        <v>2964</v>
      </c>
      <c r="C64" s="520">
        <v>844168.02</v>
      </c>
      <c r="D64" s="520">
        <v>1498668.02</v>
      </c>
      <c r="E64" s="520">
        <f t="shared" si="1"/>
        <v>654500</v>
      </c>
      <c r="F64" s="138" t="s">
        <v>2866</v>
      </c>
    </row>
    <row r="65" spans="1:8">
      <c r="A65" s="155" t="s">
        <v>2965</v>
      </c>
      <c r="B65" s="138" t="s">
        <v>2966</v>
      </c>
      <c r="C65" s="520">
        <v>253350.66</v>
      </c>
      <c r="D65" s="520">
        <v>253350.66</v>
      </c>
      <c r="E65" s="520">
        <f t="shared" si="1"/>
        <v>0</v>
      </c>
      <c r="F65" s="138" t="s">
        <v>2866</v>
      </c>
    </row>
    <row r="66" spans="1:8">
      <c r="A66" s="168"/>
      <c r="B66" s="168" t="s">
        <v>233</v>
      </c>
      <c r="C66" s="517">
        <f>SUM(C34:C65)</f>
        <v>323259671.68000007</v>
      </c>
      <c r="D66" s="517">
        <f>SUM(D34:D65)</f>
        <v>322644178.00999999</v>
      </c>
      <c r="E66" s="517">
        <f>SUM(E34:E65)</f>
        <v>-615493.67000003299</v>
      </c>
      <c r="F66" s="140"/>
    </row>
    <row r="67" spans="1:8" s="19" customFormat="1">
      <c r="A67" s="153"/>
      <c r="B67" s="153"/>
      <c r="C67" s="521"/>
      <c r="D67" s="521"/>
      <c r="E67" s="521"/>
      <c r="F67" s="27"/>
    </row>
    <row r="68" spans="1:8" s="19" customFormat="1">
      <c r="A68" s="153"/>
      <c r="B68" s="153"/>
      <c r="C68" s="521"/>
      <c r="D68" s="521"/>
      <c r="E68" s="521"/>
      <c r="F68" s="27"/>
    </row>
    <row r="69" spans="1:8" s="19" customFormat="1" ht="11.25" customHeight="1">
      <c r="A69" s="10" t="s">
        <v>215</v>
      </c>
      <c r="B69" s="10"/>
      <c r="C69" s="513"/>
      <c r="D69" s="513"/>
      <c r="E69" s="513"/>
      <c r="G69" s="53" t="s">
        <v>74</v>
      </c>
    </row>
    <row r="70" spans="1:8" s="19" customFormat="1">
      <c r="A70" s="44"/>
      <c r="B70" s="44"/>
      <c r="C70" s="519"/>
      <c r="D70" s="512"/>
      <c r="E70" s="512"/>
      <c r="F70" s="274"/>
    </row>
    <row r="71" spans="1:8" s="19" customFormat="1" ht="27.95" customHeight="1">
      <c r="A71" s="15" t="s">
        <v>46</v>
      </c>
      <c r="B71" s="16" t="s">
        <v>47</v>
      </c>
      <c r="C71" s="515" t="s">
        <v>75</v>
      </c>
      <c r="D71" s="515" t="s">
        <v>76</v>
      </c>
      <c r="E71" s="515" t="s">
        <v>77</v>
      </c>
      <c r="F71" s="58" t="s">
        <v>78</v>
      </c>
      <c r="G71" s="58" t="s">
        <v>242</v>
      </c>
      <c r="H71" s="58" t="s">
        <v>243</v>
      </c>
    </row>
    <row r="72" spans="1:8" s="19" customFormat="1">
      <c r="A72" s="155" t="s">
        <v>2967</v>
      </c>
      <c r="B72" s="138" t="s">
        <v>2968</v>
      </c>
      <c r="C72" s="516">
        <v>-20037514.879999999</v>
      </c>
      <c r="D72" s="520">
        <v>-23533714.75</v>
      </c>
      <c r="E72" s="520">
        <f>+D72-C72</f>
        <v>-3496199.870000001</v>
      </c>
      <c r="F72" s="138" t="s">
        <v>2866</v>
      </c>
      <c r="G72" s="138" t="s">
        <v>2969</v>
      </c>
      <c r="H72" s="138"/>
    </row>
    <row r="73" spans="1:8" s="19" customFormat="1">
      <c r="A73" s="155" t="s">
        <v>2970</v>
      </c>
      <c r="B73" s="138" t="s">
        <v>2971</v>
      </c>
      <c r="C73" s="516">
        <v>-28285289.550000001</v>
      </c>
      <c r="D73" s="520">
        <v>-28458984.600000001</v>
      </c>
      <c r="E73" s="520">
        <f>+D73-C73</f>
        <v>-173695.05000000075</v>
      </c>
      <c r="F73" s="138" t="s">
        <v>2866</v>
      </c>
      <c r="G73" s="138" t="s">
        <v>2969</v>
      </c>
      <c r="H73" s="138"/>
    </row>
    <row r="74" spans="1:8" s="19" customFormat="1">
      <c r="A74" s="168"/>
      <c r="B74" s="168" t="s">
        <v>234</v>
      </c>
      <c r="C74" s="517">
        <f>SUM(C72:C73)</f>
        <v>-48322804.43</v>
      </c>
      <c r="D74" s="517">
        <f>SUM(D72:D73)</f>
        <v>-51992699.350000001</v>
      </c>
      <c r="E74" s="517">
        <f>SUM(E72:E73)</f>
        <v>-3669894.9200000018</v>
      </c>
      <c r="F74" s="140"/>
      <c r="G74" s="140"/>
      <c r="H74" s="140"/>
    </row>
    <row r="75" spans="1:8" s="19" customFormat="1">
      <c r="A75" s="59"/>
      <c r="B75" s="59"/>
      <c r="C75" s="522"/>
      <c r="D75" s="522"/>
      <c r="E75" s="522"/>
      <c r="F75" s="27"/>
    </row>
    <row r="77" spans="1:8">
      <c r="A77" s="10" t="s">
        <v>216</v>
      </c>
      <c r="B77" s="10"/>
      <c r="C77" s="513"/>
      <c r="D77" s="513"/>
      <c r="E77" s="513"/>
      <c r="G77" s="53" t="s">
        <v>74</v>
      </c>
    </row>
    <row r="78" spans="1:8">
      <c r="A78" s="44"/>
      <c r="B78" s="44"/>
      <c r="C78" s="519"/>
      <c r="H78" s="9"/>
    </row>
    <row r="79" spans="1:8" ht="27.95" customHeight="1">
      <c r="A79" s="15" t="s">
        <v>46</v>
      </c>
      <c r="B79" s="16" t="s">
        <v>47</v>
      </c>
      <c r="C79" s="515" t="s">
        <v>75</v>
      </c>
      <c r="D79" s="515" t="s">
        <v>76</v>
      </c>
      <c r="E79" s="515" t="s">
        <v>77</v>
      </c>
      <c r="F79" s="58" t="s">
        <v>78</v>
      </c>
      <c r="G79" s="58" t="s">
        <v>242</v>
      </c>
      <c r="H79" s="58" t="s">
        <v>243</v>
      </c>
    </row>
    <row r="80" spans="1:8">
      <c r="A80" s="155" t="s">
        <v>2972</v>
      </c>
      <c r="B80" s="138" t="s">
        <v>2973</v>
      </c>
      <c r="C80" s="516">
        <v>-1012824584.26</v>
      </c>
      <c r="D80" s="520">
        <v>-1154548771.9200001</v>
      </c>
      <c r="E80" s="520">
        <f>+D80-C80</f>
        <v>-141724187.66000009</v>
      </c>
      <c r="F80" s="138" t="s">
        <v>2866</v>
      </c>
      <c r="G80" s="138" t="s">
        <v>2969</v>
      </c>
      <c r="H80" s="138"/>
    </row>
    <row r="81" spans="1:8">
      <c r="A81" s="155" t="s">
        <v>2974</v>
      </c>
      <c r="B81" s="138" t="s">
        <v>2975</v>
      </c>
      <c r="C81" s="516">
        <v>-1690049541.02</v>
      </c>
      <c r="D81" s="520">
        <v>-1698945173.76</v>
      </c>
      <c r="E81" s="520">
        <f t="shared" ref="E81:E89" si="2">+D81-C81</f>
        <v>-8895632.7400000095</v>
      </c>
      <c r="F81" s="138" t="s">
        <v>2866</v>
      </c>
      <c r="G81" s="138" t="s">
        <v>2969</v>
      </c>
      <c r="H81" s="138"/>
    </row>
    <row r="82" spans="1:8">
      <c r="A82" s="155" t="s">
        <v>2976</v>
      </c>
      <c r="B82" s="138" t="s">
        <v>2977</v>
      </c>
      <c r="C82" s="516">
        <v>-691707036.21000004</v>
      </c>
      <c r="D82" s="520">
        <v>-781587555.91999996</v>
      </c>
      <c r="E82" s="520">
        <f t="shared" si="2"/>
        <v>-89880519.709999919</v>
      </c>
      <c r="F82" s="138" t="s">
        <v>2866</v>
      </c>
      <c r="G82" s="138" t="s">
        <v>2969</v>
      </c>
      <c r="H82" s="138"/>
    </row>
    <row r="83" spans="1:8">
      <c r="A83" s="155" t="s">
        <v>2978</v>
      </c>
      <c r="B83" s="138" t="s">
        <v>2979</v>
      </c>
      <c r="C83" s="516">
        <v>-1242682715.9200001</v>
      </c>
      <c r="D83" s="520">
        <v>-1249287861.46</v>
      </c>
      <c r="E83" s="520">
        <f t="shared" si="2"/>
        <v>-6605145.5399999619</v>
      </c>
      <c r="F83" s="138" t="s">
        <v>2866</v>
      </c>
      <c r="G83" s="138" t="s">
        <v>2969</v>
      </c>
      <c r="H83" s="138"/>
    </row>
    <row r="84" spans="1:8">
      <c r="A84" s="155" t="s">
        <v>2980</v>
      </c>
      <c r="B84" s="138" t="s">
        <v>2981</v>
      </c>
      <c r="C84" s="516">
        <v>-184269146.03999999</v>
      </c>
      <c r="D84" s="520">
        <v>-213117599.5</v>
      </c>
      <c r="E84" s="520">
        <f t="shared" si="2"/>
        <v>-28848453.460000008</v>
      </c>
      <c r="F84" s="138" t="s">
        <v>2866</v>
      </c>
      <c r="G84" s="138" t="s">
        <v>2969</v>
      </c>
      <c r="H84" s="138"/>
    </row>
    <row r="85" spans="1:8">
      <c r="A85" s="155" t="s">
        <v>2982</v>
      </c>
      <c r="B85" s="138" t="s">
        <v>2983</v>
      </c>
      <c r="C85" s="516">
        <v>-186315032.59</v>
      </c>
      <c r="D85" s="520">
        <v>-188117280.68000001</v>
      </c>
      <c r="E85" s="520">
        <f t="shared" si="2"/>
        <v>-1802248.0900000036</v>
      </c>
      <c r="F85" s="138" t="s">
        <v>2866</v>
      </c>
      <c r="G85" s="138" t="s">
        <v>2969</v>
      </c>
      <c r="H85" s="138"/>
    </row>
    <row r="86" spans="1:8">
      <c r="A86" s="155" t="s">
        <v>2984</v>
      </c>
      <c r="B86" s="138" t="s">
        <v>2985</v>
      </c>
      <c r="C86" s="516">
        <v>-582343687.5</v>
      </c>
      <c r="D86" s="520">
        <v>-654370977.46000004</v>
      </c>
      <c r="E86" s="520">
        <f t="shared" si="2"/>
        <v>-72027289.960000038</v>
      </c>
      <c r="F86" s="138" t="s">
        <v>2866</v>
      </c>
      <c r="G86" s="138" t="s">
        <v>2969</v>
      </c>
      <c r="H86" s="138"/>
    </row>
    <row r="87" spans="1:8">
      <c r="A87" s="155" t="s">
        <v>2986</v>
      </c>
      <c r="B87" s="138" t="s">
        <v>2987</v>
      </c>
      <c r="C87" s="516">
        <v>-154963655.63999999</v>
      </c>
      <c r="D87" s="520">
        <v>-164805139.36000001</v>
      </c>
      <c r="E87" s="520">
        <f t="shared" si="2"/>
        <v>-9841483.7200000286</v>
      </c>
      <c r="F87" s="138" t="s">
        <v>2866</v>
      </c>
      <c r="G87" s="138" t="s">
        <v>2969</v>
      </c>
      <c r="H87" s="138"/>
    </row>
    <row r="88" spans="1:8">
      <c r="A88" s="155" t="s">
        <v>2988</v>
      </c>
      <c r="B88" s="138" t="s">
        <v>2989</v>
      </c>
      <c r="C88" s="516">
        <v>-34091447.039999999</v>
      </c>
      <c r="D88" s="520">
        <v>-39876120.770000003</v>
      </c>
      <c r="E88" s="520">
        <f t="shared" si="2"/>
        <v>-5784673.7300000042</v>
      </c>
      <c r="F88" s="138" t="s">
        <v>2866</v>
      </c>
      <c r="G88" s="138" t="s">
        <v>2969</v>
      </c>
      <c r="H88" s="138"/>
    </row>
    <row r="89" spans="1:8">
      <c r="A89" s="155" t="s">
        <v>2990</v>
      </c>
      <c r="B89" s="138" t="s">
        <v>2991</v>
      </c>
      <c r="C89" s="516">
        <v>-3927579.68</v>
      </c>
      <c r="D89" s="520">
        <v>-4172169.56</v>
      </c>
      <c r="E89" s="520">
        <f t="shared" si="2"/>
        <v>-244589.87999999989</v>
      </c>
      <c r="F89" s="138" t="s">
        <v>2866</v>
      </c>
      <c r="G89" s="138" t="s">
        <v>2969</v>
      </c>
      <c r="H89" s="138"/>
    </row>
    <row r="90" spans="1:8">
      <c r="A90" s="168"/>
      <c r="B90" s="168" t="s">
        <v>235</v>
      </c>
      <c r="C90" s="517">
        <f>SUM(C80:C89)</f>
        <v>-5783174425.9000006</v>
      </c>
      <c r="D90" s="517">
        <f>SUM(D80:D89)</f>
        <v>-6148828650.3900013</v>
      </c>
      <c r="E90" s="517">
        <f>SUM(E80:E89)</f>
        <v>-365654224.49000013</v>
      </c>
      <c r="F90" s="140"/>
      <c r="G90" s="140"/>
      <c r="H90" s="140"/>
    </row>
    <row r="93" spans="1:8">
      <c r="A93" s="10" t="s">
        <v>217</v>
      </c>
      <c r="B93" s="10"/>
      <c r="C93" s="513"/>
      <c r="D93" s="513"/>
      <c r="E93" s="513"/>
      <c r="G93" s="53" t="s">
        <v>74</v>
      </c>
    </row>
    <row r="94" spans="1:8">
      <c r="A94" s="44"/>
      <c r="B94" s="44"/>
      <c r="C94" s="519"/>
    </row>
    <row r="95" spans="1:8" ht="27.95" customHeight="1">
      <c r="A95" s="15" t="s">
        <v>46</v>
      </c>
      <c r="B95" s="16" t="s">
        <v>47</v>
      </c>
      <c r="C95" s="515" t="s">
        <v>75</v>
      </c>
      <c r="D95" s="515" t="s">
        <v>76</v>
      </c>
      <c r="E95" s="515" t="s">
        <v>77</v>
      </c>
      <c r="F95" s="58" t="s">
        <v>78</v>
      </c>
      <c r="G95" s="58" t="s">
        <v>242</v>
      </c>
      <c r="H95" s="58" t="s">
        <v>243</v>
      </c>
    </row>
    <row r="96" spans="1:8">
      <c r="A96" s="155" t="s">
        <v>2992</v>
      </c>
      <c r="B96" s="138" t="s">
        <v>2993</v>
      </c>
      <c r="C96" s="516">
        <v>-8178552.0099999998</v>
      </c>
      <c r="D96" s="520">
        <v>-8949530.6999999993</v>
      </c>
      <c r="E96" s="520">
        <f>+D96-C96</f>
        <v>-770978.68999999948</v>
      </c>
      <c r="F96" s="138" t="s">
        <v>2866</v>
      </c>
      <c r="G96" s="138" t="s">
        <v>2969</v>
      </c>
      <c r="H96" s="138"/>
    </row>
    <row r="97" spans="1:8">
      <c r="A97" s="155" t="s">
        <v>2994</v>
      </c>
      <c r="B97" s="138" t="s">
        <v>2995</v>
      </c>
      <c r="C97" s="516">
        <v>-3207725.04</v>
      </c>
      <c r="D97" s="520">
        <v>-2938476.91</v>
      </c>
      <c r="E97" s="520">
        <f t="shared" ref="E97:E127" si="3">+D97-C97</f>
        <v>269248.12999999989</v>
      </c>
      <c r="F97" s="138" t="s">
        <v>2866</v>
      </c>
      <c r="G97" s="138" t="s">
        <v>2969</v>
      </c>
      <c r="H97" s="138"/>
    </row>
    <row r="98" spans="1:8">
      <c r="A98" s="155" t="s">
        <v>2996</v>
      </c>
      <c r="B98" s="138" t="s">
        <v>2997</v>
      </c>
      <c r="C98" s="516">
        <v>-20339.84</v>
      </c>
      <c r="D98" s="520">
        <v>-22481.74</v>
      </c>
      <c r="E98" s="520">
        <f t="shared" si="3"/>
        <v>-2141.9000000000015</v>
      </c>
      <c r="F98" s="138" t="s">
        <v>2866</v>
      </c>
      <c r="G98" s="138" t="s">
        <v>2969</v>
      </c>
      <c r="H98" s="138"/>
    </row>
    <row r="99" spans="1:8">
      <c r="A99" s="155" t="s">
        <v>2998</v>
      </c>
      <c r="B99" s="138" t="s">
        <v>2999</v>
      </c>
      <c r="C99" s="516">
        <v>-3621999.2</v>
      </c>
      <c r="D99" s="520">
        <v>-4131093.42</v>
      </c>
      <c r="E99" s="520">
        <f t="shared" si="3"/>
        <v>-509094.21999999974</v>
      </c>
      <c r="F99" s="138" t="s">
        <v>2866</v>
      </c>
      <c r="G99" s="138" t="s">
        <v>2969</v>
      </c>
      <c r="H99" s="138"/>
    </row>
    <row r="100" spans="1:8">
      <c r="A100" s="155" t="s">
        <v>3000</v>
      </c>
      <c r="B100" s="138" t="s">
        <v>3001</v>
      </c>
      <c r="C100" s="516">
        <v>-756340.67</v>
      </c>
      <c r="D100" s="520">
        <v>-671523.97</v>
      </c>
      <c r="E100" s="520">
        <f t="shared" si="3"/>
        <v>84816.70000000007</v>
      </c>
      <c r="F100" s="138" t="s">
        <v>2866</v>
      </c>
      <c r="G100" s="138" t="s">
        <v>2969</v>
      </c>
      <c r="H100" s="138"/>
    </row>
    <row r="101" spans="1:8">
      <c r="A101" s="155" t="s">
        <v>3002</v>
      </c>
      <c r="B101" s="138" t="s">
        <v>3003</v>
      </c>
      <c r="C101" s="516">
        <v>-13577.45</v>
      </c>
      <c r="D101" s="520">
        <v>-13577.45</v>
      </c>
      <c r="E101" s="520">
        <f t="shared" si="3"/>
        <v>0</v>
      </c>
      <c r="F101" s="138" t="s">
        <v>2866</v>
      </c>
      <c r="G101" s="138" t="s">
        <v>2969</v>
      </c>
      <c r="H101" s="138"/>
    </row>
    <row r="102" spans="1:8">
      <c r="A102" s="155" t="s">
        <v>3004</v>
      </c>
      <c r="B102" s="138" t="s">
        <v>3005</v>
      </c>
      <c r="C102" s="516">
        <v>-39979640.539999999</v>
      </c>
      <c r="D102" s="520">
        <v>-45810349.810000002</v>
      </c>
      <c r="E102" s="520">
        <f t="shared" si="3"/>
        <v>-5830709.2700000033</v>
      </c>
      <c r="F102" s="138" t="s">
        <v>2866</v>
      </c>
      <c r="G102" s="138" t="s">
        <v>2969</v>
      </c>
      <c r="H102" s="138"/>
    </row>
    <row r="103" spans="1:8">
      <c r="A103" s="155" t="s">
        <v>3006</v>
      </c>
      <c r="B103" s="138" t="s">
        <v>3007</v>
      </c>
      <c r="C103" s="516">
        <v>-1058798.78</v>
      </c>
      <c r="D103" s="520">
        <v>-916392.76</v>
      </c>
      <c r="E103" s="520">
        <f t="shared" si="3"/>
        <v>142406.02000000002</v>
      </c>
      <c r="F103" s="138" t="s">
        <v>2866</v>
      </c>
      <c r="G103" s="138" t="s">
        <v>2969</v>
      </c>
      <c r="H103" s="138"/>
    </row>
    <row r="104" spans="1:8">
      <c r="A104" s="155" t="s">
        <v>3008</v>
      </c>
      <c r="B104" s="138" t="s">
        <v>3009</v>
      </c>
      <c r="C104" s="516">
        <v>-50625371.740000002</v>
      </c>
      <c r="D104" s="520">
        <v>-53399363.109999999</v>
      </c>
      <c r="E104" s="520">
        <f t="shared" si="3"/>
        <v>-2773991.3699999973</v>
      </c>
      <c r="F104" s="138" t="s">
        <v>2866</v>
      </c>
      <c r="G104" s="138" t="s">
        <v>2969</v>
      </c>
      <c r="H104" s="138"/>
    </row>
    <row r="105" spans="1:8">
      <c r="A105" s="155" t="s">
        <v>3010</v>
      </c>
      <c r="B105" s="138" t="s">
        <v>3011</v>
      </c>
      <c r="C105" s="516">
        <v>-11028126.189999999</v>
      </c>
      <c r="D105" s="520">
        <v>-7151266.4900000002</v>
      </c>
      <c r="E105" s="520">
        <f t="shared" si="3"/>
        <v>3876859.6999999993</v>
      </c>
      <c r="F105" s="138" t="s">
        <v>2866</v>
      </c>
      <c r="G105" s="138" t="s">
        <v>2969</v>
      </c>
      <c r="H105" s="138"/>
    </row>
    <row r="106" spans="1:8">
      <c r="A106" s="155" t="s">
        <v>3012</v>
      </c>
      <c r="B106" s="138" t="s">
        <v>3013</v>
      </c>
      <c r="C106" s="516">
        <v>-4227727.53</v>
      </c>
      <c r="D106" s="520">
        <v>-4690370.59</v>
      </c>
      <c r="E106" s="520">
        <f t="shared" si="3"/>
        <v>-462643.05999999959</v>
      </c>
      <c r="F106" s="138" t="s">
        <v>2866</v>
      </c>
      <c r="G106" s="138" t="s">
        <v>2969</v>
      </c>
      <c r="H106" s="138"/>
    </row>
    <row r="107" spans="1:8">
      <c r="A107" s="155" t="s">
        <v>3014</v>
      </c>
      <c r="B107" s="138" t="s">
        <v>3015</v>
      </c>
      <c r="C107" s="516">
        <v>-1030019.22</v>
      </c>
      <c r="D107" s="520">
        <v>-1096938.5900000001</v>
      </c>
      <c r="E107" s="520">
        <f t="shared" si="3"/>
        <v>-66919.370000000112</v>
      </c>
      <c r="F107" s="138" t="s">
        <v>2866</v>
      </c>
      <c r="G107" s="138" t="s">
        <v>2969</v>
      </c>
      <c r="H107" s="138"/>
    </row>
    <row r="108" spans="1:8">
      <c r="A108" s="155" t="s">
        <v>3016</v>
      </c>
      <c r="B108" s="138" t="s">
        <v>3017</v>
      </c>
      <c r="C108" s="516">
        <v>-928148.77</v>
      </c>
      <c r="D108" s="520">
        <v>-807419.15</v>
      </c>
      <c r="E108" s="520">
        <f t="shared" si="3"/>
        <v>120729.62</v>
      </c>
      <c r="F108" s="138" t="s">
        <v>2866</v>
      </c>
      <c r="G108" s="138" t="s">
        <v>2969</v>
      </c>
      <c r="H108" s="138"/>
    </row>
    <row r="109" spans="1:8">
      <c r="A109" s="155" t="s">
        <v>3018</v>
      </c>
      <c r="B109" s="138" t="s">
        <v>3019</v>
      </c>
      <c r="C109" s="516">
        <v>-16391.96</v>
      </c>
      <c r="D109" s="520">
        <v>-5280.69</v>
      </c>
      <c r="E109" s="520">
        <f t="shared" si="3"/>
        <v>11111.27</v>
      </c>
      <c r="F109" s="138" t="s">
        <v>2866</v>
      </c>
      <c r="G109" s="138" t="s">
        <v>2969</v>
      </c>
      <c r="H109" s="138"/>
    </row>
    <row r="110" spans="1:8">
      <c r="A110" s="155" t="s">
        <v>3020</v>
      </c>
      <c r="B110" s="138" t="s">
        <v>3021</v>
      </c>
      <c r="C110" s="516">
        <v>-8609470.0500000007</v>
      </c>
      <c r="D110" s="520">
        <v>-10144961.800000001</v>
      </c>
      <c r="E110" s="520">
        <f t="shared" si="3"/>
        <v>-1535491.75</v>
      </c>
      <c r="F110" s="138" t="s">
        <v>2866</v>
      </c>
      <c r="G110" s="138" t="s">
        <v>2969</v>
      </c>
      <c r="H110" s="138"/>
    </row>
    <row r="111" spans="1:8">
      <c r="A111" s="155" t="s">
        <v>3022</v>
      </c>
      <c r="B111" s="138" t="s">
        <v>3023</v>
      </c>
      <c r="C111" s="516">
        <v>-2929772.73</v>
      </c>
      <c r="D111" s="520">
        <v>-2841261.92</v>
      </c>
      <c r="E111" s="520">
        <f t="shared" si="3"/>
        <v>88510.810000000056</v>
      </c>
      <c r="F111" s="138" t="s">
        <v>2866</v>
      </c>
      <c r="G111" s="138" t="s">
        <v>2969</v>
      </c>
      <c r="H111" s="138"/>
    </row>
    <row r="112" spans="1:8">
      <c r="A112" s="155" t="s">
        <v>3024</v>
      </c>
      <c r="B112" s="138" t="s">
        <v>3025</v>
      </c>
      <c r="C112" s="516">
        <v>-2660233.73</v>
      </c>
      <c r="D112" s="520">
        <v>-2783348.3</v>
      </c>
      <c r="E112" s="520">
        <f t="shared" si="3"/>
        <v>-123114.56999999983</v>
      </c>
      <c r="F112" s="138" t="s">
        <v>2866</v>
      </c>
      <c r="G112" s="138" t="s">
        <v>2969</v>
      </c>
      <c r="H112" s="138"/>
    </row>
    <row r="113" spans="1:8">
      <c r="A113" s="155" t="s">
        <v>3026</v>
      </c>
      <c r="B113" s="138" t="s">
        <v>3027</v>
      </c>
      <c r="C113" s="516">
        <v>-874243.4</v>
      </c>
      <c r="D113" s="520">
        <v>-852178.76</v>
      </c>
      <c r="E113" s="520">
        <f t="shared" si="3"/>
        <v>22064.640000000014</v>
      </c>
      <c r="F113" s="138" t="s">
        <v>2866</v>
      </c>
      <c r="G113" s="138" t="s">
        <v>2969</v>
      </c>
      <c r="H113" s="138"/>
    </row>
    <row r="114" spans="1:8">
      <c r="A114" s="155" t="s">
        <v>3028</v>
      </c>
      <c r="B114" s="138" t="s">
        <v>3029</v>
      </c>
      <c r="C114" s="516">
        <v>-8252835.3899999997</v>
      </c>
      <c r="D114" s="520">
        <v>-9369808.7300000004</v>
      </c>
      <c r="E114" s="520">
        <f t="shared" si="3"/>
        <v>-1116973.3400000008</v>
      </c>
      <c r="F114" s="138" t="s">
        <v>2866</v>
      </c>
      <c r="G114" s="138" t="s">
        <v>2969</v>
      </c>
      <c r="H114" s="138"/>
    </row>
    <row r="115" spans="1:8">
      <c r="A115" s="155" t="s">
        <v>3030</v>
      </c>
      <c r="B115" s="138" t="s">
        <v>3031</v>
      </c>
      <c r="C115" s="516">
        <v>-1519820.75</v>
      </c>
      <c r="D115" s="520">
        <v>-1520130.83</v>
      </c>
      <c r="E115" s="520">
        <f t="shared" si="3"/>
        <v>-310.08000000007451</v>
      </c>
      <c r="F115" s="138" t="s">
        <v>2866</v>
      </c>
      <c r="G115" s="138" t="s">
        <v>2969</v>
      </c>
      <c r="H115" s="138"/>
    </row>
    <row r="116" spans="1:8">
      <c r="A116" s="155" t="s">
        <v>3032</v>
      </c>
      <c r="B116" s="138" t="s">
        <v>3033</v>
      </c>
      <c r="C116" s="516">
        <v>-5401259.5999999996</v>
      </c>
      <c r="D116" s="520">
        <v>-5850160.0899999999</v>
      </c>
      <c r="E116" s="520">
        <f t="shared" si="3"/>
        <v>-448900.49000000022</v>
      </c>
      <c r="F116" s="138" t="s">
        <v>2866</v>
      </c>
      <c r="G116" s="138" t="s">
        <v>2969</v>
      </c>
      <c r="H116" s="138"/>
    </row>
    <row r="117" spans="1:8">
      <c r="A117" s="155" t="s">
        <v>3034</v>
      </c>
      <c r="B117" s="138" t="s">
        <v>3035</v>
      </c>
      <c r="C117" s="516">
        <v>-1503081.39</v>
      </c>
      <c r="D117" s="520">
        <v>-1466105.75</v>
      </c>
      <c r="E117" s="520">
        <f t="shared" si="3"/>
        <v>36975.639999999898</v>
      </c>
      <c r="F117" s="138" t="s">
        <v>2866</v>
      </c>
      <c r="G117" s="138" t="s">
        <v>2969</v>
      </c>
      <c r="H117" s="138"/>
    </row>
    <row r="118" spans="1:8">
      <c r="A118" s="155" t="s">
        <v>3036</v>
      </c>
      <c r="B118" s="138" t="s">
        <v>3037</v>
      </c>
      <c r="C118" s="516">
        <v>-626375.42000000004</v>
      </c>
      <c r="D118" s="520">
        <v>-736138.77</v>
      </c>
      <c r="E118" s="520">
        <f t="shared" si="3"/>
        <v>-109763.34999999998</v>
      </c>
      <c r="F118" s="138" t="s">
        <v>2866</v>
      </c>
      <c r="G118" s="138" t="s">
        <v>2969</v>
      </c>
      <c r="H118" s="138"/>
    </row>
    <row r="119" spans="1:8">
      <c r="A119" s="155" t="s">
        <v>3038</v>
      </c>
      <c r="B119" s="138" t="s">
        <v>3039</v>
      </c>
      <c r="C119" s="516">
        <v>-253034.7</v>
      </c>
      <c r="D119" s="520">
        <v>-253316.07</v>
      </c>
      <c r="E119" s="520">
        <f t="shared" si="3"/>
        <v>-281.36999999999534</v>
      </c>
      <c r="F119" s="138" t="s">
        <v>2866</v>
      </c>
      <c r="G119" s="138" t="s">
        <v>2969</v>
      </c>
      <c r="H119" s="138"/>
    </row>
    <row r="120" spans="1:8">
      <c r="A120" s="155" t="s">
        <v>3040</v>
      </c>
      <c r="B120" s="138" t="s">
        <v>3041</v>
      </c>
      <c r="C120" s="516">
        <v>-1274047.79</v>
      </c>
      <c r="D120" s="520">
        <v>-1865005.92</v>
      </c>
      <c r="E120" s="520">
        <f t="shared" si="3"/>
        <v>-590958.12999999989</v>
      </c>
      <c r="F120" s="138" t="s">
        <v>2866</v>
      </c>
      <c r="G120" s="138" t="s">
        <v>2969</v>
      </c>
      <c r="H120" s="138"/>
    </row>
    <row r="121" spans="1:8">
      <c r="A121" s="155" t="s">
        <v>3042</v>
      </c>
      <c r="B121" s="138" t="s">
        <v>3043</v>
      </c>
      <c r="C121" s="516">
        <v>-235060.1</v>
      </c>
      <c r="D121" s="520">
        <v>-209535.05</v>
      </c>
      <c r="E121" s="520">
        <f t="shared" si="3"/>
        <v>25525.050000000017</v>
      </c>
      <c r="F121" s="138" t="s">
        <v>2866</v>
      </c>
      <c r="G121" s="138" t="s">
        <v>2969</v>
      </c>
      <c r="H121" s="138"/>
    </row>
    <row r="122" spans="1:8">
      <c r="A122" s="155" t="s">
        <v>3044</v>
      </c>
      <c r="B122" s="138" t="s">
        <v>3045</v>
      </c>
      <c r="C122" s="516">
        <v>-26622962.609999999</v>
      </c>
      <c r="D122" s="520">
        <v>-34095334.920000002</v>
      </c>
      <c r="E122" s="520">
        <f t="shared" si="3"/>
        <v>-7472372.3100000024</v>
      </c>
      <c r="F122" s="138" t="s">
        <v>2866</v>
      </c>
      <c r="G122" s="138" t="s">
        <v>2969</v>
      </c>
      <c r="H122" s="138"/>
    </row>
    <row r="123" spans="1:8">
      <c r="A123" s="155" t="s">
        <v>3046</v>
      </c>
      <c r="B123" s="138" t="s">
        <v>3047</v>
      </c>
      <c r="C123" s="516">
        <v>-9045000.1199999992</v>
      </c>
      <c r="D123" s="520">
        <v>-8611820.9000000004</v>
      </c>
      <c r="E123" s="520">
        <f t="shared" si="3"/>
        <v>433179.21999999881</v>
      </c>
      <c r="F123" s="138" t="s">
        <v>2866</v>
      </c>
      <c r="G123" s="138" t="s">
        <v>2969</v>
      </c>
      <c r="H123" s="138"/>
    </row>
    <row r="124" spans="1:8">
      <c r="A124" s="155" t="s">
        <v>3048</v>
      </c>
      <c r="B124" s="138" t="s">
        <v>3049</v>
      </c>
      <c r="C124" s="516">
        <v>-3513036.7</v>
      </c>
      <c r="D124" s="520">
        <v>-4008957.62</v>
      </c>
      <c r="E124" s="520">
        <f t="shared" si="3"/>
        <v>-495920.91999999993</v>
      </c>
      <c r="F124" s="138" t="s">
        <v>2866</v>
      </c>
      <c r="G124" s="138" t="s">
        <v>2969</v>
      </c>
      <c r="H124" s="138"/>
    </row>
    <row r="125" spans="1:8">
      <c r="A125" s="155" t="s">
        <v>3050</v>
      </c>
      <c r="B125" s="138" t="s">
        <v>3051</v>
      </c>
      <c r="C125" s="516">
        <v>-5327249.93</v>
      </c>
      <c r="D125" s="520">
        <v>-4478214.8899999997</v>
      </c>
      <c r="E125" s="520">
        <f t="shared" si="3"/>
        <v>849035.04</v>
      </c>
      <c r="F125" s="138" t="s">
        <v>2866</v>
      </c>
      <c r="G125" s="138" t="s">
        <v>2969</v>
      </c>
      <c r="H125" s="138"/>
    </row>
    <row r="126" spans="1:8">
      <c r="A126" s="155" t="s">
        <v>3052</v>
      </c>
      <c r="B126" s="138" t="s">
        <v>3053</v>
      </c>
      <c r="C126" s="516">
        <v>-2123197</v>
      </c>
      <c r="D126" s="520">
        <v>-1384913.46</v>
      </c>
      <c r="E126" s="520">
        <f t="shared" si="3"/>
        <v>738283.54</v>
      </c>
      <c r="F126" s="138" t="s">
        <v>2866</v>
      </c>
      <c r="G126" s="138" t="s">
        <v>2969</v>
      </c>
      <c r="H126" s="138"/>
    </row>
    <row r="127" spans="1:8">
      <c r="A127" s="155" t="s">
        <v>3054</v>
      </c>
      <c r="B127" s="138" t="s">
        <v>3055</v>
      </c>
      <c r="C127" s="516">
        <v>-653027.64</v>
      </c>
      <c r="D127" s="520">
        <v>-485498.07</v>
      </c>
      <c r="E127" s="520">
        <f t="shared" si="3"/>
        <v>167529.57</v>
      </c>
      <c r="F127" s="138" t="s">
        <v>2866</v>
      </c>
      <c r="G127" s="138" t="s">
        <v>2969</v>
      </c>
      <c r="H127" s="138"/>
    </row>
    <row r="128" spans="1:8">
      <c r="A128" s="168"/>
      <c r="B128" s="168" t="s">
        <v>237</v>
      </c>
      <c r="C128" s="517">
        <f>SUM(C96:C127)</f>
        <v>-206116467.98999989</v>
      </c>
      <c r="D128" s="517">
        <f>SUM(D96:D127)</f>
        <v>-221560757.23000002</v>
      </c>
      <c r="E128" s="517">
        <f>SUM(E96:E127)</f>
        <v>-15444289.240000002</v>
      </c>
      <c r="F128" s="140"/>
      <c r="G128" s="140"/>
      <c r="H128" s="140"/>
    </row>
    <row r="131" spans="1:8">
      <c r="A131" s="10" t="s">
        <v>218</v>
      </c>
      <c r="B131" s="10"/>
      <c r="C131" s="513"/>
      <c r="D131" s="513"/>
      <c r="E131" s="513"/>
      <c r="G131" s="53" t="s">
        <v>74</v>
      </c>
    </row>
    <row r="132" spans="1:8">
      <c r="A132" s="44"/>
      <c r="B132" s="44"/>
      <c r="C132" s="519"/>
    </row>
    <row r="133" spans="1:8" ht="27.95" customHeight="1">
      <c r="A133" s="15" t="s">
        <v>46</v>
      </c>
      <c r="B133" s="16" t="s">
        <v>47</v>
      </c>
      <c r="C133" s="515" t="s">
        <v>75</v>
      </c>
      <c r="D133" s="515" t="s">
        <v>76</v>
      </c>
      <c r="E133" s="515" t="s">
        <v>77</v>
      </c>
      <c r="F133" s="58" t="s">
        <v>78</v>
      </c>
      <c r="G133" s="58" t="s">
        <v>242</v>
      </c>
      <c r="H133" s="58" t="s">
        <v>243</v>
      </c>
    </row>
    <row r="134" spans="1:8">
      <c r="A134" s="155"/>
      <c r="B134" s="138"/>
      <c r="C134" s="516"/>
      <c r="D134" s="520"/>
      <c r="E134" s="520"/>
      <c r="F134" s="138"/>
      <c r="G134" s="138"/>
      <c r="H134" s="138"/>
    </row>
    <row r="135" spans="1:8">
      <c r="A135" s="168"/>
      <c r="B135" s="168" t="s">
        <v>236</v>
      </c>
      <c r="C135" s="517">
        <f>SUM(C134:C134)</f>
        <v>0</v>
      </c>
      <c r="D135" s="517">
        <f>SUM(D134:D134)</f>
        <v>0</v>
      </c>
      <c r="E135" s="517">
        <f>SUM(E134:E134)</f>
        <v>0</v>
      </c>
      <c r="F135" s="140"/>
      <c r="G135" s="140"/>
      <c r="H135" s="140"/>
    </row>
  </sheetData>
  <dataValidations count="8">
    <dataValidation allowBlank="1" showInputMessage="1" showErrorMessage="1" prompt="Importe final del periodo que corresponde la información financiera trimestral que se presenta." sqref="D7 D33 D71 D79 D95 D133"/>
    <dataValidation allowBlank="1" showInputMessage="1" showErrorMessage="1" prompt="Saldo al 31 de diciembre del año anterior del ejercio que se presenta." sqref="C7 C33 C71 C79 C95 C133"/>
    <dataValidation allowBlank="1" showInputMessage="1" showErrorMessage="1" prompt="Corresponde al número de la cuenta de acuerdo al Plan de Cuentas emitido por el CONAC (DOF 23/12/2015)." sqref="A7 A33 A71 A79 A95 A133"/>
    <dataValidation allowBlank="1" showInputMessage="1" showErrorMessage="1" prompt="Indicar la tasa de aplicación." sqref="H71 H79 H95 H133"/>
    <dataValidation allowBlank="1" showInputMessage="1" showErrorMessage="1" prompt="Indicar el método de depreciación." sqref="G71 G79 G95 G133"/>
    <dataValidation allowBlank="1" showInputMessage="1" showErrorMessage="1" prompt="Corresponde al nombre o descripción de la cuenta de acuerdo al Plan de Cuentas emitido por el CONAC." sqref="B7 B33 B71 B79 B95 B133"/>
    <dataValidation allowBlank="1" showInputMessage="1" showErrorMessage="1" prompt="Diferencia entre el saldo final y el inicial presentados." sqref="E7 E33 E71 E79 E95 E133"/>
    <dataValidation allowBlank="1" showInputMessage="1" showErrorMessage="1" prompt="Criterio para la aplicación de depreciación: anual, mensual, trimestral, etc." sqref="F7 F33 F133 F79 F95 F71"/>
  </dataValidations>
  <pageMargins left="0.7" right="0.7" top="0.75" bottom="0.75" header="0.3" footer="0.3"/>
  <pageSetup scale="5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opLeftCell="A10" zoomScaleNormal="100" zoomScaleSheetLayoutView="100" workbookViewId="0">
      <selection activeCell="C26" sqref="C26"/>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ht="11.25" customHeight="1">
      <c r="A1" s="3" t="s">
        <v>43</v>
      </c>
      <c r="B1" s="3"/>
      <c r="C1" s="4"/>
      <c r="D1" s="4"/>
      <c r="E1" s="4"/>
      <c r="F1" s="7"/>
    </row>
    <row r="2" spans="1:6" ht="11.25" customHeight="1">
      <c r="A2" s="3" t="s">
        <v>199</v>
      </c>
      <c r="B2" s="3"/>
      <c r="C2" s="4"/>
      <c r="D2" s="4"/>
      <c r="E2" s="4"/>
    </row>
    <row r="3" spans="1:6" ht="11.25" customHeight="1">
      <c r="A3" s="3"/>
      <c r="B3" s="3"/>
      <c r="C3" s="4"/>
      <c r="D3" s="4"/>
      <c r="E3" s="4"/>
    </row>
    <row r="4" spans="1:6" ht="11.25" customHeight="1"/>
    <row r="5" spans="1:6" ht="11.25" customHeight="1">
      <c r="A5" s="61" t="s">
        <v>144</v>
      </c>
      <c r="B5" s="61"/>
      <c r="C5" s="62"/>
      <c r="D5" s="62"/>
      <c r="E5" s="62"/>
      <c r="F5" s="366" t="s">
        <v>80</v>
      </c>
    </row>
    <row r="6" spans="1:6" s="19" customFormat="1">
      <c r="A6" s="63"/>
      <c r="B6" s="63"/>
      <c r="C6" s="62"/>
      <c r="D6" s="62"/>
      <c r="E6" s="62"/>
    </row>
    <row r="7" spans="1:6" ht="15" customHeight="1">
      <c r="A7" s="15" t="s">
        <v>46</v>
      </c>
      <c r="B7" s="16" t="s">
        <v>47</v>
      </c>
      <c r="C7" s="57" t="s">
        <v>75</v>
      </c>
      <c r="D7" s="57" t="s">
        <v>76</v>
      </c>
      <c r="E7" s="57" t="s">
        <v>77</v>
      </c>
      <c r="F7" s="58" t="s">
        <v>78</v>
      </c>
    </row>
    <row r="8" spans="1:6">
      <c r="A8" s="171" t="s">
        <v>3056</v>
      </c>
      <c r="B8" s="171" t="s">
        <v>840</v>
      </c>
      <c r="C8" s="132">
        <v>15476267.460000001</v>
      </c>
      <c r="D8" s="174">
        <v>17322206.690000001</v>
      </c>
      <c r="E8" s="174">
        <f>+D8-C8</f>
        <v>1845939.2300000004</v>
      </c>
      <c r="F8" s="137" t="s">
        <v>3057</v>
      </c>
    </row>
    <row r="9" spans="1:6">
      <c r="A9" s="171" t="s">
        <v>3058</v>
      </c>
      <c r="B9" s="171" t="s">
        <v>3059</v>
      </c>
      <c r="C9" s="132">
        <v>263086.94</v>
      </c>
      <c r="D9" s="174">
        <v>263086.94</v>
      </c>
      <c r="E9" s="174">
        <f t="shared" ref="E9:E13" si="0">+D9-C9</f>
        <v>0</v>
      </c>
      <c r="F9" s="137" t="s">
        <v>3057</v>
      </c>
    </row>
    <row r="10" spans="1:6">
      <c r="A10" s="171" t="s">
        <v>3060</v>
      </c>
      <c r="B10" s="171" t="s">
        <v>3061</v>
      </c>
      <c r="C10" s="132">
        <v>89114.97</v>
      </c>
      <c r="D10" s="174">
        <v>89114.97</v>
      </c>
      <c r="E10" s="174">
        <f t="shared" si="0"/>
        <v>0</v>
      </c>
      <c r="F10" s="137" t="s">
        <v>3057</v>
      </c>
    </row>
    <row r="11" spans="1:6">
      <c r="A11" s="171" t="s">
        <v>3062</v>
      </c>
      <c r="B11" s="171" t="s">
        <v>500</v>
      </c>
      <c r="C11" s="132">
        <v>23975926.890000001</v>
      </c>
      <c r="D11" s="174">
        <v>29735944.190000001</v>
      </c>
      <c r="E11" s="174">
        <f t="shared" si="0"/>
        <v>5760017.3000000007</v>
      </c>
      <c r="F11" s="137" t="s">
        <v>3057</v>
      </c>
    </row>
    <row r="12" spans="1:6">
      <c r="A12" s="171" t="s">
        <v>3063</v>
      </c>
      <c r="B12" s="171" t="s">
        <v>3064</v>
      </c>
      <c r="C12" s="132">
        <v>1538.02</v>
      </c>
      <c r="D12" s="174">
        <v>1538.02</v>
      </c>
      <c r="E12" s="174">
        <f t="shared" si="0"/>
        <v>0</v>
      </c>
      <c r="F12" s="137" t="s">
        <v>3057</v>
      </c>
    </row>
    <row r="13" spans="1:6">
      <c r="A13" s="171" t="s">
        <v>3065</v>
      </c>
      <c r="B13" s="171" t="s">
        <v>3066</v>
      </c>
      <c r="C13" s="132">
        <v>415069</v>
      </c>
      <c r="D13" s="174">
        <v>415069</v>
      </c>
      <c r="E13" s="174">
        <f t="shared" si="0"/>
        <v>0</v>
      </c>
      <c r="F13" s="137" t="s">
        <v>3057</v>
      </c>
    </row>
    <row r="14" spans="1:6">
      <c r="A14" s="168"/>
      <c r="B14" s="168" t="s">
        <v>238</v>
      </c>
      <c r="C14" s="140">
        <f>SUM(C8:C13)</f>
        <v>40221003.280000009</v>
      </c>
      <c r="D14" s="140">
        <f>SUM(D8:D13)</f>
        <v>47826959.81000001</v>
      </c>
      <c r="E14" s="140">
        <f>SUM(E8:E13)</f>
        <v>7605956.5300000012</v>
      </c>
      <c r="F14" s="168"/>
    </row>
    <row r="15" spans="1:6">
      <c r="A15" s="154"/>
      <c r="B15" s="154"/>
      <c r="C15" s="162"/>
      <c r="D15" s="162"/>
      <c r="E15" s="162"/>
      <c r="F15" s="154"/>
    </row>
    <row r="16" spans="1:6">
      <c r="A16" s="154"/>
      <c r="B16" s="154"/>
      <c r="C16" s="162"/>
      <c r="D16" s="162"/>
      <c r="E16" s="162"/>
      <c r="F16" s="154"/>
    </row>
    <row r="17" spans="1:6" ht="11.25" customHeight="1">
      <c r="A17" s="64" t="s">
        <v>219</v>
      </c>
      <c r="B17" s="65"/>
      <c r="C17" s="62"/>
      <c r="D17" s="62"/>
      <c r="E17" s="62"/>
      <c r="F17" s="366" t="s">
        <v>80</v>
      </c>
    </row>
    <row r="18" spans="1:6">
      <c r="A18" s="272"/>
      <c r="B18" s="272"/>
      <c r="C18" s="66"/>
      <c r="D18" s="66"/>
      <c r="E18" s="66"/>
    </row>
    <row r="19" spans="1:6" ht="15" customHeight="1">
      <c r="A19" s="15" t="s">
        <v>46</v>
      </c>
      <c r="B19" s="16" t="s">
        <v>47</v>
      </c>
      <c r="C19" s="57" t="s">
        <v>75</v>
      </c>
      <c r="D19" s="57" t="s">
        <v>76</v>
      </c>
      <c r="E19" s="57" t="s">
        <v>77</v>
      </c>
      <c r="F19" s="58" t="s">
        <v>78</v>
      </c>
    </row>
    <row r="20" spans="1:6" ht="11.25" customHeight="1">
      <c r="A20" s="155" t="s">
        <v>3067</v>
      </c>
      <c r="B20" s="171" t="s">
        <v>3068</v>
      </c>
      <c r="C20" s="132">
        <v>-15149860.439999999</v>
      </c>
      <c r="D20" s="132">
        <v>-15703108.09</v>
      </c>
      <c r="E20" s="132">
        <f>+D20-C20</f>
        <v>-553247.65000000037</v>
      </c>
      <c r="F20" s="137" t="s">
        <v>3069</v>
      </c>
    </row>
    <row r="21" spans="1:6" ht="11.25" customHeight="1">
      <c r="A21" s="155" t="s">
        <v>3070</v>
      </c>
      <c r="B21" s="171" t="s">
        <v>3071</v>
      </c>
      <c r="C21" s="132">
        <v>-263086.94</v>
      </c>
      <c r="D21" s="132">
        <v>-263086.94</v>
      </c>
      <c r="E21" s="132">
        <f t="shared" ref="E21:E24" si="1">+D21-C21</f>
        <v>0</v>
      </c>
      <c r="F21" s="137" t="s">
        <v>3069</v>
      </c>
    </row>
    <row r="22" spans="1:6" ht="11.25" customHeight="1">
      <c r="A22" s="155" t="s">
        <v>3072</v>
      </c>
      <c r="B22" s="171" t="s">
        <v>3073</v>
      </c>
      <c r="C22" s="132">
        <v>-15353651.08</v>
      </c>
      <c r="D22" s="132">
        <v>-16657179.279999999</v>
      </c>
      <c r="E22" s="132">
        <f t="shared" si="1"/>
        <v>-1303528.1999999993</v>
      </c>
      <c r="F22" s="137" t="s">
        <v>3069</v>
      </c>
    </row>
    <row r="23" spans="1:6" ht="11.25" customHeight="1">
      <c r="A23" s="155" t="s">
        <v>3074</v>
      </c>
      <c r="B23" s="171" t="s">
        <v>3075</v>
      </c>
      <c r="C23" s="132">
        <v>-1538.02</v>
      </c>
      <c r="D23" s="132">
        <v>-1538.02</v>
      </c>
      <c r="E23" s="132">
        <f t="shared" si="1"/>
        <v>0</v>
      </c>
      <c r="F23" s="137" t="s">
        <v>3069</v>
      </c>
    </row>
    <row r="24" spans="1:6" ht="11.25" customHeight="1">
      <c r="A24" s="155" t="s">
        <v>3076</v>
      </c>
      <c r="B24" s="171" t="s">
        <v>3077</v>
      </c>
      <c r="C24" s="132">
        <v>-23998.34</v>
      </c>
      <c r="D24" s="132">
        <v>-23998.34</v>
      </c>
      <c r="E24" s="132">
        <f t="shared" si="1"/>
        <v>0</v>
      </c>
      <c r="F24" s="137" t="s">
        <v>3069</v>
      </c>
    </row>
    <row r="25" spans="1:6">
      <c r="A25" s="168"/>
      <c r="B25" s="168" t="s">
        <v>239</v>
      </c>
      <c r="C25" s="140">
        <f>SUM(C20:C24)</f>
        <v>-30792134.82</v>
      </c>
      <c r="D25" s="140">
        <f>SUM(D20:D24)</f>
        <v>-32648910.669999998</v>
      </c>
      <c r="E25" s="140">
        <f>SUM(E20:E24)</f>
        <v>-1856775.8499999996</v>
      </c>
      <c r="F25" s="168"/>
    </row>
    <row r="26" spans="1:6">
      <c r="A26" s="154"/>
      <c r="B26" s="154"/>
      <c r="C26" s="162"/>
      <c r="D26" s="162"/>
      <c r="E26" s="162"/>
      <c r="F26" s="154"/>
    </row>
    <row r="27" spans="1:6">
      <c r="A27" s="154"/>
      <c r="B27" s="154"/>
      <c r="C27" s="162"/>
      <c r="D27" s="162"/>
      <c r="E27" s="162"/>
      <c r="F27" s="154"/>
    </row>
    <row r="28" spans="1:6" ht="11.25" customHeight="1">
      <c r="A28" s="65" t="s">
        <v>152</v>
      </c>
      <c r="B28" s="154"/>
      <c r="C28" s="67"/>
      <c r="D28" s="67"/>
      <c r="E28" s="52"/>
      <c r="F28" s="53" t="s">
        <v>81</v>
      </c>
    </row>
    <row r="29" spans="1:6">
      <c r="A29" s="44"/>
      <c r="B29" s="44"/>
      <c r="C29" s="22"/>
    </row>
    <row r="30" spans="1:6" ht="15" customHeight="1">
      <c r="A30" s="15" t="s">
        <v>46</v>
      </c>
      <c r="B30" s="16" t="s">
        <v>47</v>
      </c>
      <c r="C30" s="57" t="s">
        <v>75</v>
      </c>
      <c r="D30" s="57" t="s">
        <v>76</v>
      </c>
      <c r="E30" s="57" t="s">
        <v>77</v>
      </c>
      <c r="F30" s="58" t="s">
        <v>78</v>
      </c>
    </row>
    <row r="31" spans="1:6">
      <c r="A31" s="171" t="s">
        <v>3078</v>
      </c>
      <c r="B31" s="171" t="s">
        <v>3079</v>
      </c>
      <c r="C31" s="132">
        <v>12711813.68</v>
      </c>
      <c r="D31" s="174">
        <v>11172992.26</v>
      </c>
      <c r="E31" s="174">
        <f>+D31-C31</f>
        <v>-1538821.42</v>
      </c>
      <c r="F31" s="137" t="s">
        <v>3069</v>
      </c>
    </row>
    <row r="32" spans="1:6">
      <c r="A32" s="171" t="s">
        <v>3080</v>
      </c>
      <c r="B32" s="171" t="s">
        <v>3081</v>
      </c>
      <c r="C32" s="132">
        <v>217430.02</v>
      </c>
      <c r="D32" s="174">
        <v>217430.02</v>
      </c>
      <c r="E32" s="174">
        <f>+D32-C32</f>
        <v>0</v>
      </c>
      <c r="F32" s="137" t="s">
        <v>3069</v>
      </c>
    </row>
    <row r="33" spans="1:6">
      <c r="A33" s="175"/>
      <c r="B33" s="175" t="s">
        <v>240</v>
      </c>
      <c r="C33" s="176">
        <f>SUM(C31:C32)</f>
        <v>12929243.699999999</v>
      </c>
      <c r="D33" s="176">
        <f>SUM(D31:D32)</f>
        <v>11390422.279999999</v>
      </c>
      <c r="E33" s="176">
        <f>SUM(E31:E32)</f>
        <v>-1538821.42</v>
      </c>
      <c r="F33" s="176"/>
    </row>
    <row r="34" spans="1:6">
      <c r="A34" s="147"/>
      <c r="B34" s="148"/>
      <c r="C34" s="149"/>
      <c r="D34" s="149"/>
      <c r="E34" s="149"/>
      <c r="F34" s="148"/>
    </row>
  </sheetData>
  <dataValidations count="6">
    <dataValidation allowBlank="1" showInputMessage="1" showErrorMessage="1" prompt="Importe final del periodo que corresponde la información financiera trimestral que se presenta." sqref="D7 D19 D30"/>
    <dataValidation allowBlank="1" showInputMessage="1" showErrorMessage="1" prompt="Saldo al 31 de diciembre del año anterior del ejercio que se presenta." sqref="C7 C19 C30"/>
    <dataValidation allowBlank="1" showInputMessage="1" showErrorMessage="1" prompt="Corresponde al número de la cuenta de acuerdo al Plan de Cuentas emitido por el CONAC (DOF 23/12/2015)." sqref="A7 A19 A30"/>
    <dataValidation allowBlank="1" showInputMessage="1" showErrorMessage="1" prompt="Indicar el medio como se está amortizando el intangible, por tiempo, por uso." sqref="F7 F30 F19"/>
    <dataValidation allowBlank="1" showInputMessage="1" showErrorMessage="1" prompt="Diferencia entre el saldo final y el inicial presentados." sqref="E7 E30 E19"/>
    <dataValidation allowBlank="1" showInputMessage="1" showErrorMessage="1" prompt="Corresponde al nombre o descripción de la cuenta de acuerdo al Plan de Cuentas emitido por el CONAC." sqref="B7 B30 B19"/>
  </dataValidations>
  <pageMargins left="0.70866141732283472" right="0.70866141732283472" top="0.74803149606299213" bottom="0.74803149606299213" header="0.31496062992125984" footer="0.31496062992125984"/>
  <pageSetup scale="6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C26" sqref="C26"/>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83</v>
      </c>
      <c r="B5" s="70"/>
      <c r="C5" s="274"/>
      <c r="D5" s="274"/>
      <c r="E5" s="63"/>
      <c r="F5" s="63"/>
      <c r="G5" s="63"/>
      <c r="H5" s="366" t="s">
        <v>82</v>
      </c>
    </row>
    <row r="6" spans="1:17">
      <c r="J6" s="1014"/>
      <c r="K6" s="1014"/>
      <c r="L6" s="1014"/>
      <c r="M6" s="1014"/>
      <c r="N6" s="1014"/>
      <c r="O6" s="1014"/>
      <c r="P6" s="1014"/>
      <c r="Q6" s="1014"/>
    </row>
    <row r="7" spans="1:17">
      <c r="A7" s="3" t="s">
        <v>84</v>
      </c>
    </row>
    <row r="8" spans="1:17" ht="89.25" customHeight="1">
      <c r="A8" s="1044"/>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zoomScaleSheetLayoutView="100" workbookViewId="0">
      <selection activeCell="C26" sqref="C26"/>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c r="A8" s="172" t="s">
        <v>3082</v>
      </c>
      <c r="B8" s="172" t="s">
        <v>660</v>
      </c>
      <c r="C8" s="523">
        <v>3195978.77</v>
      </c>
      <c r="D8" s="177"/>
    </row>
    <row r="9" spans="1:4">
      <c r="A9" s="172" t="s">
        <v>3083</v>
      </c>
      <c r="B9" s="172" t="s">
        <v>3084</v>
      </c>
      <c r="C9" s="523">
        <v>1800</v>
      </c>
      <c r="D9" s="177"/>
    </row>
    <row r="10" spans="1:4">
      <c r="A10" s="172" t="s">
        <v>3085</v>
      </c>
      <c r="B10" s="172" t="s">
        <v>3086</v>
      </c>
      <c r="C10" s="523">
        <v>3000</v>
      </c>
      <c r="D10" s="177"/>
    </row>
    <row r="11" spans="1:4">
      <c r="A11" s="152"/>
      <c r="B11" s="152" t="s">
        <v>245</v>
      </c>
      <c r="C11" s="144">
        <f>SUM(C8:C10)</f>
        <v>3200778.77</v>
      </c>
      <c r="D11" s="180"/>
    </row>
    <row r="14" spans="1:4" ht="11.25" customHeight="1">
      <c r="A14" s="61" t="s">
        <v>145</v>
      </c>
      <c r="B14" s="273"/>
      <c r="C14" s="73"/>
      <c r="D14" s="74" t="s">
        <v>86</v>
      </c>
    </row>
    <row r="15" spans="1:4">
      <c r="A15" s="75"/>
      <c r="B15" s="75"/>
      <c r="C15" s="76"/>
      <c r="D15" s="75"/>
    </row>
    <row r="16" spans="1:4" ht="15" customHeight="1">
      <c r="A16" s="15" t="s">
        <v>46</v>
      </c>
      <c r="B16" s="16" t="s">
        <v>47</v>
      </c>
      <c r="C16" s="17" t="s">
        <v>48</v>
      </c>
      <c r="D16" s="51" t="s">
        <v>59</v>
      </c>
    </row>
    <row r="17" spans="1:4">
      <c r="A17" s="172"/>
      <c r="B17" s="172"/>
      <c r="C17" s="162"/>
      <c r="D17" s="177"/>
    </row>
    <row r="18" spans="1:4">
      <c r="A18" s="172"/>
      <c r="B18" s="172"/>
      <c r="C18" s="178"/>
      <c r="D18" s="177"/>
    </row>
    <row r="19" spans="1:4">
      <c r="A19" s="172"/>
      <c r="B19" s="172"/>
      <c r="C19" s="178"/>
      <c r="D19" s="179"/>
    </row>
    <row r="20" spans="1:4">
      <c r="A20" s="152"/>
      <c r="B20" s="152" t="s">
        <v>241</v>
      </c>
      <c r="C20" s="144">
        <f>SUM(C17:C19)</f>
        <v>0</v>
      </c>
      <c r="D20" s="180"/>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7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Normal="100" zoomScaleSheetLayoutView="100" workbookViewId="0">
      <selection activeCell="C26" sqref="C26"/>
    </sheetView>
  </sheetViews>
  <sheetFormatPr baseColWidth="10" defaultColWidth="13.7109375" defaultRowHeight="11.25"/>
  <cols>
    <col min="1" max="1" width="20.7109375" style="274" customWidth="1"/>
    <col min="2" max="2" width="50.7109375" style="274" customWidth="1"/>
    <col min="3" max="3" width="17.7109375" style="9" customWidth="1"/>
    <col min="4" max="7" width="17.7109375" style="9" hidden="1" customWidth="1"/>
    <col min="8" max="8" width="17.7109375" style="274" customWidth="1"/>
    <col min="9" max="16384" width="13.7109375" style="274"/>
  </cols>
  <sheetData>
    <row r="1" spans="1:8" ht="11.25" customHeight="1">
      <c r="A1" s="3" t="s">
        <v>43</v>
      </c>
      <c r="B1" s="3"/>
      <c r="C1" s="4"/>
      <c r="D1" s="4"/>
      <c r="E1" s="4"/>
      <c r="F1" s="4"/>
      <c r="G1" s="4"/>
      <c r="H1" s="7"/>
    </row>
    <row r="2" spans="1:8">
      <c r="A2" s="3" t="s">
        <v>199</v>
      </c>
      <c r="B2" s="3"/>
      <c r="C2" s="4"/>
      <c r="D2" s="4"/>
      <c r="E2" s="4"/>
      <c r="F2" s="4"/>
      <c r="G2" s="4"/>
      <c r="H2" s="9"/>
    </row>
    <row r="3" spans="1:8">
      <c r="H3" s="9"/>
    </row>
    <row r="4" spans="1:8">
      <c r="H4" s="9"/>
    </row>
    <row r="5" spans="1:8" ht="11.25" customHeight="1">
      <c r="A5" s="10" t="s">
        <v>246</v>
      </c>
      <c r="B5" s="366"/>
      <c r="C5" s="78"/>
      <c r="D5" s="78"/>
      <c r="E5" s="78"/>
      <c r="F5" s="78"/>
      <c r="G5" s="78"/>
      <c r="H5" s="79" t="s">
        <v>87</v>
      </c>
    </row>
    <row r="6" spans="1:8">
      <c r="A6" s="272"/>
    </row>
    <row r="7" spans="1:8" ht="15" customHeight="1">
      <c r="A7" s="15" t="s">
        <v>46</v>
      </c>
      <c r="B7" s="16" t="s">
        <v>47</v>
      </c>
      <c r="C7" s="17" t="s">
        <v>48</v>
      </c>
      <c r="D7" s="39" t="s">
        <v>55</v>
      </c>
      <c r="E7" s="39" t="s">
        <v>56</v>
      </c>
      <c r="F7" s="39" t="s">
        <v>57</v>
      </c>
      <c r="G7" s="40" t="s">
        <v>58</v>
      </c>
      <c r="H7" s="16" t="s">
        <v>59</v>
      </c>
    </row>
    <row r="8" spans="1:8">
      <c r="A8" s="155" t="s">
        <v>3087</v>
      </c>
      <c r="B8" s="155" t="s">
        <v>3088</v>
      </c>
      <c r="C8" s="132">
        <v>5002.76</v>
      </c>
      <c r="D8" s="132"/>
      <c r="E8" s="132"/>
      <c r="F8" s="132"/>
      <c r="G8" s="132"/>
      <c r="H8" s="181"/>
    </row>
    <row r="9" spans="1:8">
      <c r="A9" s="155" t="s">
        <v>3089</v>
      </c>
      <c r="B9" s="155" t="s">
        <v>3090</v>
      </c>
      <c r="C9" s="132">
        <v>2614788.33</v>
      </c>
      <c r="D9" s="132"/>
      <c r="E9" s="132"/>
      <c r="F9" s="132"/>
      <c r="G9" s="132"/>
      <c r="H9" s="181"/>
    </row>
    <row r="10" spans="1:8">
      <c r="A10" s="155" t="s">
        <v>3091</v>
      </c>
      <c r="B10" s="155" t="s">
        <v>3092</v>
      </c>
      <c r="C10" s="132">
        <v>274833.94</v>
      </c>
      <c r="D10" s="132"/>
      <c r="E10" s="132"/>
      <c r="F10" s="132"/>
      <c r="G10" s="132"/>
      <c r="H10" s="181"/>
    </row>
    <row r="11" spans="1:8">
      <c r="A11" s="155" t="s">
        <v>3093</v>
      </c>
      <c r="B11" s="155" t="s">
        <v>3094</v>
      </c>
      <c r="C11" s="132">
        <v>54233062.340000004</v>
      </c>
      <c r="D11" s="132"/>
      <c r="E11" s="132"/>
      <c r="F11" s="132"/>
      <c r="G11" s="132"/>
      <c r="H11" s="181"/>
    </row>
    <row r="12" spans="1:8">
      <c r="A12" s="155" t="s">
        <v>3095</v>
      </c>
      <c r="B12" s="155" t="s">
        <v>3096</v>
      </c>
      <c r="C12" s="132">
        <v>22540401.559999999</v>
      </c>
      <c r="D12" s="132"/>
      <c r="E12" s="132"/>
      <c r="F12" s="132"/>
      <c r="G12" s="132"/>
      <c r="H12" s="181"/>
    </row>
    <row r="13" spans="1:8">
      <c r="A13" s="155" t="s">
        <v>3097</v>
      </c>
      <c r="B13" s="155" t="s">
        <v>3098</v>
      </c>
      <c r="C13" s="132">
        <v>2883956.61</v>
      </c>
      <c r="D13" s="132"/>
      <c r="E13" s="132"/>
      <c r="F13" s="132"/>
      <c r="G13" s="132"/>
      <c r="H13" s="181"/>
    </row>
    <row r="14" spans="1:8">
      <c r="A14" s="155" t="s">
        <v>3099</v>
      </c>
      <c r="B14" s="155" t="s">
        <v>3100</v>
      </c>
      <c r="C14" s="132">
        <v>912757.3</v>
      </c>
      <c r="D14" s="132"/>
      <c r="E14" s="132"/>
      <c r="F14" s="132"/>
      <c r="G14" s="132"/>
      <c r="H14" s="181"/>
    </row>
    <row r="15" spans="1:8">
      <c r="A15" s="155" t="s">
        <v>3101</v>
      </c>
      <c r="B15" s="155" t="s">
        <v>1831</v>
      </c>
      <c r="C15" s="132">
        <v>3186604.15</v>
      </c>
      <c r="D15" s="132"/>
      <c r="E15" s="132"/>
      <c r="F15" s="132"/>
      <c r="G15" s="132"/>
      <c r="H15" s="181"/>
    </row>
    <row r="16" spans="1:8">
      <c r="A16" s="155" t="s">
        <v>3102</v>
      </c>
      <c r="B16" s="155" t="s">
        <v>908</v>
      </c>
      <c r="C16" s="132">
        <v>1877780.46</v>
      </c>
      <c r="D16" s="132"/>
      <c r="E16" s="132"/>
      <c r="F16" s="132"/>
      <c r="G16" s="132"/>
      <c r="H16" s="181"/>
    </row>
    <row r="17" spans="1:8">
      <c r="A17" s="155" t="s">
        <v>3103</v>
      </c>
      <c r="B17" s="155" t="s">
        <v>3104</v>
      </c>
      <c r="C17" s="132">
        <v>751112.32</v>
      </c>
      <c r="D17" s="132"/>
      <c r="E17" s="132"/>
      <c r="F17" s="132"/>
      <c r="G17" s="132"/>
      <c r="H17" s="181"/>
    </row>
    <row r="18" spans="1:8">
      <c r="A18" s="155" t="s">
        <v>3105</v>
      </c>
      <c r="B18" s="155" t="s">
        <v>3106</v>
      </c>
      <c r="C18" s="132">
        <v>6537244</v>
      </c>
      <c r="D18" s="132"/>
      <c r="E18" s="132"/>
      <c r="F18" s="132"/>
      <c r="G18" s="132"/>
      <c r="H18" s="181"/>
    </row>
    <row r="19" spans="1:8">
      <c r="A19" s="155" t="s">
        <v>3107</v>
      </c>
      <c r="B19" s="155" t="s">
        <v>3108</v>
      </c>
      <c r="C19" s="132">
        <v>1968</v>
      </c>
      <c r="D19" s="132"/>
      <c r="E19" s="132"/>
      <c r="F19" s="132"/>
      <c r="G19" s="132"/>
      <c r="H19" s="181"/>
    </row>
    <row r="20" spans="1:8">
      <c r="A20" s="155" t="s">
        <v>3109</v>
      </c>
      <c r="B20" s="155" t="s">
        <v>3110</v>
      </c>
      <c r="C20" s="132">
        <v>829507</v>
      </c>
      <c r="D20" s="132"/>
      <c r="E20" s="132"/>
      <c r="F20" s="132"/>
      <c r="G20" s="132"/>
      <c r="H20" s="181"/>
    </row>
    <row r="21" spans="1:8">
      <c r="A21" s="155" t="s">
        <v>3111</v>
      </c>
      <c r="B21" s="155" t="s">
        <v>3112</v>
      </c>
      <c r="C21" s="132">
        <v>38265683.310000002</v>
      </c>
      <c r="D21" s="132"/>
      <c r="E21" s="132"/>
      <c r="F21" s="132"/>
      <c r="G21" s="132"/>
      <c r="H21" s="181"/>
    </row>
    <row r="22" spans="1:8">
      <c r="A22" s="155" t="s">
        <v>3113</v>
      </c>
      <c r="B22" s="155" t="s">
        <v>1831</v>
      </c>
      <c r="C22" s="132">
        <v>693028.74</v>
      </c>
      <c r="D22" s="132"/>
      <c r="E22" s="132"/>
      <c r="F22" s="132"/>
      <c r="G22" s="132"/>
      <c r="H22" s="181"/>
    </row>
    <row r="23" spans="1:8">
      <c r="A23" s="155" t="s">
        <v>3114</v>
      </c>
      <c r="B23" s="155" t="s">
        <v>1825</v>
      </c>
      <c r="C23" s="132">
        <v>3658390.1</v>
      </c>
      <c r="D23" s="132"/>
      <c r="E23" s="132"/>
      <c r="F23" s="132"/>
      <c r="G23" s="132"/>
      <c r="H23" s="181"/>
    </row>
    <row r="24" spans="1:8">
      <c r="A24" s="155" t="s">
        <v>3115</v>
      </c>
      <c r="B24" s="155" t="s">
        <v>3116</v>
      </c>
      <c r="C24" s="132">
        <v>35901.56</v>
      </c>
      <c r="D24" s="132"/>
      <c r="E24" s="132"/>
      <c r="F24" s="132"/>
      <c r="G24" s="132"/>
      <c r="H24" s="181"/>
    </row>
    <row r="25" spans="1:8">
      <c r="A25" s="155" t="s">
        <v>3117</v>
      </c>
      <c r="B25" s="155" t="s">
        <v>3118</v>
      </c>
      <c r="C25" s="132">
        <v>3731.39</v>
      </c>
      <c r="D25" s="132"/>
      <c r="E25" s="132"/>
      <c r="F25" s="132"/>
      <c r="G25" s="132"/>
      <c r="H25" s="181"/>
    </row>
    <row r="26" spans="1:8">
      <c r="A26" s="155" t="s">
        <v>3119</v>
      </c>
      <c r="B26" s="155" t="s">
        <v>3120</v>
      </c>
      <c r="C26" s="132">
        <v>4955.0600000000004</v>
      </c>
      <c r="D26" s="132"/>
      <c r="E26" s="132"/>
      <c r="F26" s="132"/>
      <c r="G26" s="132"/>
      <c r="H26" s="181"/>
    </row>
    <row r="27" spans="1:8">
      <c r="A27" s="155" t="s">
        <v>3121</v>
      </c>
      <c r="B27" s="155" t="s">
        <v>3122</v>
      </c>
      <c r="C27" s="132">
        <v>373.43</v>
      </c>
      <c r="D27" s="132"/>
      <c r="E27" s="132"/>
      <c r="F27" s="132"/>
      <c r="G27" s="132"/>
      <c r="H27" s="181"/>
    </row>
    <row r="28" spans="1:8">
      <c r="A28" s="155" t="s">
        <v>3123</v>
      </c>
      <c r="B28" s="155" t="s">
        <v>3124</v>
      </c>
      <c r="C28" s="132">
        <v>2640921.2799999998</v>
      </c>
      <c r="D28" s="132"/>
      <c r="E28" s="132"/>
      <c r="F28" s="132"/>
      <c r="G28" s="132"/>
      <c r="H28" s="181"/>
    </row>
    <row r="29" spans="1:8">
      <c r="A29" s="155" t="s">
        <v>3125</v>
      </c>
      <c r="B29" s="155" t="s">
        <v>3126</v>
      </c>
      <c r="C29" s="132">
        <v>289710.07</v>
      </c>
      <c r="D29" s="132"/>
      <c r="E29" s="132"/>
      <c r="F29" s="132"/>
      <c r="G29" s="132"/>
      <c r="H29" s="181"/>
    </row>
    <row r="30" spans="1:8">
      <c r="A30" s="155" t="s">
        <v>3127</v>
      </c>
      <c r="B30" s="155" t="s">
        <v>3128</v>
      </c>
      <c r="C30" s="132">
        <v>254991.18</v>
      </c>
      <c r="D30" s="132"/>
      <c r="E30" s="132"/>
      <c r="F30" s="132"/>
      <c r="G30" s="132"/>
      <c r="H30" s="181"/>
    </row>
    <row r="31" spans="1:8">
      <c r="A31" s="155" t="s">
        <v>3129</v>
      </c>
      <c r="B31" s="155" t="s">
        <v>3130</v>
      </c>
      <c r="C31" s="132">
        <v>118572.74</v>
      </c>
      <c r="D31" s="132"/>
      <c r="E31" s="132"/>
      <c r="F31" s="132"/>
      <c r="G31" s="132"/>
      <c r="H31" s="181"/>
    </row>
    <row r="32" spans="1:8">
      <c r="A32" s="155" t="s">
        <v>3131</v>
      </c>
      <c r="B32" s="155" t="s">
        <v>3132</v>
      </c>
      <c r="C32" s="132">
        <v>939514.97</v>
      </c>
      <c r="D32" s="132"/>
      <c r="E32" s="132"/>
      <c r="F32" s="132"/>
      <c r="G32" s="132"/>
      <c r="H32" s="181"/>
    </row>
    <row r="33" spans="1:8">
      <c r="A33" s="155" t="s">
        <v>3133</v>
      </c>
      <c r="B33" s="155" t="s">
        <v>3134</v>
      </c>
      <c r="C33" s="132">
        <v>409763.91</v>
      </c>
      <c r="D33" s="132"/>
      <c r="E33" s="132"/>
      <c r="F33" s="132"/>
      <c r="G33" s="132"/>
      <c r="H33" s="181"/>
    </row>
    <row r="34" spans="1:8">
      <c r="A34" s="155" t="s">
        <v>3135</v>
      </c>
      <c r="B34" s="155" t="s">
        <v>3136</v>
      </c>
      <c r="C34" s="132">
        <v>19281.02</v>
      </c>
      <c r="D34" s="132"/>
      <c r="E34" s="132"/>
      <c r="F34" s="132"/>
      <c r="G34" s="132"/>
      <c r="H34" s="181"/>
    </row>
    <row r="35" spans="1:8">
      <c r="A35" s="155" t="s">
        <v>3137</v>
      </c>
      <c r="B35" s="155" t="s">
        <v>3138</v>
      </c>
      <c r="C35" s="132">
        <v>184635.08</v>
      </c>
      <c r="D35" s="132"/>
      <c r="E35" s="132"/>
      <c r="F35" s="132"/>
      <c r="G35" s="132"/>
      <c r="H35" s="181"/>
    </row>
    <row r="36" spans="1:8">
      <c r="A36" s="155" t="s">
        <v>3139</v>
      </c>
      <c r="B36" s="155" t="s">
        <v>3140</v>
      </c>
      <c r="C36" s="132">
        <v>85127.56</v>
      </c>
      <c r="D36" s="132"/>
      <c r="E36" s="132"/>
      <c r="F36" s="132"/>
      <c r="G36" s="132"/>
      <c r="H36" s="181"/>
    </row>
    <row r="37" spans="1:8">
      <c r="A37" s="155" t="s">
        <v>3141</v>
      </c>
      <c r="B37" s="155" t="s">
        <v>3142</v>
      </c>
      <c r="C37" s="132">
        <v>-14133.82</v>
      </c>
      <c r="D37" s="132"/>
      <c r="E37" s="132"/>
      <c r="F37" s="132"/>
      <c r="G37" s="132"/>
      <c r="H37" s="181"/>
    </row>
    <row r="38" spans="1:8">
      <c r="A38" s="155" t="s">
        <v>3143</v>
      </c>
      <c r="B38" s="155" t="s">
        <v>3144</v>
      </c>
      <c r="C38" s="132">
        <v>351001.59</v>
      </c>
      <c r="D38" s="132"/>
      <c r="E38" s="132"/>
      <c r="F38" s="132"/>
      <c r="G38" s="132"/>
      <c r="H38" s="181"/>
    </row>
    <row r="39" spans="1:8">
      <c r="A39" s="155" t="s">
        <v>3145</v>
      </c>
      <c r="B39" s="155" t="s">
        <v>3146</v>
      </c>
      <c r="C39" s="132">
        <v>16567.23</v>
      </c>
      <c r="D39" s="132"/>
      <c r="E39" s="132"/>
      <c r="F39" s="132"/>
      <c r="G39" s="132"/>
      <c r="H39" s="181"/>
    </row>
    <row r="40" spans="1:8">
      <c r="A40" s="155" t="s">
        <v>3147</v>
      </c>
      <c r="B40" s="155" t="s">
        <v>3148</v>
      </c>
      <c r="C40" s="132">
        <v>610605.84</v>
      </c>
      <c r="D40" s="132"/>
      <c r="E40" s="132"/>
      <c r="F40" s="132"/>
      <c r="G40" s="132"/>
      <c r="H40" s="181"/>
    </row>
    <row r="41" spans="1:8">
      <c r="A41" s="155" t="s">
        <v>3149</v>
      </c>
      <c r="B41" s="155" t="s">
        <v>3150</v>
      </c>
      <c r="C41" s="132">
        <v>99400.74</v>
      </c>
      <c r="D41" s="132"/>
      <c r="E41" s="132"/>
      <c r="F41" s="132"/>
      <c r="G41" s="132"/>
      <c r="H41" s="181"/>
    </row>
    <row r="42" spans="1:8">
      <c r="A42" s="155" t="s">
        <v>3151</v>
      </c>
      <c r="B42" s="155" t="s">
        <v>3152</v>
      </c>
      <c r="C42" s="132">
        <v>2244669.91</v>
      </c>
      <c r="D42" s="132"/>
      <c r="E42" s="132"/>
      <c r="F42" s="132"/>
      <c r="G42" s="132"/>
      <c r="H42" s="181"/>
    </row>
    <row r="43" spans="1:8">
      <c r="A43" s="155" t="s">
        <v>3153</v>
      </c>
      <c r="B43" s="155" t="s">
        <v>2829</v>
      </c>
      <c r="C43" s="132">
        <v>35003.83</v>
      </c>
      <c r="D43" s="132"/>
      <c r="E43" s="132"/>
      <c r="F43" s="132"/>
      <c r="G43" s="132"/>
      <c r="H43" s="181"/>
    </row>
    <row r="44" spans="1:8">
      <c r="A44" s="155" t="s">
        <v>3154</v>
      </c>
      <c r="B44" s="155" t="s">
        <v>3155</v>
      </c>
      <c r="C44" s="132">
        <v>87075.97</v>
      </c>
      <c r="D44" s="132"/>
      <c r="E44" s="132"/>
      <c r="F44" s="132"/>
      <c r="G44" s="132"/>
      <c r="H44" s="181"/>
    </row>
    <row r="45" spans="1:8">
      <c r="A45" s="155" t="s">
        <v>3156</v>
      </c>
      <c r="B45" s="155" t="s">
        <v>3157</v>
      </c>
      <c r="C45" s="132">
        <v>5358.76</v>
      </c>
      <c r="D45" s="132"/>
      <c r="E45" s="132"/>
      <c r="F45" s="132"/>
      <c r="G45" s="132"/>
      <c r="H45" s="181"/>
    </row>
    <row r="46" spans="1:8">
      <c r="A46" s="182"/>
      <c r="B46" s="182" t="s">
        <v>248</v>
      </c>
      <c r="C46" s="183">
        <f>SUM(C8:C45)</f>
        <v>147689150.22000003</v>
      </c>
      <c r="D46" s="183">
        <f>SUM(D8:D45)</f>
        <v>0</v>
      </c>
      <c r="E46" s="183">
        <f>SUM(E8:E45)</f>
        <v>0</v>
      </c>
      <c r="F46" s="183">
        <f>SUM(F8:F45)</f>
        <v>0</v>
      </c>
      <c r="G46" s="183">
        <f>SUM(G8:G45)</f>
        <v>0</v>
      </c>
      <c r="H46" s="183"/>
    </row>
    <row r="49" spans="1:8">
      <c r="A49" s="10" t="s">
        <v>247</v>
      </c>
      <c r="B49" s="366"/>
      <c r="C49" s="78"/>
      <c r="D49" s="78"/>
      <c r="E49" s="78"/>
      <c r="F49" s="78"/>
      <c r="G49" s="78"/>
      <c r="H49" s="79" t="s">
        <v>87</v>
      </c>
    </row>
    <row r="50" spans="1:8">
      <c r="A50" s="272"/>
    </row>
    <row r="51" spans="1:8" ht="15" customHeight="1">
      <c r="A51" s="15" t="s">
        <v>46</v>
      </c>
      <c r="B51" s="16" t="s">
        <v>47</v>
      </c>
      <c r="C51" s="17" t="s">
        <v>48</v>
      </c>
      <c r="D51" s="39" t="s">
        <v>55</v>
      </c>
      <c r="E51" s="39" t="s">
        <v>56</v>
      </c>
      <c r="F51" s="39" t="s">
        <v>57</v>
      </c>
      <c r="G51" s="40" t="s">
        <v>58</v>
      </c>
      <c r="H51" s="16" t="s">
        <v>59</v>
      </c>
    </row>
    <row r="52" spans="1:8">
      <c r="A52" s="155"/>
      <c r="B52" s="155"/>
      <c r="C52" s="132"/>
      <c r="D52" s="132"/>
      <c r="E52" s="132"/>
      <c r="F52" s="132"/>
      <c r="G52" s="132"/>
      <c r="H52" s="181"/>
    </row>
    <row r="53" spans="1:8">
      <c r="A53" s="182"/>
      <c r="B53" s="182" t="s">
        <v>249</v>
      </c>
      <c r="C53" s="183">
        <f>SUM(C52:C52)</f>
        <v>0</v>
      </c>
      <c r="D53" s="183">
        <f>SUM(D52:D52)</f>
        <v>0</v>
      </c>
      <c r="E53" s="183">
        <f>SUM(E52:E52)</f>
        <v>0</v>
      </c>
      <c r="F53" s="183">
        <f>SUM(F52:F52)</f>
        <v>0</v>
      </c>
      <c r="G53" s="183">
        <f>SUM(G52:G52)</f>
        <v>0</v>
      </c>
      <c r="H53" s="183"/>
    </row>
  </sheetData>
  <dataValidations count="8">
    <dataValidation allowBlank="1" showInputMessage="1" showErrorMessage="1" prompt="Saldo final de la Información Financiera Trimestral que se presenta (trimestral: 1er, 2do, 3ro. o 4to.)." sqref="C7 C51"/>
    <dataValidation allowBlank="1" showInputMessage="1" showErrorMessage="1" prompt="Corresponde al número de la cuenta de acuerdo al Plan de Cuentas emitido por el CONAC (DOF 23/12/2015)." sqref="A7 A51"/>
    <dataValidation allowBlank="1" showInputMessage="1" showErrorMessage="1" prompt="Informar sobre la factibilidad de pago." sqref="H7 H51"/>
    <dataValidation allowBlank="1" showInputMessage="1" showErrorMessage="1" prompt="Importe de la cuentas por cobrar con vencimiento mayor a 365 días." sqref="G7 G51"/>
    <dataValidation allowBlank="1" showInputMessage="1" showErrorMessage="1" prompt="Importe de la cuentas por cobrar con fecha de vencimiento de 181 a 365 días." sqref="F7 F51"/>
    <dataValidation allowBlank="1" showInputMessage="1" showErrorMessage="1" prompt="Importe de la cuentas por cobrar con fecha de vencimiento de 91 a 180 días." sqref="E7 E51"/>
    <dataValidation allowBlank="1" showInputMessage="1" showErrorMessage="1" prompt="Importe de la cuentas por cobrar con fecha de vencimiento de 1 a 90 días." sqref="D7 D51"/>
    <dataValidation allowBlank="1" showInputMessage="1" showErrorMessage="1" prompt="Corresponde al nombre o descripción de la cuenta de acuerdo al Plan de Cuentas emitido por el CONAC." sqref="B7 B51"/>
  </dataValidations>
  <pageMargins left="0.7" right="0.7" top="0.75" bottom="0.75" header="0.3" footer="0.3"/>
  <pageSetup scale="55"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26" sqref="C26"/>
    </sheetView>
  </sheetViews>
  <sheetFormatPr baseColWidth="10" defaultColWidth="13.7109375" defaultRowHeight="11.25"/>
  <cols>
    <col min="1" max="1" width="20.7109375" style="274" customWidth="1"/>
    <col min="2" max="2" width="50.7109375" style="274" customWidth="1"/>
    <col min="3" max="3" width="17.7109375" style="9" customWidth="1"/>
    <col min="4" max="5" width="17.7109375" style="274" customWidth="1"/>
    <col min="6" max="16384" width="13.7109375" style="274"/>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ht="11.25" customHeight="1">
      <c r="A8" s="155"/>
      <c r="B8" s="155"/>
      <c r="C8" s="181"/>
      <c r="D8" s="181"/>
      <c r="E8" s="137"/>
    </row>
    <row r="9" spans="1:5">
      <c r="A9" s="155"/>
      <c r="B9" s="155"/>
      <c r="C9" s="181"/>
      <c r="D9" s="181"/>
      <c r="E9" s="137"/>
    </row>
    <row r="10" spans="1:5">
      <c r="A10" s="190"/>
      <c r="B10" s="190" t="s">
        <v>251</v>
      </c>
      <c r="C10" s="191">
        <f>SUM(C8:C9)</f>
        <v>0</v>
      </c>
      <c r="D10" s="189"/>
      <c r="E10" s="189"/>
    </row>
    <row r="13" spans="1:5" ht="11.25" customHeight="1">
      <c r="A13" s="10" t="s">
        <v>250</v>
      </c>
      <c r="B13" s="366"/>
      <c r="E13" s="79" t="s">
        <v>88</v>
      </c>
    </row>
    <row r="14" spans="1:5">
      <c r="A14" s="272"/>
    </row>
    <row r="15" spans="1:5" ht="15" customHeight="1">
      <c r="A15" s="15" t="s">
        <v>46</v>
      </c>
      <c r="B15" s="16" t="s">
        <v>47</v>
      </c>
      <c r="C15" s="17" t="s">
        <v>48</v>
      </c>
      <c r="D15" s="17" t="s">
        <v>89</v>
      </c>
      <c r="E15" s="17" t="s">
        <v>59</v>
      </c>
    </row>
    <row r="16" spans="1:5">
      <c r="A16" s="184"/>
      <c r="B16" s="185"/>
      <c r="C16" s="186"/>
      <c r="D16" s="181"/>
      <c r="E16" s="137"/>
    </row>
    <row r="17" spans="1:5">
      <c r="A17" s="155"/>
      <c r="B17" s="187"/>
      <c r="C17" s="181"/>
      <c r="D17" s="181"/>
      <c r="E17" s="137"/>
    </row>
    <row r="18" spans="1:5">
      <c r="A18" s="182"/>
      <c r="B18" s="182" t="s">
        <v>252</v>
      </c>
      <c r="C18" s="188">
        <f>SUM(C16:C17)</f>
        <v>0</v>
      </c>
      <c r="D18" s="189"/>
      <c r="E18" s="189"/>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activeCell="C26" sqref="C26"/>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366"/>
      <c r="C5" s="9"/>
      <c r="D5" s="274"/>
      <c r="E5" s="79" t="s">
        <v>256</v>
      </c>
    </row>
    <row r="6" spans="1:5" s="41" customFormat="1">
      <c r="A6" s="272"/>
      <c r="B6" s="274"/>
      <c r="C6" s="9"/>
      <c r="D6" s="274"/>
      <c r="E6" s="274"/>
    </row>
    <row r="7" spans="1:5" s="41" customFormat="1" ht="15" customHeight="1">
      <c r="A7" s="15" t="s">
        <v>46</v>
      </c>
      <c r="B7" s="16" t="s">
        <v>47</v>
      </c>
      <c r="C7" s="17" t="s">
        <v>48</v>
      </c>
      <c r="D7" s="17" t="s">
        <v>89</v>
      </c>
      <c r="E7" s="17" t="s">
        <v>59</v>
      </c>
    </row>
    <row r="8" spans="1:5" s="41" customFormat="1">
      <c r="A8" s="184"/>
      <c r="B8" s="185"/>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366" t="s">
        <v>90</v>
      </c>
    </row>
    <row r="14" spans="1:5" s="81" customFormat="1">
      <c r="A14" s="44"/>
      <c r="B14" s="44"/>
      <c r="C14" s="78"/>
      <c r="D14" s="82"/>
    </row>
    <row r="15" spans="1:5" ht="15" customHeight="1">
      <c r="A15" s="15" t="s">
        <v>46</v>
      </c>
      <c r="B15" s="16" t="s">
        <v>47</v>
      </c>
      <c r="C15" s="17" t="s">
        <v>48</v>
      </c>
      <c r="D15" s="17" t="s">
        <v>89</v>
      </c>
      <c r="E15" s="17" t="s">
        <v>59</v>
      </c>
    </row>
    <row r="16" spans="1:5" ht="11.25" customHeight="1">
      <c r="A16" s="150"/>
      <c r="B16" s="167"/>
      <c r="C16" s="132"/>
      <c r="D16" s="132"/>
      <c r="E16" s="137"/>
    </row>
    <row r="17" spans="1:5">
      <c r="A17" s="150"/>
      <c r="B17" s="167"/>
      <c r="C17" s="132"/>
      <c r="D17" s="132"/>
      <c r="E17" s="137"/>
    </row>
    <row r="18" spans="1:5">
      <c r="A18" s="192"/>
      <c r="B18" s="192" t="s">
        <v>255</v>
      </c>
      <c r="C18" s="193">
        <f>SUM(C16:C17)</f>
        <v>0</v>
      </c>
      <c r="D18" s="140"/>
      <c r="E18" s="140"/>
    </row>
    <row r="21" spans="1:5">
      <c r="A21" s="10" t="s">
        <v>153</v>
      </c>
      <c r="B21" s="366"/>
      <c r="E21" s="79" t="s">
        <v>256</v>
      </c>
    </row>
    <row r="22" spans="1:5">
      <c r="A22" s="272"/>
    </row>
    <row r="23" spans="1:5" ht="15" customHeight="1">
      <c r="A23" s="15" t="s">
        <v>46</v>
      </c>
      <c r="B23" s="16" t="s">
        <v>47</v>
      </c>
      <c r="C23" s="17" t="s">
        <v>48</v>
      </c>
      <c r="D23" s="17" t="s">
        <v>89</v>
      </c>
      <c r="E23" s="17" t="s">
        <v>59</v>
      </c>
    </row>
    <row r="24" spans="1:5">
      <c r="A24" s="184"/>
      <c r="B24" s="185"/>
      <c r="C24" s="186"/>
      <c r="D24" s="181"/>
      <c r="E24" s="137"/>
    </row>
    <row r="25" spans="1:5">
      <c r="A25" s="155"/>
      <c r="B25" s="187"/>
      <c r="C25" s="181"/>
      <c r="D25" s="181"/>
      <c r="E25" s="137"/>
    </row>
    <row r="26" spans="1:5">
      <c r="A26" s="182"/>
      <c r="B26" s="182" t="s">
        <v>254</v>
      </c>
      <c r="C26" s="188">
        <f>SUM(C24:C25)</f>
        <v>0</v>
      </c>
      <c r="D26" s="189"/>
      <c r="E26" s="189"/>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zoomScaleSheetLayoutView="100" workbookViewId="0">
      <selection activeCell="C26" sqref="C26"/>
    </sheetView>
  </sheetViews>
  <sheetFormatPr baseColWidth="10"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3158</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274"/>
      <c r="B2" s="274"/>
      <c r="C2" s="274"/>
      <c r="D2" s="274"/>
      <c r="E2" s="274"/>
      <c r="F2" s="9"/>
      <c r="G2" s="9"/>
      <c r="H2" s="9"/>
      <c r="I2" s="9"/>
      <c r="J2" s="9"/>
      <c r="K2" s="9"/>
      <c r="L2" s="9"/>
      <c r="M2" s="9"/>
      <c r="N2" s="9"/>
      <c r="O2" s="9"/>
      <c r="P2" s="274"/>
      <c r="Q2" s="274"/>
      <c r="R2" s="274"/>
      <c r="S2" s="84"/>
      <c r="T2" s="274"/>
      <c r="U2" s="274"/>
      <c r="V2" s="274"/>
      <c r="W2" s="274"/>
      <c r="X2" s="274"/>
      <c r="Y2" s="274"/>
      <c r="Z2" s="274"/>
      <c r="AA2" s="274"/>
      <c r="AB2" s="41"/>
    </row>
    <row r="3" spans="1:28" s="81" customFormat="1">
      <c r="A3" s="274"/>
      <c r="B3" s="274"/>
      <c r="C3" s="274"/>
      <c r="D3" s="274"/>
      <c r="E3" s="274"/>
      <c r="F3" s="9"/>
      <c r="G3" s="9"/>
      <c r="H3" s="9"/>
      <c r="I3" s="9"/>
      <c r="J3" s="9"/>
      <c r="K3" s="9"/>
      <c r="L3" s="9"/>
      <c r="M3" s="9"/>
      <c r="N3" s="9"/>
      <c r="O3" s="9"/>
      <c r="P3" s="274"/>
      <c r="Q3" s="274"/>
      <c r="R3" s="274"/>
      <c r="S3" s="84"/>
      <c r="T3" s="274"/>
      <c r="U3" s="274"/>
      <c r="V3" s="274"/>
      <c r="W3" s="274"/>
      <c r="X3" s="274"/>
      <c r="Y3" s="274"/>
      <c r="Z3" s="274"/>
      <c r="AA3" s="274"/>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274"/>
      <c r="V4" s="274"/>
      <c r="W4" s="274"/>
      <c r="X4" s="274"/>
      <c r="Y4" s="274"/>
      <c r="Z4" s="274"/>
      <c r="AA4" s="274"/>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c r="A20" s="59"/>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topLeftCell="A10" zoomScaleNormal="100" zoomScaleSheetLayoutView="100" workbookViewId="0">
      <selection activeCell="C26" sqref="C26"/>
    </sheetView>
  </sheetViews>
  <sheetFormatPr baseColWidth="10" defaultColWidth="12.42578125" defaultRowHeight="11.25"/>
  <cols>
    <col min="1" max="1" width="19.7109375" style="274" customWidth="1"/>
    <col min="2" max="2" width="50.7109375" style="274" customWidth="1"/>
    <col min="3" max="4" width="17.7109375" style="6" customWidth="1"/>
    <col min="5" max="16384" width="12.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ht="11.25" customHeight="1">
      <c r="A5" s="61" t="s">
        <v>257</v>
      </c>
      <c r="B5" s="61"/>
      <c r="C5" s="42"/>
      <c r="D5" s="366" t="s">
        <v>284</v>
      </c>
    </row>
    <row r="6" spans="1:4" ht="11.25" customHeight="1">
      <c r="A6" s="75"/>
      <c r="B6" s="75"/>
      <c r="C6" s="76"/>
      <c r="D6" s="92"/>
    </row>
    <row r="7" spans="1:4" ht="15" customHeight="1">
      <c r="A7" s="15" t="s">
        <v>46</v>
      </c>
      <c r="B7" s="16" t="s">
        <v>47</v>
      </c>
      <c r="C7" s="17" t="s">
        <v>48</v>
      </c>
      <c r="D7" s="17" t="s">
        <v>59</v>
      </c>
    </row>
    <row r="8" spans="1:4">
      <c r="A8" s="150" t="s">
        <v>3159</v>
      </c>
      <c r="B8" s="150" t="s">
        <v>3160</v>
      </c>
      <c r="C8" s="143">
        <v>1342813925.25</v>
      </c>
      <c r="D8" s="132"/>
    </row>
    <row r="9" spans="1:4">
      <c r="A9" s="150" t="s">
        <v>3161</v>
      </c>
      <c r="B9" s="150" t="s">
        <v>3162</v>
      </c>
      <c r="C9" s="143">
        <v>28703268.489999998</v>
      </c>
      <c r="D9" s="132"/>
    </row>
    <row r="10" spans="1:4">
      <c r="A10" s="150" t="s">
        <v>3163</v>
      </c>
      <c r="B10" s="150" t="s">
        <v>3164</v>
      </c>
      <c r="C10" s="143">
        <v>188762878.38999999</v>
      </c>
      <c r="D10" s="132"/>
    </row>
    <row r="11" spans="1:4">
      <c r="A11" s="150" t="s">
        <v>3165</v>
      </c>
      <c r="B11" s="150" t="s">
        <v>3166</v>
      </c>
      <c r="C11" s="143">
        <v>779960.66</v>
      </c>
      <c r="D11" s="132"/>
    </row>
    <row r="12" spans="1:4">
      <c r="A12" s="150" t="s">
        <v>3167</v>
      </c>
      <c r="B12" s="150" t="s">
        <v>3168</v>
      </c>
      <c r="C12" s="143">
        <v>6421203.3099999996</v>
      </c>
      <c r="D12" s="132"/>
    </row>
    <row r="13" spans="1:4">
      <c r="A13" s="150" t="s">
        <v>3169</v>
      </c>
      <c r="B13" s="150" t="s">
        <v>3170</v>
      </c>
      <c r="C13" s="143">
        <v>69580.639999999999</v>
      </c>
      <c r="D13" s="132"/>
    </row>
    <row r="14" spans="1:4">
      <c r="A14" s="150" t="s">
        <v>3171</v>
      </c>
      <c r="B14" s="150" t="s">
        <v>3172</v>
      </c>
      <c r="C14" s="143">
        <v>221671292.28</v>
      </c>
      <c r="D14" s="132"/>
    </row>
    <row r="15" spans="1:4">
      <c r="A15" s="150" t="s">
        <v>3173</v>
      </c>
      <c r="B15" s="150" t="s">
        <v>3174</v>
      </c>
      <c r="C15" s="143">
        <v>24767339.350000001</v>
      </c>
      <c r="D15" s="132"/>
    </row>
    <row r="16" spans="1:4">
      <c r="A16" s="150" t="s">
        <v>3175</v>
      </c>
      <c r="B16" s="150" t="s">
        <v>3176</v>
      </c>
      <c r="C16" s="143">
        <v>10291921.93</v>
      </c>
      <c r="D16" s="132"/>
    </row>
    <row r="17" spans="1:4">
      <c r="A17" s="150" t="s">
        <v>3177</v>
      </c>
      <c r="B17" s="150" t="s">
        <v>3178</v>
      </c>
      <c r="C17" s="143">
        <v>52728228.439999998</v>
      </c>
      <c r="D17" s="132"/>
    </row>
    <row r="18" spans="1:4">
      <c r="A18" s="150" t="s">
        <v>3179</v>
      </c>
      <c r="B18" s="150" t="s">
        <v>3180</v>
      </c>
      <c r="C18" s="143">
        <v>1370552.1</v>
      </c>
      <c r="D18" s="132"/>
    </row>
    <row r="19" spans="1:4">
      <c r="A19" s="150" t="s">
        <v>3181</v>
      </c>
      <c r="B19" s="150" t="s">
        <v>3182</v>
      </c>
      <c r="C19" s="143">
        <v>8913875.8699999992</v>
      </c>
      <c r="D19" s="132"/>
    </row>
    <row r="20" spans="1:4">
      <c r="A20" s="150" t="s">
        <v>3183</v>
      </c>
      <c r="B20" s="150" t="s">
        <v>3184</v>
      </c>
      <c r="C20" s="143">
        <v>16539782.02</v>
      </c>
      <c r="D20" s="132"/>
    </row>
    <row r="21" spans="1:4">
      <c r="A21" s="150" t="s">
        <v>3185</v>
      </c>
      <c r="B21" s="150" t="s">
        <v>3186</v>
      </c>
      <c r="C21" s="143">
        <v>10699781.68</v>
      </c>
      <c r="D21" s="132"/>
    </row>
    <row r="22" spans="1:4">
      <c r="A22" s="150" t="s">
        <v>3187</v>
      </c>
      <c r="B22" s="150" t="s">
        <v>3188</v>
      </c>
      <c r="C22" s="143">
        <v>31982175</v>
      </c>
      <c r="D22" s="132"/>
    </row>
    <row r="23" spans="1:4">
      <c r="A23" s="150" t="s">
        <v>3189</v>
      </c>
      <c r="B23" s="150" t="s">
        <v>3190</v>
      </c>
      <c r="C23" s="143">
        <v>43243777.990000002</v>
      </c>
      <c r="D23" s="132"/>
    </row>
    <row r="24" spans="1:4">
      <c r="A24" s="150" t="s">
        <v>3191</v>
      </c>
      <c r="B24" s="150" t="s">
        <v>3192</v>
      </c>
      <c r="C24" s="143">
        <v>641772.89</v>
      </c>
      <c r="D24" s="132"/>
    </row>
    <row r="25" spans="1:4">
      <c r="A25" s="150" t="s">
        <v>3193</v>
      </c>
      <c r="B25" s="150" t="s">
        <v>3194</v>
      </c>
      <c r="C25" s="143">
        <v>20578481.940000001</v>
      </c>
      <c r="D25" s="132"/>
    </row>
    <row r="26" spans="1:4">
      <c r="A26" s="150" t="s">
        <v>3195</v>
      </c>
      <c r="B26" s="150" t="s">
        <v>3196</v>
      </c>
      <c r="C26" s="143">
        <v>163995.59</v>
      </c>
      <c r="D26" s="132"/>
    </row>
    <row r="27" spans="1:4">
      <c r="A27" s="150" t="s">
        <v>3197</v>
      </c>
      <c r="B27" s="150" t="s">
        <v>3198</v>
      </c>
      <c r="C27" s="143">
        <v>146554.63</v>
      </c>
      <c r="D27" s="132"/>
    </row>
    <row r="28" spans="1:4">
      <c r="A28" s="150" t="s">
        <v>3199</v>
      </c>
      <c r="B28" s="150" t="s">
        <v>3200</v>
      </c>
      <c r="C28" s="143">
        <v>123678.29</v>
      </c>
      <c r="D28" s="132"/>
    </row>
    <row r="29" spans="1:4" s="19" customFormat="1">
      <c r="A29" s="152"/>
      <c r="B29" s="152" t="s">
        <v>260</v>
      </c>
      <c r="C29" s="144">
        <f>SUM(C8:C28)</f>
        <v>2011414026.7400002</v>
      </c>
      <c r="D29" s="140"/>
    </row>
    <row r="30" spans="1:4" s="19" customFormat="1">
      <c r="A30" s="153"/>
      <c r="B30" s="153"/>
      <c r="C30" s="27"/>
      <c r="D30" s="27"/>
    </row>
    <row r="31" spans="1:4" s="19" customFormat="1">
      <c r="A31" s="153"/>
      <c r="B31" s="153"/>
      <c r="C31" s="27"/>
      <c r="D31" s="27"/>
    </row>
    <row r="32" spans="1:4">
      <c r="A32" s="154"/>
      <c r="B32" s="154"/>
      <c r="C32" s="118"/>
      <c r="D32" s="118"/>
    </row>
    <row r="33" spans="1:4" ht="21.75" customHeight="1">
      <c r="A33" s="61" t="s">
        <v>258</v>
      </c>
      <c r="B33" s="61"/>
      <c r="C33" s="278"/>
      <c r="D33" s="366" t="s">
        <v>113</v>
      </c>
    </row>
    <row r="34" spans="1:4">
      <c r="A34" s="75"/>
      <c r="B34" s="75"/>
      <c r="C34" s="76"/>
      <c r="D34" s="92"/>
    </row>
    <row r="35" spans="1:4" ht="15" customHeight="1">
      <c r="A35" s="15" t="s">
        <v>46</v>
      </c>
      <c r="B35" s="16" t="s">
        <v>47</v>
      </c>
      <c r="C35" s="17" t="s">
        <v>48</v>
      </c>
      <c r="D35" s="17" t="s">
        <v>59</v>
      </c>
    </row>
    <row r="36" spans="1:4">
      <c r="A36" s="150" t="s">
        <v>3201</v>
      </c>
      <c r="B36" s="150" t="s">
        <v>3202</v>
      </c>
      <c r="C36" s="143">
        <v>20744858.739999998</v>
      </c>
      <c r="D36" s="132"/>
    </row>
    <row r="37" spans="1:4">
      <c r="A37" s="152"/>
      <c r="B37" s="152" t="s">
        <v>276</v>
      </c>
      <c r="C37" s="144">
        <f>SUM(C36:C36)</f>
        <v>20744858.739999998</v>
      </c>
      <c r="D37" s="140"/>
    </row>
    <row r="38" spans="1:4">
      <c r="A38" s="154"/>
      <c r="B38" s="154"/>
      <c r="C38" s="118"/>
      <c r="D38" s="118"/>
    </row>
    <row r="39" spans="1:4">
      <c r="A39" s="154"/>
      <c r="B39" s="154"/>
      <c r="C39" s="118"/>
      <c r="D39" s="118"/>
    </row>
    <row r="40" spans="1:4">
      <c r="A40" s="154"/>
      <c r="B40" s="154"/>
      <c r="C40" s="118"/>
      <c r="D40" s="118"/>
    </row>
    <row r="41" spans="1:4">
      <c r="A41" s="154"/>
      <c r="B41" s="154"/>
      <c r="C41" s="118"/>
      <c r="D41" s="118"/>
    </row>
    <row r="42" spans="1:4">
      <c r="A42" s="154"/>
      <c r="B42" s="154"/>
      <c r="C42" s="118"/>
      <c r="D42" s="118"/>
    </row>
    <row r="43" spans="1:4">
      <c r="A43" s="154"/>
      <c r="B43" s="154"/>
      <c r="C43" s="118"/>
      <c r="D43" s="118"/>
    </row>
    <row r="44" spans="1:4">
      <c r="A44" s="154"/>
      <c r="B44" s="154"/>
      <c r="C44" s="118"/>
      <c r="D44" s="118"/>
    </row>
    <row r="45" spans="1:4">
      <c r="A45" s="154"/>
      <c r="B45" s="154"/>
      <c r="C45" s="118"/>
      <c r="D45" s="118"/>
    </row>
    <row r="46" spans="1:4">
      <c r="A46" s="154"/>
      <c r="B46" s="154"/>
      <c r="C46" s="118"/>
      <c r="D46" s="118"/>
    </row>
    <row r="47" spans="1:4">
      <c r="A47" s="154"/>
      <c r="B47" s="154"/>
      <c r="C47" s="118"/>
      <c r="D47" s="118"/>
    </row>
    <row r="48" spans="1:4">
      <c r="A48" s="154"/>
      <c r="B48" s="154"/>
      <c r="C48" s="118"/>
      <c r="D48" s="118"/>
    </row>
    <row r="49" spans="1:4">
      <c r="A49" s="154"/>
      <c r="B49" s="154"/>
      <c r="C49" s="118"/>
      <c r="D49" s="118"/>
    </row>
    <row r="50" spans="1:4">
      <c r="A50" s="154"/>
      <c r="B50" s="154"/>
      <c r="C50" s="118"/>
      <c r="D50" s="118"/>
    </row>
    <row r="51" spans="1:4">
      <c r="A51" s="154"/>
      <c r="B51" s="154"/>
      <c r="C51" s="118"/>
      <c r="D51" s="118"/>
    </row>
    <row r="52" spans="1:4">
      <c r="A52" s="154"/>
      <c r="B52" s="154"/>
      <c r="C52" s="118"/>
      <c r="D52" s="118"/>
    </row>
    <row r="53" spans="1:4">
      <c r="A53" s="154"/>
      <c r="B53" s="154"/>
      <c r="C53" s="118"/>
      <c r="D53" s="118"/>
    </row>
    <row r="54" spans="1:4">
      <c r="A54" s="154"/>
      <c r="B54" s="154"/>
      <c r="C54" s="118"/>
      <c r="D54" s="118"/>
    </row>
  </sheetData>
  <dataValidations count="4">
    <dataValidation allowBlank="1" showInputMessage="1" showErrorMessage="1" prompt="Saldo final de la Información Financiera Trimestral que se presenta (trimestral: 1er, 2do, 3ro. o 4to.)." sqref="C7 C35"/>
    <dataValidation allowBlank="1" showInputMessage="1" showErrorMessage="1" prompt="Corresponde al número de la cuenta de acuerdo al Plan de Cuentas emitido por el CONAC (DOF 23/12/2015)." sqref="A7 A35"/>
    <dataValidation allowBlank="1" showInputMessage="1" showErrorMessage="1" prompt="Corresponde al nombre o descripción de la cuenta de acuerdo al Plan de Cuentas emitido por el CONAC." sqref="B7 B35"/>
    <dataValidation allowBlank="1" showInputMessage="1" showErrorMessage="1" prompt="Características cualitativas significativas que les impacten financieramente." sqref="D7 D35"/>
  </dataValidations>
  <pageMargins left="0.70866141732283472" right="0.70866141732283472" top="0.98425196850393704" bottom="0.98425196850393704" header="0.31496062992125984" footer="0.31496062992125984"/>
  <pageSetup scale="7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Normal="100" zoomScaleSheetLayoutView="100" workbookViewId="0">
      <selection activeCell="C26" sqref="C26"/>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41"/>
      <c r="B4" s="41"/>
      <c r="C4" s="72"/>
      <c r="D4" s="41"/>
      <c r="E4" s="41"/>
    </row>
    <row r="5" spans="1:5" ht="11.25" customHeight="1">
      <c r="A5" s="61" t="s">
        <v>138</v>
      </c>
      <c r="B5" s="61"/>
      <c r="C5" s="72"/>
      <c r="E5" s="366" t="s">
        <v>283</v>
      </c>
    </row>
    <row r="6" spans="1:5">
      <c r="A6" s="75"/>
      <c r="B6" s="75"/>
      <c r="C6" s="76"/>
      <c r="D6" s="75"/>
      <c r="E6" s="92"/>
    </row>
    <row r="7" spans="1:5" ht="15" customHeight="1">
      <c r="A7" s="15" t="s">
        <v>46</v>
      </c>
      <c r="B7" s="16" t="s">
        <v>47</v>
      </c>
      <c r="C7" s="17" t="s">
        <v>48</v>
      </c>
      <c r="D7" s="23" t="s">
        <v>89</v>
      </c>
      <c r="E7" s="17" t="s">
        <v>59</v>
      </c>
    </row>
    <row r="8" spans="1:5">
      <c r="A8" s="93" t="s">
        <v>3203</v>
      </c>
      <c r="B8" s="93" t="s">
        <v>3204</v>
      </c>
      <c r="C8" s="94">
        <v>484026</v>
      </c>
      <c r="D8" s="48" t="s">
        <v>3205</v>
      </c>
      <c r="E8" s="48"/>
    </row>
    <row r="9" spans="1:5">
      <c r="A9" s="93" t="s">
        <v>3206</v>
      </c>
      <c r="B9" s="93" t="s">
        <v>3207</v>
      </c>
      <c r="C9" s="94">
        <v>209300.1</v>
      </c>
      <c r="D9" s="48" t="s">
        <v>3205</v>
      </c>
      <c r="E9" s="48"/>
    </row>
    <row r="10" spans="1:5">
      <c r="A10" s="93" t="s">
        <v>3208</v>
      </c>
      <c r="B10" s="93" t="s">
        <v>3196</v>
      </c>
      <c r="C10" s="94">
        <v>3272.2</v>
      </c>
      <c r="D10" s="48" t="s">
        <v>3205</v>
      </c>
      <c r="E10" s="48"/>
    </row>
    <row r="11" spans="1:5">
      <c r="A11" s="524" t="s">
        <v>3209</v>
      </c>
      <c r="B11" s="524" t="s">
        <v>3200</v>
      </c>
      <c r="C11" s="72">
        <v>2615660.62</v>
      </c>
      <c r="D11" s="48" t="s">
        <v>3205</v>
      </c>
      <c r="E11" s="48"/>
    </row>
    <row r="12" spans="1:5">
      <c r="A12" s="29"/>
      <c r="B12" s="152" t="s">
        <v>277</v>
      </c>
      <c r="C12" s="30">
        <f>SUM(C8:C11)</f>
        <v>3312258.92</v>
      </c>
      <c r="D12" s="77"/>
      <c r="E12" s="77"/>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6"/>
  <sheetViews>
    <sheetView topLeftCell="A159" zoomScaleNormal="100" zoomScaleSheetLayoutView="100" workbookViewId="0">
      <selection activeCell="C26" sqref="C26"/>
    </sheetView>
  </sheetViews>
  <sheetFormatPr baseColWidth="10" defaultRowHeight="11.25"/>
  <cols>
    <col min="1" max="1" width="20.7109375" style="154" customWidth="1"/>
    <col min="2" max="2" width="50.7109375" style="154" customWidth="1"/>
    <col min="3" max="3" width="17.7109375" style="118" customWidth="1"/>
    <col min="4" max="4" width="17.7109375" style="194" customWidth="1"/>
    <col min="5" max="5" width="17.7109375" style="195" customWidth="1"/>
    <col min="6" max="8" width="11.42578125" style="154"/>
    <col min="9" max="16384" width="11.42578125" style="274"/>
  </cols>
  <sheetData>
    <row r="1" spans="1:8" s="41" customFormat="1" ht="11.25" customHeight="1">
      <c r="A1" s="71" t="s">
        <v>43</v>
      </c>
      <c r="B1" s="71"/>
      <c r="C1" s="72"/>
      <c r="D1" s="95"/>
      <c r="E1" s="7"/>
    </row>
    <row r="2" spans="1:8" s="41" customFormat="1" ht="11.25" customHeight="1">
      <c r="A2" s="71" t="s">
        <v>0</v>
      </c>
      <c r="B2" s="71"/>
      <c r="C2" s="72"/>
      <c r="D2" s="95"/>
      <c r="E2" s="96"/>
    </row>
    <row r="3" spans="1:8" s="41" customFormat="1" ht="10.5" customHeight="1">
      <c r="C3" s="72"/>
      <c r="D3" s="95"/>
      <c r="E3" s="96"/>
    </row>
    <row r="4" spans="1:8" s="41" customFormat="1" ht="10.5" customHeight="1">
      <c r="C4" s="72"/>
      <c r="D4" s="95"/>
      <c r="E4" s="96"/>
    </row>
    <row r="5" spans="1:8" s="41" customFormat="1" ht="11.25" customHeight="1">
      <c r="A5" s="10" t="s">
        <v>208</v>
      </c>
      <c r="B5" s="10"/>
      <c r="C5" s="72"/>
      <c r="D5" s="97"/>
      <c r="E5" s="98" t="s">
        <v>282</v>
      </c>
    </row>
    <row r="6" spans="1:8" ht="11.25" customHeight="1">
      <c r="A6" s="13"/>
      <c r="B6" s="13"/>
      <c r="C6" s="4"/>
      <c r="D6" s="99"/>
      <c r="E6" s="3"/>
      <c r="F6" s="274"/>
      <c r="G6" s="274"/>
      <c r="H6" s="274"/>
    </row>
    <row r="7" spans="1:8" ht="15" customHeight="1">
      <c r="A7" s="15" t="s">
        <v>46</v>
      </c>
      <c r="B7" s="16" t="s">
        <v>47</v>
      </c>
      <c r="C7" s="17" t="s">
        <v>48</v>
      </c>
      <c r="D7" s="206" t="s">
        <v>114</v>
      </c>
      <c r="E7" s="100" t="s">
        <v>115</v>
      </c>
      <c r="F7" s="274"/>
      <c r="G7" s="274"/>
      <c r="H7" s="274"/>
    </row>
    <row r="8" spans="1:8">
      <c r="A8" s="150" t="s">
        <v>3210</v>
      </c>
      <c r="B8" s="150" t="s">
        <v>3211</v>
      </c>
      <c r="C8" s="165">
        <v>89922904.690000057</v>
      </c>
      <c r="D8" s="196">
        <f>+C8/$C$165</f>
        <v>6.2195139889337142E-2</v>
      </c>
      <c r="E8" s="197"/>
    </row>
    <row r="9" spans="1:8">
      <c r="A9" s="150" t="s">
        <v>3212</v>
      </c>
      <c r="B9" s="150" t="s">
        <v>3213</v>
      </c>
      <c r="C9" s="165">
        <v>63901570.640000023</v>
      </c>
      <c r="D9" s="196">
        <f t="shared" ref="D9:D72" si="0">+C9/$C$165</f>
        <v>4.419749494085385E-2</v>
      </c>
      <c r="E9" s="197"/>
    </row>
    <row r="10" spans="1:8">
      <c r="A10" s="150" t="s">
        <v>3214</v>
      </c>
      <c r="B10" s="150" t="s">
        <v>3211</v>
      </c>
      <c r="C10" s="165">
        <v>7075211.830000001</v>
      </c>
      <c r="D10" s="196">
        <f t="shared" si="0"/>
        <v>4.8935673400514442E-3</v>
      </c>
      <c r="E10" s="197"/>
    </row>
    <row r="11" spans="1:8">
      <c r="A11" s="150" t="s">
        <v>3215</v>
      </c>
      <c r="B11" s="150" t="s">
        <v>3213</v>
      </c>
      <c r="C11" s="165">
        <v>2149080.87</v>
      </c>
      <c r="D11" s="196">
        <f t="shared" si="0"/>
        <v>1.4864108961330337E-3</v>
      </c>
      <c r="E11" s="197"/>
    </row>
    <row r="12" spans="1:8">
      <c r="A12" s="150" t="s">
        <v>3216</v>
      </c>
      <c r="B12" s="150" t="s">
        <v>1094</v>
      </c>
      <c r="C12" s="165">
        <v>10149757.209999995</v>
      </c>
      <c r="D12" s="196">
        <f t="shared" si="0"/>
        <v>7.0200753822953219E-3</v>
      </c>
      <c r="E12" s="197"/>
    </row>
    <row r="13" spans="1:8">
      <c r="A13" s="150" t="s">
        <v>3217</v>
      </c>
      <c r="B13" s="150" t="s">
        <v>1096</v>
      </c>
      <c r="C13" s="165">
        <v>965522.89</v>
      </c>
      <c r="D13" s="196">
        <f t="shared" si="0"/>
        <v>6.6780350809313963E-4</v>
      </c>
      <c r="E13" s="197"/>
    </row>
    <row r="14" spans="1:8">
      <c r="A14" s="150" t="s">
        <v>3218</v>
      </c>
      <c r="B14" s="150" t="s">
        <v>3219</v>
      </c>
      <c r="C14" s="165">
        <v>20161534.059999987</v>
      </c>
      <c r="D14" s="196">
        <f t="shared" si="0"/>
        <v>1.3944716705584588E-2</v>
      </c>
      <c r="E14" s="197"/>
    </row>
    <row r="15" spans="1:8">
      <c r="A15" s="150" t="s">
        <v>3220</v>
      </c>
      <c r="B15" s="150" t="s">
        <v>3221</v>
      </c>
      <c r="C15" s="165">
        <v>20491007.010000017</v>
      </c>
      <c r="D15" s="196">
        <f t="shared" si="0"/>
        <v>1.4172596535374865E-2</v>
      </c>
      <c r="E15" s="197"/>
    </row>
    <row r="16" spans="1:8">
      <c r="A16" s="150" t="s">
        <v>3222</v>
      </c>
      <c r="B16" s="150" t="s">
        <v>3223</v>
      </c>
      <c r="C16" s="165">
        <v>1131434.2</v>
      </c>
      <c r="D16" s="196">
        <f t="shared" si="0"/>
        <v>7.8255599713079296E-4</v>
      </c>
      <c r="E16" s="197"/>
    </row>
    <row r="17" spans="1:5">
      <c r="A17" s="150" t="s">
        <v>3224</v>
      </c>
      <c r="B17" s="150" t="s">
        <v>1831</v>
      </c>
      <c r="C17" s="165">
        <v>30802389.99000001</v>
      </c>
      <c r="D17" s="196">
        <f t="shared" si="0"/>
        <v>2.1304460314736831E-2</v>
      </c>
      <c r="E17" s="197"/>
    </row>
    <row r="18" spans="1:5">
      <c r="A18" s="150" t="s">
        <v>3225</v>
      </c>
      <c r="B18" s="150" t="s">
        <v>908</v>
      </c>
      <c r="C18" s="165">
        <v>11154757.109999994</v>
      </c>
      <c r="D18" s="196">
        <f t="shared" si="0"/>
        <v>7.7151831480503667E-3</v>
      </c>
      <c r="E18" s="197"/>
    </row>
    <row r="19" spans="1:5">
      <c r="A19" s="150" t="s">
        <v>3226</v>
      </c>
      <c r="B19" s="150" t="s">
        <v>3104</v>
      </c>
      <c r="C19" s="165">
        <v>4461902.3899999997</v>
      </c>
      <c r="D19" s="196">
        <f t="shared" si="0"/>
        <v>3.0860729452112357E-3</v>
      </c>
      <c r="E19" s="197"/>
    </row>
    <row r="20" spans="1:5">
      <c r="A20" s="150" t="s">
        <v>3227</v>
      </c>
      <c r="B20" s="150" t="s">
        <v>3228</v>
      </c>
      <c r="C20" s="165">
        <v>4925753.3499999978</v>
      </c>
      <c r="D20" s="196">
        <f t="shared" si="0"/>
        <v>3.4068952701178665E-3</v>
      </c>
      <c r="E20" s="197"/>
    </row>
    <row r="21" spans="1:5">
      <c r="A21" s="150" t="s">
        <v>3229</v>
      </c>
      <c r="B21" s="150" t="s">
        <v>1112</v>
      </c>
      <c r="C21" s="165">
        <v>2643608.2599999993</v>
      </c>
      <c r="D21" s="196">
        <f t="shared" si="0"/>
        <v>1.8284505611793423E-3</v>
      </c>
      <c r="E21" s="197"/>
    </row>
    <row r="22" spans="1:5">
      <c r="A22" s="150" t="s">
        <v>3230</v>
      </c>
      <c r="B22" s="150" t="s">
        <v>3231</v>
      </c>
      <c r="C22" s="165">
        <v>8034100.0600000015</v>
      </c>
      <c r="D22" s="196">
        <f t="shared" si="0"/>
        <v>5.556781988295797E-3</v>
      </c>
      <c r="E22" s="197"/>
    </row>
    <row r="23" spans="1:5">
      <c r="A23" s="150" t="s">
        <v>3232</v>
      </c>
      <c r="B23" s="150" t="s">
        <v>3233</v>
      </c>
      <c r="C23" s="165">
        <v>201503.1</v>
      </c>
      <c r="D23" s="196">
        <f t="shared" si="0"/>
        <v>1.3936953589121302E-4</v>
      </c>
      <c r="E23" s="197"/>
    </row>
    <row r="24" spans="1:5">
      <c r="A24" s="150" t="s">
        <v>3234</v>
      </c>
      <c r="B24" s="150" t="s">
        <v>3235</v>
      </c>
      <c r="C24" s="165">
        <v>263988.34000000003</v>
      </c>
      <c r="D24" s="196">
        <f t="shared" si="0"/>
        <v>1.8258742632987657E-4</v>
      </c>
      <c r="E24" s="197"/>
    </row>
    <row r="25" spans="1:5">
      <c r="A25" s="150" t="s">
        <v>3236</v>
      </c>
      <c r="B25" s="150" t="s">
        <v>3237</v>
      </c>
      <c r="C25" s="165">
        <v>26143375.889999989</v>
      </c>
      <c r="D25" s="196">
        <f t="shared" si="0"/>
        <v>1.8082055136714157E-2</v>
      </c>
      <c r="E25" s="197"/>
    </row>
    <row r="26" spans="1:5">
      <c r="A26" s="150" t="s">
        <v>3238</v>
      </c>
      <c r="B26" s="150" t="s">
        <v>3239</v>
      </c>
      <c r="C26" s="165">
        <v>575089.27</v>
      </c>
      <c r="D26" s="196">
        <f t="shared" si="0"/>
        <v>3.9776025607505042E-4</v>
      </c>
      <c r="E26" s="197"/>
    </row>
    <row r="27" spans="1:5">
      <c r="A27" s="150" t="s">
        <v>3240</v>
      </c>
      <c r="B27" s="150" t="s">
        <v>3241</v>
      </c>
      <c r="C27" s="165">
        <v>2306064</v>
      </c>
      <c r="D27" s="196">
        <f t="shared" si="0"/>
        <v>1.5949882131611585E-3</v>
      </c>
      <c r="E27" s="197"/>
    </row>
    <row r="28" spans="1:5">
      <c r="A28" s="150" t="s">
        <v>3242</v>
      </c>
      <c r="B28" s="150" t="s">
        <v>3243</v>
      </c>
      <c r="C28" s="165">
        <v>96359.780000000028</v>
      </c>
      <c r="D28" s="196">
        <f t="shared" si="0"/>
        <v>6.6647202038973063E-5</v>
      </c>
      <c r="E28" s="197"/>
    </row>
    <row r="29" spans="1:5">
      <c r="A29" s="150" t="s">
        <v>3244</v>
      </c>
      <c r="B29" s="150" t="s">
        <v>3245</v>
      </c>
      <c r="C29" s="165">
        <v>1369829.8699999999</v>
      </c>
      <c r="D29" s="196">
        <f t="shared" si="0"/>
        <v>9.4744226382532405E-4</v>
      </c>
      <c r="E29" s="197"/>
    </row>
    <row r="30" spans="1:5">
      <c r="A30" s="150" t="s">
        <v>3246</v>
      </c>
      <c r="B30" s="150" t="s">
        <v>3247</v>
      </c>
      <c r="C30" s="165">
        <v>528456.24</v>
      </c>
      <c r="D30" s="196">
        <f t="shared" si="0"/>
        <v>3.6550654013568762E-4</v>
      </c>
      <c r="E30" s="197"/>
    </row>
    <row r="31" spans="1:5">
      <c r="A31" s="150" t="s">
        <v>3248</v>
      </c>
      <c r="B31" s="150" t="s">
        <v>3249</v>
      </c>
      <c r="C31" s="165">
        <v>42690.559999999983</v>
      </c>
      <c r="D31" s="196">
        <f t="shared" si="0"/>
        <v>2.9526908192161712E-5</v>
      </c>
      <c r="E31" s="197"/>
    </row>
    <row r="32" spans="1:5">
      <c r="A32" s="150" t="s">
        <v>3250</v>
      </c>
      <c r="B32" s="150" t="s">
        <v>3251</v>
      </c>
      <c r="C32" s="165">
        <v>3133151.9499999993</v>
      </c>
      <c r="D32" s="196">
        <f t="shared" si="0"/>
        <v>2.1670432521789934E-3</v>
      </c>
      <c r="E32" s="197"/>
    </row>
    <row r="33" spans="1:5">
      <c r="A33" s="150" t="s">
        <v>3252</v>
      </c>
      <c r="B33" s="150" t="s">
        <v>3253</v>
      </c>
      <c r="C33" s="165">
        <v>5425814.8300000001</v>
      </c>
      <c r="D33" s="196">
        <f t="shared" si="0"/>
        <v>3.7527625862270155E-3</v>
      </c>
      <c r="E33" s="197"/>
    </row>
    <row r="34" spans="1:5">
      <c r="A34" s="150" t="s">
        <v>3254</v>
      </c>
      <c r="B34" s="150" t="s">
        <v>3255</v>
      </c>
      <c r="C34" s="165">
        <v>11411.5</v>
      </c>
      <c r="D34" s="196">
        <f t="shared" si="0"/>
        <v>7.8927592618802269E-6</v>
      </c>
      <c r="E34" s="197"/>
    </row>
    <row r="35" spans="1:5">
      <c r="A35" s="150" t="s">
        <v>3256</v>
      </c>
      <c r="B35" s="150" t="s">
        <v>3257</v>
      </c>
      <c r="C35" s="165">
        <v>11101197.760000002</v>
      </c>
      <c r="D35" s="196">
        <f t="shared" si="0"/>
        <v>7.6781388457436827E-3</v>
      </c>
      <c r="E35" s="197"/>
    </row>
    <row r="36" spans="1:5">
      <c r="A36" s="150" t="s">
        <v>3258</v>
      </c>
      <c r="B36" s="150" t="s">
        <v>3259</v>
      </c>
      <c r="C36" s="165">
        <v>10427022.880000001</v>
      </c>
      <c r="D36" s="196">
        <f t="shared" si="0"/>
        <v>7.211846068435967E-3</v>
      </c>
      <c r="E36" s="197"/>
    </row>
    <row r="37" spans="1:5">
      <c r="A37" s="150" t="s">
        <v>3260</v>
      </c>
      <c r="B37" s="150" t="s">
        <v>3261</v>
      </c>
      <c r="C37" s="165">
        <v>257872.33</v>
      </c>
      <c r="D37" s="196">
        <f t="shared" si="0"/>
        <v>1.7835729053937991E-4</v>
      </c>
      <c r="E37" s="197"/>
    </row>
    <row r="38" spans="1:5">
      <c r="A38" s="150" t="s">
        <v>3262</v>
      </c>
      <c r="B38" s="150" t="s">
        <v>3263</v>
      </c>
      <c r="C38" s="165">
        <v>3722.16</v>
      </c>
      <c r="D38" s="196">
        <f t="shared" si="0"/>
        <v>2.5744304266923807E-6</v>
      </c>
      <c r="E38" s="197"/>
    </row>
    <row r="39" spans="1:5">
      <c r="A39" s="150" t="s">
        <v>3264</v>
      </c>
      <c r="B39" s="150" t="s">
        <v>3265</v>
      </c>
      <c r="C39" s="165">
        <v>854786.82999999984</v>
      </c>
      <c r="D39" s="196">
        <f t="shared" si="0"/>
        <v>5.9121295792978457E-4</v>
      </c>
      <c r="E39" s="197"/>
    </row>
    <row r="40" spans="1:5">
      <c r="A40" s="150" t="s">
        <v>3266</v>
      </c>
      <c r="B40" s="150" t="s">
        <v>3267</v>
      </c>
      <c r="C40" s="165">
        <v>2254182.0700000003</v>
      </c>
      <c r="D40" s="196">
        <f t="shared" si="0"/>
        <v>1.5591040977046701E-3</v>
      </c>
      <c r="E40" s="197"/>
    </row>
    <row r="41" spans="1:5">
      <c r="A41" s="150" t="s">
        <v>3268</v>
      </c>
      <c r="B41" s="150" t="s">
        <v>3269</v>
      </c>
      <c r="C41" s="165">
        <v>299602.00999999995</v>
      </c>
      <c r="D41" s="196">
        <f t="shared" si="0"/>
        <v>2.072196064763994E-4</v>
      </c>
      <c r="E41" s="197"/>
    </row>
    <row r="42" spans="1:5">
      <c r="A42" s="150" t="s">
        <v>3270</v>
      </c>
      <c r="B42" s="150" t="s">
        <v>3271</v>
      </c>
      <c r="C42" s="165">
        <v>5047909.1899999985</v>
      </c>
      <c r="D42" s="196">
        <f t="shared" si="0"/>
        <v>3.4913843064016824E-3</v>
      </c>
      <c r="E42" s="197"/>
    </row>
    <row r="43" spans="1:5">
      <c r="A43" s="150" t="s">
        <v>3272</v>
      </c>
      <c r="B43" s="150" t="s">
        <v>3273</v>
      </c>
      <c r="C43" s="165">
        <v>3847732.66</v>
      </c>
      <c r="D43" s="196">
        <f t="shared" si="0"/>
        <v>2.6612827051179983E-3</v>
      </c>
      <c r="E43" s="197"/>
    </row>
    <row r="44" spans="1:5">
      <c r="A44" s="150" t="s">
        <v>3274</v>
      </c>
      <c r="B44" s="150" t="s">
        <v>3275</v>
      </c>
      <c r="C44" s="165">
        <v>2481011.1</v>
      </c>
      <c r="D44" s="196">
        <f t="shared" si="0"/>
        <v>1.7159903026203959E-3</v>
      </c>
      <c r="E44" s="197"/>
    </row>
    <row r="45" spans="1:5">
      <c r="A45" s="150" t="s">
        <v>3276</v>
      </c>
      <c r="B45" s="150" t="s">
        <v>3277</v>
      </c>
      <c r="C45" s="165">
        <v>68.099999999999994</v>
      </c>
      <c r="D45" s="196">
        <f t="shared" si="0"/>
        <v>4.710133687368386E-8</v>
      </c>
      <c r="E45" s="197"/>
    </row>
    <row r="46" spans="1:5">
      <c r="A46" s="150" t="s">
        <v>3278</v>
      </c>
      <c r="B46" s="150" t="s">
        <v>3279</v>
      </c>
      <c r="C46" s="165">
        <v>40899.449999999997</v>
      </c>
      <c r="D46" s="196">
        <f t="shared" si="0"/>
        <v>2.8288087700416876E-5</v>
      </c>
      <c r="E46" s="197"/>
    </row>
    <row r="47" spans="1:5">
      <c r="A47" s="150" t="s">
        <v>3280</v>
      </c>
      <c r="B47" s="150" t="s">
        <v>2443</v>
      </c>
      <c r="C47" s="165">
        <v>2000231.2399999995</v>
      </c>
      <c r="D47" s="196">
        <f t="shared" si="0"/>
        <v>1.3834591110206515E-3</v>
      </c>
      <c r="E47" s="197"/>
    </row>
    <row r="48" spans="1:5">
      <c r="A48" s="150" t="s">
        <v>3281</v>
      </c>
      <c r="B48" s="150" t="s">
        <v>3282</v>
      </c>
      <c r="C48" s="165">
        <v>2667289.8900000006</v>
      </c>
      <c r="D48" s="196">
        <f t="shared" si="0"/>
        <v>1.8448299507879764E-3</v>
      </c>
      <c r="E48" s="197"/>
    </row>
    <row r="49" spans="1:5">
      <c r="A49" s="150" t="s">
        <v>3283</v>
      </c>
      <c r="B49" s="150" t="s">
        <v>3284</v>
      </c>
      <c r="C49" s="165">
        <v>12792954.169999998</v>
      </c>
      <c r="D49" s="196">
        <f t="shared" si="0"/>
        <v>8.8482414679995399E-3</v>
      </c>
      <c r="E49" s="197"/>
    </row>
    <row r="50" spans="1:5">
      <c r="A50" s="150" t="s">
        <v>3285</v>
      </c>
      <c r="B50" s="150" t="s">
        <v>3286</v>
      </c>
      <c r="C50" s="165">
        <v>625798.38</v>
      </c>
      <c r="D50" s="196">
        <f t="shared" si="0"/>
        <v>4.3283319106293135E-4</v>
      </c>
      <c r="E50" s="197"/>
    </row>
    <row r="51" spans="1:5">
      <c r="A51" s="150" t="s">
        <v>3287</v>
      </c>
      <c r="B51" s="150" t="s">
        <v>3288</v>
      </c>
      <c r="C51" s="165">
        <v>25838832.899999987</v>
      </c>
      <c r="D51" s="196">
        <f t="shared" si="0"/>
        <v>1.7871418103461455E-2</v>
      </c>
      <c r="E51" s="197"/>
    </row>
    <row r="52" spans="1:5">
      <c r="A52" s="150" t="s">
        <v>3289</v>
      </c>
      <c r="B52" s="150" t="s">
        <v>3290</v>
      </c>
      <c r="C52" s="165">
        <v>27615.68</v>
      </c>
      <c r="D52" s="196">
        <f t="shared" si="0"/>
        <v>1.9100373666312099E-5</v>
      </c>
      <c r="E52" s="197"/>
    </row>
    <row r="53" spans="1:5">
      <c r="A53" s="150" t="s">
        <v>3291</v>
      </c>
      <c r="B53" s="150" t="s">
        <v>3292</v>
      </c>
      <c r="C53" s="165">
        <v>188853.44</v>
      </c>
      <c r="D53" s="196">
        <f t="shared" si="0"/>
        <v>1.3062040377671136E-4</v>
      </c>
      <c r="E53" s="197"/>
    </row>
    <row r="54" spans="1:5">
      <c r="A54" s="150" t="s">
        <v>3293</v>
      </c>
      <c r="B54" s="150" t="s">
        <v>3294</v>
      </c>
      <c r="C54" s="165">
        <v>6854.57</v>
      </c>
      <c r="D54" s="196">
        <f t="shared" si="0"/>
        <v>4.7409605094603114E-6</v>
      </c>
      <c r="E54" s="197"/>
    </row>
    <row r="55" spans="1:5">
      <c r="A55" s="150" t="s">
        <v>3295</v>
      </c>
      <c r="B55" s="150" t="s">
        <v>3296</v>
      </c>
      <c r="C55" s="165">
        <v>2324151.09</v>
      </c>
      <c r="D55" s="196">
        <f t="shared" si="0"/>
        <v>1.6074981414894204E-3</v>
      </c>
      <c r="E55" s="197"/>
    </row>
    <row r="56" spans="1:5">
      <c r="A56" s="150" t="s">
        <v>3297</v>
      </c>
      <c r="B56" s="150" t="s">
        <v>3298</v>
      </c>
      <c r="C56" s="165">
        <v>15614.9</v>
      </c>
      <c r="D56" s="196">
        <f t="shared" si="0"/>
        <v>1.0800039135813305E-5</v>
      </c>
      <c r="E56" s="197"/>
    </row>
    <row r="57" spans="1:5">
      <c r="A57" s="150" t="s">
        <v>3299</v>
      </c>
      <c r="B57" s="150" t="s">
        <v>3300</v>
      </c>
      <c r="C57" s="165">
        <v>11062169.98</v>
      </c>
      <c r="D57" s="196">
        <f t="shared" si="0"/>
        <v>7.651145297825737E-3</v>
      </c>
      <c r="E57" s="197"/>
    </row>
    <row r="58" spans="1:5">
      <c r="A58" s="150" t="s">
        <v>3301</v>
      </c>
      <c r="B58" s="150" t="s">
        <v>3302</v>
      </c>
      <c r="C58" s="165">
        <v>631516.98</v>
      </c>
      <c r="D58" s="196">
        <f t="shared" si="0"/>
        <v>4.3678845839106422E-4</v>
      </c>
      <c r="E58" s="197"/>
    </row>
    <row r="59" spans="1:5">
      <c r="A59" s="150" t="s">
        <v>3303</v>
      </c>
      <c r="B59" s="150" t="s">
        <v>3304</v>
      </c>
      <c r="C59" s="165">
        <v>21341.1</v>
      </c>
      <c r="D59" s="196">
        <f t="shared" si="0"/>
        <v>1.4760563000807262E-5</v>
      </c>
      <c r="E59" s="197"/>
    </row>
    <row r="60" spans="1:5">
      <c r="A60" s="150" t="s">
        <v>3305</v>
      </c>
      <c r="B60" s="150" t="s">
        <v>3306</v>
      </c>
      <c r="C60" s="165">
        <v>13438889.07</v>
      </c>
      <c r="D60" s="196">
        <f t="shared" si="0"/>
        <v>9.2950020748037883E-3</v>
      </c>
      <c r="E60" s="197"/>
    </row>
    <row r="61" spans="1:5">
      <c r="A61" s="150" t="s">
        <v>3307</v>
      </c>
      <c r="B61" s="150" t="s">
        <v>3308</v>
      </c>
      <c r="C61" s="165">
        <v>817053.29</v>
      </c>
      <c r="D61" s="196">
        <f t="shared" si="0"/>
        <v>5.6511457057329979E-4</v>
      </c>
      <c r="E61" s="197"/>
    </row>
    <row r="62" spans="1:5">
      <c r="A62" s="150" t="s">
        <v>3309</v>
      </c>
      <c r="B62" s="150" t="s">
        <v>3310</v>
      </c>
      <c r="C62" s="165">
        <v>52272.930000000008</v>
      </c>
      <c r="D62" s="196">
        <f t="shared" si="0"/>
        <v>3.6154550444999937E-5</v>
      </c>
      <c r="E62" s="197"/>
    </row>
    <row r="63" spans="1:5">
      <c r="A63" s="150" t="s">
        <v>3311</v>
      </c>
      <c r="B63" s="150" t="s">
        <v>3312</v>
      </c>
      <c r="C63" s="165">
        <v>1895700</v>
      </c>
      <c r="D63" s="196">
        <f t="shared" si="0"/>
        <v>1.3111601220476138E-3</v>
      </c>
      <c r="E63" s="197"/>
    </row>
    <row r="64" spans="1:5">
      <c r="A64" s="150" t="s">
        <v>3313</v>
      </c>
      <c r="B64" s="150" t="s">
        <v>1524</v>
      </c>
      <c r="C64" s="165">
        <v>2387222.6</v>
      </c>
      <c r="D64" s="196">
        <f t="shared" si="0"/>
        <v>1.6511215253314458E-3</v>
      </c>
      <c r="E64" s="197"/>
    </row>
    <row r="65" spans="1:5">
      <c r="A65" s="150" t="s">
        <v>3314</v>
      </c>
      <c r="B65" s="150" t="s">
        <v>3315</v>
      </c>
      <c r="C65" s="165">
        <v>888706.22000000032</v>
      </c>
      <c r="D65" s="196">
        <f t="shared" si="0"/>
        <v>6.1467329001407074E-4</v>
      </c>
      <c r="E65" s="197"/>
    </row>
    <row r="66" spans="1:5">
      <c r="A66" s="150" t="s">
        <v>3316</v>
      </c>
      <c r="B66" s="150" t="s">
        <v>3317</v>
      </c>
      <c r="C66" s="165">
        <v>1178193.6300000001</v>
      </c>
      <c r="D66" s="196">
        <f t="shared" si="0"/>
        <v>8.1489713757795074E-4</v>
      </c>
      <c r="E66" s="197"/>
    </row>
    <row r="67" spans="1:5">
      <c r="A67" s="150" t="s">
        <v>3318</v>
      </c>
      <c r="B67" s="150" t="s">
        <v>449</v>
      </c>
      <c r="C67" s="165">
        <v>956422.11999999976</v>
      </c>
      <c r="D67" s="196">
        <f t="shared" si="0"/>
        <v>6.6150896428139323E-4</v>
      </c>
      <c r="E67" s="197"/>
    </row>
    <row r="68" spans="1:5">
      <c r="A68" s="150" t="s">
        <v>3319</v>
      </c>
      <c r="B68" s="150" t="s">
        <v>3320</v>
      </c>
      <c r="C68" s="165">
        <v>127971.68999999999</v>
      </c>
      <c r="D68" s="196">
        <f t="shared" si="0"/>
        <v>8.851156653428252E-5</v>
      </c>
      <c r="E68" s="197"/>
    </row>
    <row r="69" spans="1:5">
      <c r="A69" s="150" t="s">
        <v>3321</v>
      </c>
      <c r="B69" s="150" t="s">
        <v>3322</v>
      </c>
      <c r="C69" s="165">
        <v>190675.18000000002</v>
      </c>
      <c r="D69" s="196">
        <f t="shared" si="0"/>
        <v>1.3188040949530555E-4</v>
      </c>
      <c r="E69" s="197"/>
    </row>
    <row r="70" spans="1:5">
      <c r="A70" s="150" t="s">
        <v>3323</v>
      </c>
      <c r="B70" s="150" t="s">
        <v>3324</v>
      </c>
      <c r="C70" s="165">
        <v>152980.97</v>
      </c>
      <c r="D70" s="196">
        <f t="shared" si="0"/>
        <v>1.0580922471707672E-4</v>
      </c>
      <c r="E70" s="197"/>
    </row>
    <row r="71" spans="1:5">
      <c r="A71" s="150" t="s">
        <v>3325</v>
      </c>
      <c r="B71" s="150" t="s">
        <v>3326</v>
      </c>
      <c r="C71" s="165">
        <v>951171.78999999969</v>
      </c>
      <c r="D71" s="196">
        <f t="shared" si="0"/>
        <v>6.5787757570535781E-4</v>
      </c>
      <c r="E71" s="274"/>
    </row>
    <row r="72" spans="1:5">
      <c r="A72" s="150" t="s">
        <v>3327</v>
      </c>
      <c r="B72" s="150" t="s">
        <v>3328</v>
      </c>
      <c r="C72" s="165">
        <v>68808.89</v>
      </c>
      <c r="D72" s="196">
        <f t="shared" si="0"/>
        <v>4.7591640349401717E-5</v>
      </c>
      <c r="E72" s="197"/>
    </row>
    <row r="73" spans="1:5">
      <c r="A73" s="150" t="s">
        <v>3329</v>
      </c>
      <c r="B73" s="150" t="s">
        <v>3330</v>
      </c>
      <c r="C73" s="165">
        <v>146630</v>
      </c>
      <c r="D73" s="196">
        <f t="shared" ref="D73:D136" si="1">+C73/$C$165</f>
        <v>1.0141657893962209E-4</v>
      </c>
      <c r="E73" s="197"/>
    </row>
    <row r="74" spans="1:5" ht="33.75">
      <c r="A74" s="150" t="s">
        <v>3331</v>
      </c>
      <c r="B74" s="150" t="s">
        <v>3332</v>
      </c>
      <c r="C74" s="165">
        <v>149897207.83000001</v>
      </c>
      <c r="D74" s="196">
        <f t="shared" si="1"/>
        <v>0.10367634188583602</v>
      </c>
      <c r="E74" s="197" t="s">
        <v>3333</v>
      </c>
    </row>
    <row r="75" spans="1:5">
      <c r="A75" s="150" t="s">
        <v>3334</v>
      </c>
      <c r="B75" s="150" t="s">
        <v>3335</v>
      </c>
      <c r="C75" s="165">
        <v>945820.56</v>
      </c>
      <c r="D75" s="196">
        <f t="shared" si="1"/>
        <v>6.5417639968599591E-4</v>
      </c>
      <c r="E75" s="197"/>
    </row>
    <row r="76" spans="1:5">
      <c r="A76" s="150" t="s">
        <v>3336</v>
      </c>
      <c r="B76" s="150" t="s">
        <v>3337</v>
      </c>
      <c r="C76" s="165">
        <v>521303.95</v>
      </c>
      <c r="D76" s="196">
        <f t="shared" si="1"/>
        <v>3.6055966171119017E-4</v>
      </c>
      <c r="E76" s="197"/>
    </row>
    <row r="77" spans="1:5">
      <c r="A77" s="150" t="s">
        <v>3338</v>
      </c>
      <c r="B77" s="150" t="s">
        <v>3339</v>
      </c>
      <c r="C77" s="165">
        <v>25385.14</v>
      </c>
      <c r="D77" s="196">
        <f t="shared" si="1"/>
        <v>1.75576215965584E-5</v>
      </c>
      <c r="E77" s="197"/>
    </row>
    <row r="78" spans="1:5">
      <c r="A78" s="150" t="s">
        <v>3340</v>
      </c>
      <c r="B78" s="150" t="s">
        <v>3341</v>
      </c>
      <c r="C78" s="165">
        <v>1961507.96</v>
      </c>
      <c r="D78" s="196">
        <f t="shared" si="1"/>
        <v>1.3566761704019443E-3</v>
      </c>
      <c r="E78" s="197"/>
    </row>
    <row r="79" spans="1:5">
      <c r="A79" s="150" t="s">
        <v>3342</v>
      </c>
      <c r="B79" s="150" t="s">
        <v>3343</v>
      </c>
      <c r="C79" s="165">
        <v>4579.45</v>
      </c>
      <c r="D79" s="196">
        <f t="shared" si="1"/>
        <v>3.1673747011188188E-6</v>
      </c>
      <c r="E79" s="197"/>
    </row>
    <row r="80" spans="1:5">
      <c r="A80" s="150" t="s">
        <v>3344</v>
      </c>
      <c r="B80" s="150" t="s">
        <v>3345</v>
      </c>
      <c r="C80" s="165">
        <v>523129.93999999994</v>
      </c>
      <c r="D80" s="196">
        <f t="shared" si="1"/>
        <v>3.6182260694052901E-4</v>
      </c>
      <c r="E80" s="197"/>
    </row>
    <row r="81" spans="1:5">
      <c r="A81" s="150" t="s">
        <v>3346</v>
      </c>
      <c r="B81" s="150" t="s">
        <v>3347</v>
      </c>
      <c r="C81" s="165">
        <v>179546.67</v>
      </c>
      <c r="D81" s="196">
        <f t="shared" si="1"/>
        <v>1.2418338015004625E-4</v>
      </c>
      <c r="E81" s="197"/>
    </row>
    <row r="82" spans="1:5">
      <c r="A82" s="150" t="s">
        <v>3348</v>
      </c>
      <c r="B82" s="150" t="s">
        <v>3349</v>
      </c>
      <c r="C82" s="165">
        <v>57125</v>
      </c>
      <c r="D82" s="196">
        <f t="shared" si="1"/>
        <v>3.9510482656522625E-5</v>
      </c>
      <c r="E82" s="197"/>
    </row>
    <row r="83" spans="1:5">
      <c r="A83" s="150" t="s">
        <v>3350</v>
      </c>
      <c r="B83" s="150" t="s">
        <v>3351</v>
      </c>
      <c r="C83" s="165">
        <v>68658.38</v>
      </c>
      <c r="D83" s="196">
        <f t="shared" si="1"/>
        <v>4.7487540170064597E-5</v>
      </c>
      <c r="E83" s="197"/>
    </row>
    <row r="84" spans="1:5">
      <c r="A84" s="150" t="s">
        <v>3352</v>
      </c>
      <c r="B84" s="150" t="s">
        <v>3353</v>
      </c>
      <c r="C84" s="165">
        <v>978815</v>
      </c>
      <c r="D84" s="196">
        <f t="shared" si="1"/>
        <v>6.7699699048479989E-4</v>
      </c>
      <c r="E84" s="197"/>
    </row>
    <row r="85" spans="1:5">
      <c r="A85" s="150" t="s">
        <v>3354</v>
      </c>
      <c r="B85" s="150" t="s">
        <v>552</v>
      </c>
      <c r="C85" s="165">
        <v>134889.5</v>
      </c>
      <c r="D85" s="196">
        <f t="shared" si="1"/>
        <v>9.3296266963623783E-5</v>
      </c>
      <c r="E85" s="197"/>
    </row>
    <row r="86" spans="1:5">
      <c r="A86" s="150" t="s">
        <v>3355</v>
      </c>
      <c r="B86" s="150" t="s">
        <v>3356</v>
      </c>
      <c r="C86" s="165">
        <v>64387.4</v>
      </c>
      <c r="D86" s="196">
        <f t="shared" si="1"/>
        <v>4.4533518617043057E-5</v>
      </c>
      <c r="E86" s="197"/>
    </row>
    <row r="87" spans="1:5">
      <c r="A87" s="150" t="s">
        <v>3357</v>
      </c>
      <c r="B87" s="150" t="s">
        <v>3358</v>
      </c>
      <c r="C87" s="165">
        <v>4051665.51</v>
      </c>
      <c r="D87" s="196">
        <f t="shared" si="1"/>
        <v>2.8023327765931885E-3</v>
      </c>
      <c r="E87" s="197"/>
    </row>
    <row r="88" spans="1:5">
      <c r="A88" s="150" t="s">
        <v>3359</v>
      </c>
      <c r="B88" s="150" t="s">
        <v>3360</v>
      </c>
      <c r="C88" s="165">
        <v>15105466.129999999</v>
      </c>
      <c r="D88" s="196">
        <f t="shared" si="1"/>
        <v>1.0447689410031595E-2</v>
      </c>
      <c r="E88" s="197"/>
    </row>
    <row r="89" spans="1:5">
      <c r="A89" s="150" t="s">
        <v>3361</v>
      </c>
      <c r="B89" s="150" t="s">
        <v>3362</v>
      </c>
      <c r="C89" s="165">
        <v>3287787.13</v>
      </c>
      <c r="D89" s="196">
        <f t="shared" si="1"/>
        <v>2.2739966105593573E-3</v>
      </c>
      <c r="E89" s="197"/>
    </row>
    <row r="90" spans="1:5">
      <c r="A90" s="150" t="s">
        <v>3363</v>
      </c>
      <c r="B90" s="150" t="s">
        <v>3364</v>
      </c>
      <c r="C90" s="165">
        <v>1605258.4000000001</v>
      </c>
      <c r="D90" s="196">
        <f t="shared" si="1"/>
        <v>1.1102763093643285E-3</v>
      </c>
      <c r="E90" s="197"/>
    </row>
    <row r="91" spans="1:5">
      <c r="A91" s="150" t="s">
        <v>3365</v>
      </c>
      <c r="B91" s="150" t="s">
        <v>3366</v>
      </c>
      <c r="C91" s="165">
        <v>1368751.03</v>
      </c>
      <c r="D91" s="196">
        <f t="shared" si="1"/>
        <v>9.4669608458490117E-4</v>
      </c>
      <c r="E91" s="197"/>
    </row>
    <row r="92" spans="1:5">
      <c r="A92" s="150" t="s">
        <v>3367</v>
      </c>
      <c r="B92" s="150" t="s">
        <v>3368</v>
      </c>
      <c r="C92" s="165">
        <v>9996617.0899999999</v>
      </c>
      <c r="D92" s="196">
        <f t="shared" si="1"/>
        <v>6.9141560815464799E-3</v>
      </c>
      <c r="E92" s="197"/>
    </row>
    <row r="93" spans="1:5">
      <c r="A93" s="150" t="s">
        <v>3369</v>
      </c>
      <c r="B93" s="150" t="s">
        <v>3370</v>
      </c>
      <c r="C93" s="165">
        <v>10800873.720000001</v>
      </c>
      <c r="D93" s="196">
        <f t="shared" si="1"/>
        <v>7.4704198475159913E-3</v>
      </c>
      <c r="E93" s="197"/>
    </row>
    <row r="94" spans="1:5">
      <c r="A94" s="150" t="s">
        <v>3371</v>
      </c>
      <c r="B94" s="150" t="s">
        <v>3372</v>
      </c>
      <c r="C94" s="165">
        <v>4991026.28</v>
      </c>
      <c r="D94" s="196">
        <f t="shared" si="1"/>
        <v>3.4520412651936742E-3</v>
      </c>
      <c r="E94" s="197"/>
    </row>
    <row r="95" spans="1:5">
      <c r="A95" s="150" t="s">
        <v>3373</v>
      </c>
      <c r="B95" s="150" t="s">
        <v>3374</v>
      </c>
      <c r="C95" s="165">
        <v>5353746.8400000008</v>
      </c>
      <c r="D95" s="196">
        <f t="shared" si="1"/>
        <v>3.702916790708671E-3</v>
      </c>
      <c r="E95" s="197"/>
    </row>
    <row r="96" spans="1:5">
      <c r="A96" s="150" t="s">
        <v>3375</v>
      </c>
      <c r="B96" s="150" t="s">
        <v>3376</v>
      </c>
      <c r="C96" s="165">
        <v>1434123.57</v>
      </c>
      <c r="D96" s="196">
        <f t="shared" si="1"/>
        <v>9.9191097487606674E-4</v>
      </c>
      <c r="E96" s="197"/>
    </row>
    <row r="97" spans="1:5">
      <c r="A97" s="150" t="s">
        <v>3377</v>
      </c>
      <c r="B97" s="150" t="s">
        <v>3378</v>
      </c>
      <c r="C97" s="165">
        <v>1014085.95</v>
      </c>
      <c r="D97" s="196">
        <f t="shared" si="1"/>
        <v>7.0139212848487119E-4</v>
      </c>
      <c r="E97" s="197"/>
    </row>
    <row r="98" spans="1:5">
      <c r="A98" s="150" t="s">
        <v>3379</v>
      </c>
      <c r="B98" s="150" t="s">
        <v>568</v>
      </c>
      <c r="C98" s="165">
        <v>2746896.14</v>
      </c>
      <c r="D98" s="196">
        <f t="shared" si="1"/>
        <v>1.8998895807219071E-3</v>
      </c>
      <c r="E98" s="197"/>
    </row>
    <row r="99" spans="1:5">
      <c r="A99" s="150" t="s">
        <v>3380</v>
      </c>
      <c r="B99" s="150" t="s">
        <v>3381</v>
      </c>
      <c r="C99" s="165">
        <v>139960.42999999993</v>
      </c>
      <c r="D99" s="196">
        <f t="shared" si="1"/>
        <v>9.6803573603753974E-5</v>
      </c>
      <c r="E99" s="197"/>
    </row>
    <row r="100" spans="1:5">
      <c r="A100" s="150" t="s">
        <v>3382</v>
      </c>
      <c r="B100" s="150" t="s">
        <v>3383</v>
      </c>
      <c r="C100" s="165">
        <v>140893313.68000001</v>
      </c>
      <c r="D100" s="196">
        <f t="shared" si="1"/>
        <v>9.7448802215731156E-2</v>
      </c>
      <c r="E100" s="197"/>
    </row>
    <row r="101" spans="1:5">
      <c r="A101" s="150" t="s">
        <v>3384</v>
      </c>
      <c r="B101" s="150" t="s">
        <v>3385</v>
      </c>
      <c r="C101" s="165">
        <v>26078421.439999998</v>
      </c>
      <c r="D101" s="196">
        <f t="shared" si="1"/>
        <v>1.8037129418198822E-2</v>
      </c>
      <c r="E101" s="197"/>
    </row>
    <row r="102" spans="1:5">
      <c r="A102" s="150" t="s">
        <v>3386</v>
      </c>
      <c r="B102" s="150" t="s">
        <v>3387</v>
      </c>
      <c r="C102" s="165">
        <v>298962.03000000003</v>
      </c>
      <c r="D102" s="196">
        <f t="shared" si="1"/>
        <v>2.0677696457372074E-4</v>
      </c>
      <c r="E102" s="197"/>
    </row>
    <row r="103" spans="1:5">
      <c r="A103" s="150" t="s">
        <v>3388</v>
      </c>
      <c r="B103" s="150" t="s">
        <v>3389</v>
      </c>
      <c r="C103" s="165">
        <v>5168.33</v>
      </c>
      <c r="D103" s="196">
        <f t="shared" si="1"/>
        <v>3.5746733099025919E-6</v>
      </c>
      <c r="E103" s="197"/>
    </row>
    <row r="104" spans="1:5">
      <c r="A104" s="150" t="s">
        <v>3390</v>
      </c>
      <c r="B104" s="150" t="s">
        <v>3391</v>
      </c>
      <c r="C104" s="165">
        <v>2123871.2600000002</v>
      </c>
      <c r="D104" s="196">
        <f t="shared" si="1"/>
        <v>1.468974679788479E-3</v>
      </c>
      <c r="E104" s="197"/>
    </row>
    <row r="105" spans="1:5">
      <c r="A105" s="150" t="s">
        <v>3392</v>
      </c>
      <c r="B105" s="150" t="s">
        <v>3393</v>
      </c>
      <c r="C105" s="165">
        <v>2457881.1799999992</v>
      </c>
      <c r="D105" s="196">
        <f t="shared" si="1"/>
        <v>1.6999925030053975E-3</v>
      </c>
      <c r="E105" s="197"/>
    </row>
    <row r="106" spans="1:5">
      <c r="A106" s="150" t="s">
        <v>3394</v>
      </c>
      <c r="B106" s="150" t="s">
        <v>3395</v>
      </c>
      <c r="C106" s="165">
        <v>3322089.2000000011</v>
      </c>
      <c r="D106" s="196">
        <f t="shared" si="1"/>
        <v>2.2977216231075915E-3</v>
      </c>
      <c r="E106" s="197"/>
    </row>
    <row r="107" spans="1:5">
      <c r="A107" s="150" t="s">
        <v>3396</v>
      </c>
      <c r="B107" s="150" t="s">
        <v>3397</v>
      </c>
      <c r="C107" s="165">
        <v>2759809.9400000004</v>
      </c>
      <c r="D107" s="196">
        <f t="shared" si="1"/>
        <v>1.9088214051583153E-3</v>
      </c>
      <c r="E107" s="197"/>
    </row>
    <row r="108" spans="1:5">
      <c r="A108" s="150" t="s">
        <v>3398</v>
      </c>
      <c r="B108" s="150" t="s">
        <v>3399</v>
      </c>
      <c r="C108" s="165">
        <v>37686806.049999997</v>
      </c>
      <c r="D108" s="196">
        <f t="shared" si="1"/>
        <v>2.6066063839269266E-2</v>
      </c>
      <c r="E108" s="197"/>
    </row>
    <row r="109" spans="1:5">
      <c r="A109" s="150" t="s">
        <v>3400</v>
      </c>
      <c r="B109" s="150" t="s">
        <v>3401</v>
      </c>
      <c r="C109" s="165">
        <v>1242328.3999999999</v>
      </c>
      <c r="D109" s="196">
        <f t="shared" si="1"/>
        <v>8.5925592475983366E-4</v>
      </c>
      <c r="E109" s="197"/>
    </row>
    <row r="110" spans="1:5">
      <c r="A110" s="150" t="s">
        <v>3402</v>
      </c>
      <c r="B110" s="150" t="s">
        <v>3403</v>
      </c>
      <c r="C110" s="165">
        <v>59295</v>
      </c>
      <c r="D110" s="196">
        <f t="shared" si="1"/>
        <v>4.1011362260280242E-5</v>
      </c>
      <c r="E110" s="197"/>
    </row>
    <row r="111" spans="1:5">
      <c r="A111" s="150" t="s">
        <v>3404</v>
      </c>
      <c r="B111" s="150" t="s">
        <v>3405</v>
      </c>
      <c r="C111" s="165">
        <v>306421</v>
      </c>
      <c r="D111" s="196">
        <f t="shared" si="1"/>
        <v>2.1193595809355481E-4</v>
      </c>
      <c r="E111" s="197"/>
    </row>
    <row r="112" spans="1:5">
      <c r="A112" s="150" t="s">
        <v>3406</v>
      </c>
      <c r="B112" s="150" t="s">
        <v>1237</v>
      </c>
      <c r="C112" s="165">
        <v>2044333.4400000002</v>
      </c>
      <c r="D112" s="196">
        <f t="shared" si="1"/>
        <v>1.4139623794357855E-3</v>
      </c>
      <c r="E112" s="197"/>
    </row>
    <row r="113" spans="1:5">
      <c r="A113" s="150" t="s">
        <v>3407</v>
      </c>
      <c r="B113" s="150" t="s">
        <v>3408</v>
      </c>
      <c r="C113" s="165">
        <v>351149.24</v>
      </c>
      <c r="D113" s="196">
        <f t="shared" si="1"/>
        <v>2.4287222681612427E-4</v>
      </c>
      <c r="E113" s="197"/>
    </row>
    <row r="114" spans="1:5">
      <c r="A114" s="150" t="s">
        <v>3409</v>
      </c>
      <c r="B114" s="150" t="s">
        <v>3410</v>
      </c>
      <c r="C114" s="165">
        <v>7613057.5500000007</v>
      </c>
      <c r="D114" s="196">
        <f t="shared" si="1"/>
        <v>5.2655681101511356E-3</v>
      </c>
      <c r="E114" s="197"/>
    </row>
    <row r="115" spans="1:5">
      <c r="A115" s="150" t="s">
        <v>3411</v>
      </c>
      <c r="B115" s="150" t="s">
        <v>3412</v>
      </c>
      <c r="C115" s="165">
        <v>867000</v>
      </c>
      <c r="D115" s="196">
        <f t="shared" si="1"/>
        <v>5.9966019191606324E-4</v>
      </c>
      <c r="E115" s="197"/>
    </row>
    <row r="116" spans="1:5">
      <c r="A116" s="150" t="s">
        <v>3413</v>
      </c>
      <c r="B116" s="150" t="s">
        <v>3414</v>
      </c>
      <c r="C116" s="165">
        <v>361400</v>
      </c>
      <c r="D116" s="196">
        <f t="shared" si="1"/>
        <v>2.4996216073640748E-4</v>
      </c>
      <c r="E116" s="197"/>
    </row>
    <row r="117" spans="1:5">
      <c r="A117" s="150" t="s">
        <v>3415</v>
      </c>
      <c r="B117" s="150" t="s">
        <v>3416</v>
      </c>
      <c r="C117" s="165">
        <v>40.94</v>
      </c>
      <c r="D117" s="196">
        <f t="shared" si="1"/>
        <v>2.8316134091169121E-8</v>
      </c>
      <c r="E117" s="197"/>
    </row>
    <row r="118" spans="1:5">
      <c r="A118" s="150" t="s">
        <v>3417</v>
      </c>
      <c r="B118" s="150" t="s">
        <v>3418</v>
      </c>
      <c r="C118" s="165">
        <v>246033.52000000002</v>
      </c>
      <c r="D118" s="196">
        <f t="shared" si="1"/>
        <v>1.7016898249248513E-4</v>
      </c>
      <c r="E118" s="197"/>
    </row>
    <row r="119" spans="1:5">
      <c r="A119" s="150" t="s">
        <v>3419</v>
      </c>
      <c r="B119" s="150" t="s">
        <v>1242</v>
      </c>
      <c r="C119" s="165">
        <v>67815.13</v>
      </c>
      <c r="D119" s="196">
        <f t="shared" si="1"/>
        <v>4.6904306655839424E-5</v>
      </c>
      <c r="E119" s="197"/>
    </row>
    <row r="120" spans="1:5">
      <c r="A120" s="150" t="s">
        <v>3420</v>
      </c>
      <c r="B120" s="150" t="s">
        <v>3421</v>
      </c>
      <c r="C120" s="165">
        <v>238968.68000000002</v>
      </c>
      <c r="D120" s="196">
        <f t="shared" si="1"/>
        <v>1.6528258882436947E-4</v>
      </c>
      <c r="E120" s="197"/>
    </row>
    <row r="121" spans="1:5">
      <c r="A121" s="150" t="s">
        <v>3422</v>
      </c>
      <c r="B121" s="150" t="s">
        <v>3423</v>
      </c>
      <c r="C121" s="165">
        <v>253.8</v>
      </c>
      <c r="D121" s="196">
        <f t="shared" si="1"/>
        <v>1.7554066517681299E-7</v>
      </c>
      <c r="E121" s="197"/>
    </row>
    <row r="122" spans="1:5">
      <c r="A122" s="150" t="s">
        <v>3424</v>
      </c>
      <c r="B122" s="150" t="s">
        <v>3425</v>
      </c>
      <c r="C122" s="165">
        <v>43060.740000000005</v>
      </c>
      <c r="D122" s="196">
        <f t="shared" si="1"/>
        <v>2.9782943036271862E-5</v>
      </c>
      <c r="E122" s="197"/>
    </row>
    <row r="123" spans="1:5">
      <c r="A123" s="150" t="s">
        <v>3426</v>
      </c>
      <c r="B123" s="150" t="s">
        <v>3427</v>
      </c>
      <c r="C123" s="165">
        <v>604872</v>
      </c>
      <c r="D123" s="196">
        <f t="shared" si="1"/>
        <v>4.1835946897883855E-4</v>
      </c>
      <c r="E123" s="197"/>
    </row>
    <row r="124" spans="1:5">
      <c r="A124" s="150" t="s">
        <v>3428</v>
      </c>
      <c r="B124" s="150" t="s">
        <v>3429</v>
      </c>
      <c r="C124" s="165">
        <v>116526.8</v>
      </c>
      <c r="D124" s="196">
        <f t="shared" si="1"/>
        <v>8.0595713092692869E-5</v>
      </c>
      <c r="E124" s="197"/>
    </row>
    <row r="125" spans="1:5">
      <c r="A125" s="150" t="s">
        <v>3430</v>
      </c>
      <c r="B125" s="150" t="s">
        <v>3431</v>
      </c>
      <c r="C125" s="165">
        <v>1312280.6599999999</v>
      </c>
      <c r="D125" s="196">
        <f t="shared" si="1"/>
        <v>9.0763837649750646E-4</v>
      </c>
      <c r="E125" s="197"/>
    </row>
    <row r="126" spans="1:5">
      <c r="A126" s="150" t="s">
        <v>3432</v>
      </c>
      <c r="B126" s="150" t="s">
        <v>3433</v>
      </c>
      <c r="C126" s="165">
        <v>251597.96000000002</v>
      </c>
      <c r="D126" s="196">
        <f t="shared" si="1"/>
        <v>1.7401762512028838E-4</v>
      </c>
      <c r="E126" s="197"/>
    </row>
    <row r="127" spans="1:5">
      <c r="A127" s="150" t="s">
        <v>3434</v>
      </c>
      <c r="B127" s="150" t="s">
        <v>3435</v>
      </c>
      <c r="C127" s="165">
        <v>26895932.649999991</v>
      </c>
      <c r="D127" s="196">
        <f t="shared" si="1"/>
        <v>1.8602560708950989E-2</v>
      </c>
      <c r="E127" s="197"/>
    </row>
    <row r="128" spans="1:5">
      <c r="A128" s="150" t="s">
        <v>3436</v>
      </c>
      <c r="B128" s="150" t="s">
        <v>3437</v>
      </c>
      <c r="C128" s="165">
        <v>90269.32</v>
      </c>
      <c r="D128" s="196">
        <f t="shared" si="1"/>
        <v>6.2434737895423914E-5</v>
      </c>
      <c r="E128" s="197"/>
    </row>
    <row r="129" spans="1:5">
      <c r="A129" s="150" t="s">
        <v>3438</v>
      </c>
      <c r="B129" s="150" t="s">
        <v>3439</v>
      </c>
      <c r="C129" s="165">
        <v>83012.87</v>
      </c>
      <c r="D129" s="196">
        <f t="shared" si="1"/>
        <v>5.7415817249946033E-5</v>
      </c>
      <c r="E129" s="197"/>
    </row>
    <row r="130" spans="1:5">
      <c r="A130" s="150" t="s">
        <v>3440</v>
      </c>
      <c r="B130" s="150" t="s">
        <v>3110</v>
      </c>
      <c r="C130" s="165">
        <v>4635113.4399999976</v>
      </c>
      <c r="D130" s="196">
        <f t="shared" si="1"/>
        <v>3.2058742964049861E-3</v>
      </c>
      <c r="E130" s="197"/>
    </row>
    <row r="131" spans="1:5">
      <c r="A131" s="150" t="s">
        <v>3441</v>
      </c>
      <c r="B131" s="150" t="s">
        <v>3442</v>
      </c>
      <c r="C131" s="165">
        <v>58587884.350000001</v>
      </c>
      <c r="D131" s="196">
        <f t="shared" si="1"/>
        <v>4.0522286013007058E-2</v>
      </c>
      <c r="E131" s="197"/>
    </row>
    <row r="132" spans="1:5">
      <c r="A132" s="150" t="s">
        <v>3443</v>
      </c>
      <c r="B132" s="150" t="s">
        <v>3444</v>
      </c>
      <c r="C132" s="165">
        <v>1837537.37</v>
      </c>
      <c r="D132" s="196">
        <f t="shared" si="1"/>
        <v>1.2709319630301479E-3</v>
      </c>
      <c r="E132" s="197"/>
    </row>
    <row r="133" spans="1:5">
      <c r="A133" s="150" t="s">
        <v>3445</v>
      </c>
      <c r="B133" s="150" t="s">
        <v>3446</v>
      </c>
      <c r="C133" s="165">
        <v>14895626.190000003</v>
      </c>
      <c r="D133" s="196">
        <f t="shared" si="1"/>
        <v>1.0302553702197624E-2</v>
      </c>
      <c r="E133" s="197"/>
    </row>
    <row r="134" spans="1:5">
      <c r="A134" s="150" t="s">
        <v>3447</v>
      </c>
      <c r="B134" s="150" t="s">
        <v>3448</v>
      </c>
      <c r="C134" s="165">
        <v>13608835.310000001</v>
      </c>
      <c r="D134" s="196">
        <f t="shared" si="1"/>
        <v>9.4125453215094558E-3</v>
      </c>
      <c r="E134" s="197"/>
    </row>
    <row r="135" spans="1:5">
      <c r="A135" s="150" t="s">
        <v>3449</v>
      </c>
      <c r="B135" s="150" t="s">
        <v>3450</v>
      </c>
      <c r="C135" s="165">
        <v>5161645.0999999996</v>
      </c>
      <c r="D135" s="196">
        <f t="shared" si="1"/>
        <v>3.5700497015785553E-3</v>
      </c>
      <c r="E135" s="197"/>
    </row>
    <row r="136" spans="1:5">
      <c r="A136" s="150" t="s">
        <v>3451</v>
      </c>
      <c r="B136" s="150" t="s">
        <v>3452</v>
      </c>
      <c r="C136" s="165">
        <v>135552.65</v>
      </c>
      <c r="D136" s="196">
        <f t="shared" si="1"/>
        <v>9.3754934387232935E-5</v>
      </c>
      <c r="E136" s="197"/>
    </row>
    <row r="137" spans="1:5">
      <c r="A137" s="150" t="s">
        <v>3453</v>
      </c>
      <c r="B137" s="150" t="s">
        <v>3454</v>
      </c>
      <c r="C137" s="165">
        <v>25518044.989999998</v>
      </c>
      <c r="D137" s="196">
        <f t="shared" ref="D137:D164" si="2">+C137/$C$165</f>
        <v>1.7649545278000157E-2</v>
      </c>
      <c r="E137" s="197"/>
    </row>
    <row r="138" spans="1:5">
      <c r="A138" s="150" t="s">
        <v>3455</v>
      </c>
      <c r="B138" s="150" t="s">
        <v>3456</v>
      </c>
      <c r="C138" s="165">
        <v>43540.56</v>
      </c>
      <c r="D138" s="196">
        <f t="shared" si="2"/>
        <v>3.0114810341099039E-5</v>
      </c>
      <c r="E138" s="197"/>
    </row>
    <row r="139" spans="1:5">
      <c r="A139" s="150" t="s">
        <v>3457</v>
      </c>
      <c r="B139" s="150" t="s">
        <v>3458</v>
      </c>
      <c r="C139" s="165">
        <v>995947.04</v>
      </c>
      <c r="D139" s="196">
        <f t="shared" si="2"/>
        <v>6.8884635887501175E-4</v>
      </c>
      <c r="E139" s="197"/>
    </row>
    <row r="140" spans="1:5">
      <c r="A140" s="150" t="s">
        <v>3459</v>
      </c>
      <c r="B140" s="150" t="s">
        <v>3460</v>
      </c>
      <c r="C140" s="165">
        <v>3655743.37</v>
      </c>
      <c r="D140" s="196">
        <f t="shared" si="2"/>
        <v>2.5284933919839398E-3</v>
      </c>
      <c r="E140" s="197"/>
    </row>
    <row r="141" spans="1:5">
      <c r="A141" s="150" t="s">
        <v>3461</v>
      </c>
      <c r="B141" s="150" t="s">
        <v>3462</v>
      </c>
      <c r="C141" s="165">
        <v>152331898.55999997</v>
      </c>
      <c r="D141" s="196">
        <f t="shared" si="2"/>
        <v>0.10536029472367689</v>
      </c>
      <c r="E141" s="197"/>
    </row>
    <row r="142" spans="1:5">
      <c r="A142" s="150" t="s">
        <v>3463</v>
      </c>
      <c r="B142" s="150" t="s">
        <v>3464</v>
      </c>
      <c r="C142" s="165">
        <v>96542509.549999997</v>
      </c>
      <c r="D142" s="196">
        <f t="shared" si="2"/>
        <v>6.677358685676052E-2</v>
      </c>
      <c r="E142" s="197"/>
    </row>
    <row r="143" spans="1:5">
      <c r="A143" s="150" t="s">
        <v>3465</v>
      </c>
      <c r="B143" s="150" t="s">
        <v>3466</v>
      </c>
      <c r="C143" s="165">
        <v>30608693.129999999</v>
      </c>
      <c r="D143" s="196">
        <f t="shared" si="2"/>
        <v>2.1170489961517516E-2</v>
      </c>
      <c r="E143" s="197"/>
    </row>
    <row r="144" spans="1:5">
      <c r="A144" s="150" t="s">
        <v>3467</v>
      </c>
      <c r="B144" s="150" t="s">
        <v>3468</v>
      </c>
      <c r="C144" s="165">
        <v>80344722.580000013</v>
      </c>
      <c r="D144" s="196">
        <f t="shared" si="2"/>
        <v>5.5570394188887741E-2</v>
      </c>
      <c r="E144" s="197"/>
    </row>
    <row r="145" spans="1:5">
      <c r="A145" s="150" t="s">
        <v>3469</v>
      </c>
      <c r="B145" s="150" t="s">
        <v>3470</v>
      </c>
      <c r="C145" s="165">
        <v>7792875.0800000001</v>
      </c>
      <c r="D145" s="196">
        <f t="shared" si="2"/>
        <v>5.3899388305083127E-3</v>
      </c>
      <c r="E145" s="197"/>
    </row>
    <row r="146" spans="1:5">
      <c r="A146" s="150" t="s">
        <v>3471</v>
      </c>
      <c r="B146" s="150" t="s">
        <v>3472</v>
      </c>
      <c r="C146" s="165">
        <v>1027219.8900000001</v>
      </c>
      <c r="D146" s="196">
        <f t="shared" si="2"/>
        <v>7.1047621266135807E-4</v>
      </c>
      <c r="E146" s="197"/>
    </row>
    <row r="147" spans="1:5">
      <c r="A147" s="150" t="s">
        <v>3473</v>
      </c>
      <c r="B147" s="150" t="s">
        <v>3474</v>
      </c>
      <c r="C147" s="165">
        <v>881575.80999999982</v>
      </c>
      <c r="D147" s="196">
        <f t="shared" si="2"/>
        <v>6.0974154488253613E-4</v>
      </c>
      <c r="E147" s="197"/>
    </row>
    <row r="148" spans="1:5">
      <c r="A148" s="150" t="s">
        <v>3475</v>
      </c>
      <c r="B148" s="150" t="s">
        <v>3476</v>
      </c>
      <c r="C148" s="165">
        <v>183826.4</v>
      </c>
      <c r="D148" s="196">
        <f t="shared" si="2"/>
        <v>1.2714345363695387E-4</v>
      </c>
      <c r="E148" s="197"/>
    </row>
    <row r="149" spans="1:5">
      <c r="A149" s="150" t="s">
        <v>3477</v>
      </c>
      <c r="B149" s="150" t="s">
        <v>3478</v>
      </c>
      <c r="C149" s="165">
        <v>7680331.5199999968</v>
      </c>
      <c r="D149" s="196">
        <f t="shared" si="2"/>
        <v>5.3120981237164801E-3</v>
      </c>
      <c r="E149" s="197"/>
    </row>
    <row r="150" spans="1:5">
      <c r="A150" s="150" t="s">
        <v>3479</v>
      </c>
      <c r="B150" s="150" t="s">
        <v>3480</v>
      </c>
      <c r="C150" s="165">
        <v>7700246.5000000037</v>
      </c>
      <c r="D150" s="196">
        <f t="shared" si="2"/>
        <v>5.3258723114083008E-3</v>
      </c>
      <c r="E150" s="197"/>
    </row>
    <row r="151" spans="1:5">
      <c r="A151" s="150" t="s">
        <v>3481</v>
      </c>
      <c r="B151" s="150" t="s">
        <v>3482</v>
      </c>
      <c r="C151" s="165">
        <v>537096.58000000007</v>
      </c>
      <c r="D151" s="196">
        <f t="shared" si="2"/>
        <v>3.7148262772809836E-4</v>
      </c>
      <c r="E151" s="197"/>
    </row>
    <row r="152" spans="1:5">
      <c r="A152" s="150" t="s">
        <v>3483</v>
      </c>
      <c r="B152" s="150" t="s">
        <v>3484</v>
      </c>
      <c r="C152" s="165">
        <v>2676155.0599999991</v>
      </c>
      <c r="D152" s="196">
        <f t="shared" si="2"/>
        <v>1.850961541957028E-3</v>
      </c>
      <c r="E152" s="197"/>
    </row>
    <row r="153" spans="1:5">
      <c r="A153" s="150" t="s">
        <v>3485</v>
      </c>
      <c r="B153" s="150" t="s">
        <v>3486</v>
      </c>
      <c r="C153" s="165">
        <v>1066023.6500000001</v>
      </c>
      <c r="D153" s="196">
        <f t="shared" si="2"/>
        <v>7.3731481723882618E-4</v>
      </c>
      <c r="E153" s="197"/>
    </row>
    <row r="154" spans="1:5">
      <c r="A154" s="150" t="s">
        <v>3487</v>
      </c>
      <c r="B154" s="150" t="s">
        <v>3488</v>
      </c>
      <c r="C154" s="165">
        <v>606501.91</v>
      </c>
      <c r="D154" s="196">
        <f t="shared" si="2"/>
        <v>4.1948679555716144E-4</v>
      </c>
      <c r="E154" s="197"/>
    </row>
    <row r="155" spans="1:5">
      <c r="A155" s="150" t="s">
        <v>3489</v>
      </c>
      <c r="B155" s="150" t="s">
        <v>3490</v>
      </c>
      <c r="C155" s="165">
        <v>64938.54</v>
      </c>
      <c r="D155" s="196">
        <f t="shared" si="2"/>
        <v>4.4914714370414017E-5</v>
      </c>
      <c r="E155" s="197"/>
    </row>
    <row r="156" spans="1:5">
      <c r="A156" s="150" t="s">
        <v>3491</v>
      </c>
      <c r="B156" s="150" t="s">
        <v>3492</v>
      </c>
      <c r="C156" s="165">
        <v>548772.4800000001</v>
      </c>
      <c r="D156" s="196">
        <f t="shared" si="2"/>
        <v>3.7955825914077747E-4</v>
      </c>
      <c r="E156" s="197"/>
    </row>
    <row r="157" spans="1:5">
      <c r="A157" s="150" t="s">
        <v>3493</v>
      </c>
      <c r="B157" s="150" t="s">
        <v>3494</v>
      </c>
      <c r="C157" s="165">
        <v>787647.80999999994</v>
      </c>
      <c r="D157" s="196">
        <f t="shared" si="2"/>
        <v>5.4477628247620168E-4</v>
      </c>
      <c r="E157" s="197"/>
    </row>
    <row r="158" spans="1:5">
      <c r="A158" s="150" t="s">
        <v>3495</v>
      </c>
      <c r="B158" s="150" t="s">
        <v>3496</v>
      </c>
      <c r="C158" s="165">
        <v>208015.66999999995</v>
      </c>
      <c r="D158" s="196">
        <f t="shared" si="2"/>
        <v>1.438739522419244E-4</v>
      </c>
      <c r="E158" s="197"/>
    </row>
    <row r="159" spans="1:5">
      <c r="A159" s="150" t="s">
        <v>3497</v>
      </c>
      <c r="B159" s="150" t="s">
        <v>3498</v>
      </c>
      <c r="C159" s="165">
        <v>9579949.9999999981</v>
      </c>
      <c r="D159" s="196">
        <f t="shared" si="2"/>
        <v>6.6259684608377034E-3</v>
      </c>
      <c r="E159" s="197"/>
    </row>
    <row r="160" spans="1:5">
      <c r="A160" s="150" t="s">
        <v>3499</v>
      </c>
      <c r="B160" s="150" t="s">
        <v>3500</v>
      </c>
      <c r="C160" s="165">
        <v>908801.51</v>
      </c>
      <c r="D160" s="196">
        <f t="shared" si="2"/>
        <v>6.2857218904291596E-4</v>
      </c>
      <c r="E160" s="197"/>
    </row>
    <row r="161" spans="1:5">
      <c r="A161" s="150" t="s">
        <v>3501</v>
      </c>
      <c r="B161" s="150" t="s">
        <v>3502</v>
      </c>
      <c r="C161" s="165">
        <v>30624.97</v>
      </c>
      <c r="D161" s="196">
        <f t="shared" si="2"/>
        <v>2.1181747851930427E-5</v>
      </c>
      <c r="E161" s="197"/>
    </row>
    <row r="162" spans="1:5">
      <c r="A162" s="150" t="s">
        <v>3503</v>
      </c>
      <c r="B162" s="150" t="s">
        <v>3504</v>
      </c>
      <c r="C162" s="165">
        <v>559542.64999999991</v>
      </c>
      <c r="D162" s="196">
        <f t="shared" si="2"/>
        <v>3.8700744277303642E-4</v>
      </c>
      <c r="E162" s="197"/>
    </row>
    <row r="163" spans="1:5">
      <c r="A163" s="150" t="s">
        <v>3505</v>
      </c>
      <c r="B163" s="150" t="s">
        <v>3506</v>
      </c>
      <c r="C163" s="165">
        <v>1303528.2000000002</v>
      </c>
      <c r="D163" s="196">
        <f t="shared" si="2"/>
        <v>9.0158474115340328E-4</v>
      </c>
      <c r="E163" s="197"/>
    </row>
    <row r="164" spans="1:5">
      <c r="A164" s="150" t="s">
        <v>3507</v>
      </c>
      <c r="B164" s="150" t="s">
        <v>3508</v>
      </c>
      <c r="C164" s="165">
        <v>951079.52</v>
      </c>
      <c r="D164" s="196">
        <f t="shared" si="2"/>
        <v>6.5781375719796691E-4</v>
      </c>
      <c r="E164" s="197"/>
    </row>
    <row r="165" spans="1:5">
      <c r="A165" s="152"/>
      <c r="B165" s="152" t="s">
        <v>388</v>
      </c>
      <c r="C165" s="166">
        <f>SUM(C8:C164)</f>
        <v>1445818834.8800004</v>
      </c>
      <c r="D165" s="166">
        <f>SUM(D8:D164)</f>
        <v>0.99999999999999989</v>
      </c>
      <c r="E165" s="180"/>
    </row>
    <row r="166" spans="1:5">
      <c r="A166" s="198"/>
      <c r="B166" s="198"/>
      <c r="C166" s="199"/>
      <c r="D166" s="200"/>
      <c r="E166" s="20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zoomScaleSheetLayoutView="100" workbookViewId="0">
      <selection activeCell="C26" sqref="C26"/>
    </sheetView>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16384" width="11.42578125" style="274"/>
  </cols>
  <sheetData>
    <row r="1" spans="1:7" s="41" customFormat="1" ht="11.25" customHeight="1">
      <c r="A1" s="71" t="s">
        <v>43</v>
      </c>
      <c r="B1" s="71"/>
      <c r="C1" s="42"/>
      <c r="D1" s="42"/>
      <c r="E1" s="42"/>
      <c r="F1" s="101"/>
      <c r="G1" s="7"/>
    </row>
    <row r="2" spans="1:7" s="41" customFormat="1" ht="11.25" customHeight="1">
      <c r="A2" s="71" t="s">
        <v>0</v>
      </c>
      <c r="B2" s="71"/>
      <c r="C2" s="42"/>
      <c r="D2" s="42"/>
      <c r="E2" s="42"/>
    </row>
    <row r="3" spans="1:7" s="41" customFormat="1">
      <c r="C3" s="42"/>
      <c r="D3" s="42"/>
      <c r="E3" s="42"/>
    </row>
    <row r="4" spans="1:7" s="41" customFormat="1">
      <c r="C4" s="42"/>
      <c r="D4" s="42"/>
      <c r="E4" s="42"/>
    </row>
    <row r="5" spans="1:7" s="41" customFormat="1" ht="11.25" customHeight="1">
      <c r="A5" s="10" t="s">
        <v>139</v>
      </c>
      <c r="B5" s="10"/>
      <c r="C5" s="42"/>
      <c r="D5" s="42"/>
      <c r="E5" s="42"/>
      <c r="G5" s="366"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c r="A8" s="150">
        <v>3110</v>
      </c>
      <c r="B8" s="150" t="s">
        <v>3509</v>
      </c>
      <c r="C8" s="165">
        <v>1419858943.6800001</v>
      </c>
      <c r="D8" s="165">
        <v>1606701216.9300001</v>
      </c>
      <c r="E8" s="165">
        <f>+D8-C8</f>
        <v>186842273.25</v>
      </c>
      <c r="F8" s="177" t="s">
        <v>1301</v>
      </c>
      <c r="G8" s="172" t="s">
        <v>3510</v>
      </c>
    </row>
    <row r="9" spans="1:7">
      <c r="A9" s="150">
        <v>3120</v>
      </c>
      <c r="B9" s="150" t="s">
        <v>3511</v>
      </c>
      <c r="C9" s="165">
        <v>2129852073.47</v>
      </c>
      <c r="D9" s="165">
        <v>2308025830.6799998</v>
      </c>
      <c r="E9" s="165">
        <f t="shared" ref="E9:E10" si="0">+D9-C9</f>
        <v>178173757.2099998</v>
      </c>
      <c r="F9" s="165" t="s">
        <v>3512</v>
      </c>
      <c r="G9" s="172" t="s">
        <v>3510</v>
      </c>
    </row>
    <row r="10" spans="1:7">
      <c r="A10" s="150">
        <v>3130</v>
      </c>
      <c r="B10" s="150" t="s">
        <v>3513</v>
      </c>
      <c r="C10" s="165">
        <v>3131562469.1799998</v>
      </c>
      <c r="D10" s="165">
        <v>3131562469.1799998</v>
      </c>
      <c r="E10" s="165">
        <f t="shared" si="0"/>
        <v>0</v>
      </c>
      <c r="F10" s="172"/>
      <c r="G10" s="172"/>
    </row>
    <row r="11" spans="1:7">
      <c r="A11" s="150"/>
      <c r="B11" s="150"/>
      <c r="C11" s="165"/>
      <c r="D11" s="165"/>
      <c r="E11" s="165"/>
      <c r="F11" s="172"/>
      <c r="G11" s="172"/>
    </row>
    <row r="12" spans="1:7">
      <c r="A12" s="150"/>
      <c r="B12" s="150"/>
      <c r="C12" s="165"/>
      <c r="D12" s="165"/>
      <c r="E12" s="165"/>
      <c r="F12" s="172"/>
      <c r="G12" s="172"/>
    </row>
    <row r="13" spans="1:7">
      <c r="A13" s="150"/>
      <c r="B13" s="150"/>
      <c r="C13" s="165"/>
      <c r="D13" s="165"/>
      <c r="E13" s="165"/>
      <c r="F13" s="172"/>
      <c r="G13" s="172"/>
    </row>
    <row r="14" spans="1:7">
      <c r="A14" s="169"/>
      <c r="B14" s="152" t="s">
        <v>278</v>
      </c>
      <c r="C14" s="142">
        <f>SUM(C8:C13)</f>
        <v>6681273486.3299999</v>
      </c>
      <c r="D14" s="142">
        <f>SUM(D8:D13)</f>
        <v>7046289516.789999</v>
      </c>
      <c r="E14" s="145">
        <f>SUM(E8:E13)</f>
        <v>365016030.4599998</v>
      </c>
      <c r="F14" s="202"/>
      <c r="G14" s="202"/>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zoomScaleSheetLayoutView="100" workbookViewId="0">
      <selection activeCell="C26" sqref="C26"/>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ht="11.25" customHeight="1">
      <c r="A5" s="10" t="s">
        <v>140</v>
      </c>
      <c r="B5" s="10"/>
      <c r="C5" s="42"/>
      <c r="D5" s="42"/>
      <c r="E5" s="42"/>
      <c r="F5" s="366" t="s">
        <v>118</v>
      </c>
    </row>
    <row r="6" spans="1:6" s="81" customFormat="1">
      <c r="A6" s="44"/>
      <c r="B6" s="44"/>
      <c r="C6" s="78"/>
      <c r="D6" s="80"/>
      <c r="E6" s="80"/>
    </row>
    <row r="7" spans="1:6" ht="15" customHeight="1">
      <c r="A7" s="15" t="s">
        <v>46</v>
      </c>
      <c r="B7" s="16" t="s">
        <v>47</v>
      </c>
      <c r="C7" s="57" t="s">
        <v>75</v>
      </c>
      <c r="D7" s="57" t="s">
        <v>76</v>
      </c>
      <c r="E7" s="102" t="s">
        <v>117</v>
      </c>
      <c r="F7" s="102" t="s">
        <v>89</v>
      </c>
    </row>
    <row r="8" spans="1:6">
      <c r="A8" s="150">
        <v>3210</v>
      </c>
      <c r="B8" s="150" t="s">
        <v>3514</v>
      </c>
      <c r="C8" s="165">
        <v>454967213.47000003</v>
      </c>
      <c r="D8" s="165">
        <v>589652309.51999998</v>
      </c>
      <c r="E8" s="165">
        <f>+D8-C8</f>
        <v>134685096.04999995</v>
      </c>
      <c r="F8" s="207" t="s">
        <v>3515</v>
      </c>
    </row>
    <row r="9" spans="1:6">
      <c r="A9" s="150" t="s">
        <v>3516</v>
      </c>
      <c r="B9" s="150" t="s">
        <v>3517</v>
      </c>
      <c r="C9" s="165">
        <v>1900066401.6500001</v>
      </c>
      <c r="D9" s="165">
        <v>2329153668.2600002</v>
      </c>
      <c r="E9" s="165">
        <f t="shared" ref="E9:E10" si="0">+D9-C9</f>
        <v>429087266.61000013</v>
      </c>
      <c r="F9" s="207" t="s">
        <v>3515</v>
      </c>
    </row>
    <row r="10" spans="1:6">
      <c r="A10" s="150">
        <v>3230</v>
      </c>
      <c r="B10" s="150" t="s">
        <v>3518</v>
      </c>
      <c r="C10" s="165">
        <v>11335042.48</v>
      </c>
      <c r="D10" s="165">
        <v>11335042.48</v>
      </c>
      <c r="E10" s="165">
        <f t="shared" si="0"/>
        <v>0</v>
      </c>
      <c r="F10" s="207" t="s">
        <v>3515</v>
      </c>
    </row>
    <row r="11" spans="1:6">
      <c r="A11" s="150"/>
      <c r="B11" s="150"/>
      <c r="C11" s="165"/>
      <c r="D11" s="165"/>
      <c r="E11" s="165"/>
      <c r="F11" s="207"/>
    </row>
    <row r="12" spans="1:6">
      <c r="A12" s="150"/>
      <c r="B12" s="150"/>
      <c r="C12" s="165"/>
      <c r="D12" s="165"/>
      <c r="E12" s="165"/>
      <c r="F12" s="207"/>
    </row>
    <row r="13" spans="1:6">
      <c r="A13" s="152"/>
      <c r="B13" s="152" t="s">
        <v>279</v>
      </c>
      <c r="C13" s="166">
        <f>SUM(C8:C12)</f>
        <v>2366368657.5999999</v>
      </c>
      <c r="D13" s="166">
        <f>SUM(D8:D12)</f>
        <v>2930141020.2600002</v>
      </c>
      <c r="E13" s="166">
        <f>SUM(E8:E12)</f>
        <v>563772362.66000009</v>
      </c>
      <c r="F13" s="152"/>
    </row>
  </sheetData>
  <protectedRanges>
    <protectedRange sqref="F13"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2"/>
  <sheetViews>
    <sheetView topLeftCell="A76" zoomScaleNormal="100" zoomScaleSheetLayoutView="100" workbookViewId="0">
      <selection activeCell="C26" sqref="C26"/>
    </sheetView>
  </sheetViews>
  <sheetFormatPr baseColWidth="10" defaultRowHeight="11.25"/>
  <cols>
    <col min="1" max="1" width="20.7109375" style="154" customWidth="1"/>
    <col min="2" max="2" width="50.7109375" style="154" customWidth="1"/>
    <col min="3" max="5" width="17.7109375" style="118" customWidth="1"/>
    <col min="6" max="16384" width="11.42578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ht="11.25" customHeight="1">
      <c r="A5" s="65" t="s">
        <v>154</v>
      </c>
      <c r="C5" s="72"/>
      <c r="D5" s="72"/>
      <c r="E5" s="262" t="s">
        <v>119</v>
      </c>
    </row>
    <row r="6" spans="1:5" s="81" customFormat="1">
      <c r="A6" s="28"/>
      <c r="B6" s="28"/>
      <c r="C6" s="103"/>
      <c r="D6" s="104"/>
      <c r="E6" s="104"/>
    </row>
    <row r="7" spans="1:5" ht="15" customHeight="1">
      <c r="A7" s="15" t="s">
        <v>46</v>
      </c>
      <c r="B7" s="16" t="s">
        <v>47</v>
      </c>
      <c r="C7" s="57" t="s">
        <v>75</v>
      </c>
      <c r="D7" s="57" t="s">
        <v>76</v>
      </c>
      <c r="E7" s="57" t="s">
        <v>77</v>
      </c>
    </row>
    <row r="8" spans="1:5">
      <c r="A8" s="172" t="s">
        <v>3519</v>
      </c>
      <c r="B8" s="172" t="s">
        <v>3520</v>
      </c>
      <c r="C8" s="165">
        <v>65000</v>
      </c>
      <c r="D8" s="165">
        <v>65000</v>
      </c>
      <c r="E8" s="165">
        <f>+D8-C8</f>
        <v>0</v>
      </c>
    </row>
    <row r="9" spans="1:5">
      <c r="A9" s="172" t="s">
        <v>3521</v>
      </c>
      <c r="B9" s="172" t="s">
        <v>3522</v>
      </c>
      <c r="C9" s="165">
        <v>50000</v>
      </c>
      <c r="D9" s="165">
        <v>50000</v>
      </c>
      <c r="E9" s="165">
        <f t="shared" ref="E9:E72" si="0">+D9-C9</f>
        <v>0</v>
      </c>
    </row>
    <row r="10" spans="1:5">
      <c r="A10" s="172" t="s">
        <v>3523</v>
      </c>
      <c r="B10" s="172" t="s">
        <v>3524</v>
      </c>
      <c r="C10" s="165">
        <v>60000</v>
      </c>
      <c r="D10" s="165">
        <v>60000</v>
      </c>
      <c r="E10" s="165">
        <f t="shared" si="0"/>
        <v>0</v>
      </c>
    </row>
    <row r="11" spans="1:5">
      <c r="A11" s="172" t="s">
        <v>3525</v>
      </c>
      <c r="B11" s="172" t="s">
        <v>3526</v>
      </c>
      <c r="C11" s="165">
        <v>60000</v>
      </c>
      <c r="D11" s="165">
        <v>60000</v>
      </c>
      <c r="E11" s="165">
        <f t="shared" si="0"/>
        <v>0</v>
      </c>
    </row>
    <row r="12" spans="1:5">
      <c r="A12" s="172" t="s">
        <v>3527</v>
      </c>
      <c r="B12" s="172" t="s">
        <v>3528</v>
      </c>
      <c r="C12" s="165">
        <v>60000</v>
      </c>
      <c r="D12" s="165">
        <v>60000</v>
      </c>
      <c r="E12" s="165">
        <f t="shared" si="0"/>
        <v>0</v>
      </c>
    </row>
    <row r="13" spans="1:5">
      <c r="A13" s="172" t="s">
        <v>3529</v>
      </c>
      <c r="B13" s="172" t="s">
        <v>3530</v>
      </c>
      <c r="C13" s="165">
        <v>40000</v>
      </c>
      <c r="D13" s="165">
        <v>64000</v>
      </c>
      <c r="E13" s="165">
        <f t="shared" si="0"/>
        <v>24000</v>
      </c>
    </row>
    <row r="14" spans="1:5">
      <c r="A14" s="172" t="s">
        <v>3531</v>
      </c>
      <c r="B14" s="172" t="s">
        <v>3532</v>
      </c>
      <c r="C14" s="165">
        <v>40000</v>
      </c>
      <c r="D14" s="165">
        <v>64000</v>
      </c>
      <c r="E14" s="165">
        <f t="shared" si="0"/>
        <v>24000</v>
      </c>
    </row>
    <row r="15" spans="1:5">
      <c r="A15" s="172" t="s">
        <v>3533</v>
      </c>
      <c r="B15" s="172" t="s">
        <v>3534</v>
      </c>
      <c r="C15" s="165">
        <v>64000</v>
      </c>
      <c r="D15" s="165">
        <v>64000</v>
      </c>
      <c r="E15" s="165">
        <f t="shared" si="0"/>
        <v>0</v>
      </c>
    </row>
    <row r="16" spans="1:5">
      <c r="A16" s="172" t="s">
        <v>3535</v>
      </c>
      <c r="B16" s="172" t="s">
        <v>3536</v>
      </c>
      <c r="C16" s="165">
        <v>64000</v>
      </c>
      <c r="D16" s="165">
        <v>64000</v>
      </c>
      <c r="E16" s="165">
        <f t="shared" si="0"/>
        <v>0</v>
      </c>
    </row>
    <row r="17" spans="1:5">
      <c r="A17" s="172" t="s">
        <v>3537</v>
      </c>
      <c r="B17" s="172" t="s">
        <v>3538</v>
      </c>
      <c r="C17" s="165">
        <v>64000</v>
      </c>
      <c r="D17" s="165">
        <v>64000</v>
      </c>
      <c r="E17" s="165">
        <f t="shared" si="0"/>
        <v>0</v>
      </c>
    </row>
    <row r="18" spans="1:5">
      <c r="A18" s="172" t="s">
        <v>3539</v>
      </c>
      <c r="B18" s="172" t="s">
        <v>3540</v>
      </c>
      <c r="C18" s="165">
        <v>64000</v>
      </c>
      <c r="D18" s="165">
        <v>64000</v>
      </c>
      <c r="E18" s="165">
        <f t="shared" si="0"/>
        <v>0</v>
      </c>
    </row>
    <row r="19" spans="1:5">
      <c r="A19" s="172" t="s">
        <v>3541</v>
      </c>
      <c r="B19" s="172" t="s">
        <v>3542</v>
      </c>
      <c r="C19" s="165">
        <v>64000</v>
      </c>
      <c r="D19" s="165">
        <v>64000</v>
      </c>
      <c r="E19" s="165">
        <f t="shared" si="0"/>
        <v>0</v>
      </c>
    </row>
    <row r="20" spans="1:5">
      <c r="A20" s="172" t="s">
        <v>3543</v>
      </c>
      <c r="B20" s="172" t="s">
        <v>3544</v>
      </c>
      <c r="C20" s="165">
        <v>64000</v>
      </c>
      <c r="D20" s="165">
        <v>64000</v>
      </c>
      <c r="E20" s="165">
        <f t="shared" si="0"/>
        <v>0</v>
      </c>
    </row>
    <row r="21" spans="1:5">
      <c r="A21" s="172" t="s">
        <v>3545</v>
      </c>
      <c r="B21" s="172" t="s">
        <v>3546</v>
      </c>
      <c r="C21" s="165">
        <v>64000</v>
      </c>
      <c r="D21" s="165">
        <v>64000</v>
      </c>
      <c r="E21" s="165">
        <f t="shared" si="0"/>
        <v>0</v>
      </c>
    </row>
    <row r="22" spans="1:5">
      <c r="A22" s="172" t="s">
        <v>3547</v>
      </c>
      <c r="B22" s="172" t="s">
        <v>3548</v>
      </c>
      <c r="C22" s="165">
        <v>64000</v>
      </c>
      <c r="D22" s="165">
        <v>64000</v>
      </c>
      <c r="E22" s="165">
        <f t="shared" si="0"/>
        <v>0</v>
      </c>
    </row>
    <row r="23" spans="1:5">
      <c r="A23" s="172" t="s">
        <v>3549</v>
      </c>
      <c r="B23" s="172" t="s">
        <v>3550</v>
      </c>
      <c r="C23" s="165">
        <v>64000</v>
      </c>
      <c r="D23" s="165">
        <v>64000</v>
      </c>
      <c r="E23" s="165">
        <f t="shared" si="0"/>
        <v>0</v>
      </c>
    </row>
    <row r="24" spans="1:5">
      <c r="A24" s="172" t="s">
        <v>3551</v>
      </c>
      <c r="B24" s="172" t="s">
        <v>3552</v>
      </c>
      <c r="C24" s="165">
        <v>40000</v>
      </c>
      <c r="D24" s="165">
        <v>40000</v>
      </c>
      <c r="E24" s="165">
        <f t="shared" si="0"/>
        <v>0</v>
      </c>
    </row>
    <row r="25" spans="1:5">
      <c r="A25" s="172" t="s">
        <v>3553</v>
      </c>
      <c r="B25" s="172" t="s">
        <v>3554</v>
      </c>
      <c r="C25" s="165">
        <v>20000</v>
      </c>
      <c r="D25" s="165">
        <v>20000</v>
      </c>
      <c r="E25" s="165">
        <f t="shared" si="0"/>
        <v>0</v>
      </c>
    </row>
    <row r="26" spans="1:5">
      <c r="A26" s="172" t="s">
        <v>3555</v>
      </c>
      <c r="B26" s="172" t="s">
        <v>3556</v>
      </c>
      <c r="C26" s="165">
        <v>0</v>
      </c>
      <c r="D26" s="165">
        <v>64000</v>
      </c>
      <c r="E26" s="165">
        <f t="shared" si="0"/>
        <v>64000</v>
      </c>
    </row>
    <row r="27" spans="1:5">
      <c r="A27" s="172" t="s">
        <v>3557</v>
      </c>
      <c r="B27" s="172" t="s">
        <v>3558</v>
      </c>
      <c r="C27" s="165">
        <v>0</v>
      </c>
      <c r="D27" s="165">
        <v>64000</v>
      </c>
      <c r="E27" s="165">
        <f t="shared" si="0"/>
        <v>64000</v>
      </c>
    </row>
    <row r="28" spans="1:5">
      <c r="A28" s="172" t="s">
        <v>3559</v>
      </c>
      <c r="B28" s="172" t="s">
        <v>3560</v>
      </c>
      <c r="C28" s="165">
        <v>0</v>
      </c>
      <c r="D28" s="165">
        <v>64000</v>
      </c>
      <c r="E28" s="165">
        <f t="shared" si="0"/>
        <v>64000</v>
      </c>
    </row>
    <row r="29" spans="1:5">
      <c r="A29" s="172" t="s">
        <v>3561</v>
      </c>
      <c r="B29" s="172" t="s">
        <v>3562</v>
      </c>
      <c r="C29" s="165">
        <v>124878.54</v>
      </c>
      <c r="D29" s="165">
        <v>155424.12</v>
      </c>
      <c r="E29" s="165">
        <f t="shared" si="0"/>
        <v>30545.58</v>
      </c>
    </row>
    <row r="30" spans="1:5">
      <c r="A30" s="172" t="s">
        <v>3563</v>
      </c>
      <c r="B30" s="172" t="s">
        <v>3564</v>
      </c>
      <c r="C30" s="165">
        <v>456863.91</v>
      </c>
      <c r="D30" s="165">
        <v>62811.56</v>
      </c>
      <c r="E30" s="165">
        <f t="shared" si="0"/>
        <v>-394052.35</v>
      </c>
    </row>
    <row r="31" spans="1:5">
      <c r="A31" s="172" t="s">
        <v>3565</v>
      </c>
      <c r="B31" s="172" t="s">
        <v>3566</v>
      </c>
      <c r="C31" s="165">
        <v>638931.18999999994</v>
      </c>
      <c r="D31" s="165">
        <v>532078.68000000005</v>
      </c>
      <c r="E31" s="165">
        <f t="shared" si="0"/>
        <v>-106852.50999999989</v>
      </c>
    </row>
    <row r="32" spans="1:5">
      <c r="A32" s="172" t="s">
        <v>3567</v>
      </c>
      <c r="B32" s="172" t="s">
        <v>3568</v>
      </c>
      <c r="C32" s="165">
        <v>241580.17</v>
      </c>
      <c r="D32" s="165">
        <v>4983.37</v>
      </c>
      <c r="E32" s="165">
        <f t="shared" si="0"/>
        <v>-236596.80000000002</v>
      </c>
    </row>
    <row r="33" spans="1:5">
      <c r="A33" s="172" t="s">
        <v>3569</v>
      </c>
      <c r="B33" s="172" t="s">
        <v>3570</v>
      </c>
      <c r="C33" s="165">
        <v>87773.81</v>
      </c>
      <c r="D33" s="165">
        <v>51386.5</v>
      </c>
      <c r="E33" s="165">
        <f t="shared" si="0"/>
        <v>-36387.31</v>
      </c>
    </row>
    <row r="34" spans="1:5">
      <c r="A34" s="172" t="s">
        <v>3571</v>
      </c>
      <c r="B34" s="172" t="s">
        <v>3572</v>
      </c>
      <c r="C34" s="165">
        <v>273972.96000000002</v>
      </c>
      <c r="D34" s="165">
        <v>125212.12</v>
      </c>
      <c r="E34" s="165">
        <f t="shared" si="0"/>
        <v>-148760.84000000003</v>
      </c>
    </row>
    <row r="35" spans="1:5">
      <c r="A35" s="172" t="s">
        <v>3573</v>
      </c>
      <c r="B35" s="172" t="s">
        <v>3574</v>
      </c>
      <c r="C35" s="165">
        <v>136985272.41</v>
      </c>
      <c r="D35" s="165">
        <v>100753011.13</v>
      </c>
      <c r="E35" s="165">
        <f t="shared" si="0"/>
        <v>-36232261.280000001</v>
      </c>
    </row>
    <row r="36" spans="1:5">
      <c r="A36" s="172" t="s">
        <v>3575</v>
      </c>
      <c r="B36" s="172" t="s">
        <v>3576</v>
      </c>
      <c r="C36" s="165">
        <v>252425.25</v>
      </c>
      <c r="D36" s="165">
        <v>-6624.53</v>
      </c>
      <c r="E36" s="165">
        <f t="shared" si="0"/>
        <v>-259049.78</v>
      </c>
    </row>
    <row r="37" spans="1:5">
      <c r="A37" s="172" t="s">
        <v>3577</v>
      </c>
      <c r="B37" s="172" t="s">
        <v>3578</v>
      </c>
      <c r="C37" s="165">
        <v>108514.99</v>
      </c>
      <c r="D37" s="165">
        <v>33912.6</v>
      </c>
      <c r="E37" s="165">
        <f t="shared" si="0"/>
        <v>-74602.390000000014</v>
      </c>
    </row>
    <row r="38" spans="1:5">
      <c r="A38" s="172" t="s">
        <v>3579</v>
      </c>
      <c r="B38" s="172" t="s">
        <v>3580</v>
      </c>
      <c r="C38" s="165">
        <v>5960098.8899999997</v>
      </c>
      <c r="D38" s="165">
        <v>5479660.8799999999</v>
      </c>
      <c r="E38" s="165">
        <f t="shared" si="0"/>
        <v>-480438.00999999978</v>
      </c>
    </row>
    <row r="39" spans="1:5">
      <c r="A39" s="172" t="s">
        <v>3581</v>
      </c>
      <c r="B39" s="172" t="s">
        <v>3582</v>
      </c>
      <c r="C39" s="165">
        <v>268587735.64999998</v>
      </c>
      <c r="D39" s="165">
        <v>282057013.79000002</v>
      </c>
      <c r="E39" s="165">
        <f t="shared" si="0"/>
        <v>13469278.140000045</v>
      </c>
    </row>
    <row r="40" spans="1:5">
      <c r="A40" s="172" t="s">
        <v>3583</v>
      </c>
      <c r="B40" s="172" t="s">
        <v>3584</v>
      </c>
      <c r="C40" s="165">
        <v>76805.81</v>
      </c>
      <c r="D40" s="165">
        <v>76805.81</v>
      </c>
      <c r="E40" s="165">
        <f t="shared" si="0"/>
        <v>0</v>
      </c>
    </row>
    <row r="41" spans="1:5">
      <c r="A41" s="172" t="s">
        <v>3585</v>
      </c>
      <c r="B41" s="172" t="s">
        <v>3586</v>
      </c>
      <c r="C41" s="165">
        <v>5001.1099999999997</v>
      </c>
      <c r="D41" s="165">
        <v>5001.59</v>
      </c>
      <c r="E41" s="165">
        <f t="shared" si="0"/>
        <v>0.48000000000047294</v>
      </c>
    </row>
    <row r="42" spans="1:5">
      <c r="A42" s="172" t="s">
        <v>3587</v>
      </c>
      <c r="B42" s="172" t="s">
        <v>3588</v>
      </c>
      <c r="C42" s="165">
        <v>118615309.95999999</v>
      </c>
      <c r="D42" s="165"/>
      <c r="E42" s="165">
        <f t="shared" si="0"/>
        <v>-118615309.95999999</v>
      </c>
    </row>
    <row r="43" spans="1:5">
      <c r="A43" s="172" t="s">
        <v>3589</v>
      </c>
      <c r="B43" s="172" t="s">
        <v>3590</v>
      </c>
      <c r="C43" s="165">
        <v>1000116.87</v>
      </c>
      <c r="D43" s="165">
        <v>1500253.28</v>
      </c>
      <c r="E43" s="165">
        <f t="shared" si="0"/>
        <v>500136.41000000003</v>
      </c>
    </row>
    <row r="44" spans="1:5">
      <c r="A44" s="172" t="s">
        <v>3591</v>
      </c>
      <c r="B44" s="172" t="s">
        <v>3592</v>
      </c>
      <c r="C44" s="165">
        <v>5000.8</v>
      </c>
      <c r="D44" s="165">
        <v>5001.28</v>
      </c>
      <c r="E44" s="165">
        <f t="shared" si="0"/>
        <v>0.47999999999956344</v>
      </c>
    </row>
    <row r="45" spans="1:5">
      <c r="A45" s="172" t="s">
        <v>3593</v>
      </c>
      <c r="B45" s="172" t="s">
        <v>3594</v>
      </c>
      <c r="C45" s="165">
        <v>5000.4399999999996</v>
      </c>
      <c r="D45" s="165">
        <v>5000.92</v>
      </c>
      <c r="E45" s="165">
        <f t="shared" si="0"/>
        <v>0.48000000000047294</v>
      </c>
    </row>
    <row r="46" spans="1:5">
      <c r="A46" s="172" t="s">
        <v>3595</v>
      </c>
      <c r="B46" s="172" t="s">
        <v>3596</v>
      </c>
      <c r="C46" s="165">
        <v>5007.42</v>
      </c>
      <c r="D46" s="165">
        <v>5045.9399999999996</v>
      </c>
      <c r="E46" s="165">
        <f t="shared" si="0"/>
        <v>38.519999999999527</v>
      </c>
    </row>
    <row r="47" spans="1:5">
      <c r="A47" s="172" t="s">
        <v>2708</v>
      </c>
      <c r="B47" s="172" t="s">
        <v>3597</v>
      </c>
      <c r="C47" s="165">
        <v>135795150</v>
      </c>
      <c r="D47" s="165"/>
      <c r="E47" s="165">
        <f t="shared" si="0"/>
        <v>-135795150</v>
      </c>
    </row>
    <row r="48" spans="1:5">
      <c r="A48" s="172" t="s">
        <v>2708</v>
      </c>
      <c r="B48" s="172" t="s">
        <v>2709</v>
      </c>
      <c r="C48" s="165">
        <v>0</v>
      </c>
      <c r="D48" s="165">
        <v>112569491.23</v>
      </c>
      <c r="E48" s="165">
        <f t="shared" si="0"/>
        <v>112569491.23</v>
      </c>
    </row>
    <row r="49" spans="1:5">
      <c r="A49" s="172" t="s">
        <v>3598</v>
      </c>
      <c r="B49" s="172" t="s">
        <v>3599</v>
      </c>
      <c r="C49" s="165">
        <v>102968060.27</v>
      </c>
      <c r="D49" s="165"/>
      <c r="E49" s="165">
        <f t="shared" si="0"/>
        <v>-102968060.27</v>
      </c>
    </row>
    <row r="50" spans="1:5">
      <c r="A50" s="172" t="s">
        <v>2710</v>
      </c>
      <c r="B50" s="172" t="s">
        <v>3600</v>
      </c>
      <c r="C50" s="165">
        <v>131415228.58</v>
      </c>
      <c r="D50" s="165"/>
      <c r="E50" s="165">
        <f t="shared" si="0"/>
        <v>-131415228.58</v>
      </c>
    </row>
    <row r="51" spans="1:5">
      <c r="A51" s="172" t="s">
        <v>2710</v>
      </c>
      <c r="B51" s="172" t="s">
        <v>2711</v>
      </c>
      <c r="C51" s="165">
        <v>0</v>
      </c>
      <c r="D51" s="165">
        <v>106895179.53</v>
      </c>
      <c r="E51" s="165">
        <f t="shared" si="0"/>
        <v>106895179.53</v>
      </c>
    </row>
    <row r="52" spans="1:5">
      <c r="A52" s="172" t="s">
        <v>2712</v>
      </c>
      <c r="B52" s="172" t="s">
        <v>2713</v>
      </c>
      <c r="C52" s="165">
        <v>5024.4799999999996</v>
      </c>
      <c r="D52" s="165">
        <v>5116.96</v>
      </c>
      <c r="E52" s="165">
        <f t="shared" si="0"/>
        <v>92.480000000000473</v>
      </c>
    </row>
    <row r="53" spans="1:5">
      <c r="A53" s="172" t="s">
        <v>3601</v>
      </c>
      <c r="B53" s="172" t="s">
        <v>3602</v>
      </c>
      <c r="C53" s="165">
        <v>0</v>
      </c>
      <c r="D53" s="165"/>
      <c r="E53" s="165">
        <f t="shared" si="0"/>
        <v>0</v>
      </c>
    </row>
    <row r="54" spans="1:5">
      <c r="A54" s="172" t="s">
        <v>2714</v>
      </c>
      <c r="B54" s="172" t="s">
        <v>2715</v>
      </c>
      <c r="C54" s="165">
        <v>44665.75</v>
      </c>
      <c r="D54" s="165">
        <v>44670.32</v>
      </c>
      <c r="E54" s="165">
        <f t="shared" si="0"/>
        <v>4.569999999999709</v>
      </c>
    </row>
    <row r="55" spans="1:5">
      <c r="A55" s="172" t="s">
        <v>3603</v>
      </c>
      <c r="B55" s="172" t="s">
        <v>3604</v>
      </c>
      <c r="C55" s="165">
        <v>7367381.6900000004</v>
      </c>
      <c r="D55" s="165"/>
      <c r="E55" s="165">
        <f t="shared" si="0"/>
        <v>-7367381.6900000004</v>
      </c>
    </row>
    <row r="56" spans="1:5">
      <c r="A56" s="172" t="s">
        <v>3605</v>
      </c>
      <c r="B56" s="172" t="s">
        <v>3606</v>
      </c>
      <c r="C56" s="165">
        <v>0</v>
      </c>
      <c r="D56" s="165"/>
      <c r="E56" s="165">
        <f t="shared" si="0"/>
        <v>0</v>
      </c>
    </row>
    <row r="57" spans="1:5">
      <c r="A57" s="172" t="s">
        <v>2716</v>
      </c>
      <c r="B57" s="172" t="s">
        <v>2717</v>
      </c>
      <c r="C57" s="165">
        <v>1339066.45</v>
      </c>
      <c r="D57" s="165">
        <v>5007.5200000000004</v>
      </c>
      <c r="E57" s="165">
        <f t="shared" si="0"/>
        <v>-1334058.93</v>
      </c>
    </row>
    <row r="58" spans="1:5">
      <c r="A58" s="172" t="s">
        <v>3607</v>
      </c>
      <c r="B58" s="172" t="s">
        <v>3608</v>
      </c>
      <c r="C58" s="165">
        <v>5000.2299999999996</v>
      </c>
      <c r="D58" s="165"/>
      <c r="E58" s="165">
        <f t="shared" si="0"/>
        <v>-5000.2299999999996</v>
      </c>
    </row>
    <row r="59" spans="1:5">
      <c r="A59" s="172" t="s">
        <v>2718</v>
      </c>
      <c r="B59" s="172" t="s">
        <v>2719</v>
      </c>
      <c r="C59" s="165">
        <v>5003.2</v>
      </c>
      <c r="D59" s="165">
        <v>5003.68</v>
      </c>
      <c r="E59" s="165">
        <f t="shared" si="0"/>
        <v>0.48000000000047294</v>
      </c>
    </row>
    <row r="60" spans="1:5">
      <c r="A60" s="172" t="s">
        <v>2720</v>
      </c>
      <c r="B60" s="172" t="s">
        <v>2721</v>
      </c>
      <c r="C60" s="165">
        <v>8001485.3399999999</v>
      </c>
      <c r="D60" s="165">
        <v>19544.07</v>
      </c>
      <c r="E60" s="165">
        <f t="shared" si="0"/>
        <v>-7981941.2699999996</v>
      </c>
    </row>
    <row r="61" spans="1:5">
      <c r="A61" s="172" t="s">
        <v>2722</v>
      </c>
      <c r="B61" s="172" t="s">
        <v>2723</v>
      </c>
      <c r="C61" s="165">
        <v>954108.7</v>
      </c>
      <c r="D61" s="165">
        <v>8694023.6600000001</v>
      </c>
      <c r="E61" s="165">
        <f t="shared" si="0"/>
        <v>7739914.96</v>
      </c>
    </row>
    <row r="62" spans="1:5">
      <c r="A62" s="172" t="s">
        <v>2724</v>
      </c>
      <c r="B62" s="172" t="s">
        <v>2725</v>
      </c>
      <c r="C62" s="165">
        <v>5000.7700000000004</v>
      </c>
      <c r="D62" s="165">
        <v>5001.25</v>
      </c>
      <c r="E62" s="165">
        <f t="shared" si="0"/>
        <v>0.47999999999956344</v>
      </c>
    </row>
    <row r="63" spans="1:5">
      <c r="A63" s="172" t="s">
        <v>2726</v>
      </c>
      <c r="B63" s="172" t="s">
        <v>2727</v>
      </c>
      <c r="C63" s="165">
        <v>1843415.81</v>
      </c>
      <c r="D63" s="165">
        <v>5025.26</v>
      </c>
      <c r="E63" s="165">
        <f t="shared" si="0"/>
        <v>-1838390.55</v>
      </c>
    </row>
    <row r="64" spans="1:5">
      <c r="A64" s="172" t="s">
        <v>3609</v>
      </c>
      <c r="B64" s="172" t="s">
        <v>3610</v>
      </c>
      <c r="C64" s="165">
        <v>0</v>
      </c>
      <c r="D64" s="165"/>
      <c r="E64" s="165">
        <f t="shared" si="0"/>
        <v>0</v>
      </c>
    </row>
    <row r="65" spans="1:5">
      <c r="A65" s="172" t="s">
        <v>2728</v>
      </c>
      <c r="B65" s="172" t="s">
        <v>2729</v>
      </c>
      <c r="C65" s="165">
        <v>5002.1000000000004</v>
      </c>
      <c r="D65" s="165">
        <v>5002.58</v>
      </c>
      <c r="E65" s="165">
        <f t="shared" si="0"/>
        <v>0.47999999999956344</v>
      </c>
    </row>
    <row r="66" spans="1:5">
      <c r="A66" s="172" t="s">
        <v>2730</v>
      </c>
      <c r="B66" s="172" t="s">
        <v>2731</v>
      </c>
      <c r="C66" s="165">
        <v>0</v>
      </c>
      <c r="D66" s="165">
        <v>250210842.71000001</v>
      </c>
      <c r="E66" s="165">
        <f t="shared" si="0"/>
        <v>250210842.71000001</v>
      </c>
    </row>
    <row r="67" spans="1:5">
      <c r="A67" s="172" t="s">
        <v>2732</v>
      </c>
      <c r="B67" s="172" t="s">
        <v>2733</v>
      </c>
      <c r="C67" s="165">
        <v>0</v>
      </c>
      <c r="D67" s="165">
        <v>100000000</v>
      </c>
      <c r="E67" s="165">
        <f t="shared" si="0"/>
        <v>100000000</v>
      </c>
    </row>
    <row r="68" spans="1:5">
      <c r="A68" s="172" t="s">
        <v>2734</v>
      </c>
      <c r="B68" s="172" t="s">
        <v>2735</v>
      </c>
      <c r="C68" s="165">
        <v>0</v>
      </c>
      <c r="D68" s="165">
        <v>147348508.86000001</v>
      </c>
      <c r="E68" s="165">
        <f t="shared" si="0"/>
        <v>147348508.86000001</v>
      </c>
    </row>
    <row r="69" spans="1:5">
      <c r="A69" s="172" t="s">
        <v>2736</v>
      </c>
      <c r="B69" s="172" t="s">
        <v>2737</v>
      </c>
      <c r="C69" s="165">
        <v>0</v>
      </c>
      <c r="D69" s="165">
        <v>5097.91</v>
      </c>
      <c r="E69" s="165">
        <f t="shared" si="0"/>
        <v>5097.91</v>
      </c>
    </row>
    <row r="70" spans="1:5">
      <c r="A70" s="172" t="s">
        <v>2738</v>
      </c>
      <c r="B70" s="172" t="s">
        <v>2739</v>
      </c>
      <c r="C70" s="165">
        <v>0</v>
      </c>
      <c r="D70" s="165">
        <v>5000.2</v>
      </c>
      <c r="E70" s="165">
        <f t="shared" si="0"/>
        <v>5000.2</v>
      </c>
    </row>
    <row r="71" spans="1:5">
      <c r="A71" s="172" t="s">
        <v>2740</v>
      </c>
      <c r="B71" s="172" t="s">
        <v>2741</v>
      </c>
      <c r="C71" s="165">
        <v>0</v>
      </c>
      <c r="D71" s="165">
        <v>5054.88</v>
      </c>
      <c r="E71" s="165">
        <f t="shared" si="0"/>
        <v>5054.88</v>
      </c>
    </row>
    <row r="72" spans="1:5">
      <c r="A72" s="172" t="s">
        <v>2742</v>
      </c>
      <c r="B72" s="172" t="s">
        <v>2743</v>
      </c>
      <c r="C72" s="165">
        <v>0</v>
      </c>
      <c r="D72" s="165">
        <v>5000.0200000000004</v>
      </c>
      <c r="E72" s="165">
        <f t="shared" si="0"/>
        <v>5000.0200000000004</v>
      </c>
    </row>
    <row r="73" spans="1:5">
      <c r="A73" s="172" t="s">
        <v>3611</v>
      </c>
      <c r="B73" s="172" t="s">
        <v>3612</v>
      </c>
      <c r="C73" s="165">
        <v>10500</v>
      </c>
      <c r="D73" s="165">
        <v>10500</v>
      </c>
      <c r="E73" s="165">
        <f t="shared" ref="E73:E80" si="1">+D73-C73</f>
        <v>0</v>
      </c>
    </row>
    <row r="74" spans="1:5">
      <c r="A74" s="172" t="s">
        <v>3613</v>
      </c>
      <c r="B74" s="172" t="s">
        <v>3614</v>
      </c>
      <c r="C74" s="165">
        <v>255681.7</v>
      </c>
      <c r="D74" s="165">
        <v>255681.7</v>
      </c>
      <c r="E74" s="165">
        <f t="shared" si="1"/>
        <v>0</v>
      </c>
    </row>
    <row r="75" spans="1:5">
      <c r="A75" s="172" t="s">
        <v>3615</v>
      </c>
      <c r="B75" s="172" t="s">
        <v>3616</v>
      </c>
      <c r="C75" s="165">
        <v>5000</v>
      </c>
      <c r="D75" s="165">
        <v>5000</v>
      </c>
      <c r="E75" s="165">
        <f t="shared" si="1"/>
        <v>0</v>
      </c>
    </row>
    <row r="76" spans="1:5">
      <c r="A76" s="172" t="s">
        <v>3617</v>
      </c>
      <c r="B76" s="172" t="s">
        <v>3618</v>
      </c>
      <c r="C76" s="165">
        <v>5000</v>
      </c>
      <c r="D76" s="165">
        <v>5000</v>
      </c>
      <c r="E76" s="165">
        <f t="shared" si="1"/>
        <v>0</v>
      </c>
    </row>
    <row r="77" spans="1:5">
      <c r="A77" s="172" t="s">
        <v>3619</v>
      </c>
      <c r="B77" s="172" t="s">
        <v>3620</v>
      </c>
      <c r="C77" s="165">
        <v>5000</v>
      </c>
      <c r="D77" s="165">
        <v>5000</v>
      </c>
      <c r="E77" s="165">
        <f t="shared" si="1"/>
        <v>0</v>
      </c>
    </row>
    <row r="78" spans="1:5">
      <c r="A78" s="172" t="s">
        <v>3621</v>
      </c>
      <c r="B78" s="172" t="s">
        <v>3622</v>
      </c>
      <c r="C78" s="165">
        <v>5000</v>
      </c>
      <c r="D78" s="165">
        <v>5000</v>
      </c>
      <c r="E78" s="165">
        <f t="shared" si="1"/>
        <v>0</v>
      </c>
    </row>
    <row r="79" spans="1:5">
      <c r="A79" s="172" t="s">
        <v>3623</v>
      </c>
      <c r="B79" s="172" t="s">
        <v>3624</v>
      </c>
      <c r="C79" s="165">
        <v>5000</v>
      </c>
      <c r="D79" s="165">
        <v>5000</v>
      </c>
      <c r="E79" s="165">
        <f t="shared" si="1"/>
        <v>0</v>
      </c>
    </row>
    <row r="80" spans="1:5">
      <c r="A80" s="172" t="s">
        <v>3625</v>
      </c>
      <c r="B80" s="172" t="s">
        <v>3626</v>
      </c>
      <c r="C80" s="165">
        <v>5000</v>
      </c>
      <c r="D80" s="165">
        <v>5000</v>
      </c>
      <c r="E80" s="165">
        <f t="shared" si="1"/>
        <v>0</v>
      </c>
    </row>
    <row r="81" spans="1:5" s="19" customFormat="1">
      <c r="A81" s="152"/>
      <c r="B81" s="152" t="s">
        <v>389</v>
      </c>
      <c r="C81" s="166">
        <f>SUM(C8:C80)</f>
        <v>924491065.25000036</v>
      </c>
      <c r="D81" s="166">
        <f>SUM(D8:D80)</f>
        <v>1118225731.3800004</v>
      </c>
      <c r="E81" s="166">
        <f>SUM(E8:E80)</f>
        <v>193734666.13000014</v>
      </c>
    </row>
    <row r="82" spans="1:5" s="19" customFormat="1">
      <c r="A82" s="198"/>
      <c r="B82" s="198"/>
      <c r="C82" s="204"/>
      <c r="D82" s="204"/>
      <c r="E82" s="204"/>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opLeftCell="A98" zoomScaleNormal="100" zoomScaleSheetLayoutView="100" workbookViewId="0">
      <selection activeCell="C26" sqref="C26"/>
    </sheetView>
  </sheetViews>
  <sheetFormatPr baseColWidth="10" defaultRowHeight="11.25"/>
  <cols>
    <col min="1" max="1" width="20.7109375" style="154" customWidth="1"/>
    <col min="2" max="2" width="50.7109375" style="154" customWidth="1"/>
    <col min="3" max="3" width="17.7109375" style="118" customWidth="1"/>
    <col min="4" max="4" width="17.7109375" style="119" customWidth="1"/>
    <col min="5" max="16384" width="11.42578125" style="274"/>
  </cols>
  <sheetData>
    <row r="1" spans="1:4" s="41" customFormat="1">
      <c r="A1" s="71" t="s">
        <v>43</v>
      </c>
      <c r="B1" s="71"/>
      <c r="C1" s="105"/>
      <c r="D1" s="106"/>
    </row>
    <row r="2" spans="1:4" s="41" customFormat="1">
      <c r="A2" s="71" t="s">
        <v>0</v>
      </c>
      <c r="B2" s="71"/>
      <c r="C2" s="105"/>
      <c r="D2" s="107"/>
    </row>
    <row r="3" spans="1:4" s="41" customFormat="1">
      <c r="A3" s="71"/>
      <c r="B3" s="71"/>
      <c r="C3" s="105"/>
      <c r="D3" s="107"/>
    </row>
    <row r="4" spans="1:4" s="41" customFormat="1">
      <c r="C4" s="105"/>
      <c r="D4" s="107"/>
    </row>
    <row r="5" spans="1:4" s="41" customFormat="1" ht="11.25" customHeight="1">
      <c r="A5" s="1021" t="s">
        <v>280</v>
      </c>
      <c r="B5" s="1022"/>
      <c r="C5" s="105"/>
      <c r="D5" s="108" t="s">
        <v>120</v>
      </c>
    </row>
    <row r="6" spans="1:4">
      <c r="A6" s="109"/>
      <c r="B6" s="109"/>
      <c r="C6" s="110"/>
      <c r="D6" s="111"/>
    </row>
    <row r="7" spans="1:4" ht="15" customHeight="1">
      <c r="A7" s="15" t="s">
        <v>46</v>
      </c>
      <c r="B7" s="16" t="s">
        <v>47</v>
      </c>
      <c r="C7" s="57" t="s">
        <v>77</v>
      </c>
      <c r="D7" s="51" t="s">
        <v>121</v>
      </c>
    </row>
    <row r="8" spans="1:4">
      <c r="A8" s="112">
        <v>123531001</v>
      </c>
      <c r="B8" s="113" t="s">
        <v>2894</v>
      </c>
      <c r="C8" s="114">
        <v>70228637.939999998</v>
      </c>
      <c r="D8" s="115">
        <v>0</v>
      </c>
    </row>
    <row r="9" spans="1:4">
      <c r="A9" s="112">
        <v>123532001</v>
      </c>
      <c r="B9" s="113" t="s">
        <v>2896</v>
      </c>
      <c r="C9" s="114">
        <v>-53015030.630000003</v>
      </c>
      <c r="D9" s="115">
        <v>0</v>
      </c>
    </row>
    <row r="10" spans="1:4">
      <c r="A10" s="112">
        <v>123533001</v>
      </c>
      <c r="B10" s="113" t="s">
        <v>2898</v>
      </c>
      <c r="C10" s="114">
        <v>51767237.469999999</v>
      </c>
      <c r="D10" s="115">
        <v>0</v>
      </c>
    </row>
    <row r="11" spans="1:4">
      <c r="A11" s="112">
        <v>123534001</v>
      </c>
      <c r="B11" s="113" t="s">
        <v>2900</v>
      </c>
      <c r="C11" s="114">
        <v>59328586</v>
      </c>
      <c r="D11" s="115">
        <v>0</v>
      </c>
    </row>
    <row r="12" spans="1:4">
      <c r="A12" s="112">
        <v>123535001</v>
      </c>
      <c r="B12" s="113" t="s">
        <v>2902</v>
      </c>
      <c r="C12" s="114">
        <v>-3096944.65</v>
      </c>
      <c r="D12" s="115">
        <v>0</v>
      </c>
    </row>
    <row r="13" spans="1:4">
      <c r="A13" s="112">
        <v>123621001</v>
      </c>
      <c r="B13" s="113" t="s">
        <v>2904</v>
      </c>
      <c r="C13" s="114">
        <v>1377178.26</v>
      </c>
      <c r="D13" s="115">
        <v>0</v>
      </c>
    </row>
    <row r="14" spans="1:4">
      <c r="A14" s="112">
        <v>211311001</v>
      </c>
      <c r="B14" s="113" t="s">
        <v>3094</v>
      </c>
      <c r="C14" s="114">
        <v>-37061122.380000003</v>
      </c>
      <c r="D14" s="115">
        <v>0</v>
      </c>
    </row>
    <row r="15" spans="1:4">
      <c r="A15" s="112">
        <v>211311002</v>
      </c>
      <c r="B15" s="113" t="s">
        <v>3096</v>
      </c>
      <c r="C15" s="114">
        <v>0.03</v>
      </c>
      <c r="D15" s="115">
        <v>0</v>
      </c>
    </row>
    <row r="16" spans="1:4">
      <c r="A16" s="116"/>
      <c r="B16" s="116" t="s">
        <v>387</v>
      </c>
      <c r="C16" s="117">
        <f>SUM(C8:C15)</f>
        <v>89528542.039999992</v>
      </c>
      <c r="D16" s="205">
        <v>0</v>
      </c>
    </row>
    <row r="19" spans="1:6">
      <c r="A19" s="1021" t="s">
        <v>281</v>
      </c>
      <c r="B19" s="1022"/>
      <c r="C19" s="105"/>
      <c r="D19" s="108" t="s">
        <v>120</v>
      </c>
    </row>
    <row r="20" spans="1:6">
      <c r="A20" s="109"/>
      <c r="B20" s="109"/>
      <c r="C20" s="110"/>
      <c r="D20" s="111"/>
    </row>
    <row r="21" spans="1:6">
      <c r="A21" s="15" t="s">
        <v>46</v>
      </c>
      <c r="B21" s="16" t="s">
        <v>47</v>
      </c>
      <c r="C21" s="57" t="s">
        <v>77</v>
      </c>
      <c r="D21" s="51" t="s">
        <v>121</v>
      </c>
    </row>
    <row r="22" spans="1:6">
      <c r="A22" s="112">
        <v>123111001</v>
      </c>
      <c r="B22" s="113" t="s">
        <v>809</v>
      </c>
      <c r="C22" s="114">
        <v>12321795.42</v>
      </c>
      <c r="D22" s="115">
        <v>0</v>
      </c>
      <c r="F22" s="9"/>
    </row>
    <row r="23" spans="1:6">
      <c r="A23" s="112">
        <v>123311001</v>
      </c>
      <c r="B23" s="113" t="s">
        <v>2870</v>
      </c>
      <c r="C23" s="114">
        <v>3609088.34</v>
      </c>
      <c r="D23" s="115">
        <v>0</v>
      </c>
      <c r="F23" s="9"/>
    </row>
    <row r="24" spans="1:6">
      <c r="A24" s="112">
        <v>123461001</v>
      </c>
      <c r="B24" s="113" t="s">
        <v>2874</v>
      </c>
      <c r="C24" s="114">
        <v>343023443.81999999</v>
      </c>
      <c r="D24" s="115">
        <v>0</v>
      </c>
      <c r="F24" s="9"/>
    </row>
    <row r="25" spans="1:6">
      <c r="A25" s="112">
        <v>123461002</v>
      </c>
      <c r="B25" s="113" t="s">
        <v>2876</v>
      </c>
      <c r="C25" s="114">
        <v>-1107285.71</v>
      </c>
      <c r="D25" s="115">
        <v>0</v>
      </c>
      <c r="F25" s="9"/>
    </row>
    <row r="26" spans="1:6">
      <c r="A26" s="112">
        <v>123462001</v>
      </c>
      <c r="B26" s="113" t="s">
        <v>2878</v>
      </c>
      <c r="C26" s="114">
        <v>191277545.28999996</v>
      </c>
      <c r="D26" s="115">
        <v>0</v>
      </c>
      <c r="F26" s="9"/>
    </row>
    <row r="27" spans="1:6">
      <c r="A27" s="112">
        <v>123463001</v>
      </c>
      <c r="B27" s="113" t="s">
        <v>2882</v>
      </c>
      <c r="C27" s="114">
        <v>117729143.22</v>
      </c>
      <c r="D27" s="115">
        <v>0</v>
      </c>
      <c r="F27" s="9"/>
    </row>
    <row r="28" spans="1:6">
      <c r="A28" s="112">
        <v>123464001</v>
      </c>
      <c r="B28" s="113" t="s">
        <v>2886</v>
      </c>
      <c r="C28" s="114">
        <v>58926568.569999985</v>
      </c>
      <c r="D28" s="115">
        <v>0</v>
      </c>
      <c r="F28" s="9"/>
    </row>
    <row r="29" spans="1:6">
      <c r="A29" s="112">
        <v>123464002</v>
      </c>
      <c r="B29" s="113" t="s">
        <v>2888</v>
      </c>
      <c r="C29" s="114">
        <v>-35862.559999999998</v>
      </c>
      <c r="D29" s="115">
        <v>0</v>
      </c>
      <c r="F29" s="9"/>
    </row>
    <row r="30" spans="1:6">
      <c r="A30" s="112">
        <v>123465001</v>
      </c>
      <c r="B30" s="113" t="s">
        <v>2890</v>
      </c>
      <c r="C30" s="114">
        <v>12007306.460000001</v>
      </c>
      <c r="D30" s="115">
        <v>0</v>
      </c>
      <c r="F30" s="9"/>
    </row>
    <row r="31" spans="1:6">
      <c r="A31" s="112">
        <v>124111001</v>
      </c>
      <c r="B31" s="113" t="s">
        <v>2906</v>
      </c>
      <c r="C31" s="114">
        <v>655997.77999999991</v>
      </c>
      <c r="D31" s="115">
        <v>0</v>
      </c>
      <c r="F31" s="9"/>
    </row>
    <row r="32" spans="1:6">
      <c r="A32" s="112">
        <v>124111002</v>
      </c>
      <c r="B32" s="113" t="s">
        <v>3627</v>
      </c>
      <c r="C32" s="114">
        <v>-271413.46000000002</v>
      </c>
      <c r="D32" s="115">
        <v>0</v>
      </c>
      <c r="F32" s="9"/>
    </row>
    <row r="33" spans="1:6">
      <c r="A33" s="112">
        <v>124131001</v>
      </c>
      <c r="B33" s="113" t="s">
        <v>2914</v>
      </c>
      <c r="C33" s="114">
        <v>4766658.37</v>
      </c>
      <c r="D33" s="115">
        <v>0</v>
      </c>
      <c r="F33" s="9"/>
    </row>
    <row r="34" spans="1:6">
      <c r="A34" s="112">
        <v>124131002</v>
      </c>
      <c r="B34" s="113" t="s">
        <v>2916</v>
      </c>
      <c r="C34" s="114">
        <v>-142406.01999999999</v>
      </c>
      <c r="D34" s="115">
        <v>0</v>
      </c>
      <c r="F34" s="9"/>
    </row>
    <row r="35" spans="1:6">
      <c r="A35" s="112">
        <v>124191001</v>
      </c>
      <c r="B35" s="113" t="s">
        <v>2918</v>
      </c>
      <c r="C35" s="114">
        <v>836980.56</v>
      </c>
      <c r="D35" s="115">
        <v>0</v>
      </c>
      <c r="F35" s="9"/>
    </row>
    <row r="36" spans="1:6">
      <c r="A36" s="112">
        <v>124191002</v>
      </c>
      <c r="B36" s="113" t="s">
        <v>3628</v>
      </c>
      <c r="C36" s="114">
        <v>-86753.17</v>
      </c>
      <c r="D36" s="115">
        <v>0</v>
      </c>
      <c r="F36" s="9"/>
    </row>
    <row r="37" spans="1:6">
      <c r="A37" s="112">
        <v>124411001</v>
      </c>
      <c r="B37" s="113" t="s">
        <v>2922</v>
      </c>
      <c r="C37" s="114">
        <v>-4145558.74</v>
      </c>
      <c r="D37" s="115">
        <v>0</v>
      </c>
      <c r="F37" s="9"/>
    </row>
    <row r="38" spans="1:6">
      <c r="A38" s="112">
        <v>124411002</v>
      </c>
      <c r="B38" s="113" t="s">
        <v>2924</v>
      </c>
      <c r="C38" s="114">
        <v>-3876859.71</v>
      </c>
      <c r="D38" s="115">
        <v>0</v>
      </c>
      <c r="F38" s="9"/>
    </row>
    <row r="39" spans="1:6">
      <c r="A39" s="112">
        <v>124421001</v>
      </c>
      <c r="B39" s="113" t="s">
        <v>477</v>
      </c>
      <c r="C39" s="114">
        <v>224812.25</v>
      </c>
      <c r="D39" s="115">
        <v>0</v>
      </c>
      <c r="F39" s="9"/>
    </row>
    <row r="40" spans="1:6">
      <c r="A40" s="112">
        <v>124421002</v>
      </c>
      <c r="B40" s="113" t="s">
        <v>3629</v>
      </c>
      <c r="C40" s="114">
        <v>-120729.60999999999</v>
      </c>
      <c r="D40" s="115">
        <v>0</v>
      </c>
      <c r="F40" s="9"/>
    </row>
    <row r="41" spans="1:6">
      <c r="A41" s="112">
        <v>124491001</v>
      </c>
      <c r="B41" s="113" t="s">
        <v>2929</v>
      </c>
      <c r="C41" s="114">
        <v>-146794.79</v>
      </c>
      <c r="D41" s="115">
        <v>0</v>
      </c>
      <c r="F41" s="9"/>
    </row>
    <row r="42" spans="1:6">
      <c r="A42" s="112">
        <v>124491002</v>
      </c>
      <c r="B42" s="113" t="s">
        <v>3630</v>
      </c>
      <c r="C42" s="114">
        <v>-11111.27</v>
      </c>
      <c r="D42" s="115">
        <v>0</v>
      </c>
      <c r="F42" s="9"/>
    </row>
    <row r="43" spans="1:6">
      <c r="A43" s="112">
        <v>124621001</v>
      </c>
      <c r="B43" s="113" t="s">
        <v>2933</v>
      </c>
      <c r="C43" s="114">
        <v>-2357597.9299999997</v>
      </c>
      <c r="D43" s="115">
        <v>0</v>
      </c>
      <c r="F43" s="9"/>
    </row>
    <row r="44" spans="1:6">
      <c r="A44" s="112">
        <v>124621002</v>
      </c>
      <c r="B44" s="113" t="s">
        <v>2935</v>
      </c>
      <c r="C44" s="114">
        <v>-850050.28</v>
      </c>
      <c r="D44" s="115">
        <v>0</v>
      </c>
      <c r="F44" s="9"/>
    </row>
    <row r="45" spans="1:6">
      <c r="A45" s="112">
        <v>124631001</v>
      </c>
      <c r="B45" s="113" t="s">
        <v>2937</v>
      </c>
      <c r="C45" s="114">
        <v>-1119182.6399999999</v>
      </c>
      <c r="D45" s="115">
        <v>0</v>
      </c>
      <c r="F45" s="9"/>
    </row>
    <row r="46" spans="1:6">
      <c r="A46" s="112">
        <v>124631002</v>
      </c>
      <c r="B46" s="113" t="s">
        <v>3631</v>
      </c>
      <c r="C46" s="114">
        <v>-739565.5</v>
      </c>
      <c r="D46" s="115">
        <v>0</v>
      </c>
      <c r="F46" s="9"/>
    </row>
    <row r="47" spans="1:6">
      <c r="A47" s="112">
        <v>124641001</v>
      </c>
      <c r="B47" s="113" t="s">
        <v>3632</v>
      </c>
      <c r="C47" s="114">
        <v>922972.72</v>
      </c>
      <c r="D47" s="115">
        <v>0</v>
      </c>
      <c r="F47" s="9"/>
    </row>
    <row r="48" spans="1:6">
      <c r="A48" s="112">
        <v>124641002</v>
      </c>
      <c r="B48" s="113" t="s">
        <v>3633</v>
      </c>
      <c r="C48" s="114">
        <v>-26017.71</v>
      </c>
      <c r="D48" s="115">
        <v>0</v>
      </c>
      <c r="F48" s="9"/>
    </row>
    <row r="49" spans="1:6">
      <c r="A49" s="112">
        <v>124651001</v>
      </c>
      <c r="B49" s="113" t="s">
        <v>2945</v>
      </c>
      <c r="C49" s="114">
        <v>702137.55</v>
      </c>
      <c r="D49" s="115">
        <v>0</v>
      </c>
      <c r="F49" s="9"/>
    </row>
    <row r="50" spans="1:6">
      <c r="A50" s="112">
        <v>124651002</v>
      </c>
      <c r="B50" s="113" t="s">
        <v>3634</v>
      </c>
      <c r="C50" s="114">
        <v>-43495.39</v>
      </c>
      <c r="D50" s="115">
        <v>0</v>
      </c>
      <c r="F50" s="9"/>
    </row>
    <row r="51" spans="1:6">
      <c r="A51" s="112">
        <v>124661001</v>
      </c>
      <c r="B51" s="113" t="s">
        <v>3635</v>
      </c>
      <c r="C51" s="114">
        <v>205371.74</v>
      </c>
      <c r="D51" s="115">
        <v>0</v>
      </c>
      <c r="F51" s="9"/>
    </row>
    <row r="52" spans="1:6">
      <c r="A52" s="112">
        <v>124661002</v>
      </c>
      <c r="B52" s="113" t="s">
        <v>3636</v>
      </c>
      <c r="C52" s="114">
        <v>-167688.53</v>
      </c>
      <c r="D52" s="115">
        <v>0</v>
      </c>
      <c r="F52" s="9"/>
    </row>
    <row r="53" spans="1:6">
      <c r="A53" s="112">
        <v>124671001</v>
      </c>
      <c r="B53" s="113" t="s">
        <v>2953</v>
      </c>
      <c r="C53" s="114">
        <v>1977024.62</v>
      </c>
      <c r="D53" s="115">
        <v>0</v>
      </c>
      <c r="F53" s="9"/>
    </row>
    <row r="54" spans="1:6">
      <c r="A54" s="112">
        <v>124671002</v>
      </c>
      <c r="B54" s="113" t="s">
        <v>3637</v>
      </c>
      <c r="C54" s="114">
        <v>-89717.7</v>
      </c>
      <c r="D54" s="115">
        <v>0</v>
      </c>
      <c r="F54" s="9"/>
    </row>
    <row r="55" spans="1:6">
      <c r="A55" s="112">
        <v>124691001</v>
      </c>
      <c r="B55" s="113" t="s">
        <v>647</v>
      </c>
      <c r="C55" s="114">
        <v>669596.46</v>
      </c>
      <c r="D55" s="115">
        <v>0</v>
      </c>
      <c r="F55" s="9"/>
    </row>
    <row r="56" spans="1:6">
      <c r="A56" s="112">
        <v>124691002</v>
      </c>
      <c r="B56" s="113" t="s">
        <v>2958</v>
      </c>
      <c r="C56" s="114">
        <v>-22878.66</v>
      </c>
      <c r="D56" s="115">
        <v>0</v>
      </c>
      <c r="F56" s="9"/>
    </row>
    <row r="57" spans="1:6">
      <c r="A57" s="112">
        <v>124692001</v>
      </c>
      <c r="B57" s="113" t="s">
        <v>2960</v>
      </c>
      <c r="C57" s="114">
        <v>1987419.26</v>
      </c>
      <c r="D57" s="115">
        <v>0</v>
      </c>
      <c r="F57" s="9"/>
    </row>
    <row r="58" spans="1:6">
      <c r="A58" s="112">
        <v>124692002</v>
      </c>
      <c r="B58" s="113" t="s">
        <v>3638</v>
      </c>
      <c r="C58" s="114">
        <v>-1143.8499999999999</v>
      </c>
      <c r="D58" s="115">
        <v>0</v>
      </c>
      <c r="F58" s="9"/>
    </row>
    <row r="59" spans="1:6">
      <c r="A59" s="112">
        <v>124693001</v>
      </c>
      <c r="B59" s="113" t="s">
        <v>2964</v>
      </c>
      <c r="C59" s="114">
        <v>654500</v>
      </c>
      <c r="D59" s="115">
        <v>0</v>
      </c>
      <c r="F59" s="9"/>
    </row>
    <row r="60" spans="1:6">
      <c r="A60" s="112">
        <v>125111001</v>
      </c>
      <c r="B60" s="113" t="s">
        <v>840</v>
      </c>
      <c r="C60" s="114">
        <v>1845939.23</v>
      </c>
      <c r="D60" s="115">
        <v>0</v>
      </c>
      <c r="F60" s="9"/>
    </row>
    <row r="61" spans="1:6">
      <c r="A61" s="112">
        <v>125411001</v>
      </c>
      <c r="B61" s="113" t="s">
        <v>3639</v>
      </c>
      <c r="C61" s="114">
        <v>5760017.2999999998</v>
      </c>
      <c r="D61" s="115">
        <v>0</v>
      </c>
      <c r="F61" s="9"/>
    </row>
    <row r="62" spans="1:6">
      <c r="A62" s="112">
        <v>126111001</v>
      </c>
      <c r="B62" s="113" t="s">
        <v>2968</v>
      </c>
      <c r="C62" s="114">
        <v>-3496199.8700000006</v>
      </c>
      <c r="D62" s="115">
        <v>0</v>
      </c>
      <c r="F62" s="9"/>
    </row>
    <row r="63" spans="1:6">
      <c r="A63" s="112">
        <v>126111002</v>
      </c>
      <c r="B63" s="113" t="s">
        <v>3640</v>
      </c>
      <c r="C63" s="114">
        <v>-173695.04</v>
      </c>
      <c r="D63" s="115">
        <v>0</v>
      </c>
      <c r="F63" s="9"/>
    </row>
    <row r="64" spans="1:6">
      <c r="A64" s="112">
        <v>126211001</v>
      </c>
      <c r="B64" s="113" t="s">
        <v>2973</v>
      </c>
      <c r="C64" s="114">
        <v>-141724187.65000001</v>
      </c>
      <c r="D64" s="115">
        <v>0</v>
      </c>
      <c r="F64" s="9"/>
    </row>
    <row r="65" spans="1:6">
      <c r="A65" s="112">
        <v>126211002</v>
      </c>
      <c r="B65" s="113" t="s">
        <v>3641</v>
      </c>
      <c r="C65" s="114">
        <v>-8895632.7200000007</v>
      </c>
      <c r="D65" s="115">
        <v>0</v>
      </c>
      <c r="F65" s="9"/>
    </row>
    <row r="66" spans="1:6">
      <c r="A66" s="112">
        <v>126212001</v>
      </c>
      <c r="B66" s="113" t="s">
        <v>2977</v>
      </c>
      <c r="C66" s="114">
        <v>-89880519.699999988</v>
      </c>
      <c r="D66" s="115">
        <v>0</v>
      </c>
      <c r="F66" s="9"/>
    </row>
    <row r="67" spans="1:6">
      <c r="A67" s="112">
        <v>126212002</v>
      </c>
      <c r="B67" s="113" t="s">
        <v>3642</v>
      </c>
      <c r="C67" s="114">
        <v>-6605145.5200000005</v>
      </c>
      <c r="D67" s="115">
        <v>0</v>
      </c>
      <c r="F67" s="9"/>
    </row>
    <row r="68" spans="1:6">
      <c r="A68" s="112">
        <v>126213001</v>
      </c>
      <c r="B68" s="113" t="s">
        <v>2981</v>
      </c>
      <c r="C68" s="114">
        <v>-28848453.439999998</v>
      </c>
      <c r="D68" s="115">
        <v>0</v>
      </c>
      <c r="F68" s="9"/>
    </row>
    <row r="69" spans="1:6">
      <c r="A69" s="112">
        <v>126213002</v>
      </c>
      <c r="B69" s="113" t="s">
        <v>2983</v>
      </c>
      <c r="C69" s="114">
        <v>-1802248.0699999998</v>
      </c>
      <c r="D69" s="115">
        <v>0</v>
      </c>
      <c r="F69" s="9"/>
    </row>
    <row r="70" spans="1:6">
      <c r="A70" s="112">
        <v>126214001</v>
      </c>
      <c r="B70" s="113" t="s">
        <v>2985</v>
      </c>
      <c r="C70" s="114">
        <v>-72027289.940000013</v>
      </c>
      <c r="D70" s="115">
        <v>0</v>
      </c>
      <c r="F70" s="9"/>
    </row>
    <row r="71" spans="1:6">
      <c r="A71" s="112">
        <v>126214002</v>
      </c>
      <c r="B71" s="113" t="s">
        <v>3643</v>
      </c>
      <c r="C71" s="114">
        <v>-9841483.6899999995</v>
      </c>
      <c r="D71" s="115">
        <v>0</v>
      </c>
      <c r="F71" s="9"/>
    </row>
    <row r="72" spans="1:6">
      <c r="A72" s="112">
        <v>126215001</v>
      </c>
      <c r="B72" s="113" t="s">
        <v>2989</v>
      </c>
      <c r="C72" s="114">
        <v>-5784673.7299999995</v>
      </c>
      <c r="D72" s="115">
        <v>0</v>
      </c>
      <c r="F72" s="9"/>
    </row>
    <row r="73" spans="1:6">
      <c r="A73" s="112">
        <v>126215002</v>
      </c>
      <c r="B73" s="113" t="s">
        <v>3644</v>
      </c>
      <c r="C73" s="114">
        <v>-244589.87000000002</v>
      </c>
      <c r="D73" s="115">
        <v>0</v>
      </c>
      <c r="F73" s="9"/>
    </row>
    <row r="74" spans="1:6">
      <c r="A74" s="112">
        <v>126311001</v>
      </c>
      <c r="B74" s="113" t="s">
        <v>3645</v>
      </c>
      <c r="C74" s="114">
        <v>-770978.67</v>
      </c>
      <c r="D74" s="115">
        <v>0</v>
      </c>
      <c r="F74" s="9"/>
    </row>
    <row r="75" spans="1:6">
      <c r="A75" s="112">
        <v>126311002</v>
      </c>
      <c r="B75" s="113" t="s">
        <v>3646</v>
      </c>
      <c r="C75" s="114">
        <v>269248.15000000002</v>
      </c>
      <c r="D75" s="115">
        <v>0</v>
      </c>
      <c r="F75" s="9"/>
    </row>
    <row r="76" spans="1:6">
      <c r="A76" s="112">
        <v>126311003</v>
      </c>
      <c r="B76" s="113" t="s">
        <v>3647</v>
      </c>
      <c r="C76" s="114">
        <v>-2141.88</v>
      </c>
      <c r="D76" s="115">
        <v>0</v>
      </c>
      <c r="F76" s="9"/>
    </row>
    <row r="77" spans="1:6">
      <c r="A77" s="112">
        <v>126311004</v>
      </c>
      <c r="B77" s="113" t="s">
        <v>3648</v>
      </c>
      <c r="C77" s="114">
        <v>-509094.20999999996</v>
      </c>
      <c r="D77" s="115">
        <v>0</v>
      </c>
      <c r="F77" s="9"/>
    </row>
    <row r="78" spans="1:6">
      <c r="A78" s="112">
        <v>126311005</v>
      </c>
      <c r="B78" s="113" t="s">
        <v>3649</v>
      </c>
      <c r="C78" s="114">
        <v>84816.72</v>
      </c>
      <c r="D78" s="115">
        <v>0</v>
      </c>
      <c r="F78" s="9"/>
    </row>
    <row r="79" spans="1:6">
      <c r="A79" s="112">
        <v>126312001</v>
      </c>
      <c r="B79" s="113" t="s">
        <v>3005</v>
      </c>
      <c r="C79" s="114">
        <v>-5830709.2699999996</v>
      </c>
      <c r="D79" s="115">
        <v>0</v>
      </c>
      <c r="F79" s="9"/>
    </row>
    <row r="80" spans="1:6">
      <c r="A80" s="112">
        <v>126312002</v>
      </c>
      <c r="B80" s="113" t="s">
        <v>3650</v>
      </c>
      <c r="C80" s="114">
        <v>142406.01999999999</v>
      </c>
      <c r="D80" s="115">
        <v>0</v>
      </c>
      <c r="F80" s="9"/>
    </row>
    <row r="81" spans="1:6">
      <c r="A81" s="112">
        <v>126313001</v>
      </c>
      <c r="B81" s="113" t="s">
        <v>3651</v>
      </c>
      <c r="C81" s="114">
        <v>-2773991.3600000003</v>
      </c>
      <c r="D81" s="115">
        <v>0</v>
      </c>
      <c r="F81" s="9"/>
    </row>
    <row r="82" spans="1:6">
      <c r="A82" s="112">
        <v>126313002</v>
      </c>
      <c r="B82" s="113" t="s">
        <v>3652</v>
      </c>
      <c r="C82" s="114">
        <v>3876859.71</v>
      </c>
      <c r="D82" s="115">
        <v>0</v>
      </c>
      <c r="F82" s="9"/>
    </row>
    <row r="83" spans="1:6">
      <c r="A83" s="112">
        <v>126313003</v>
      </c>
      <c r="B83" s="113" t="s">
        <v>3653</v>
      </c>
      <c r="C83" s="114">
        <v>-462643.06</v>
      </c>
      <c r="D83" s="115">
        <v>0</v>
      </c>
      <c r="F83" s="9"/>
    </row>
    <row r="84" spans="1:6">
      <c r="A84" s="112">
        <v>126313004</v>
      </c>
      <c r="B84" s="113" t="s">
        <v>3654</v>
      </c>
      <c r="C84" s="114">
        <v>-66919.360000000015</v>
      </c>
      <c r="D84" s="115">
        <v>0</v>
      </c>
      <c r="F84" s="9"/>
    </row>
    <row r="85" spans="1:6">
      <c r="A85" s="112">
        <v>126313005</v>
      </c>
      <c r="B85" s="113" t="s">
        <v>3655</v>
      </c>
      <c r="C85" s="114">
        <v>120729.60999999999</v>
      </c>
      <c r="D85" s="115">
        <v>0</v>
      </c>
      <c r="F85" s="9"/>
    </row>
    <row r="86" spans="1:6">
      <c r="A86" s="112">
        <v>126313006</v>
      </c>
      <c r="B86" s="113" t="s">
        <v>3656</v>
      </c>
      <c r="C86" s="114">
        <v>11111.27</v>
      </c>
      <c r="D86" s="115">
        <v>0</v>
      </c>
      <c r="F86" s="9"/>
    </row>
    <row r="87" spans="1:6">
      <c r="A87" s="112">
        <v>126314001</v>
      </c>
      <c r="B87" s="113" t="s">
        <v>3657</v>
      </c>
      <c r="C87" s="114">
        <v>-1535491.7399999998</v>
      </c>
      <c r="D87" s="115">
        <v>0</v>
      </c>
      <c r="F87" s="9"/>
    </row>
    <row r="88" spans="1:6">
      <c r="A88" s="112">
        <v>126314002</v>
      </c>
      <c r="B88" s="113" t="s">
        <v>3658</v>
      </c>
      <c r="C88" s="114">
        <v>88510.819999999978</v>
      </c>
      <c r="D88" s="115">
        <v>0</v>
      </c>
      <c r="F88" s="9"/>
    </row>
    <row r="89" spans="1:6">
      <c r="A89" s="112">
        <v>126314003</v>
      </c>
      <c r="B89" s="113" t="s">
        <v>3025</v>
      </c>
      <c r="C89" s="114">
        <v>-123114.57</v>
      </c>
      <c r="D89" s="115">
        <v>0</v>
      </c>
      <c r="F89" s="9"/>
    </row>
    <row r="90" spans="1:6">
      <c r="A90" s="112">
        <v>126314004</v>
      </c>
      <c r="B90" s="113" t="s">
        <v>3027</v>
      </c>
      <c r="C90" s="114">
        <v>22064.649999999998</v>
      </c>
      <c r="D90" s="115">
        <v>0</v>
      </c>
      <c r="F90" s="9"/>
    </row>
    <row r="91" spans="1:6">
      <c r="A91" s="112">
        <v>126314005</v>
      </c>
      <c r="B91" s="113" t="s">
        <v>3029</v>
      </c>
      <c r="C91" s="114">
        <v>-1116973.33</v>
      </c>
      <c r="D91" s="115">
        <v>0</v>
      </c>
      <c r="F91" s="9"/>
    </row>
    <row r="92" spans="1:6">
      <c r="A92" s="112">
        <v>126314006</v>
      </c>
      <c r="B92" s="113" t="s">
        <v>3031</v>
      </c>
      <c r="C92" s="114">
        <v>-310.07000000000011</v>
      </c>
      <c r="D92" s="115">
        <v>0</v>
      </c>
      <c r="F92" s="9"/>
    </row>
    <row r="93" spans="1:6">
      <c r="A93" s="112">
        <v>126314007</v>
      </c>
      <c r="B93" s="113" t="s">
        <v>3659</v>
      </c>
      <c r="C93" s="114">
        <v>-448900.49</v>
      </c>
      <c r="D93" s="115">
        <v>0</v>
      </c>
      <c r="F93" s="9"/>
    </row>
    <row r="94" spans="1:6">
      <c r="A94" s="112">
        <v>126314008</v>
      </c>
      <c r="B94" s="113" t="s">
        <v>3660</v>
      </c>
      <c r="C94" s="114">
        <v>36975.65</v>
      </c>
      <c r="D94" s="115">
        <v>0</v>
      </c>
      <c r="F94" s="9"/>
    </row>
    <row r="95" spans="1:6">
      <c r="A95" s="112">
        <v>126314009</v>
      </c>
      <c r="B95" s="113" t="s">
        <v>3661</v>
      </c>
      <c r="C95" s="114">
        <v>-109763.34000000001</v>
      </c>
      <c r="D95" s="115">
        <v>0</v>
      </c>
      <c r="F95" s="9"/>
    </row>
    <row r="96" spans="1:6">
      <c r="A96" s="112">
        <v>126314010</v>
      </c>
      <c r="B96" s="113" t="s">
        <v>3662</v>
      </c>
      <c r="C96" s="114">
        <v>-281.36999999999995</v>
      </c>
      <c r="D96" s="115">
        <v>0</v>
      </c>
      <c r="F96" s="9"/>
    </row>
    <row r="97" spans="1:6">
      <c r="A97" s="112">
        <v>126314011</v>
      </c>
      <c r="B97" s="113" t="s">
        <v>3663</v>
      </c>
      <c r="C97" s="114">
        <v>-590958.13</v>
      </c>
      <c r="D97" s="115">
        <v>0</v>
      </c>
      <c r="F97" s="9"/>
    </row>
    <row r="98" spans="1:6">
      <c r="A98" s="112">
        <v>126314012</v>
      </c>
      <c r="B98" s="113" t="s">
        <v>3664</v>
      </c>
      <c r="C98" s="114">
        <v>25525.049999999992</v>
      </c>
      <c r="D98" s="115">
        <v>0</v>
      </c>
      <c r="F98" s="9"/>
    </row>
    <row r="99" spans="1:6">
      <c r="A99" s="112">
        <v>126314013</v>
      </c>
      <c r="B99" s="113" t="s">
        <v>3045</v>
      </c>
      <c r="C99" s="114">
        <v>-7472372.3100000005</v>
      </c>
      <c r="D99" s="115">
        <v>0</v>
      </c>
      <c r="F99" s="9"/>
    </row>
    <row r="100" spans="1:6">
      <c r="A100" s="112">
        <v>126314014</v>
      </c>
      <c r="B100" s="113" t="s">
        <v>3665</v>
      </c>
      <c r="C100" s="114">
        <v>433179.2200000002</v>
      </c>
      <c r="D100" s="115">
        <v>0</v>
      </c>
      <c r="F100" s="9"/>
    </row>
    <row r="101" spans="1:6">
      <c r="A101" s="112">
        <v>126314015</v>
      </c>
      <c r="B101" s="113" t="s">
        <v>3666</v>
      </c>
      <c r="C101" s="114">
        <v>-495920.92999999993</v>
      </c>
      <c r="D101" s="115">
        <v>0</v>
      </c>
      <c r="F101" s="9"/>
    </row>
    <row r="102" spans="1:6">
      <c r="A102" s="112">
        <v>126314016</v>
      </c>
      <c r="B102" s="113" t="s">
        <v>3667</v>
      </c>
      <c r="C102" s="114">
        <v>849035.05999999994</v>
      </c>
      <c r="D102" s="115">
        <v>0</v>
      </c>
      <c r="F102" s="9"/>
    </row>
    <row r="103" spans="1:6">
      <c r="A103" s="112">
        <v>126314017</v>
      </c>
      <c r="B103" s="113" t="s">
        <v>3668</v>
      </c>
      <c r="C103" s="114">
        <v>738283.5399999998</v>
      </c>
      <c r="D103" s="115">
        <v>0</v>
      </c>
      <c r="F103" s="9"/>
    </row>
    <row r="104" spans="1:6">
      <c r="A104" s="112">
        <v>126314018</v>
      </c>
      <c r="B104" s="113" t="s">
        <v>3669</v>
      </c>
      <c r="C104" s="114">
        <v>167529.59000000005</v>
      </c>
      <c r="D104" s="115">
        <v>0</v>
      </c>
      <c r="F104" s="9"/>
    </row>
    <row r="105" spans="1:6">
      <c r="A105" s="112">
        <v>126511001</v>
      </c>
      <c r="B105" s="113" t="s">
        <v>3068</v>
      </c>
      <c r="C105" s="114">
        <v>-553247.6399999999</v>
      </c>
      <c r="D105" s="115">
        <v>0</v>
      </c>
      <c r="F105" s="9"/>
    </row>
    <row r="106" spans="1:6">
      <c r="A106" s="112">
        <v>126512001</v>
      </c>
      <c r="B106" s="113" t="s">
        <v>3670</v>
      </c>
      <c r="C106" s="114">
        <v>-1303528.1900000002</v>
      </c>
      <c r="D106" s="115">
        <v>0</v>
      </c>
      <c r="F106" s="9"/>
    </row>
    <row r="107" spans="1:6">
      <c r="A107" s="112">
        <v>127111001</v>
      </c>
      <c r="B107" s="113" t="s">
        <v>3671</v>
      </c>
      <c r="C107" s="114">
        <v>-1538821.42</v>
      </c>
      <c r="D107" s="115">
        <v>0</v>
      </c>
      <c r="F107" s="9"/>
    </row>
    <row r="108" spans="1:6">
      <c r="A108" s="112">
        <v>551311001</v>
      </c>
      <c r="B108" s="113" t="s">
        <v>3672</v>
      </c>
      <c r="C108" s="114">
        <v>3655743.37</v>
      </c>
      <c r="D108" s="115">
        <v>0</v>
      </c>
      <c r="F108" s="9"/>
    </row>
    <row r="109" spans="1:6">
      <c r="A109" s="112">
        <v>551411001</v>
      </c>
      <c r="B109" s="113" t="s">
        <v>3462</v>
      </c>
      <c r="C109" s="114">
        <v>152331898.56</v>
      </c>
      <c r="D109" s="115">
        <v>0</v>
      </c>
      <c r="F109" s="9"/>
    </row>
    <row r="110" spans="1:6">
      <c r="A110" s="112">
        <v>551412001</v>
      </c>
      <c r="B110" s="113" t="s">
        <v>3464</v>
      </c>
      <c r="C110" s="114">
        <v>96542509.550000012</v>
      </c>
      <c r="D110" s="115">
        <v>0</v>
      </c>
      <c r="F110" s="9"/>
    </row>
    <row r="111" spans="1:6">
      <c r="A111" s="112">
        <v>551413001</v>
      </c>
      <c r="B111" s="113" t="s">
        <v>3466</v>
      </c>
      <c r="C111" s="114">
        <v>30608693.129999999</v>
      </c>
      <c r="D111" s="115">
        <v>0</v>
      </c>
      <c r="F111" s="9"/>
    </row>
    <row r="112" spans="1:6">
      <c r="A112" s="112">
        <v>551414001</v>
      </c>
      <c r="B112" s="113" t="s">
        <v>3468</v>
      </c>
      <c r="C112" s="114">
        <v>80344722.579999998</v>
      </c>
      <c r="D112" s="115">
        <v>0</v>
      </c>
      <c r="F112" s="9"/>
    </row>
    <row r="113" spans="1:6">
      <c r="A113" s="112">
        <v>551415001</v>
      </c>
      <c r="B113" s="113" t="s">
        <v>3470</v>
      </c>
      <c r="C113" s="114">
        <v>7792875.0799999991</v>
      </c>
      <c r="D113" s="115">
        <v>0</v>
      </c>
      <c r="F113" s="9"/>
    </row>
    <row r="114" spans="1:6">
      <c r="A114" s="112">
        <v>551511001</v>
      </c>
      <c r="B114" s="113" t="s">
        <v>3673</v>
      </c>
      <c r="C114" s="114">
        <v>1027219.89</v>
      </c>
      <c r="D114" s="115">
        <v>0</v>
      </c>
      <c r="F114" s="9"/>
    </row>
    <row r="115" spans="1:6">
      <c r="A115" s="112">
        <v>551511003</v>
      </c>
      <c r="B115" s="113" t="s">
        <v>3674</v>
      </c>
      <c r="C115" s="114">
        <v>881575.81</v>
      </c>
      <c r="D115" s="115">
        <v>0</v>
      </c>
      <c r="F115" s="9"/>
    </row>
    <row r="116" spans="1:6">
      <c r="A116" s="112">
        <v>551511004</v>
      </c>
      <c r="B116" s="113" t="s">
        <v>3675</v>
      </c>
      <c r="C116" s="114">
        <v>183826.4</v>
      </c>
      <c r="D116" s="115">
        <v>0</v>
      </c>
      <c r="F116" s="9"/>
    </row>
    <row r="117" spans="1:6">
      <c r="A117" s="112">
        <v>551512001</v>
      </c>
      <c r="B117" s="113" t="s">
        <v>3478</v>
      </c>
      <c r="C117" s="114">
        <v>7680331.5200000014</v>
      </c>
      <c r="D117" s="115">
        <v>0</v>
      </c>
      <c r="F117" s="9"/>
    </row>
    <row r="118" spans="1:6">
      <c r="A118" s="112">
        <v>551513001</v>
      </c>
      <c r="B118" s="113" t="s">
        <v>3480</v>
      </c>
      <c r="C118" s="114">
        <v>7700246.4999999991</v>
      </c>
      <c r="D118" s="115">
        <v>0</v>
      </c>
      <c r="F118" s="9"/>
    </row>
    <row r="119" spans="1:6">
      <c r="A119" s="112">
        <v>551513003</v>
      </c>
      <c r="B119" s="113" t="s">
        <v>3482</v>
      </c>
      <c r="C119" s="114">
        <v>537096.57999999996</v>
      </c>
      <c r="D119" s="115">
        <v>0</v>
      </c>
      <c r="F119" s="9"/>
    </row>
    <row r="120" spans="1:6">
      <c r="A120" s="112">
        <v>551513004</v>
      </c>
      <c r="B120" s="113" t="s">
        <v>3676</v>
      </c>
      <c r="C120" s="114">
        <v>30624.970000000005</v>
      </c>
      <c r="D120" s="115">
        <v>0</v>
      </c>
      <c r="F120" s="9"/>
    </row>
    <row r="121" spans="1:6">
      <c r="A121" s="112">
        <v>551514001</v>
      </c>
      <c r="B121" s="113" t="s">
        <v>3677</v>
      </c>
      <c r="C121" s="114">
        <v>2676154.9800000004</v>
      </c>
      <c r="D121" s="115">
        <v>0</v>
      </c>
      <c r="F121" s="9"/>
    </row>
    <row r="122" spans="1:6">
      <c r="A122" s="112">
        <v>551514003</v>
      </c>
      <c r="B122" s="113" t="s">
        <v>3486</v>
      </c>
      <c r="C122" s="114">
        <v>1066023.6499999999</v>
      </c>
      <c r="D122" s="115">
        <v>0</v>
      </c>
      <c r="F122" s="9"/>
    </row>
    <row r="123" spans="1:6">
      <c r="A123" s="112">
        <v>551514005</v>
      </c>
      <c r="B123" s="113" t="s">
        <v>3488</v>
      </c>
      <c r="C123" s="114">
        <v>606501.91</v>
      </c>
      <c r="D123" s="115">
        <v>0</v>
      </c>
      <c r="F123" s="9"/>
    </row>
    <row r="124" spans="1:6">
      <c r="A124" s="112">
        <v>551514007</v>
      </c>
      <c r="B124" s="113" t="s">
        <v>3678</v>
      </c>
      <c r="C124" s="114">
        <v>64938.54</v>
      </c>
      <c r="D124" s="115">
        <v>0</v>
      </c>
      <c r="F124" s="9"/>
    </row>
    <row r="125" spans="1:6">
      <c r="A125" s="112">
        <v>551514009</v>
      </c>
      <c r="B125" s="113" t="s">
        <v>3679</v>
      </c>
      <c r="C125" s="114">
        <v>548772.25</v>
      </c>
      <c r="D125" s="115">
        <v>0</v>
      </c>
      <c r="F125" s="9"/>
    </row>
    <row r="126" spans="1:6">
      <c r="A126" s="112">
        <v>551514010</v>
      </c>
      <c r="B126" s="113" t="s">
        <v>3680</v>
      </c>
      <c r="C126" s="114">
        <v>787647.81</v>
      </c>
      <c r="D126" s="115">
        <v>0</v>
      </c>
      <c r="F126" s="9"/>
    </row>
    <row r="127" spans="1:6">
      <c r="A127" s="112">
        <v>551514012</v>
      </c>
      <c r="B127" s="113" t="s">
        <v>3681</v>
      </c>
      <c r="C127" s="114">
        <v>208015.67</v>
      </c>
      <c r="D127" s="115">
        <v>0</v>
      </c>
      <c r="F127" s="9"/>
    </row>
    <row r="128" spans="1:6">
      <c r="A128" s="112">
        <v>551514013</v>
      </c>
      <c r="B128" s="113" t="s">
        <v>3498</v>
      </c>
      <c r="C128" s="114">
        <v>9579949.9899999984</v>
      </c>
      <c r="D128" s="115">
        <v>0</v>
      </c>
      <c r="F128" s="9"/>
    </row>
    <row r="129" spans="1:6">
      <c r="A129" s="112">
        <v>551514014</v>
      </c>
      <c r="B129" s="113" t="s">
        <v>3682</v>
      </c>
      <c r="C129" s="114">
        <v>908801.51000000013</v>
      </c>
      <c r="D129" s="115">
        <v>0</v>
      </c>
      <c r="F129" s="9"/>
    </row>
    <row r="130" spans="1:6">
      <c r="A130" s="112">
        <v>551711001</v>
      </c>
      <c r="B130" s="113" t="s">
        <v>3504</v>
      </c>
      <c r="C130" s="114">
        <v>559542.64999999991</v>
      </c>
      <c r="D130" s="115">
        <v>0</v>
      </c>
      <c r="F130" s="9"/>
    </row>
    <row r="131" spans="1:6">
      <c r="A131" s="112">
        <v>551711002</v>
      </c>
      <c r="B131" s="113" t="s">
        <v>3506</v>
      </c>
      <c r="C131" s="114">
        <v>1303528.2000000002</v>
      </c>
      <c r="D131" s="115">
        <v>0</v>
      </c>
      <c r="F131" s="9"/>
    </row>
    <row r="132" spans="1:6">
      <c r="A132" s="116"/>
      <c r="B132" s="116" t="s">
        <v>390</v>
      </c>
      <c r="C132" s="117">
        <f>SUM(C22:C131)</f>
        <v>764205441.30999994</v>
      </c>
      <c r="D132" s="205">
        <v>0</v>
      </c>
    </row>
  </sheetData>
  <mergeCells count="2">
    <mergeCell ref="A5:B5"/>
    <mergeCell ref="A19:B19"/>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A21"/>
    <dataValidation allowBlank="1" showInputMessage="1" showErrorMessage="1" prompt="Corresponde al nombre o descripción de la cuenta de acuerdo al Plan de Cuentas emitido por el CONAC." sqref="B7 B21"/>
    <dataValidation allowBlank="1" showInputMessage="1" showErrorMessage="1" prompt="Importe (saldo final) de las adquisiciones de bienes muebles e inmuebles efectuadas en el periodo al que corresponde la cuenta pública presentada." sqref="C21"/>
    <dataValidation allowBlank="1" showInputMessage="1" showErrorMessage="1" prompt="Detallar el porcentaje de estas adquisiciones que fueron realizadas mediante subsidios de capital del sector central (subsidiados por la federación, estado o municipio)." sqref="D7 D21"/>
  </dataValidations>
  <pageMargins left="0.7" right="0.7" top="0.75" bottom="0.75" header="0.3" footer="0.3"/>
  <pageSetup scale="9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zoomScaleSheetLayoutView="100" workbookViewId="0">
      <pane ySplit="8" topLeftCell="A9" activePane="bottomLeft" state="frozen"/>
      <selection activeCell="C26" sqref="C26"/>
      <selection pane="bottomLeft" activeCell="C26" sqref="C26"/>
    </sheetView>
  </sheetViews>
  <sheetFormatPr baseColWidth="10" defaultRowHeight="11.25"/>
  <cols>
    <col min="1" max="1" width="11.7109375" style="154" customWidth="1"/>
    <col min="2" max="2" width="68" style="154" customWidth="1"/>
    <col min="3" max="3" width="17.7109375" style="118" customWidth="1"/>
    <col min="4" max="4" width="17.7109375" style="274" customWidth="1"/>
    <col min="5" max="16384" width="11.42578125" style="274"/>
  </cols>
  <sheetData>
    <row r="1" spans="1:4" s="41" customFormat="1">
      <c r="A1" s="71" t="s">
        <v>43</v>
      </c>
      <c r="B1" s="71"/>
      <c r="C1" s="105"/>
    </row>
    <row r="2" spans="1:4" s="41" customFormat="1">
      <c r="A2" s="71" t="s">
        <v>0</v>
      </c>
      <c r="B2" s="71"/>
      <c r="C2" s="105"/>
    </row>
    <row r="3" spans="1:4" s="41" customFormat="1">
      <c r="A3" s="71"/>
      <c r="B3" s="71"/>
      <c r="C3" s="105"/>
    </row>
    <row r="4" spans="1:4" s="41" customFormat="1">
      <c r="A4" s="71"/>
      <c r="B4" s="71"/>
      <c r="C4" s="105"/>
    </row>
    <row r="5" spans="1:4" s="41" customFormat="1">
      <c r="C5" s="105"/>
    </row>
    <row r="6" spans="1:4" s="41" customFormat="1" ht="11.25" customHeight="1">
      <c r="A6" s="1021" t="s">
        <v>262</v>
      </c>
      <c r="B6" s="1022"/>
      <c r="C6" s="105"/>
      <c r="D6" s="279" t="s">
        <v>220</v>
      </c>
    </row>
    <row r="7" spans="1:4">
      <c r="A7" s="109"/>
      <c r="B7" s="109"/>
      <c r="C7" s="110"/>
    </row>
    <row r="8" spans="1:4" ht="15" customHeight="1">
      <c r="A8" s="15" t="s">
        <v>46</v>
      </c>
      <c r="B8" s="216" t="s">
        <v>47</v>
      </c>
      <c r="C8" s="57" t="s">
        <v>75</v>
      </c>
      <c r="D8" s="57" t="s">
        <v>76</v>
      </c>
    </row>
    <row r="9" spans="1:4">
      <c r="A9" s="306">
        <v>5500</v>
      </c>
      <c r="B9" s="307" t="s">
        <v>289</v>
      </c>
      <c r="C9" s="221">
        <f>SUM(C10:C43)</f>
        <v>395083406.10000014</v>
      </c>
      <c r="D9" s="221">
        <f>SUM(D10:D43)</f>
        <v>435135853.52999991</v>
      </c>
    </row>
    <row r="10" spans="1:4">
      <c r="A10" s="310">
        <v>5510</v>
      </c>
      <c r="B10" s="311" t="s">
        <v>177</v>
      </c>
      <c r="C10" s="308">
        <v>0</v>
      </c>
      <c r="D10" s="309">
        <v>0</v>
      </c>
    </row>
    <row r="11" spans="1:4">
      <c r="A11" s="310">
        <v>5511</v>
      </c>
      <c r="B11" s="311" t="s">
        <v>290</v>
      </c>
      <c r="C11" s="308">
        <v>25127268.530000001</v>
      </c>
      <c r="D11" s="308">
        <v>25561585.549999997</v>
      </c>
    </row>
    <row r="12" spans="1:4">
      <c r="A12" s="310">
        <v>5512</v>
      </c>
      <c r="B12" s="311" t="s">
        <v>291</v>
      </c>
      <c r="C12" s="308">
        <v>11671.01</v>
      </c>
      <c r="D12" s="308">
        <v>995947.04</v>
      </c>
    </row>
    <row r="13" spans="1:4">
      <c r="A13" s="310">
        <v>5513</v>
      </c>
      <c r="B13" s="311" t="s">
        <v>292</v>
      </c>
      <c r="C13" s="308">
        <v>3581137.4</v>
      </c>
      <c r="D13" s="308">
        <v>3655743.37</v>
      </c>
    </row>
    <row r="14" spans="1:4">
      <c r="A14" s="310">
        <v>5514</v>
      </c>
      <c r="B14" s="311" t="s">
        <v>293</v>
      </c>
      <c r="C14" s="308">
        <v>333752098.9600001</v>
      </c>
      <c r="D14" s="308">
        <v>367620698.89999992</v>
      </c>
    </row>
    <row r="15" spans="1:4">
      <c r="A15" s="310">
        <v>5515</v>
      </c>
      <c r="B15" s="311" t="s">
        <v>294</v>
      </c>
      <c r="C15" s="308">
        <v>29450379.310000021</v>
      </c>
      <c r="D15" s="308">
        <v>34487728.300000034</v>
      </c>
    </row>
    <row r="16" spans="1:4">
      <c r="A16" s="310">
        <v>5516</v>
      </c>
      <c r="B16" s="311" t="s">
        <v>295</v>
      </c>
      <c r="C16" s="308">
        <v>0</v>
      </c>
      <c r="D16" s="309">
        <v>0</v>
      </c>
    </row>
    <row r="17" spans="1:4">
      <c r="A17" s="310">
        <v>5517</v>
      </c>
      <c r="B17" s="311" t="s">
        <v>296</v>
      </c>
      <c r="C17" s="308">
        <v>2171024.54</v>
      </c>
      <c r="D17" s="308">
        <v>1863070.85</v>
      </c>
    </row>
    <row r="18" spans="1:4">
      <c r="A18" s="310">
        <v>5518</v>
      </c>
      <c r="B18" s="311" t="s">
        <v>297</v>
      </c>
      <c r="C18" s="308">
        <v>0</v>
      </c>
      <c r="D18" s="309">
        <v>0</v>
      </c>
    </row>
    <row r="19" spans="1:4">
      <c r="A19" s="310">
        <v>5520</v>
      </c>
      <c r="B19" s="311" t="s">
        <v>178</v>
      </c>
      <c r="C19" s="308">
        <v>0</v>
      </c>
      <c r="D19" s="309">
        <v>0</v>
      </c>
    </row>
    <row r="20" spans="1:4">
      <c r="A20" s="310">
        <v>5521</v>
      </c>
      <c r="B20" s="311" t="s">
        <v>298</v>
      </c>
      <c r="C20" s="308">
        <v>0</v>
      </c>
      <c r="D20" s="309">
        <v>0</v>
      </c>
    </row>
    <row r="21" spans="1:4">
      <c r="A21" s="310">
        <v>5522</v>
      </c>
      <c r="B21" s="311" t="s">
        <v>299</v>
      </c>
      <c r="C21" s="308">
        <v>0</v>
      </c>
      <c r="D21" s="309">
        <v>0</v>
      </c>
    </row>
    <row r="22" spans="1:4">
      <c r="A22" s="310">
        <v>5530</v>
      </c>
      <c r="B22" s="311" t="s">
        <v>179</v>
      </c>
      <c r="C22" s="308">
        <v>0</v>
      </c>
      <c r="D22" s="309">
        <v>0</v>
      </c>
    </row>
    <row r="23" spans="1:4">
      <c r="A23" s="310">
        <v>5531</v>
      </c>
      <c r="B23" s="311" t="s">
        <v>300</v>
      </c>
      <c r="C23" s="308">
        <v>0</v>
      </c>
      <c r="D23" s="309">
        <v>0</v>
      </c>
    </row>
    <row r="24" spans="1:4">
      <c r="A24" s="310">
        <v>5532</v>
      </c>
      <c r="B24" s="311" t="s">
        <v>301</v>
      </c>
      <c r="C24" s="308">
        <v>0</v>
      </c>
      <c r="D24" s="309">
        <v>0</v>
      </c>
    </row>
    <row r="25" spans="1:4">
      <c r="A25" s="310">
        <v>5533</v>
      </c>
      <c r="B25" s="311" t="s">
        <v>302</v>
      </c>
      <c r="C25" s="308">
        <v>0</v>
      </c>
      <c r="D25" s="309">
        <v>0</v>
      </c>
    </row>
    <row r="26" spans="1:4">
      <c r="A26" s="310">
        <v>5534</v>
      </c>
      <c r="B26" s="311" t="s">
        <v>303</v>
      </c>
      <c r="C26" s="308">
        <v>0</v>
      </c>
      <c r="D26" s="309">
        <v>0</v>
      </c>
    </row>
    <row r="27" spans="1:4">
      <c r="A27" s="310">
        <v>5535</v>
      </c>
      <c r="B27" s="311" t="s">
        <v>304</v>
      </c>
      <c r="C27" s="308">
        <v>0</v>
      </c>
      <c r="D27" s="309">
        <v>0</v>
      </c>
    </row>
    <row r="28" spans="1:4">
      <c r="A28" s="310">
        <v>5540</v>
      </c>
      <c r="B28" s="311" t="s">
        <v>180</v>
      </c>
      <c r="C28" s="308">
        <v>0</v>
      </c>
      <c r="D28" s="309">
        <v>0</v>
      </c>
    </row>
    <row r="29" spans="1:4">
      <c r="A29" s="310">
        <v>5541</v>
      </c>
      <c r="B29" s="311" t="s">
        <v>180</v>
      </c>
      <c r="C29" s="308">
        <v>0</v>
      </c>
      <c r="D29" s="309">
        <v>0</v>
      </c>
    </row>
    <row r="30" spans="1:4">
      <c r="A30" s="310">
        <v>5550</v>
      </c>
      <c r="B30" s="312" t="s">
        <v>181</v>
      </c>
      <c r="C30" s="308">
        <v>0</v>
      </c>
      <c r="D30" s="309">
        <v>0</v>
      </c>
    </row>
    <row r="31" spans="1:4">
      <c r="A31" s="310">
        <v>5551</v>
      </c>
      <c r="B31" s="312" t="s">
        <v>181</v>
      </c>
      <c r="C31" s="308">
        <v>0</v>
      </c>
      <c r="D31" s="309">
        <v>0</v>
      </c>
    </row>
    <row r="32" spans="1:4">
      <c r="A32" s="310">
        <v>5590</v>
      </c>
      <c r="B32" s="312" t="s">
        <v>203</v>
      </c>
      <c r="C32" s="308">
        <v>0</v>
      </c>
      <c r="D32" s="309">
        <v>0</v>
      </c>
    </row>
    <row r="33" spans="1:4">
      <c r="A33" s="310">
        <v>5591</v>
      </c>
      <c r="B33" s="312" t="s">
        <v>305</v>
      </c>
      <c r="C33" s="308">
        <v>0</v>
      </c>
      <c r="D33" s="309">
        <v>0</v>
      </c>
    </row>
    <row r="34" spans="1:4">
      <c r="A34" s="310">
        <v>5592</v>
      </c>
      <c r="B34" s="312" t="s">
        <v>306</v>
      </c>
      <c r="C34" s="308">
        <v>0</v>
      </c>
      <c r="D34" s="309">
        <v>0</v>
      </c>
    </row>
    <row r="35" spans="1:4">
      <c r="A35" s="310">
        <v>5593</v>
      </c>
      <c r="B35" s="312" t="s">
        <v>307</v>
      </c>
      <c r="C35" s="308">
        <v>0</v>
      </c>
      <c r="D35" s="309">
        <v>0</v>
      </c>
    </row>
    <row r="36" spans="1:4">
      <c r="A36" s="310">
        <v>5594</v>
      </c>
      <c r="B36" s="312" t="s">
        <v>308</v>
      </c>
      <c r="C36" s="308">
        <v>989826.35000000009</v>
      </c>
      <c r="D36" s="308">
        <v>951079.52</v>
      </c>
    </row>
    <row r="37" spans="1:4">
      <c r="A37" s="310">
        <v>5595</v>
      </c>
      <c r="B37" s="312" t="s">
        <v>309</v>
      </c>
      <c r="C37" s="308">
        <v>0</v>
      </c>
      <c r="D37" s="309">
        <v>0</v>
      </c>
    </row>
    <row r="38" spans="1:4">
      <c r="A38" s="310">
        <v>5596</v>
      </c>
      <c r="B38" s="312" t="s">
        <v>310</v>
      </c>
      <c r="C38" s="308">
        <v>0</v>
      </c>
      <c r="D38" s="309">
        <v>0</v>
      </c>
    </row>
    <row r="39" spans="1:4">
      <c r="A39" s="310">
        <v>5597</v>
      </c>
      <c r="B39" s="312" t="s">
        <v>311</v>
      </c>
      <c r="C39" s="308">
        <v>0</v>
      </c>
      <c r="D39" s="309">
        <v>0</v>
      </c>
    </row>
    <row r="40" spans="1:4">
      <c r="A40" s="310">
        <v>5599</v>
      </c>
      <c r="B40" s="312" t="s">
        <v>312</v>
      </c>
      <c r="C40" s="308">
        <v>0</v>
      </c>
      <c r="D40" s="308">
        <v>0</v>
      </c>
    </row>
    <row r="41" spans="1:4">
      <c r="A41" s="306">
        <v>5600</v>
      </c>
      <c r="B41" s="313" t="s">
        <v>313</v>
      </c>
      <c r="C41" s="308">
        <v>0</v>
      </c>
      <c r="D41" s="309">
        <v>0</v>
      </c>
    </row>
    <row r="42" spans="1:4">
      <c r="A42" s="310">
        <v>5610</v>
      </c>
      <c r="B42" s="312" t="s">
        <v>314</v>
      </c>
      <c r="C42" s="308">
        <v>0</v>
      </c>
      <c r="D42" s="309">
        <v>0</v>
      </c>
    </row>
    <row r="43" spans="1:4">
      <c r="A43" s="314">
        <v>5611</v>
      </c>
      <c r="B43" s="315" t="s">
        <v>315</v>
      </c>
      <c r="C43" s="316">
        <v>0</v>
      </c>
      <c r="D43" s="317">
        <v>0</v>
      </c>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26" sqref="C26"/>
    </sheetView>
  </sheetViews>
  <sheetFormatPr baseColWidth="10" defaultRowHeight="11.25"/>
  <cols>
    <col min="1" max="1" width="20.7109375" style="274" customWidth="1"/>
    <col min="2" max="2" width="50.7109375" style="274" customWidth="1"/>
    <col min="3" max="3" width="17.7109375" style="274"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v>2223356105.21</v>
      </c>
    </row>
    <row r="9" spans="1:3">
      <c r="A9" s="234">
        <v>900002</v>
      </c>
      <c r="B9" s="218" t="s">
        <v>184</v>
      </c>
      <c r="C9" s="221">
        <f>SUM(C10:C14)</f>
        <v>3308986.72</v>
      </c>
    </row>
    <row r="10" spans="1:3">
      <c r="A10" s="232">
        <v>4320</v>
      </c>
      <c r="B10" s="219" t="s">
        <v>185</v>
      </c>
      <c r="C10" s="222"/>
    </row>
    <row r="11" spans="1:3" ht="22.5">
      <c r="A11" s="232">
        <v>4330</v>
      </c>
      <c r="B11" s="219" t="s">
        <v>186</v>
      </c>
      <c r="C11" s="222"/>
    </row>
    <row r="12" spans="1:3">
      <c r="A12" s="232">
        <v>4340</v>
      </c>
      <c r="B12" s="219" t="s">
        <v>187</v>
      </c>
      <c r="C12" s="222"/>
    </row>
    <row r="13" spans="1:3">
      <c r="A13" s="232">
        <v>4399</v>
      </c>
      <c r="B13" s="219" t="s">
        <v>188</v>
      </c>
      <c r="C13" s="222"/>
    </row>
    <row r="14" spans="1:3">
      <c r="A14" s="233">
        <v>4400</v>
      </c>
      <c r="B14" s="219" t="s">
        <v>189</v>
      </c>
      <c r="C14" s="222">
        <v>3308986.72</v>
      </c>
    </row>
    <row r="15" spans="1:3">
      <c r="A15" s="234">
        <v>900003</v>
      </c>
      <c r="B15" s="218" t="s">
        <v>190</v>
      </c>
      <c r="C15" s="221">
        <f>SUM(C16:C19)</f>
        <v>191193947.53</v>
      </c>
    </row>
    <row r="16" spans="1:3">
      <c r="A16" s="237">
        <v>52</v>
      </c>
      <c r="B16" s="219" t="s">
        <v>191</v>
      </c>
      <c r="C16" s="222"/>
    </row>
    <row r="17" spans="1:3">
      <c r="A17" s="237">
        <v>62</v>
      </c>
      <c r="B17" s="219" t="s">
        <v>192</v>
      </c>
      <c r="C17" s="222"/>
    </row>
    <row r="18" spans="1:3">
      <c r="A18" s="241" t="s">
        <v>206</v>
      </c>
      <c r="B18" s="219" t="s">
        <v>193</v>
      </c>
      <c r="C18" s="222"/>
    </row>
    <row r="19" spans="1:3">
      <c r="A19" s="233">
        <v>4500</v>
      </c>
      <c r="B19" s="220" t="s">
        <v>201</v>
      </c>
      <c r="C19" s="222">
        <v>191193947.53</v>
      </c>
    </row>
    <row r="20" spans="1:3">
      <c r="A20" s="235">
        <v>900004</v>
      </c>
      <c r="B20" s="223" t="s">
        <v>194</v>
      </c>
      <c r="C20" s="224">
        <f>+C8+C9-C15</f>
        <v>2035471144.3999999</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7" workbookViewId="0">
      <selection activeCell="C26" sqref="C26"/>
    </sheetView>
  </sheetViews>
  <sheetFormatPr baseColWidth="10" defaultRowHeight="11.25"/>
  <cols>
    <col min="1" max="1" width="20.7109375" style="274" customWidth="1"/>
    <col min="2" max="2" width="50.7109375" style="274" customWidth="1"/>
    <col min="3" max="3" width="17.7109375" style="9" customWidth="1"/>
    <col min="4" max="16384" width="11.42578125" style="274"/>
  </cols>
  <sheetData>
    <row r="1" spans="1:3">
      <c r="A1" s="71" t="s">
        <v>43</v>
      </c>
    </row>
    <row r="2" spans="1:3">
      <c r="A2" s="71"/>
    </row>
    <row r="3" spans="1:3">
      <c r="A3" s="71"/>
    </row>
    <row r="4" spans="1:3">
      <c r="A4" s="71"/>
    </row>
    <row r="5" spans="1:3" ht="11.25" customHeight="1">
      <c r="A5" s="259" t="s">
        <v>196</v>
      </c>
      <c r="B5" s="260"/>
      <c r="C5" s="263" t="s">
        <v>214</v>
      </c>
    </row>
    <row r="6" spans="1:3" ht="11.25" customHeight="1">
      <c r="A6" s="264"/>
      <c r="B6" s="265"/>
      <c r="C6" s="266"/>
    </row>
    <row r="7" spans="1:3" ht="15" customHeight="1">
      <c r="A7" s="15" t="s">
        <v>46</v>
      </c>
      <c r="B7" s="261" t="s">
        <v>47</v>
      </c>
      <c r="C7" s="216" t="s">
        <v>54</v>
      </c>
    </row>
    <row r="8" spans="1:3">
      <c r="A8" s="239">
        <v>900001</v>
      </c>
      <c r="B8" s="226" t="s">
        <v>160</v>
      </c>
      <c r="C8" s="229">
        <v>1779673859.24</v>
      </c>
    </row>
    <row r="9" spans="1:3">
      <c r="A9" s="239">
        <v>900002</v>
      </c>
      <c r="B9" s="226" t="s">
        <v>161</v>
      </c>
      <c r="C9" s="229">
        <f>SUM(C10:C26)</f>
        <v>815530264.71999991</v>
      </c>
    </row>
    <row r="10" spans="1:3">
      <c r="A10" s="232">
        <v>5100</v>
      </c>
      <c r="B10" s="227" t="s">
        <v>162</v>
      </c>
      <c r="C10" s="225">
        <v>7982520.870000001</v>
      </c>
    </row>
    <row r="11" spans="1:3">
      <c r="A11" s="232">
        <v>5200</v>
      </c>
      <c r="B11" s="227" t="s">
        <v>163</v>
      </c>
      <c r="C11" s="225">
        <v>0</v>
      </c>
    </row>
    <row r="12" spans="1:3">
      <c r="A12" s="232">
        <v>5300</v>
      </c>
      <c r="B12" s="227" t="s">
        <v>164</v>
      </c>
      <c r="C12" s="225">
        <v>0</v>
      </c>
    </row>
    <row r="13" spans="1:3">
      <c r="A13" s="232">
        <v>5400</v>
      </c>
      <c r="B13" s="227" t="s">
        <v>165</v>
      </c>
      <c r="C13" s="225">
        <v>843231.21</v>
      </c>
    </row>
    <row r="14" spans="1:3">
      <c r="A14" s="232">
        <v>5500</v>
      </c>
      <c r="B14" s="227" t="s">
        <v>166</v>
      </c>
      <c r="C14" s="225">
        <v>0</v>
      </c>
    </row>
    <row r="15" spans="1:3">
      <c r="A15" s="232">
        <v>5600</v>
      </c>
      <c r="B15" s="227" t="s">
        <v>167</v>
      </c>
      <c r="C15" s="225">
        <v>9315691.3200000003</v>
      </c>
    </row>
    <row r="16" spans="1:3">
      <c r="A16" s="232">
        <v>5700</v>
      </c>
      <c r="B16" s="227" t="s">
        <v>168</v>
      </c>
      <c r="C16" s="225">
        <v>0</v>
      </c>
    </row>
    <row r="17" spans="1:3">
      <c r="A17" s="232" t="s">
        <v>212</v>
      </c>
      <c r="B17" s="227" t="s">
        <v>169</v>
      </c>
      <c r="C17" s="225">
        <v>719710450.98000002</v>
      </c>
    </row>
    <row r="18" spans="1:3">
      <c r="A18" s="232">
        <v>5900</v>
      </c>
      <c r="B18" s="227" t="s">
        <v>170</v>
      </c>
      <c r="C18" s="225">
        <v>7548101.5300000003</v>
      </c>
    </row>
    <row r="19" spans="1:3">
      <c r="A19" s="237">
        <v>6200</v>
      </c>
      <c r="B19" s="227" t="s">
        <v>171</v>
      </c>
      <c r="C19" s="225">
        <v>2206392.42</v>
      </c>
    </row>
    <row r="20" spans="1:3">
      <c r="A20" s="237">
        <v>7200</v>
      </c>
      <c r="B20" s="227" t="s">
        <v>172</v>
      </c>
      <c r="C20" s="225">
        <v>0</v>
      </c>
    </row>
    <row r="21" spans="1:3">
      <c r="A21" s="237">
        <v>7300</v>
      </c>
      <c r="B21" s="227" t="s">
        <v>173</v>
      </c>
      <c r="C21" s="225">
        <v>0</v>
      </c>
    </row>
    <row r="22" spans="1:3">
      <c r="A22" s="237">
        <v>7500</v>
      </c>
      <c r="B22" s="227" t="s">
        <v>174</v>
      </c>
      <c r="C22" s="225">
        <v>0</v>
      </c>
    </row>
    <row r="23" spans="1:3">
      <c r="A23" s="237">
        <v>7900</v>
      </c>
      <c r="B23" s="227" t="s">
        <v>175</v>
      </c>
      <c r="C23" s="225">
        <v>0</v>
      </c>
    </row>
    <row r="24" spans="1:3">
      <c r="A24" s="237">
        <v>9100</v>
      </c>
      <c r="B24" s="227" t="s">
        <v>200</v>
      </c>
      <c r="C24" s="225">
        <v>0</v>
      </c>
    </row>
    <row r="25" spans="1:3">
      <c r="A25" s="237">
        <v>9900</v>
      </c>
      <c r="B25" s="227" t="s">
        <v>176</v>
      </c>
      <c r="C25" s="225">
        <v>0</v>
      </c>
    </row>
    <row r="26" spans="1:3">
      <c r="A26" s="237">
        <v>7400</v>
      </c>
      <c r="B26" s="228" t="s">
        <v>202</v>
      </c>
      <c r="C26" s="225">
        <v>67923876.390000001</v>
      </c>
    </row>
    <row r="27" spans="1:3">
      <c r="A27" s="239">
        <v>900003</v>
      </c>
      <c r="B27" s="226" t="s">
        <v>205</v>
      </c>
      <c r="C27" s="229">
        <f>SUM(C28:C34)</f>
        <v>481675240.3599999</v>
      </c>
    </row>
    <row r="28" spans="1:3" ht="22.5">
      <c r="A28" s="232">
        <v>5510</v>
      </c>
      <c r="B28" s="227" t="s">
        <v>177</v>
      </c>
      <c r="C28" s="225">
        <v>434184774.00999993</v>
      </c>
    </row>
    <row r="29" spans="1:3">
      <c r="A29" s="232">
        <v>5520</v>
      </c>
      <c r="B29" s="227" t="s">
        <v>178</v>
      </c>
      <c r="C29" s="225">
        <v>0</v>
      </c>
    </row>
    <row r="30" spans="1:3">
      <c r="A30" s="232">
        <v>5530</v>
      </c>
      <c r="B30" s="227" t="s">
        <v>179</v>
      </c>
      <c r="C30" s="225">
        <v>0</v>
      </c>
    </row>
    <row r="31" spans="1:3" ht="22.5">
      <c r="A31" s="232">
        <v>5540</v>
      </c>
      <c r="B31" s="227" t="s">
        <v>180</v>
      </c>
      <c r="C31" s="225">
        <v>0</v>
      </c>
    </row>
    <row r="32" spans="1:3">
      <c r="A32" s="232">
        <v>5550</v>
      </c>
      <c r="B32" s="227" t="s">
        <v>181</v>
      </c>
      <c r="C32" s="225">
        <v>0</v>
      </c>
    </row>
    <row r="33" spans="1:3">
      <c r="A33" s="232">
        <v>5590</v>
      </c>
      <c r="B33" s="227" t="s">
        <v>203</v>
      </c>
      <c r="C33" s="225">
        <v>951079.52</v>
      </c>
    </row>
    <row r="34" spans="1:3">
      <c r="A34" s="232">
        <v>5600</v>
      </c>
      <c r="B34" s="228" t="s">
        <v>204</v>
      </c>
      <c r="C34" s="225">
        <v>46539386.829999983</v>
      </c>
    </row>
    <row r="35" spans="1:3">
      <c r="A35" s="240">
        <v>900004</v>
      </c>
      <c r="B35" s="230" t="s">
        <v>182</v>
      </c>
      <c r="C35" s="231">
        <f>+C8-C9+C27</f>
        <v>1445818834.8800001</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zoomScaleNormal="100" zoomScaleSheetLayoutView="100" workbookViewId="0">
      <selection activeCell="C26" sqref="C26"/>
    </sheetView>
  </sheetViews>
  <sheetFormatPr baseColWidth="10" defaultRowHeight="11.25"/>
  <cols>
    <col min="1" max="1" width="13" style="274" customWidth="1"/>
    <col min="2" max="2" width="53.5703125" style="274" customWidth="1"/>
    <col min="3" max="3" width="18.85546875" style="274" bestFit="1" customWidth="1"/>
    <col min="4" max="4" width="17.140625" style="274" bestFit="1" customWidth="1"/>
    <col min="5" max="5" width="12.7109375" style="274" bestFit="1" customWidth="1"/>
    <col min="6" max="16384" width="11.42578125" style="274"/>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333">
        <v>7000</v>
      </c>
      <c r="B11" s="332" t="s">
        <v>370</v>
      </c>
      <c r="C11" s="122"/>
      <c r="D11" s="122"/>
    </row>
    <row r="12" spans="1:8" s="120" customFormat="1" ht="12.75">
      <c r="A12" s="333"/>
      <c r="B12" s="332"/>
      <c r="C12" s="122"/>
      <c r="D12" s="122"/>
    </row>
    <row r="13" spans="1:8" s="120" customFormat="1">
      <c r="A13" s="125" t="s">
        <v>46</v>
      </c>
      <c r="B13" s="125" t="s">
        <v>47</v>
      </c>
      <c r="C13" s="125" t="s">
        <v>75</v>
      </c>
      <c r="D13" s="125" t="s">
        <v>76</v>
      </c>
      <c r="E13" s="125" t="s">
        <v>77</v>
      </c>
    </row>
    <row r="14" spans="1:8" s="120" customFormat="1">
      <c r="A14" s="334">
        <v>7100</v>
      </c>
      <c r="B14" s="335" t="s">
        <v>338</v>
      </c>
      <c r="C14" s="336"/>
      <c r="D14" s="336"/>
      <c r="E14" s="337"/>
    </row>
    <row r="15" spans="1:8" s="120" customFormat="1">
      <c r="A15" s="329">
        <v>7110</v>
      </c>
      <c r="B15" s="338" t="s">
        <v>339</v>
      </c>
      <c r="C15" s="336"/>
      <c r="D15" s="336"/>
      <c r="E15" s="337"/>
    </row>
    <row r="16" spans="1:8" s="120" customFormat="1">
      <c r="A16" s="329">
        <v>7120</v>
      </c>
      <c r="B16" s="338" t="s">
        <v>340</v>
      </c>
      <c r="C16" s="336"/>
      <c r="D16" s="336"/>
      <c r="E16" s="337"/>
    </row>
    <row r="17" spans="1:5" s="120" customFormat="1">
      <c r="A17" s="329">
        <v>7130</v>
      </c>
      <c r="B17" s="338" t="s">
        <v>341</v>
      </c>
      <c r="C17" s="336"/>
      <c r="D17" s="336"/>
      <c r="E17" s="337"/>
    </row>
    <row r="18" spans="1:5" s="120" customFormat="1" ht="22.5">
      <c r="A18" s="329">
        <v>7140</v>
      </c>
      <c r="B18" s="338" t="s">
        <v>342</v>
      </c>
      <c r="C18" s="336"/>
      <c r="D18" s="336"/>
      <c r="E18" s="337"/>
    </row>
    <row r="19" spans="1:5" s="120" customFormat="1" ht="22.5">
      <c r="A19" s="329">
        <v>7150</v>
      </c>
      <c r="B19" s="338" t="s">
        <v>343</v>
      </c>
      <c r="C19" s="336"/>
      <c r="D19" s="336"/>
      <c r="E19" s="337"/>
    </row>
    <row r="20" spans="1:5" s="120" customFormat="1">
      <c r="A20" s="329">
        <v>7160</v>
      </c>
      <c r="B20" s="338" t="s">
        <v>344</v>
      </c>
      <c r="C20" s="336"/>
      <c r="D20" s="336"/>
      <c r="E20" s="337"/>
    </row>
    <row r="21" spans="1:5" s="120" customFormat="1">
      <c r="A21" s="334">
        <v>7200</v>
      </c>
      <c r="B21" s="335" t="s">
        <v>345</v>
      </c>
      <c r="C21" s="336"/>
      <c r="D21" s="336"/>
      <c r="E21" s="337"/>
    </row>
    <row r="22" spans="1:5" s="120" customFormat="1" ht="22.5">
      <c r="A22" s="329">
        <v>7210</v>
      </c>
      <c r="B22" s="338" t="s">
        <v>346</v>
      </c>
      <c r="C22" s="336"/>
      <c r="D22" s="336"/>
      <c r="E22" s="337"/>
    </row>
    <row r="23" spans="1:5" s="120" customFormat="1" ht="22.5">
      <c r="A23" s="329">
        <v>7220</v>
      </c>
      <c r="B23" s="338" t="s">
        <v>347</v>
      </c>
      <c r="C23" s="336"/>
      <c r="D23" s="336"/>
      <c r="E23" s="337"/>
    </row>
    <row r="24" spans="1:5" s="120" customFormat="1" ht="12.95" customHeight="1">
      <c r="A24" s="329">
        <v>7230</v>
      </c>
      <c r="B24" s="339" t="s">
        <v>348</v>
      </c>
      <c r="C24" s="337"/>
      <c r="D24" s="337"/>
      <c r="E24" s="337"/>
    </row>
    <row r="25" spans="1:5" s="120" customFormat="1" ht="22.5">
      <c r="A25" s="329">
        <v>7240</v>
      </c>
      <c r="B25" s="339" t="s">
        <v>349</v>
      </c>
      <c r="C25" s="337"/>
      <c r="D25" s="337"/>
      <c r="E25" s="337"/>
    </row>
    <row r="26" spans="1:5" s="120" customFormat="1" ht="22.5">
      <c r="A26" s="329">
        <v>7250</v>
      </c>
      <c r="B26" s="339" t="s">
        <v>350</v>
      </c>
      <c r="C26" s="337"/>
      <c r="D26" s="337"/>
      <c r="E26" s="337"/>
    </row>
    <row r="27" spans="1:5" s="120" customFormat="1" ht="22.5">
      <c r="A27" s="329">
        <v>7260</v>
      </c>
      <c r="B27" s="339" t="s">
        <v>351</v>
      </c>
      <c r="C27" s="337"/>
      <c r="D27" s="337"/>
      <c r="E27" s="337"/>
    </row>
    <row r="28" spans="1:5" s="120" customFormat="1">
      <c r="A28" s="334">
        <v>7300</v>
      </c>
      <c r="B28" s="340" t="s">
        <v>352</v>
      </c>
      <c r="C28" s="337"/>
      <c r="D28" s="337"/>
      <c r="E28" s="337"/>
    </row>
    <row r="29" spans="1:5" s="120" customFormat="1">
      <c r="A29" s="329">
        <v>7310</v>
      </c>
      <c r="B29" s="339" t="s">
        <v>353</v>
      </c>
      <c r="C29" s="337"/>
      <c r="D29" s="337"/>
      <c r="E29" s="337"/>
    </row>
    <row r="30" spans="1:5" s="120" customFormat="1">
      <c r="A30" s="329">
        <v>7320</v>
      </c>
      <c r="B30" s="339" t="s">
        <v>354</v>
      </c>
      <c r="C30" s="337"/>
      <c r="D30" s="337"/>
      <c r="E30" s="337"/>
    </row>
    <row r="31" spans="1:5" s="120" customFormat="1">
      <c r="A31" s="329">
        <v>7330</v>
      </c>
      <c r="B31" s="339" t="s">
        <v>355</v>
      </c>
      <c r="C31" s="337"/>
      <c r="D31" s="337"/>
      <c r="E31" s="337"/>
    </row>
    <row r="32" spans="1:5" s="120" customFormat="1">
      <c r="A32" s="329">
        <v>7340</v>
      </c>
      <c r="B32" s="339" t="s">
        <v>356</v>
      </c>
      <c r="C32" s="337"/>
      <c r="D32" s="337"/>
      <c r="E32" s="337"/>
    </row>
    <row r="33" spans="1:5" s="120" customFormat="1">
      <c r="A33" s="329">
        <v>7350</v>
      </c>
      <c r="B33" s="339" t="s">
        <v>357</v>
      </c>
      <c r="C33" s="337"/>
      <c r="D33" s="337"/>
      <c r="E33" s="337"/>
    </row>
    <row r="34" spans="1:5" s="120" customFormat="1">
      <c r="A34" s="329">
        <v>7360</v>
      </c>
      <c r="B34" s="339" t="s">
        <v>358</v>
      </c>
      <c r="C34" s="337"/>
      <c r="D34" s="337"/>
      <c r="E34" s="337"/>
    </row>
    <row r="35" spans="1:5" s="120" customFormat="1">
      <c r="A35" s="334">
        <v>7400</v>
      </c>
      <c r="B35" s="340" t="s">
        <v>359</v>
      </c>
      <c r="C35" s="337"/>
      <c r="D35" s="337"/>
      <c r="E35" s="337"/>
    </row>
    <row r="36" spans="1:5" s="120" customFormat="1">
      <c r="A36" s="329">
        <v>7410</v>
      </c>
      <c r="B36" s="339" t="s">
        <v>360</v>
      </c>
      <c r="C36" s="337"/>
      <c r="D36" s="337"/>
      <c r="E36" s="337"/>
    </row>
    <row r="37" spans="1:5" s="120" customFormat="1">
      <c r="A37" s="329">
        <v>7420</v>
      </c>
      <c r="B37" s="339" t="s">
        <v>361</v>
      </c>
      <c r="C37" s="337"/>
      <c r="D37" s="337"/>
      <c r="E37" s="337"/>
    </row>
    <row r="38" spans="1:5" s="120" customFormat="1" ht="22.5">
      <c r="A38" s="334">
        <v>7500</v>
      </c>
      <c r="B38" s="340" t="s">
        <v>362</v>
      </c>
      <c r="C38" s="337"/>
      <c r="D38" s="337"/>
      <c r="E38" s="337"/>
    </row>
    <row r="39" spans="1:5" s="120" customFormat="1" ht="22.5">
      <c r="A39" s="329">
        <v>7510</v>
      </c>
      <c r="B39" s="339" t="s">
        <v>363</v>
      </c>
      <c r="C39" s="337"/>
      <c r="D39" s="337"/>
      <c r="E39" s="337"/>
    </row>
    <row r="40" spans="1:5" s="120" customFormat="1" ht="22.5">
      <c r="A40" s="329">
        <v>7520</v>
      </c>
      <c r="B40" s="339" t="s">
        <v>364</v>
      </c>
      <c r="C40" s="337"/>
      <c r="D40" s="337"/>
      <c r="E40" s="337"/>
    </row>
    <row r="41" spans="1:5" s="120" customFormat="1">
      <c r="A41" s="334">
        <v>7600</v>
      </c>
      <c r="B41" s="340" t="s">
        <v>365</v>
      </c>
      <c r="C41" s="337"/>
      <c r="D41" s="337"/>
      <c r="E41" s="337"/>
    </row>
    <row r="42" spans="1:5" s="120" customFormat="1">
      <c r="A42" s="329">
        <v>7610</v>
      </c>
      <c r="B42" s="338" t="s">
        <v>366</v>
      </c>
      <c r="C42" s="336"/>
      <c r="D42" s="336"/>
      <c r="E42" s="337"/>
    </row>
    <row r="43" spans="1:5" s="120" customFormat="1">
      <c r="A43" s="329">
        <v>7620</v>
      </c>
      <c r="B43" s="338" t="s">
        <v>367</v>
      </c>
      <c r="C43" s="336"/>
      <c r="D43" s="336"/>
      <c r="E43" s="337"/>
    </row>
    <row r="44" spans="1:5" s="120" customFormat="1">
      <c r="A44" s="329">
        <v>7630</v>
      </c>
      <c r="B44" s="338" t="s">
        <v>368</v>
      </c>
      <c r="C44" s="336"/>
      <c r="D44" s="336"/>
      <c r="E44" s="337"/>
    </row>
    <row r="45" spans="1:5" s="120" customFormat="1">
      <c r="A45" s="329">
        <v>7640</v>
      </c>
      <c r="B45" s="339" t="s">
        <v>369</v>
      </c>
      <c r="C45" s="337"/>
      <c r="D45" s="337"/>
      <c r="E45" s="337"/>
    </row>
    <row r="46" spans="1:5" s="120" customFormat="1">
      <c r="A46" s="329"/>
      <c r="B46" s="339"/>
      <c r="C46" s="337"/>
      <c r="D46" s="337"/>
      <c r="E46" s="337"/>
    </row>
    <row r="47" spans="1:5" s="120" customFormat="1">
      <c r="A47" s="334" t="s">
        <v>371</v>
      </c>
      <c r="B47" s="341" t="s">
        <v>372</v>
      </c>
      <c r="C47" s="337"/>
      <c r="D47" s="337"/>
      <c r="E47" s="337"/>
    </row>
    <row r="48" spans="1:5" s="120" customFormat="1">
      <c r="A48" s="329" t="s">
        <v>373</v>
      </c>
      <c r="B48" s="342" t="s">
        <v>374</v>
      </c>
      <c r="C48" s="337"/>
      <c r="D48" s="337"/>
      <c r="E48" s="337"/>
    </row>
    <row r="49" spans="1:8" s="120" customFormat="1">
      <c r="A49" s="329" t="s">
        <v>375</v>
      </c>
      <c r="B49" s="342" t="s">
        <v>376</v>
      </c>
      <c r="C49" s="337"/>
      <c r="D49" s="337"/>
      <c r="E49" s="337"/>
    </row>
    <row r="50" spans="1:8" s="120" customFormat="1">
      <c r="A50" s="329" t="s">
        <v>377</v>
      </c>
      <c r="B50" s="342" t="s">
        <v>378</v>
      </c>
      <c r="C50" s="337"/>
      <c r="D50" s="337"/>
      <c r="E50" s="337"/>
    </row>
    <row r="51" spans="1:8" s="120" customFormat="1">
      <c r="A51" s="329" t="s">
        <v>379</v>
      </c>
      <c r="B51" s="342" t="s">
        <v>380</v>
      </c>
      <c r="C51" s="337"/>
      <c r="D51" s="337"/>
      <c r="E51" s="337"/>
    </row>
    <row r="52" spans="1:8" s="120" customFormat="1">
      <c r="A52" s="329" t="s">
        <v>381</v>
      </c>
      <c r="B52" s="342" t="s">
        <v>382</v>
      </c>
      <c r="C52" s="337"/>
      <c r="D52" s="337"/>
      <c r="E52" s="337"/>
    </row>
    <row r="53" spans="1:8" s="120" customFormat="1">
      <c r="A53" s="329" t="s">
        <v>383</v>
      </c>
      <c r="B53" s="342" t="s">
        <v>384</v>
      </c>
      <c r="C53" s="337"/>
      <c r="D53" s="337"/>
      <c r="E53" s="337"/>
    </row>
    <row r="54" spans="1:8" s="120" customFormat="1" ht="12">
      <c r="A54" s="320" t="s">
        <v>321</v>
      </c>
      <c r="B54" s="131"/>
    </row>
    <row r="55" spans="1:8" s="120" customFormat="1">
      <c r="A55" s="122"/>
      <c r="B55" s="131"/>
    </row>
    <row r="56" spans="1:8" s="120" customFormat="1" ht="12.75">
      <c r="A56" s="321" t="s">
        <v>385</v>
      </c>
      <c r="B56" s="131"/>
    </row>
    <row r="57" spans="1:8" s="120" customFormat="1" ht="12.75">
      <c r="A57" s="321"/>
    </row>
    <row r="58" spans="1:8" s="120" customFormat="1" ht="12.75">
      <c r="A58" s="333">
        <v>8000</v>
      </c>
      <c r="B58" s="332" t="s">
        <v>323</v>
      </c>
    </row>
    <row r="59" spans="1:8" s="120" customFormat="1">
      <c r="B59" s="1024" t="s">
        <v>126</v>
      </c>
      <c r="C59" s="1024"/>
      <c r="D59" s="1024"/>
      <c r="E59" s="1024"/>
      <c r="H59" s="123"/>
    </row>
    <row r="60" spans="1:8" s="120" customFormat="1">
      <c r="A60" s="124" t="s">
        <v>46</v>
      </c>
      <c r="B60" s="124" t="s">
        <v>47</v>
      </c>
      <c r="C60" s="125" t="s">
        <v>75</v>
      </c>
      <c r="D60" s="125" t="s">
        <v>76</v>
      </c>
      <c r="E60" s="125" t="s">
        <v>77</v>
      </c>
      <c r="H60" s="123"/>
    </row>
    <row r="61" spans="1:8" s="120" customFormat="1">
      <c r="A61" s="326">
        <v>8100</v>
      </c>
      <c r="B61" s="327" t="s">
        <v>324</v>
      </c>
      <c r="C61" s="525">
        <v>0</v>
      </c>
      <c r="D61" s="526"/>
      <c r="E61" s="526">
        <v>0</v>
      </c>
      <c r="H61" s="123"/>
    </row>
    <row r="62" spans="1:8" s="120" customFormat="1">
      <c r="A62" s="322">
        <v>8110</v>
      </c>
      <c r="B62" s="126" t="s">
        <v>325</v>
      </c>
      <c r="C62" s="525">
        <v>1893517954.5599999</v>
      </c>
      <c r="D62" s="526">
        <v>1893517954.5599999</v>
      </c>
      <c r="E62" s="526">
        <v>0</v>
      </c>
      <c r="F62" s="123"/>
      <c r="H62" s="123"/>
    </row>
    <row r="63" spans="1:8" s="120" customFormat="1">
      <c r="A63" s="322">
        <v>8120</v>
      </c>
      <c r="B63" s="126" t="s">
        <v>326</v>
      </c>
      <c r="C63" s="525">
        <v>-1379066549.3399999</v>
      </c>
      <c r="D63" s="526">
        <v>42387376.229999997</v>
      </c>
      <c r="E63" s="526">
        <v>926004010.25</v>
      </c>
      <c r="F63" s="123"/>
      <c r="H63" s="123"/>
    </row>
    <row r="64" spans="1:8" s="120" customFormat="1">
      <c r="A64" s="323">
        <v>8130</v>
      </c>
      <c r="B64" s="126" t="s">
        <v>327</v>
      </c>
      <c r="C64" s="525">
        <v>0</v>
      </c>
      <c r="D64" s="526">
        <v>287711706.45999998</v>
      </c>
      <c r="E64" s="526">
        <v>88531460.799999997</v>
      </c>
      <c r="F64" s="123"/>
      <c r="H64" s="123"/>
    </row>
    <row r="65" spans="1:8" s="120" customFormat="1">
      <c r="A65" s="323">
        <v>8140</v>
      </c>
      <c r="B65" s="126" t="s">
        <v>328</v>
      </c>
      <c r="C65" s="525">
        <v>-227264222.19999999</v>
      </c>
      <c r="D65" s="526">
        <v>-449792868.86000001</v>
      </c>
      <c r="E65" s="526">
        <v>-162447559.50999999</v>
      </c>
      <c r="F65" s="123"/>
      <c r="H65" s="123"/>
    </row>
    <row r="66" spans="1:8" s="120" customFormat="1">
      <c r="A66" s="323">
        <v>8150</v>
      </c>
      <c r="B66" s="126" t="s">
        <v>329</v>
      </c>
      <c r="C66" s="525">
        <v>-287187183.01999998</v>
      </c>
      <c r="D66" s="526">
        <v>-1773824168.3900001</v>
      </c>
      <c r="E66" s="526">
        <v>-852087911.53999996</v>
      </c>
      <c r="F66" s="123"/>
      <c r="H66" s="123"/>
    </row>
    <row r="67" spans="1:8" s="120" customFormat="1">
      <c r="A67" s="328">
        <v>8200</v>
      </c>
      <c r="B67" s="327" t="s">
        <v>330</v>
      </c>
      <c r="C67" s="525">
        <v>0</v>
      </c>
      <c r="D67" s="526"/>
      <c r="E67" s="526">
        <v>0</v>
      </c>
      <c r="F67" s="123"/>
      <c r="G67" s="123"/>
      <c r="H67" s="123"/>
    </row>
    <row r="68" spans="1:8" s="120" customFormat="1">
      <c r="A68" s="323">
        <v>8210</v>
      </c>
      <c r="B68" s="126" t="s">
        <v>331</v>
      </c>
      <c r="C68" s="525">
        <v>-1893517954.5599999</v>
      </c>
      <c r="D68" s="526">
        <v>-1893517954.5599999</v>
      </c>
      <c r="E68" s="526">
        <v>0</v>
      </c>
      <c r="F68" s="123"/>
      <c r="G68" s="123"/>
      <c r="H68" s="123"/>
    </row>
    <row r="69" spans="1:8" s="120" customFormat="1">
      <c r="A69" s="323">
        <v>8220</v>
      </c>
      <c r="B69" s="126" t="s">
        <v>332</v>
      </c>
      <c r="C69" s="525">
        <v>1186348651.4300001</v>
      </c>
      <c r="D69" s="526">
        <v>1032655489.55</v>
      </c>
      <c r="E69" s="526">
        <v>-833414763.91000009</v>
      </c>
      <c r="F69" s="123"/>
      <c r="G69" s="123"/>
      <c r="H69" s="123"/>
    </row>
    <row r="70" spans="1:8" s="120" customFormat="1">
      <c r="A70" s="323">
        <v>8230</v>
      </c>
      <c r="B70" s="126" t="s">
        <v>333</v>
      </c>
      <c r="C70" s="525">
        <v>-322969009.32999998</v>
      </c>
      <c r="D70" s="526">
        <v>-1348108418.48</v>
      </c>
      <c r="E70" s="526">
        <v>-22460988.890000045</v>
      </c>
      <c r="F70" s="123"/>
      <c r="G70" s="123"/>
      <c r="H70" s="123"/>
    </row>
    <row r="71" spans="1:8" s="120" customFormat="1">
      <c r="A71" s="323">
        <v>8240</v>
      </c>
      <c r="B71" s="126" t="s">
        <v>334</v>
      </c>
      <c r="C71" s="525">
        <v>669235496.60000002</v>
      </c>
      <c r="D71" s="526">
        <v>429297024.25</v>
      </c>
      <c r="E71" s="526">
        <v>21850971.789999962</v>
      </c>
      <c r="F71" s="123"/>
      <c r="G71" s="123"/>
      <c r="H71" s="123"/>
    </row>
    <row r="72" spans="1:8" s="120" customFormat="1">
      <c r="A72" s="324">
        <v>8250</v>
      </c>
      <c r="B72" s="127" t="s">
        <v>335</v>
      </c>
      <c r="C72" s="527">
        <v>9390560.1699999999</v>
      </c>
      <c r="D72" s="528">
        <v>-11124.78</v>
      </c>
      <c r="E72" s="528">
        <v>12273509.889999999</v>
      </c>
      <c r="F72" s="123"/>
      <c r="G72" s="123"/>
      <c r="H72" s="123"/>
    </row>
    <row r="73" spans="1:8" s="120" customFormat="1">
      <c r="A73" s="325">
        <v>8260</v>
      </c>
      <c r="B73" s="128" t="s">
        <v>336</v>
      </c>
      <c r="C73" s="526">
        <v>25876562.98</v>
      </c>
      <c r="D73" s="526">
        <v>64569075.329999998</v>
      </c>
      <c r="E73" s="526">
        <v>6725807.620000001</v>
      </c>
      <c r="F73" s="123"/>
      <c r="G73" s="123"/>
      <c r="H73" s="123"/>
    </row>
    <row r="74" spans="1:8" s="120" customFormat="1">
      <c r="A74" s="329">
        <v>8270</v>
      </c>
      <c r="B74" s="330" t="s">
        <v>337</v>
      </c>
      <c r="C74" s="529">
        <v>325635692.70999998</v>
      </c>
      <c r="D74" s="529">
        <v>1715115908.6900001</v>
      </c>
      <c r="E74" s="529">
        <v>815025463.5</v>
      </c>
      <c r="F74" s="123"/>
      <c r="G74" s="123"/>
      <c r="H74" s="123"/>
    </row>
    <row r="75" spans="1:8" ht="12">
      <c r="A75" s="320" t="s">
        <v>322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SheetLayoutView="90" workbookViewId="0">
      <selection activeCell="B32" sqref="B32"/>
    </sheetView>
  </sheetViews>
  <sheetFormatPr baseColWidth="10" defaultColWidth="11.42578125" defaultRowHeight="11.25"/>
  <cols>
    <col min="1" max="1" width="20.7109375" style="19" customWidth="1"/>
    <col min="2" max="2" width="50.7109375" style="19" customWidth="1"/>
    <col min="3" max="3" width="17.7109375" style="21" customWidth="1"/>
    <col min="4" max="5" width="17.7109375" style="164"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c r="C3" s="9"/>
      <c r="D3" s="5"/>
      <c r="E3" s="6"/>
    </row>
    <row r="4" spans="1:6" s="274" customFormat="1">
      <c r="C4" s="9"/>
      <c r="D4" s="5"/>
      <c r="E4" s="6"/>
    </row>
    <row r="5" spans="1:6" s="274" customFormat="1" ht="11.25" customHeight="1">
      <c r="A5" s="10" t="s">
        <v>141</v>
      </c>
      <c r="B5" s="11"/>
      <c r="C5" s="9"/>
      <c r="D5" s="4"/>
      <c r="E5" s="366" t="s">
        <v>45</v>
      </c>
    </row>
    <row r="6" spans="1:6" s="274" customFormat="1">
      <c r="A6" s="13"/>
      <c r="B6" s="13"/>
      <c r="C6" s="14"/>
      <c r="D6" s="3"/>
      <c r="E6" s="4"/>
      <c r="F6" s="3"/>
    </row>
    <row r="7" spans="1:6" ht="15" customHeight="1">
      <c r="A7" s="15" t="s">
        <v>46</v>
      </c>
      <c r="B7" s="16" t="s">
        <v>47</v>
      </c>
      <c r="C7" s="17" t="s">
        <v>48</v>
      </c>
      <c r="D7" s="18" t="s">
        <v>49</v>
      </c>
      <c r="E7" s="17" t="s">
        <v>50</v>
      </c>
    </row>
    <row r="8" spans="1:6" ht="11.25" customHeight="1">
      <c r="A8" s="155"/>
      <c r="B8" s="155"/>
      <c r="C8" s="132"/>
      <c r="D8" s="141"/>
      <c r="E8" s="132"/>
    </row>
    <row r="9" spans="1:6" ht="11.25" customHeight="1">
      <c r="A9" s="155"/>
      <c r="B9" s="155"/>
      <c r="C9" s="132"/>
      <c r="D9" s="141"/>
      <c r="E9" s="132"/>
    </row>
    <row r="10" spans="1:6" ht="11.25" customHeight="1">
      <c r="A10" s="155"/>
      <c r="B10" s="155"/>
      <c r="C10" s="132"/>
      <c r="D10" s="141"/>
      <c r="E10" s="132"/>
    </row>
    <row r="11" spans="1:6" ht="11.25" customHeight="1">
      <c r="A11" s="155"/>
      <c r="B11" s="155"/>
      <c r="C11" s="132"/>
      <c r="D11" s="141"/>
      <c r="E11" s="132"/>
    </row>
    <row r="12" spans="1:6" ht="11.25" customHeight="1">
      <c r="A12" s="155"/>
      <c r="B12" s="155"/>
      <c r="C12" s="132"/>
      <c r="D12" s="141"/>
      <c r="E12" s="132"/>
    </row>
    <row r="13" spans="1:6" ht="11.25" customHeight="1">
      <c r="A13" s="155"/>
      <c r="B13" s="155"/>
      <c r="C13" s="132"/>
      <c r="D13" s="141"/>
      <c r="E13" s="132"/>
    </row>
    <row r="14" spans="1:6" ht="11.25" customHeight="1">
      <c r="A14" s="155"/>
      <c r="B14" s="155"/>
      <c r="C14" s="132"/>
      <c r="D14" s="141"/>
      <c r="E14" s="132"/>
    </row>
    <row r="15" spans="1:6" ht="11.25" customHeight="1">
      <c r="A15" s="155"/>
      <c r="B15" s="155"/>
      <c r="C15" s="132"/>
      <c r="D15" s="141"/>
      <c r="E15" s="132"/>
    </row>
    <row r="16" spans="1:6" ht="11.25" customHeight="1">
      <c r="A16" s="155"/>
      <c r="B16" s="155"/>
      <c r="C16" s="132"/>
      <c r="D16" s="141"/>
      <c r="E16" s="132"/>
    </row>
    <row r="17" spans="1:6" ht="11.25" customHeight="1">
      <c r="A17" s="155"/>
      <c r="B17" s="155"/>
      <c r="C17" s="132"/>
      <c r="D17" s="141"/>
      <c r="E17" s="132"/>
    </row>
    <row r="18" spans="1:6">
      <c r="A18" s="155"/>
      <c r="B18" s="155"/>
      <c r="C18" s="132"/>
      <c r="D18" s="141"/>
      <c r="E18" s="132"/>
    </row>
    <row r="19" spans="1:6">
      <c r="A19" s="155"/>
      <c r="B19" s="155"/>
      <c r="C19" s="132"/>
      <c r="D19" s="141"/>
      <c r="E19" s="132"/>
    </row>
    <row r="20" spans="1:6">
      <c r="A20" s="156"/>
      <c r="B20" s="156"/>
      <c r="C20" s="146"/>
      <c r="D20" s="141"/>
      <c r="E20" s="146"/>
    </row>
    <row r="21" spans="1:6">
      <c r="A21" s="157"/>
      <c r="B21" s="157" t="s">
        <v>223</v>
      </c>
      <c r="C21" s="20">
        <f>SUM(C8:C20)</f>
        <v>0</v>
      </c>
      <c r="D21" s="140"/>
      <c r="E21" s="20"/>
    </row>
    <row r="22" spans="1:6">
      <c r="A22" s="158"/>
      <c r="B22" s="158"/>
      <c r="C22" s="159"/>
      <c r="D22" s="158"/>
      <c r="E22" s="159"/>
    </row>
    <row r="23" spans="1:6">
      <c r="A23" s="158"/>
      <c r="B23" s="158"/>
      <c r="C23" s="159"/>
      <c r="D23" s="158"/>
      <c r="E23" s="159"/>
    </row>
    <row r="24" spans="1:6" ht="11.25" customHeight="1">
      <c r="A24" s="10" t="s">
        <v>211</v>
      </c>
      <c r="B24" s="11"/>
      <c r="C24" s="22"/>
      <c r="D24" s="366" t="s">
        <v>45</v>
      </c>
    </row>
    <row r="25" spans="1:6">
      <c r="A25" s="274"/>
      <c r="B25" s="274"/>
      <c r="C25" s="9"/>
      <c r="D25" s="5"/>
      <c r="E25" s="6"/>
      <c r="F25" s="274"/>
    </row>
    <row r="26" spans="1:6" ht="15" customHeight="1">
      <c r="A26" s="15" t="s">
        <v>46</v>
      </c>
      <c r="B26" s="16" t="s">
        <v>47</v>
      </c>
      <c r="C26" s="17" t="s">
        <v>48</v>
      </c>
      <c r="D26" s="18" t="s">
        <v>49</v>
      </c>
      <c r="E26" s="24"/>
    </row>
    <row r="27" spans="1:6" ht="11.25" customHeight="1">
      <c r="A27" s="150"/>
      <c r="B27" s="160"/>
      <c r="C27" s="143"/>
      <c r="D27" s="132"/>
      <c r="E27" s="25"/>
    </row>
    <row r="28" spans="1:6" ht="11.25" customHeight="1">
      <c r="A28" s="150"/>
      <c r="B28" s="160"/>
      <c r="C28" s="143"/>
      <c r="D28" s="132"/>
      <c r="E28" s="25"/>
    </row>
    <row r="29" spans="1:6" ht="11.25" customHeight="1">
      <c r="A29" s="150"/>
      <c r="B29" s="160"/>
      <c r="C29" s="143"/>
      <c r="D29" s="132"/>
      <c r="E29" s="25"/>
    </row>
    <row r="30" spans="1:6" ht="11.25" customHeight="1">
      <c r="A30" s="150"/>
      <c r="B30" s="160"/>
      <c r="C30" s="143"/>
      <c r="D30" s="132"/>
      <c r="E30" s="25"/>
    </row>
    <row r="31" spans="1:6" ht="11.25" customHeight="1">
      <c r="A31" s="150"/>
      <c r="B31" s="160"/>
      <c r="C31" s="143"/>
      <c r="D31" s="132"/>
      <c r="E31" s="25"/>
    </row>
    <row r="32" spans="1:6" ht="11.25" customHeight="1">
      <c r="A32" s="150"/>
      <c r="B32" s="160"/>
      <c r="C32" s="143"/>
      <c r="D32" s="132"/>
      <c r="E32" s="25"/>
    </row>
    <row r="33" spans="1:5" ht="11.25" customHeight="1">
      <c r="A33" s="150"/>
      <c r="B33" s="160"/>
      <c r="C33" s="143"/>
      <c r="D33" s="132"/>
      <c r="E33" s="25"/>
    </row>
    <row r="34" spans="1:5" ht="11.25" customHeight="1">
      <c r="A34" s="150"/>
      <c r="B34" s="160"/>
      <c r="C34" s="143"/>
      <c r="D34" s="132"/>
      <c r="E34" s="25"/>
    </row>
    <row r="35" spans="1:5" ht="11.25" customHeight="1">
      <c r="A35" s="150"/>
      <c r="B35" s="160"/>
      <c r="C35" s="143"/>
      <c r="D35" s="132"/>
      <c r="E35" s="25"/>
    </row>
    <row r="36" spans="1:5" ht="11.25" customHeight="1">
      <c r="A36" s="150"/>
      <c r="B36" s="160"/>
      <c r="C36" s="143"/>
      <c r="D36" s="132"/>
      <c r="E36" s="25"/>
    </row>
    <row r="37" spans="1:5" ht="11.25" customHeight="1">
      <c r="A37" s="150"/>
      <c r="B37" s="160"/>
      <c r="C37" s="143"/>
      <c r="D37" s="132"/>
      <c r="E37" s="25"/>
    </row>
    <row r="38" spans="1:5" ht="11.25" customHeight="1">
      <c r="A38" s="150"/>
      <c r="B38" s="160"/>
      <c r="C38" s="143"/>
      <c r="D38" s="132"/>
      <c r="E38" s="25"/>
    </row>
    <row r="39" spans="1:5" ht="11.25" customHeight="1">
      <c r="A39" s="150"/>
      <c r="B39" s="160"/>
      <c r="C39" s="143"/>
      <c r="D39" s="132"/>
      <c r="E39" s="25"/>
    </row>
    <row r="40" spans="1:5" ht="11.25" customHeight="1">
      <c r="A40" s="150"/>
      <c r="B40" s="160"/>
      <c r="C40" s="143"/>
      <c r="D40" s="132"/>
      <c r="E40" s="25"/>
    </row>
    <row r="41" spans="1:5" ht="11.25" customHeight="1">
      <c r="A41" s="150"/>
      <c r="B41" s="160"/>
      <c r="C41" s="143"/>
      <c r="D41" s="132"/>
      <c r="E41" s="25"/>
    </row>
    <row r="42" spans="1:5" ht="11.25" customHeight="1">
      <c r="A42" s="150"/>
      <c r="B42" s="160"/>
      <c r="C42" s="143"/>
      <c r="D42" s="132"/>
      <c r="E42" s="25"/>
    </row>
    <row r="43" spans="1:5" ht="11.25" customHeight="1">
      <c r="A43" s="150"/>
      <c r="B43" s="160"/>
      <c r="C43" s="143"/>
      <c r="D43" s="132"/>
      <c r="E43" s="25"/>
    </row>
    <row r="44" spans="1:5" ht="11.25" customHeight="1">
      <c r="A44" s="150"/>
      <c r="B44" s="160"/>
      <c r="C44" s="143"/>
      <c r="D44" s="132"/>
      <c r="E44" s="25"/>
    </row>
    <row r="45" spans="1:5" ht="11.25" customHeight="1">
      <c r="A45" s="150"/>
      <c r="B45" s="160"/>
      <c r="C45" s="143"/>
      <c r="D45" s="132"/>
      <c r="E45" s="25"/>
    </row>
    <row r="46" spans="1:5" ht="11.25" customHeight="1">
      <c r="A46" s="150"/>
      <c r="B46" s="160"/>
      <c r="C46" s="143"/>
      <c r="D46" s="132"/>
      <c r="E46" s="25"/>
    </row>
    <row r="47" spans="1:5" ht="11.25" customHeight="1">
      <c r="A47" s="150"/>
      <c r="B47" s="160"/>
      <c r="C47" s="143"/>
      <c r="D47" s="132"/>
      <c r="E47" s="25"/>
    </row>
    <row r="48" spans="1:5" ht="11.25" customHeight="1">
      <c r="A48" s="150"/>
      <c r="B48" s="160"/>
      <c r="C48" s="143"/>
      <c r="D48" s="132"/>
      <c r="E48" s="25"/>
    </row>
    <row r="49" spans="1:6" ht="11.25" customHeight="1">
      <c r="A49" s="150"/>
      <c r="B49" s="160"/>
      <c r="C49" s="143"/>
      <c r="D49" s="132"/>
      <c r="E49" s="25"/>
    </row>
    <row r="50" spans="1:6" ht="11.25" customHeight="1">
      <c r="A50" s="150"/>
      <c r="B50" s="160"/>
      <c r="C50" s="143"/>
      <c r="D50" s="132"/>
      <c r="E50" s="25"/>
    </row>
    <row r="51" spans="1:6" ht="11.25" customHeight="1">
      <c r="A51" s="150"/>
      <c r="B51" s="160"/>
      <c r="C51" s="143"/>
      <c r="D51" s="132"/>
      <c r="E51" s="25"/>
    </row>
    <row r="52" spans="1:6">
      <c r="A52" s="161"/>
      <c r="B52" s="161" t="s">
        <v>224</v>
      </c>
      <c r="C52" s="26">
        <f>SUM(C27:C51)</f>
        <v>0</v>
      </c>
      <c r="D52" s="142"/>
      <c r="E52" s="27"/>
    </row>
    <row r="53" spans="1:6">
      <c r="A53" s="154"/>
      <c r="B53" s="154"/>
      <c r="C53" s="162"/>
      <c r="D53" s="154"/>
      <c r="E53" s="162"/>
      <c r="F53" s="274"/>
    </row>
    <row r="54" spans="1:6">
      <c r="A54" s="154"/>
      <c r="B54" s="154"/>
      <c r="C54" s="162"/>
      <c r="D54" s="154"/>
      <c r="E54" s="162"/>
      <c r="F54" s="274"/>
    </row>
    <row r="55" spans="1:6" ht="11.25" customHeight="1">
      <c r="A55" s="10" t="s">
        <v>148</v>
      </c>
      <c r="B55" s="11"/>
      <c r="C55" s="22"/>
      <c r="D55" s="274"/>
      <c r="E55" s="366" t="s">
        <v>45</v>
      </c>
    </row>
    <row r="56" spans="1:6">
      <c r="A56" s="274"/>
      <c r="B56" s="274"/>
      <c r="C56" s="9"/>
      <c r="D56" s="274"/>
      <c r="E56" s="9"/>
      <c r="F56" s="274"/>
    </row>
    <row r="57" spans="1:6" ht="15" customHeight="1">
      <c r="A57" s="15" t="s">
        <v>46</v>
      </c>
      <c r="B57" s="16" t="s">
        <v>47</v>
      </c>
      <c r="C57" s="17" t="s">
        <v>48</v>
      </c>
      <c r="D57" s="18" t="s">
        <v>49</v>
      </c>
      <c r="E57" s="17" t="s">
        <v>50</v>
      </c>
      <c r="F57" s="28"/>
    </row>
    <row r="58" spans="1:6">
      <c r="A58" s="150"/>
      <c r="B58" s="160"/>
      <c r="C58" s="143"/>
      <c r="D58" s="143"/>
      <c r="E58" s="132"/>
      <c r="F58" s="25"/>
    </row>
    <row r="59" spans="1:6">
      <c r="A59" s="150"/>
      <c r="B59" s="160"/>
      <c r="C59" s="143"/>
      <c r="D59" s="143"/>
      <c r="E59" s="132"/>
      <c r="F59" s="25"/>
    </row>
    <row r="60" spans="1:6">
      <c r="A60" s="150"/>
      <c r="B60" s="160"/>
      <c r="C60" s="143"/>
      <c r="D60" s="143"/>
      <c r="E60" s="132"/>
      <c r="F60" s="25"/>
    </row>
    <row r="61" spans="1:6">
      <c r="A61" s="150"/>
      <c r="B61" s="160"/>
      <c r="C61" s="143"/>
      <c r="D61" s="143"/>
      <c r="E61" s="132"/>
      <c r="F61" s="25"/>
    </row>
    <row r="62" spans="1:6">
      <c r="A62" s="150"/>
      <c r="B62" s="160"/>
      <c r="C62" s="143"/>
      <c r="D62" s="143"/>
      <c r="E62" s="132"/>
      <c r="F62" s="25"/>
    </row>
    <row r="63" spans="1:6">
      <c r="A63" s="150"/>
      <c r="B63" s="160"/>
      <c r="C63" s="143"/>
      <c r="D63" s="143"/>
      <c r="E63" s="132"/>
      <c r="F63" s="25"/>
    </row>
    <row r="64" spans="1:6">
      <c r="A64" s="150"/>
      <c r="B64" s="160"/>
      <c r="C64" s="143"/>
      <c r="D64" s="143"/>
      <c r="E64" s="132"/>
      <c r="F64" s="25"/>
    </row>
    <row r="65" spans="1:6">
      <c r="A65" s="161"/>
      <c r="B65" s="161" t="s">
        <v>225</v>
      </c>
      <c r="C65" s="26">
        <f>SUM(C58:C64)</f>
        <v>0</v>
      </c>
      <c r="D65" s="144"/>
      <c r="E65" s="20"/>
      <c r="F65" s="27"/>
    </row>
    <row r="66" spans="1:6">
      <c r="A66" s="154"/>
      <c r="B66" s="154"/>
      <c r="C66" s="162"/>
      <c r="D66" s="154"/>
      <c r="E66" s="162"/>
      <c r="F66" s="274"/>
    </row>
    <row r="67" spans="1:6">
      <c r="A67" s="154"/>
      <c r="B67" s="154"/>
      <c r="C67" s="162"/>
      <c r="D67" s="154"/>
      <c r="E67" s="162"/>
      <c r="F67" s="274"/>
    </row>
    <row r="68" spans="1:6" ht="11.25" customHeight="1">
      <c r="A68" s="10" t="s">
        <v>149</v>
      </c>
      <c r="B68" s="11"/>
      <c r="C68" s="22"/>
      <c r="D68" s="274"/>
      <c r="E68" s="366" t="s">
        <v>45</v>
      </c>
    </row>
    <row r="69" spans="1:6">
      <c r="A69" s="274"/>
      <c r="B69" s="274"/>
      <c r="C69" s="9"/>
      <c r="D69" s="274"/>
      <c r="E69" s="9"/>
      <c r="F69" s="274"/>
    </row>
    <row r="70" spans="1:6" ht="15" customHeight="1">
      <c r="A70" s="15" t="s">
        <v>46</v>
      </c>
      <c r="B70" s="16" t="s">
        <v>47</v>
      </c>
      <c r="C70" s="17" t="s">
        <v>48</v>
      </c>
      <c r="D70" s="18" t="s">
        <v>49</v>
      </c>
      <c r="E70" s="17" t="s">
        <v>50</v>
      </c>
      <c r="F70" s="28"/>
    </row>
    <row r="71" spans="1:6">
      <c r="A71" s="155"/>
      <c r="B71" s="155"/>
      <c r="C71" s="132"/>
      <c r="D71" s="132"/>
      <c r="E71" s="132"/>
      <c r="F71" s="25"/>
    </row>
    <row r="72" spans="1:6">
      <c r="A72" s="155"/>
      <c r="B72" s="155"/>
      <c r="C72" s="132"/>
      <c r="D72" s="132"/>
      <c r="E72" s="132"/>
      <c r="F72" s="25"/>
    </row>
    <row r="73" spans="1:6">
      <c r="A73" s="155"/>
      <c r="B73" s="155"/>
      <c r="C73" s="132"/>
      <c r="D73" s="132"/>
      <c r="E73" s="132"/>
      <c r="F73" s="25"/>
    </row>
    <row r="74" spans="1:6">
      <c r="A74" s="155"/>
      <c r="B74" s="155"/>
      <c r="C74" s="132"/>
      <c r="D74" s="132"/>
      <c r="E74" s="132"/>
      <c r="F74" s="25"/>
    </row>
    <row r="75" spans="1:6">
      <c r="A75" s="155"/>
      <c r="B75" s="155"/>
      <c r="C75" s="132"/>
      <c r="D75" s="132"/>
      <c r="E75" s="132"/>
      <c r="F75" s="25"/>
    </row>
    <row r="76" spans="1:6">
      <c r="A76" s="155"/>
      <c r="B76" s="155"/>
      <c r="C76" s="132"/>
      <c r="D76" s="132"/>
      <c r="E76" s="132"/>
      <c r="F76" s="25"/>
    </row>
    <row r="77" spans="1:6">
      <c r="A77" s="155"/>
      <c r="B77" s="155"/>
      <c r="C77" s="132"/>
      <c r="D77" s="132"/>
      <c r="E77" s="132"/>
      <c r="F77" s="25"/>
    </row>
    <row r="78" spans="1:6">
      <c r="A78" s="163"/>
      <c r="B78" s="163" t="s">
        <v>226</v>
      </c>
      <c r="C78" s="30">
        <f>SUM(C71:C77)</f>
        <v>0</v>
      </c>
      <c r="D78" s="145"/>
      <c r="E78" s="31"/>
      <c r="F78" s="27"/>
    </row>
  </sheetData>
  <dataValidations count="5">
    <dataValidation allowBlank="1" showInputMessage="1" showErrorMessage="1" prompt="Saldo final de la Información Financiera Trimestral que se presenta (trimestral: 1er, 2do, 3ro. o 4to.)." sqref="C7 C26 C57 C70"/>
    <dataValidation allowBlank="1" showInputMessage="1" showErrorMessage="1" prompt="Corresponde al número de la cuenta de acuerdo al Plan de Cuentas emitido por el CONAC (DOF 23/12/2015)." sqref="A7 A26 A57 A70"/>
    <dataValidation allowBlank="1" showInputMessage="1" showErrorMessage="1" prompt="Corresponde al nombre o descripción de la cuenta de acuerdo al Plan de Cuentas emitido por el CONAC." sqref="B7 B26 B57 B70"/>
    <dataValidation allowBlank="1" showInputMessage="1" showErrorMessage="1" prompt="Especificar el tipo de instrumento de inversión: Bondes, Petrobonos, Cetes, Mesa de dinero, etc." sqref="D7 D26 D57 D70"/>
    <dataValidation allowBlank="1" showInputMessage="1" showErrorMessage="1" prompt="En los casos en que la inversión se localice en dos o mas tipos de instrumentos, se detallará cada una de ellas y el importe invertido." sqref="E7 E57 E70"/>
  </dataValidations>
  <pageMargins left="0.7" right="0.7" top="0.75" bottom="0.75" header="0.3" footer="0.3"/>
  <pageSetup scale="5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SheetLayoutView="100" workbookViewId="0">
      <selection activeCell="C32" sqref="C32"/>
    </sheetView>
  </sheetViews>
  <sheetFormatPr baseColWidth="10" defaultColWidth="11.42578125" defaultRowHeight="11.25"/>
  <cols>
    <col min="1" max="1" width="20.7109375" style="274" customWidth="1"/>
    <col min="2" max="2" width="50.7109375" style="274" customWidth="1"/>
    <col min="3" max="7" width="17.7109375" style="9" customWidth="1"/>
    <col min="8" max="9" width="11.42578125" style="274" customWidth="1"/>
    <col min="10" max="16384" width="11.42578125" style="274"/>
  </cols>
  <sheetData>
    <row r="1" spans="1:9">
      <c r="A1" s="3" t="s">
        <v>43</v>
      </c>
      <c r="B1" s="3"/>
      <c r="G1" s="32"/>
    </row>
    <row r="2" spans="1:9">
      <c r="A2" s="3" t="s">
        <v>199</v>
      </c>
      <c r="B2" s="3"/>
      <c r="C2" s="21"/>
      <c r="D2" s="21"/>
    </row>
    <row r="3" spans="1:9">
      <c r="B3" s="3"/>
      <c r="C3" s="21"/>
      <c r="D3" s="21"/>
    </row>
    <row r="5" spans="1:9" s="35" customFormat="1" ht="11.25" customHeight="1">
      <c r="A5" s="33" t="s">
        <v>142</v>
      </c>
      <c r="B5" s="33"/>
      <c r="C5" s="34"/>
      <c r="D5" s="34"/>
      <c r="E5" s="9"/>
      <c r="F5" s="9"/>
      <c r="G5" s="253" t="s">
        <v>51</v>
      </c>
    </row>
    <row r="6" spans="1:9">
      <c r="A6" s="13"/>
      <c r="B6" s="13"/>
      <c r="C6" s="4"/>
      <c r="D6" s="4"/>
      <c r="E6" s="4"/>
      <c r="F6" s="4"/>
      <c r="G6" s="4"/>
    </row>
    <row r="7" spans="1:9" ht="15" customHeight="1">
      <c r="A7" s="15" t="s">
        <v>46</v>
      </c>
      <c r="B7" s="16" t="s">
        <v>47</v>
      </c>
      <c r="C7" s="17" t="s">
        <v>48</v>
      </c>
      <c r="D7" s="305">
        <v>2015</v>
      </c>
      <c r="E7" s="275" t="s">
        <v>207</v>
      </c>
      <c r="F7" s="275" t="s">
        <v>158</v>
      </c>
      <c r="G7" s="36" t="s">
        <v>52</v>
      </c>
    </row>
    <row r="8" spans="1:9">
      <c r="A8" s="150" t="s">
        <v>3683</v>
      </c>
      <c r="B8" s="150" t="s">
        <v>631</v>
      </c>
      <c r="C8" s="165">
        <v>0</v>
      </c>
      <c r="D8" s="165">
        <v>0</v>
      </c>
      <c r="E8" s="165">
        <v>419557.18</v>
      </c>
      <c r="F8" s="165">
        <v>0</v>
      </c>
      <c r="G8" s="165">
        <v>0</v>
      </c>
    </row>
    <row r="9" spans="1:9">
      <c r="A9" s="150"/>
      <c r="B9" s="150"/>
      <c r="C9" s="165"/>
      <c r="D9" s="165"/>
      <c r="E9" s="165"/>
      <c r="F9" s="165"/>
      <c r="G9" s="165"/>
    </row>
    <row r="10" spans="1:9">
      <c r="A10" s="150"/>
      <c r="B10" s="150"/>
      <c r="C10" s="165"/>
      <c r="D10" s="165"/>
      <c r="E10" s="165"/>
      <c r="F10" s="165"/>
      <c r="G10" s="165"/>
    </row>
    <row r="11" spans="1:9">
      <c r="A11" s="150"/>
      <c r="B11" s="150"/>
      <c r="C11" s="165"/>
      <c r="D11" s="165"/>
      <c r="E11" s="165"/>
      <c r="F11" s="165"/>
      <c r="G11" s="165"/>
    </row>
    <row r="12" spans="1:9">
      <c r="A12" s="150"/>
      <c r="B12" s="150"/>
      <c r="C12" s="165"/>
      <c r="D12" s="165"/>
      <c r="E12" s="165"/>
      <c r="F12" s="165"/>
      <c r="G12" s="165"/>
    </row>
    <row r="13" spans="1:9">
      <c r="A13" s="150"/>
      <c r="B13" s="150"/>
      <c r="C13" s="165"/>
      <c r="D13" s="165"/>
      <c r="E13" s="165"/>
      <c r="F13" s="165"/>
      <c r="G13" s="165"/>
      <c r="I13" s="509"/>
    </row>
    <row r="14" spans="1:9">
      <c r="A14" s="152"/>
      <c r="B14" s="152" t="s">
        <v>227</v>
      </c>
      <c r="C14" s="166">
        <f>SUM(C8:C13)</f>
        <v>0</v>
      </c>
      <c r="D14" s="166">
        <f>SUM(D8:D13)</f>
        <v>0</v>
      </c>
      <c r="E14" s="166">
        <f>SUM(E8:E13)</f>
        <v>419557.18</v>
      </c>
      <c r="F14" s="166">
        <f>SUM(F8:F13)</f>
        <v>0</v>
      </c>
      <c r="G14" s="166">
        <f>SUM(G8:G13)</f>
        <v>0</v>
      </c>
    </row>
    <row r="15" spans="1:9">
      <c r="A15" s="154"/>
      <c r="B15" s="154"/>
      <c r="C15" s="162"/>
      <c r="D15" s="162"/>
      <c r="E15" s="162"/>
      <c r="F15" s="162"/>
      <c r="G15" s="162"/>
    </row>
    <row r="16" spans="1:9">
      <c r="A16" s="154"/>
      <c r="B16" s="154"/>
      <c r="C16" s="162"/>
      <c r="D16" s="162"/>
      <c r="E16" s="162"/>
      <c r="F16" s="162"/>
      <c r="G16" s="162"/>
    </row>
    <row r="17" spans="1:8" s="35" customFormat="1" ht="11.25" customHeight="1">
      <c r="A17" s="33" t="s">
        <v>150</v>
      </c>
      <c r="B17" s="33"/>
      <c r="C17" s="34"/>
      <c r="D17" s="34"/>
      <c r="E17" s="9"/>
      <c r="F17" s="9"/>
      <c r="G17" s="253" t="s">
        <v>51</v>
      </c>
    </row>
    <row r="18" spans="1:8">
      <c r="A18" s="13"/>
      <c r="B18" s="13"/>
      <c r="C18" s="4"/>
      <c r="D18" s="4"/>
      <c r="E18" s="4"/>
      <c r="F18" s="4"/>
      <c r="G18" s="4"/>
    </row>
    <row r="19" spans="1:8" ht="15" customHeight="1">
      <c r="A19" s="15" t="s">
        <v>46</v>
      </c>
      <c r="B19" s="16" t="s">
        <v>47</v>
      </c>
      <c r="C19" s="17" t="s">
        <v>48</v>
      </c>
      <c r="D19" s="305">
        <v>2015</v>
      </c>
      <c r="E19" s="275" t="s">
        <v>207</v>
      </c>
      <c r="F19" s="275" t="s">
        <v>158</v>
      </c>
      <c r="G19" s="36" t="s">
        <v>52</v>
      </c>
    </row>
    <row r="20" spans="1:8">
      <c r="A20" s="150"/>
      <c r="B20" s="150"/>
      <c r="C20" s="165"/>
      <c r="D20" s="165"/>
      <c r="E20" s="165"/>
      <c r="F20" s="165"/>
      <c r="G20" s="165"/>
    </row>
    <row r="21" spans="1:8">
      <c r="A21" s="150"/>
      <c r="B21" s="150"/>
      <c r="C21" s="165"/>
      <c r="D21" s="165"/>
      <c r="E21" s="165"/>
      <c r="F21" s="165"/>
      <c r="G21" s="165"/>
    </row>
    <row r="22" spans="1:8">
      <c r="A22" s="150"/>
      <c r="B22" s="150"/>
      <c r="C22" s="165"/>
      <c r="D22" s="165"/>
      <c r="E22" s="165"/>
      <c r="F22" s="165"/>
      <c r="G22" s="165"/>
    </row>
    <row r="23" spans="1:8">
      <c r="A23" s="150"/>
      <c r="B23" s="150"/>
      <c r="C23" s="165"/>
      <c r="D23" s="165"/>
      <c r="E23" s="165"/>
      <c r="F23" s="165"/>
      <c r="G23" s="165"/>
    </row>
    <row r="24" spans="1:8">
      <c r="A24" s="152"/>
      <c r="B24" s="152" t="s">
        <v>228</v>
      </c>
      <c r="C24" s="166">
        <f>SUM(C20:C23)</f>
        <v>0</v>
      </c>
      <c r="D24" s="166">
        <f>SUM(D20:D23)</f>
        <v>0</v>
      </c>
      <c r="E24" s="166">
        <f>SUM(E20:E23)</f>
        <v>0</v>
      </c>
      <c r="F24" s="166">
        <f>SUM(F20:F23)</f>
        <v>0</v>
      </c>
      <c r="G24" s="166">
        <f>SUM(G20:G23)</f>
        <v>0</v>
      </c>
    </row>
    <row r="27" spans="1:8">
      <c r="G27" s="530"/>
    </row>
    <row r="29" spans="1:8">
      <c r="G29" s="530"/>
    </row>
    <row r="30" spans="1:8">
      <c r="G30" s="530"/>
      <c r="H30" s="530"/>
    </row>
    <row r="31" spans="1:8">
      <c r="G31" s="530"/>
    </row>
    <row r="32" spans="1:8">
      <c r="G32" s="530"/>
    </row>
  </sheetData>
  <dataValidations count="7">
    <dataValidation allowBlank="1" showInputMessage="1" showErrorMessage="1" prompt="Saldo final de la Información Financiera Trimestral que se presenta (trimestral: 1er, 2do, 3ro. o 4to.)." sqref="C7 C19"/>
    <dataValidation allowBlank="1" showInputMessage="1" showErrorMessage="1" prompt="Corresponde al número de la cuenta de acuerdo al Plan de Cuentas emitido por el CONAC (DOF 23/12/2015)." sqref="A7 A19"/>
    <dataValidation allowBlank="1" showInputMessage="1" showErrorMessage="1" prompt="Saldo final al 31 de diciembre de 2015." sqref="D19 D7"/>
    <dataValidation allowBlank="1" showInputMessage="1" showErrorMessage="1" prompt="Saldo final al 31 de diciembre de 2014." sqref="E19 E7"/>
    <dataValidation allowBlank="1" showInputMessage="1" showErrorMessage="1" prompt="Saldo final al 31 de diciembre de 2013." sqref="F7 F19"/>
    <dataValidation allowBlank="1" showInputMessage="1" showErrorMessage="1" prompt="Corresponde al nombre o descripción de la cuenta de acuerdo al Plan de Cuentas emitido por el CONAC." sqref="B7 B19"/>
    <dataValidation allowBlank="1" showInputMessage="1" showErrorMessage="1" prompt="Saldo final al 31 de diciembre de 2012." sqref="G7 G19"/>
  </dataValidations>
  <pageMargins left="0.70866141732283472" right="0.70866141732283472" top="0.74803149606299213" bottom="0.74803149606299213" header="0.31496062992125984" footer="0.31496062992125984"/>
  <pageSetup scale="5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1"/>
  <sheetViews>
    <sheetView zoomScaleSheetLayoutView="100" workbookViewId="0">
      <selection activeCell="B32" sqref="B32"/>
    </sheetView>
  </sheetViews>
  <sheetFormatPr baseColWidth="10" defaultColWidth="11.42578125" defaultRowHeight="11.25"/>
  <cols>
    <col min="1" max="1" width="20.7109375" style="274" customWidth="1"/>
    <col min="2" max="2" width="50.7109375" style="274" customWidth="1"/>
    <col min="3" max="7" width="17.7109375" style="9" customWidth="1"/>
    <col min="8" max="9" width="18.7109375" style="274"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c r="A8" s="160"/>
      <c r="B8" s="167"/>
      <c r="C8" s="132"/>
      <c r="D8" s="133"/>
      <c r="E8" s="133"/>
      <c r="F8" s="133"/>
      <c r="G8" s="134"/>
      <c r="H8" s="138"/>
      <c r="I8" s="139"/>
    </row>
    <row r="9" spans="1:10">
      <c r="A9" s="160"/>
      <c r="B9" s="167"/>
      <c r="C9" s="132"/>
      <c r="D9" s="133"/>
      <c r="E9" s="133"/>
      <c r="F9" s="133"/>
      <c r="G9" s="134"/>
      <c r="H9" s="138"/>
      <c r="I9" s="139"/>
    </row>
    <row r="10" spans="1:10">
      <c r="A10" s="160"/>
      <c r="B10" s="167"/>
      <c r="C10" s="135"/>
      <c r="D10" s="133"/>
      <c r="E10" s="133"/>
      <c r="F10" s="133"/>
      <c r="G10" s="134"/>
      <c r="H10" s="138"/>
      <c r="I10" s="139"/>
    </row>
    <row r="11" spans="1:10">
      <c r="A11" s="160"/>
      <c r="B11" s="167"/>
      <c r="C11" s="135"/>
      <c r="D11" s="133"/>
      <c r="E11" s="133"/>
      <c r="F11" s="133"/>
      <c r="G11" s="134"/>
      <c r="H11" s="138"/>
      <c r="I11" s="139"/>
    </row>
    <row r="12" spans="1:10">
      <c r="A12" s="160"/>
      <c r="B12" s="167"/>
      <c r="C12" s="135"/>
      <c r="D12" s="133"/>
      <c r="E12" s="133"/>
      <c r="F12" s="133"/>
      <c r="G12" s="134"/>
      <c r="H12" s="138"/>
      <c r="I12" s="139"/>
    </row>
    <row r="13" spans="1:10">
      <c r="A13" s="160"/>
      <c r="B13" s="167"/>
      <c r="C13" s="135"/>
      <c r="D13" s="133"/>
      <c r="E13" s="133"/>
      <c r="F13" s="133"/>
      <c r="G13" s="134"/>
      <c r="H13" s="138"/>
      <c r="I13" s="139"/>
    </row>
    <row r="14" spans="1:10">
      <c r="A14" s="160"/>
      <c r="B14" s="167"/>
      <c r="C14" s="135"/>
      <c r="D14" s="133"/>
      <c r="E14" s="133"/>
      <c r="F14" s="133"/>
      <c r="G14" s="134"/>
      <c r="H14" s="138"/>
      <c r="I14" s="139"/>
    </row>
    <row r="15" spans="1:10">
      <c r="A15" s="152"/>
      <c r="B15" s="152" t="s">
        <v>229</v>
      </c>
      <c r="C15" s="166">
        <f>SUM(C8:C14)</f>
        <v>0</v>
      </c>
      <c r="D15" s="166">
        <f>SUM(D8:D14)</f>
        <v>0</v>
      </c>
      <c r="E15" s="166">
        <f>SUM(E8:E14)</f>
        <v>0</v>
      </c>
      <c r="F15" s="166">
        <f>SUM(F8:F14)</f>
        <v>0</v>
      </c>
      <c r="G15" s="166">
        <f>SUM(G8:G14)</f>
        <v>0</v>
      </c>
      <c r="H15" s="140"/>
      <c r="I15" s="140"/>
    </row>
    <row r="16" spans="1:10">
      <c r="A16" s="154"/>
      <c r="B16" s="154"/>
      <c r="C16" s="162"/>
      <c r="D16" s="162"/>
      <c r="E16" s="162"/>
      <c r="F16" s="162"/>
      <c r="G16" s="162"/>
      <c r="H16" s="154"/>
      <c r="I16" s="154"/>
    </row>
    <row r="17" spans="1:9">
      <c r="A17" s="154"/>
      <c r="B17" s="154"/>
      <c r="C17" s="162"/>
      <c r="D17" s="162"/>
      <c r="E17" s="162"/>
      <c r="F17" s="162"/>
      <c r="G17" s="162"/>
      <c r="H17" s="154"/>
      <c r="I17" s="154"/>
    </row>
    <row r="18" spans="1:9" ht="11.25" customHeight="1">
      <c r="A18" s="10" t="s">
        <v>151</v>
      </c>
      <c r="B18" s="11"/>
      <c r="E18" s="37"/>
      <c r="F18" s="37"/>
      <c r="I18" s="53" t="s">
        <v>53</v>
      </c>
    </row>
    <row r="19" spans="1:9">
      <c r="A19" s="38"/>
      <c r="B19" s="38"/>
      <c r="C19" s="37"/>
      <c r="D19" s="37"/>
      <c r="E19" s="37"/>
      <c r="F19" s="37"/>
    </row>
    <row r="20" spans="1:9" ht="15" customHeight="1">
      <c r="A20" s="15" t="s">
        <v>46</v>
      </c>
      <c r="B20" s="16" t="s">
        <v>47</v>
      </c>
      <c r="C20" s="39" t="s">
        <v>54</v>
      </c>
      <c r="D20" s="39" t="s">
        <v>55</v>
      </c>
      <c r="E20" s="39" t="s">
        <v>56</v>
      </c>
      <c r="F20" s="39" t="s">
        <v>57</v>
      </c>
      <c r="G20" s="40" t="s">
        <v>58</v>
      </c>
      <c r="H20" s="16" t="s">
        <v>59</v>
      </c>
      <c r="I20" s="16" t="s">
        <v>60</v>
      </c>
    </row>
    <row r="21" spans="1:9">
      <c r="A21" s="155"/>
      <c r="B21" s="155"/>
      <c r="C21" s="132"/>
      <c r="D21" s="136"/>
      <c r="E21" s="136"/>
      <c r="F21" s="136"/>
      <c r="G21" s="136"/>
      <c r="H21" s="138"/>
      <c r="I21" s="138"/>
    </row>
    <row r="22" spans="1:9">
      <c r="A22" s="155"/>
      <c r="B22" s="155"/>
      <c r="C22" s="132"/>
      <c r="D22" s="136"/>
      <c r="E22" s="136"/>
      <c r="F22" s="136"/>
      <c r="G22" s="136"/>
      <c r="H22" s="138"/>
      <c r="I22" s="138"/>
    </row>
    <row r="23" spans="1:9">
      <c r="A23" s="155"/>
      <c r="B23" s="155"/>
      <c r="C23" s="132"/>
      <c r="D23" s="136"/>
      <c r="E23" s="136"/>
      <c r="F23" s="136"/>
      <c r="G23" s="136"/>
      <c r="H23" s="138"/>
      <c r="I23" s="138"/>
    </row>
    <row r="24" spans="1:9">
      <c r="A24" s="155"/>
      <c r="B24" s="155"/>
      <c r="C24" s="132"/>
      <c r="D24" s="136"/>
      <c r="E24" s="136"/>
      <c r="F24" s="136"/>
      <c r="G24" s="136"/>
      <c r="H24" s="138"/>
      <c r="I24" s="138"/>
    </row>
    <row r="25" spans="1:9">
      <c r="A25" s="168"/>
      <c r="B25" s="168" t="s">
        <v>230</v>
      </c>
      <c r="C25" s="140">
        <f>SUM(C21:C24)</f>
        <v>0</v>
      </c>
      <c r="D25" s="140">
        <f>SUM(D21:D24)</f>
        <v>0</v>
      </c>
      <c r="E25" s="140">
        <f>SUM(E21:E24)</f>
        <v>0</v>
      </c>
      <c r="F25" s="140">
        <f>SUM(F21:F24)</f>
        <v>0</v>
      </c>
      <c r="G25" s="140">
        <f>SUM(G21:G24)</f>
        <v>0</v>
      </c>
      <c r="H25" s="140"/>
      <c r="I25" s="140"/>
    </row>
    <row r="28" spans="1:9">
      <c r="A28" s="10" t="s">
        <v>263</v>
      </c>
      <c r="B28" s="11"/>
      <c r="E28" s="37"/>
      <c r="F28" s="37"/>
      <c r="I28" s="53" t="s">
        <v>53</v>
      </c>
    </row>
    <row r="29" spans="1:9">
      <c r="A29" s="38"/>
      <c r="B29" s="38"/>
      <c r="C29" s="37"/>
      <c r="D29" s="37"/>
      <c r="E29" s="37"/>
      <c r="F29" s="37"/>
    </row>
    <row r="30" spans="1:9">
      <c r="A30" s="15" t="s">
        <v>46</v>
      </c>
      <c r="B30" s="16" t="s">
        <v>47</v>
      </c>
      <c r="C30" s="39" t="s">
        <v>54</v>
      </c>
      <c r="D30" s="39" t="s">
        <v>55</v>
      </c>
      <c r="E30" s="39" t="s">
        <v>56</v>
      </c>
      <c r="F30" s="39" t="s">
        <v>57</v>
      </c>
      <c r="G30" s="40" t="s">
        <v>58</v>
      </c>
      <c r="H30" s="16" t="s">
        <v>59</v>
      </c>
      <c r="I30" s="16" t="s">
        <v>60</v>
      </c>
    </row>
    <row r="31" spans="1:9">
      <c r="A31" s="155"/>
      <c r="B31" s="155"/>
      <c r="C31" s="132"/>
      <c r="D31" s="136"/>
      <c r="E31" s="136"/>
      <c r="F31" s="136"/>
      <c r="G31" s="136"/>
      <c r="H31" s="138"/>
      <c r="I31" s="138"/>
    </row>
    <row r="32" spans="1:9">
      <c r="A32" s="155"/>
      <c r="B32" s="155"/>
      <c r="C32" s="132"/>
      <c r="D32" s="136"/>
      <c r="E32" s="136"/>
      <c r="F32" s="136"/>
      <c r="G32" s="136"/>
      <c r="H32" s="138"/>
      <c r="I32" s="138"/>
    </row>
    <row r="33" spans="1:9">
      <c r="A33" s="155"/>
      <c r="B33" s="155"/>
      <c r="C33" s="132"/>
      <c r="D33" s="136"/>
      <c r="E33" s="136"/>
      <c r="F33" s="136"/>
      <c r="G33" s="136"/>
      <c r="H33" s="138"/>
      <c r="I33" s="138"/>
    </row>
    <row r="34" spans="1:9">
      <c r="A34" s="155"/>
      <c r="B34" s="155"/>
      <c r="C34" s="132"/>
      <c r="D34" s="136"/>
      <c r="E34" s="136"/>
      <c r="F34" s="136"/>
      <c r="G34" s="136"/>
      <c r="H34" s="138"/>
      <c r="I34" s="138"/>
    </row>
    <row r="35" spans="1:9">
      <c r="A35" s="168"/>
      <c r="B35" s="168" t="s">
        <v>264</v>
      </c>
      <c r="C35" s="140">
        <f>SUM(C31:C34)</f>
        <v>0</v>
      </c>
      <c r="D35" s="140">
        <f>SUM(D31:D34)</f>
        <v>0</v>
      </c>
      <c r="E35" s="140">
        <f>SUM(E31:E34)</f>
        <v>0</v>
      </c>
      <c r="F35" s="140">
        <f>SUM(F31:F34)</f>
        <v>0</v>
      </c>
      <c r="G35" s="140">
        <f>SUM(G31:G34)</f>
        <v>0</v>
      </c>
      <c r="H35" s="140"/>
      <c r="I35" s="140"/>
    </row>
    <row r="38" spans="1:9">
      <c r="A38" s="10" t="s">
        <v>265</v>
      </c>
      <c r="B38" s="11"/>
      <c r="E38" s="37"/>
      <c r="F38" s="37"/>
      <c r="I38" s="53" t="s">
        <v>53</v>
      </c>
    </row>
    <row r="39" spans="1:9">
      <c r="A39" s="38"/>
      <c r="B39" s="38"/>
      <c r="C39" s="37"/>
      <c r="D39" s="37"/>
      <c r="E39" s="37"/>
      <c r="F39" s="37"/>
    </row>
    <row r="40" spans="1:9">
      <c r="A40" s="15" t="s">
        <v>46</v>
      </c>
      <c r="B40" s="16" t="s">
        <v>47</v>
      </c>
      <c r="C40" s="39" t="s">
        <v>54</v>
      </c>
      <c r="D40" s="39" t="s">
        <v>55</v>
      </c>
      <c r="E40" s="39" t="s">
        <v>56</v>
      </c>
      <c r="F40" s="39" t="s">
        <v>57</v>
      </c>
      <c r="G40" s="40" t="s">
        <v>58</v>
      </c>
      <c r="H40" s="16" t="s">
        <v>59</v>
      </c>
      <c r="I40" s="16" t="s">
        <v>60</v>
      </c>
    </row>
    <row r="41" spans="1:9">
      <c r="A41" s="155"/>
      <c r="B41" s="155"/>
      <c r="C41" s="132"/>
      <c r="D41" s="136"/>
      <c r="E41" s="136"/>
      <c r="F41" s="136"/>
      <c r="G41" s="136"/>
      <c r="H41" s="138"/>
      <c r="I41" s="138"/>
    </row>
    <row r="42" spans="1:9">
      <c r="A42" s="155"/>
      <c r="B42" s="155"/>
      <c r="C42" s="132"/>
      <c r="D42" s="136"/>
      <c r="E42" s="136"/>
      <c r="F42" s="136"/>
      <c r="G42" s="136"/>
      <c r="H42" s="138"/>
      <c r="I42" s="138"/>
    </row>
    <row r="43" spans="1:9">
      <c r="A43" s="155"/>
      <c r="B43" s="155"/>
      <c r="C43" s="132"/>
      <c r="D43" s="136"/>
      <c r="E43" s="136"/>
      <c r="F43" s="136"/>
      <c r="G43" s="136"/>
      <c r="H43" s="138"/>
      <c r="I43" s="138"/>
    </row>
    <row r="44" spans="1:9">
      <c r="A44" s="155"/>
      <c r="B44" s="155"/>
      <c r="C44" s="132"/>
      <c r="D44" s="136"/>
      <c r="E44" s="136"/>
      <c r="F44" s="136"/>
      <c r="G44" s="136"/>
      <c r="H44" s="138"/>
      <c r="I44" s="138"/>
    </row>
    <row r="45" spans="1:9">
      <c r="A45" s="168"/>
      <c r="B45" s="168" t="s">
        <v>266</v>
      </c>
      <c r="C45" s="140">
        <f>SUM(C41:C44)</f>
        <v>0</v>
      </c>
      <c r="D45" s="140">
        <f>SUM(D41:D44)</f>
        <v>0</v>
      </c>
      <c r="E45" s="140">
        <f>SUM(E41:E44)</f>
        <v>0</v>
      </c>
      <c r="F45" s="140">
        <f>SUM(F41:F44)</f>
        <v>0</v>
      </c>
      <c r="G45" s="140">
        <f>SUM(G41:G44)</f>
        <v>0</v>
      </c>
      <c r="H45" s="140"/>
      <c r="I45" s="140"/>
    </row>
    <row r="48" spans="1:9">
      <c r="A48" s="10" t="s">
        <v>267</v>
      </c>
      <c r="B48" s="11"/>
      <c r="C48" s="37"/>
      <c r="D48" s="37"/>
      <c r="E48" s="37"/>
      <c r="F48" s="37"/>
    </row>
    <row r="49" spans="1:9">
      <c r="A49" s="38"/>
      <c r="B49" s="38"/>
      <c r="C49" s="37"/>
      <c r="D49" s="37"/>
      <c r="E49" s="37"/>
      <c r="F49" s="37"/>
    </row>
    <row r="50" spans="1:9">
      <c r="A50" s="15" t="s">
        <v>46</v>
      </c>
      <c r="B50" s="16" t="s">
        <v>47</v>
      </c>
      <c r="C50" s="39" t="s">
        <v>54</v>
      </c>
      <c r="D50" s="39" t="s">
        <v>55</v>
      </c>
      <c r="E50" s="39" t="s">
        <v>56</v>
      </c>
      <c r="F50" s="39" t="s">
        <v>57</v>
      </c>
      <c r="G50" s="40" t="s">
        <v>58</v>
      </c>
      <c r="H50" s="16" t="s">
        <v>59</v>
      </c>
      <c r="I50" s="16" t="s">
        <v>60</v>
      </c>
    </row>
    <row r="51" spans="1:9">
      <c r="A51" s="155"/>
      <c r="B51" s="155"/>
      <c r="C51" s="132"/>
      <c r="D51" s="136"/>
      <c r="E51" s="136"/>
      <c r="F51" s="136"/>
      <c r="G51" s="136"/>
      <c r="H51" s="138"/>
      <c r="I51" s="138"/>
    </row>
    <row r="52" spans="1:9">
      <c r="A52" s="155"/>
      <c r="B52" s="155"/>
      <c r="C52" s="132"/>
      <c r="D52" s="136"/>
      <c r="E52" s="136"/>
      <c r="F52" s="136"/>
      <c r="G52" s="136"/>
      <c r="H52" s="138"/>
      <c r="I52" s="138"/>
    </row>
    <row r="53" spans="1:9">
      <c r="A53" s="155"/>
      <c r="B53" s="155"/>
      <c r="C53" s="132"/>
      <c r="D53" s="136"/>
      <c r="E53" s="136"/>
      <c r="F53" s="136"/>
      <c r="G53" s="136"/>
      <c r="H53" s="138"/>
      <c r="I53" s="138"/>
    </row>
    <row r="54" spans="1:9">
      <c r="A54" s="155"/>
      <c r="B54" s="155"/>
      <c r="C54" s="132"/>
      <c r="D54" s="136"/>
      <c r="E54" s="136"/>
      <c r="F54" s="136"/>
      <c r="G54" s="136"/>
      <c r="H54" s="138"/>
      <c r="I54" s="138"/>
    </row>
    <row r="55" spans="1:9">
      <c r="A55" s="155"/>
      <c r="B55" s="155"/>
      <c r="C55" s="132"/>
      <c r="D55" s="136"/>
      <c r="E55" s="136"/>
      <c r="F55" s="136"/>
      <c r="G55" s="136"/>
      <c r="H55" s="138"/>
      <c r="I55" s="138"/>
    </row>
    <row r="56" spans="1:9">
      <c r="A56" s="155"/>
      <c r="B56" s="155"/>
      <c r="C56" s="132"/>
      <c r="D56" s="136"/>
      <c r="E56" s="136"/>
      <c r="F56" s="136"/>
      <c r="G56" s="136"/>
      <c r="H56" s="138"/>
      <c r="I56" s="138"/>
    </row>
    <row r="57" spans="1:9">
      <c r="A57" s="155"/>
      <c r="B57" s="155"/>
      <c r="C57" s="132"/>
      <c r="D57" s="136"/>
      <c r="E57" s="136"/>
      <c r="F57" s="136"/>
      <c r="G57" s="136"/>
      <c r="H57" s="138"/>
      <c r="I57" s="138"/>
    </row>
    <row r="58" spans="1:9">
      <c r="A58" s="155"/>
      <c r="B58" s="155"/>
      <c r="C58" s="132"/>
      <c r="D58" s="136"/>
      <c r="E58" s="136"/>
      <c r="F58" s="136"/>
      <c r="G58" s="136"/>
      <c r="H58" s="138"/>
      <c r="I58" s="138"/>
    </row>
    <row r="59" spans="1:9">
      <c r="A59" s="155"/>
      <c r="B59" s="155"/>
      <c r="C59" s="132"/>
      <c r="D59" s="136"/>
      <c r="E59" s="136"/>
      <c r="F59" s="136"/>
      <c r="G59" s="136"/>
      <c r="H59" s="138"/>
      <c r="I59" s="138"/>
    </row>
    <row r="60" spans="1:9">
      <c r="A60" s="155"/>
      <c r="B60" s="155"/>
      <c r="C60" s="132"/>
      <c r="D60" s="136"/>
      <c r="E60" s="136"/>
      <c r="F60" s="136"/>
      <c r="G60" s="136"/>
      <c r="H60" s="138"/>
      <c r="I60" s="138"/>
    </row>
    <row r="61" spans="1:9">
      <c r="A61" s="155"/>
      <c r="B61" s="155"/>
      <c r="C61" s="132"/>
      <c r="D61" s="136"/>
      <c r="E61" s="136"/>
      <c r="F61" s="136"/>
      <c r="G61" s="136"/>
      <c r="H61" s="138"/>
      <c r="I61" s="138"/>
    </row>
    <row r="62" spans="1:9">
      <c r="A62" s="155"/>
      <c r="B62" s="155"/>
      <c r="C62" s="132"/>
      <c r="D62" s="136"/>
      <c r="E62" s="136"/>
      <c r="F62" s="136"/>
      <c r="G62" s="136"/>
      <c r="H62" s="138"/>
      <c r="I62" s="138"/>
    </row>
    <row r="63" spans="1:9">
      <c r="A63" s="155"/>
      <c r="B63" s="155"/>
      <c r="C63" s="132"/>
      <c r="D63" s="136"/>
      <c r="E63" s="136"/>
      <c r="F63" s="136"/>
      <c r="G63" s="136"/>
      <c r="H63" s="138"/>
      <c r="I63" s="138"/>
    </row>
    <row r="64" spans="1:9">
      <c r="A64" s="155"/>
      <c r="B64" s="155"/>
      <c r="C64" s="132"/>
      <c r="D64" s="136"/>
      <c r="E64" s="136"/>
      <c r="F64" s="136"/>
      <c r="G64" s="136"/>
      <c r="H64" s="138"/>
      <c r="I64" s="138"/>
    </row>
    <row r="65" spans="1:9">
      <c r="A65" s="155"/>
      <c r="B65" s="155"/>
      <c r="C65" s="132"/>
      <c r="D65" s="136"/>
      <c r="E65" s="136"/>
      <c r="F65" s="136"/>
      <c r="G65" s="136"/>
      <c r="H65" s="138"/>
      <c r="I65" s="138"/>
    </row>
    <row r="66" spans="1:9">
      <c r="A66" s="155"/>
      <c r="B66" s="155"/>
      <c r="C66" s="132"/>
      <c r="D66" s="136"/>
      <c r="E66" s="136"/>
      <c r="F66" s="136"/>
      <c r="G66" s="136"/>
      <c r="H66" s="138"/>
      <c r="I66" s="138"/>
    </row>
    <row r="67" spans="1:9">
      <c r="A67" s="155"/>
      <c r="B67" s="155"/>
      <c r="C67" s="132"/>
      <c r="D67" s="136"/>
      <c r="E67" s="136"/>
      <c r="F67" s="136"/>
      <c r="G67" s="136"/>
      <c r="H67" s="138"/>
      <c r="I67" s="138"/>
    </row>
    <row r="68" spans="1:9">
      <c r="A68" s="155"/>
      <c r="B68" s="155"/>
      <c r="C68" s="132"/>
      <c r="D68" s="136"/>
      <c r="E68" s="136"/>
      <c r="F68" s="136"/>
      <c r="G68" s="136"/>
      <c r="H68" s="138"/>
      <c r="I68" s="138"/>
    </row>
    <row r="69" spans="1:9">
      <c r="A69" s="155"/>
      <c r="B69" s="155"/>
      <c r="C69" s="132"/>
      <c r="D69" s="136"/>
      <c r="E69" s="136"/>
      <c r="F69" s="136"/>
      <c r="G69" s="136"/>
      <c r="H69" s="138"/>
      <c r="I69" s="138"/>
    </row>
    <row r="70" spans="1:9">
      <c r="A70" s="155"/>
      <c r="B70" s="155"/>
      <c r="C70" s="132"/>
      <c r="D70" s="136"/>
      <c r="E70" s="136"/>
      <c r="F70" s="136"/>
      <c r="G70" s="136"/>
      <c r="H70" s="138"/>
      <c r="I70" s="138"/>
    </row>
    <row r="71" spans="1:9">
      <c r="A71" s="155"/>
      <c r="B71" s="155"/>
      <c r="C71" s="132"/>
      <c r="D71" s="136"/>
      <c r="E71" s="136"/>
      <c r="F71" s="136"/>
      <c r="G71" s="136"/>
      <c r="H71" s="138"/>
      <c r="I71" s="138"/>
    </row>
    <row r="72" spans="1:9">
      <c r="A72" s="155"/>
      <c r="B72" s="155"/>
      <c r="C72" s="132"/>
      <c r="D72" s="136"/>
      <c r="E72" s="136"/>
      <c r="F72" s="136"/>
      <c r="G72" s="136"/>
      <c r="H72" s="138"/>
      <c r="I72" s="138"/>
    </row>
    <row r="73" spans="1:9">
      <c r="A73" s="155"/>
      <c r="B73" s="155"/>
      <c r="C73" s="132"/>
      <c r="D73" s="136"/>
      <c r="E73" s="136"/>
      <c r="F73" s="136"/>
      <c r="G73" s="136"/>
      <c r="H73" s="138"/>
      <c r="I73" s="138"/>
    </row>
    <row r="74" spans="1:9">
      <c r="A74" s="155"/>
      <c r="B74" s="155"/>
      <c r="C74" s="132"/>
      <c r="D74" s="136"/>
      <c r="E74" s="136"/>
      <c r="F74" s="136"/>
      <c r="G74" s="136"/>
      <c r="H74" s="138"/>
      <c r="I74" s="138"/>
    </row>
    <row r="75" spans="1:9">
      <c r="A75" s="168"/>
      <c r="B75" s="168" t="s">
        <v>386</v>
      </c>
      <c r="C75" s="140">
        <f>SUM(C51:C74)</f>
        <v>0</v>
      </c>
      <c r="D75" s="140">
        <f>SUM(D51:D74)</f>
        <v>0</v>
      </c>
      <c r="E75" s="140">
        <f>SUM(E51:E74)</f>
        <v>0</v>
      </c>
      <c r="F75" s="140">
        <f>SUM(F51:F74)</f>
        <v>0</v>
      </c>
      <c r="G75" s="140">
        <f>SUM(G51:G74)</f>
        <v>0</v>
      </c>
      <c r="H75" s="140"/>
      <c r="I75" s="140"/>
    </row>
    <row r="78" spans="1:9">
      <c r="A78" s="10" t="s">
        <v>268</v>
      </c>
      <c r="B78" s="11"/>
      <c r="C78" s="276"/>
      <c r="E78" s="37"/>
      <c r="F78" s="37"/>
      <c r="I78" s="53" t="s">
        <v>53</v>
      </c>
    </row>
    <row r="79" spans="1:9">
      <c r="A79" s="38"/>
      <c r="B79" s="38"/>
      <c r="C79" s="37"/>
      <c r="D79" s="37"/>
      <c r="E79" s="37"/>
      <c r="F79" s="37"/>
    </row>
    <row r="80" spans="1:9">
      <c r="A80" s="15" t="s">
        <v>46</v>
      </c>
      <c r="B80" s="16" t="s">
        <v>47</v>
      </c>
      <c r="C80" s="39" t="s">
        <v>54</v>
      </c>
      <c r="D80" s="39" t="s">
        <v>55</v>
      </c>
      <c r="E80" s="39" t="s">
        <v>56</v>
      </c>
      <c r="F80" s="39" t="s">
        <v>57</v>
      </c>
      <c r="G80" s="40" t="s">
        <v>58</v>
      </c>
      <c r="H80" s="16" t="s">
        <v>59</v>
      </c>
      <c r="I80" s="16" t="s">
        <v>60</v>
      </c>
    </row>
    <row r="81" spans="1:11">
      <c r="A81" s="155"/>
      <c r="B81" s="155"/>
      <c r="C81" s="132"/>
      <c r="D81" s="136"/>
      <c r="E81" s="136"/>
      <c r="F81" s="136"/>
      <c r="G81" s="136"/>
      <c r="H81" s="138"/>
      <c r="I81" s="138"/>
    </row>
    <row r="82" spans="1:11">
      <c r="A82" s="155"/>
      <c r="B82" s="155"/>
      <c r="C82" s="132"/>
      <c r="D82" s="136"/>
      <c r="E82" s="136"/>
      <c r="F82" s="136"/>
      <c r="G82" s="136"/>
      <c r="H82" s="138"/>
      <c r="I82" s="138"/>
    </row>
    <row r="83" spans="1:11">
      <c r="A83" s="155"/>
      <c r="B83" s="155"/>
      <c r="C83" s="132"/>
      <c r="D83" s="136"/>
      <c r="E83" s="136"/>
      <c r="F83" s="136"/>
      <c r="G83" s="136"/>
      <c r="H83" s="138"/>
      <c r="I83" s="138"/>
      <c r="K83" s="9"/>
    </row>
    <row r="84" spans="1:11">
      <c r="A84" s="155"/>
      <c r="B84" s="155"/>
      <c r="C84" s="132"/>
      <c r="D84" s="136"/>
      <c r="E84" s="136"/>
      <c r="F84" s="136"/>
      <c r="G84" s="136"/>
      <c r="H84" s="138"/>
      <c r="I84" s="138"/>
      <c r="K84" s="9"/>
    </row>
    <row r="85" spans="1:11">
      <c r="A85" s="168"/>
      <c r="B85" s="168" t="s">
        <v>269</v>
      </c>
      <c r="C85" s="140">
        <f>SUM(C81:C84)</f>
        <v>0</v>
      </c>
      <c r="D85" s="140">
        <f>SUM(D81:D84)</f>
        <v>0</v>
      </c>
      <c r="E85" s="140">
        <f>SUM(E81:E84)</f>
        <v>0</v>
      </c>
      <c r="F85" s="140">
        <f>SUM(F81:F84)</f>
        <v>0</v>
      </c>
      <c r="G85" s="140">
        <f>SUM(G81:G84)</f>
        <v>0</v>
      </c>
      <c r="H85" s="140"/>
      <c r="I85" s="140"/>
      <c r="K85" s="9"/>
    </row>
    <row r="88" spans="1:11">
      <c r="A88" s="10" t="s">
        <v>270</v>
      </c>
      <c r="B88" s="11"/>
      <c r="E88" s="37"/>
      <c r="F88" s="37"/>
      <c r="I88" s="53" t="s">
        <v>53</v>
      </c>
    </row>
    <row r="89" spans="1:11">
      <c r="A89" s="38"/>
      <c r="B89" s="38"/>
      <c r="C89" s="37"/>
      <c r="D89" s="37"/>
      <c r="E89" s="37"/>
      <c r="F89" s="37"/>
    </row>
    <row r="90" spans="1:11">
      <c r="A90" s="15" t="s">
        <v>46</v>
      </c>
      <c r="B90" s="16" t="s">
        <v>47</v>
      </c>
      <c r="C90" s="39" t="s">
        <v>54</v>
      </c>
      <c r="D90" s="39" t="s">
        <v>55</v>
      </c>
      <c r="E90" s="39" t="s">
        <v>56</v>
      </c>
      <c r="F90" s="39" t="s">
        <v>57</v>
      </c>
      <c r="G90" s="40" t="s">
        <v>58</v>
      </c>
      <c r="H90" s="16" t="s">
        <v>59</v>
      </c>
      <c r="I90" s="16" t="s">
        <v>60</v>
      </c>
    </row>
    <row r="91" spans="1:11">
      <c r="A91" s="155"/>
      <c r="B91" s="155"/>
      <c r="C91" s="132"/>
      <c r="D91" s="136"/>
      <c r="E91" s="136"/>
      <c r="F91" s="136"/>
      <c r="G91" s="136"/>
      <c r="H91" s="138"/>
      <c r="I91" s="138"/>
    </row>
    <row r="92" spans="1:11">
      <c r="A92" s="155"/>
      <c r="B92" s="155"/>
      <c r="C92" s="132"/>
      <c r="D92" s="136"/>
      <c r="E92" s="136"/>
      <c r="F92" s="136"/>
      <c r="G92" s="136"/>
      <c r="H92" s="138"/>
      <c r="I92" s="138"/>
    </row>
    <row r="93" spans="1:11">
      <c r="A93" s="155"/>
      <c r="B93" s="155"/>
      <c r="C93" s="132"/>
      <c r="D93" s="136"/>
      <c r="E93" s="136"/>
      <c r="F93" s="136"/>
      <c r="G93" s="136"/>
      <c r="H93" s="138"/>
      <c r="I93" s="138"/>
    </row>
    <row r="94" spans="1:11">
      <c r="A94" s="155"/>
      <c r="B94" s="155"/>
      <c r="C94" s="132"/>
      <c r="D94" s="136"/>
      <c r="E94" s="136"/>
      <c r="F94" s="136"/>
      <c r="G94" s="136"/>
      <c r="H94" s="138"/>
      <c r="I94" s="138"/>
    </row>
    <row r="95" spans="1:11">
      <c r="A95" s="168"/>
      <c r="B95" s="168" t="s">
        <v>271</v>
      </c>
      <c r="C95" s="140">
        <f>SUM(C91:C94)</f>
        <v>0</v>
      </c>
      <c r="D95" s="140">
        <f>SUM(D91:D94)</f>
        <v>0</v>
      </c>
      <c r="E95" s="140">
        <f>SUM(E91:E94)</f>
        <v>0</v>
      </c>
      <c r="F95" s="140">
        <f>SUM(F91:F94)</f>
        <v>0</v>
      </c>
      <c r="G95" s="140">
        <f>SUM(G91:G94)</f>
        <v>0</v>
      </c>
      <c r="H95" s="140"/>
      <c r="I95" s="140"/>
    </row>
    <row r="98" spans="1:11">
      <c r="A98" s="10" t="s">
        <v>272</v>
      </c>
      <c r="B98" s="11"/>
      <c r="E98" s="37"/>
      <c r="F98" s="37"/>
      <c r="I98" s="53" t="s">
        <v>53</v>
      </c>
    </row>
    <row r="99" spans="1:11">
      <c r="A99" s="38"/>
      <c r="B99" s="38"/>
      <c r="C99" s="37"/>
      <c r="D99" s="37"/>
      <c r="E99" s="37"/>
      <c r="F99" s="37"/>
    </row>
    <row r="100" spans="1:11">
      <c r="A100" s="15" t="s">
        <v>46</v>
      </c>
      <c r="B100" s="16" t="s">
        <v>47</v>
      </c>
      <c r="C100" s="39" t="s">
        <v>54</v>
      </c>
      <c r="D100" s="39" t="s">
        <v>55</v>
      </c>
      <c r="E100" s="39" t="s">
        <v>56</v>
      </c>
      <c r="F100" s="39" t="s">
        <v>57</v>
      </c>
      <c r="G100" s="40" t="s">
        <v>58</v>
      </c>
      <c r="H100" s="16" t="s">
        <v>59</v>
      </c>
      <c r="I100" s="16" t="s">
        <v>60</v>
      </c>
    </row>
    <row r="101" spans="1:11">
      <c r="A101" s="155"/>
      <c r="B101" s="155"/>
      <c r="C101" s="132"/>
      <c r="D101" s="136"/>
      <c r="E101" s="136"/>
      <c r="F101" s="136"/>
      <c r="G101" s="136"/>
      <c r="H101" s="138"/>
      <c r="I101" s="138"/>
      <c r="K101" s="9"/>
    </row>
    <row r="102" spans="1:11">
      <c r="A102" s="155"/>
      <c r="B102" s="155"/>
      <c r="C102" s="132"/>
      <c r="D102" s="136"/>
      <c r="E102" s="136"/>
      <c r="F102" s="136"/>
      <c r="G102" s="136"/>
      <c r="H102" s="138"/>
      <c r="I102" s="138"/>
      <c r="K102" s="9"/>
    </row>
    <row r="103" spans="1:11">
      <c r="A103" s="155"/>
      <c r="B103" s="155"/>
      <c r="C103" s="132"/>
      <c r="D103" s="136"/>
      <c r="E103" s="136"/>
      <c r="F103" s="136"/>
      <c r="G103" s="136"/>
      <c r="H103" s="138"/>
      <c r="I103" s="138"/>
    </row>
    <row r="104" spans="1:11">
      <c r="A104" s="155"/>
      <c r="B104" s="155"/>
      <c r="C104" s="132"/>
      <c r="D104" s="136"/>
      <c r="E104" s="136"/>
      <c r="F104" s="136"/>
      <c r="G104" s="136"/>
      <c r="H104" s="138"/>
      <c r="I104" s="138"/>
    </row>
    <row r="105" spans="1:11">
      <c r="A105" s="168"/>
      <c r="B105" s="168" t="s">
        <v>273</v>
      </c>
      <c r="C105" s="140">
        <f>SUM(C101:C104)</f>
        <v>0</v>
      </c>
      <c r="D105" s="140">
        <f>SUM(D101:D104)</f>
        <v>0</v>
      </c>
      <c r="E105" s="140">
        <f>SUM(E101:E104)</f>
        <v>0</v>
      </c>
      <c r="F105" s="140">
        <f>SUM(F101:F104)</f>
        <v>0</v>
      </c>
      <c r="G105" s="140">
        <f>SUM(G101:G104)</f>
        <v>0</v>
      </c>
      <c r="H105" s="140"/>
      <c r="I105" s="140"/>
    </row>
    <row r="108" spans="1:11">
      <c r="A108" s="10" t="s">
        <v>274</v>
      </c>
      <c r="B108" s="11"/>
      <c r="E108" s="37"/>
      <c r="F108" s="37"/>
      <c r="I108" s="53" t="s">
        <v>53</v>
      </c>
    </row>
    <row r="109" spans="1:11">
      <c r="A109" s="38"/>
      <c r="B109" s="38"/>
      <c r="C109" s="37"/>
      <c r="D109" s="37"/>
      <c r="E109" s="37"/>
      <c r="F109" s="37"/>
    </row>
    <row r="110" spans="1:11">
      <c r="A110" s="15" t="s">
        <v>46</v>
      </c>
      <c r="B110" s="16" t="s">
        <v>47</v>
      </c>
      <c r="C110" s="39" t="s">
        <v>54</v>
      </c>
      <c r="D110" s="39" t="s">
        <v>55</v>
      </c>
      <c r="E110" s="39" t="s">
        <v>56</v>
      </c>
      <c r="F110" s="39" t="s">
        <v>57</v>
      </c>
      <c r="G110" s="40" t="s">
        <v>58</v>
      </c>
      <c r="H110" s="16" t="s">
        <v>59</v>
      </c>
      <c r="I110" s="16" t="s">
        <v>60</v>
      </c>
    </row>
    <row r="111" spans="1:11" ht="33.75">
      <c r="A111" s="155" t="s">
        <v>3684</v>
      </c>
      <c r="B111" s="155" t="s">
        <v>3685</v>
      </c>
      <c r="C111" s="132">
        <v>25922</v>
      </c>
      <c r="D111" s="136"/>
      <c r="E111" s="136"/>
      <c r="F111" s="136"/>
      <c r="G111" s="136">
        <v>25922</v>
      </c>
      <c r="H111" s="138" t="s">
        <v>3686</v>
      </c>
      <c r="I111" s="138"/>
    </row>
    <row r="112" spans="1:11">
      <c r="A112" s="155"/>
      <c r="B112" s="155"/>
      <c r="C112" s="132"/>
      <c r="D112" s="136"/>
      <c r="E112" s="136"/>
      <c r="F112" s="136"/>
      <c r="G112" s="136"/>
      <c r="H112" s="138"/>
      <c r="I112" s="138"/>
    </row>
    <row r="113" spans="1:9">
      <c r="A113" s="155"/>
      <c r="B113" s="155"/>
      <c r="C113" s="132"/>
      <c r="D113" s="136"/>
      <c r="E113" s="136"/>
      <c r="F113" s="136"/>
      <c r="G113" s="136"/>
      <c r="H113" s="138"/>
      <c r="I113" s="138"/>
    </row>
    <row r="114" spans="1:9">
      <c r="A114" s="155"/>
      <c r="B114" s="155"/>
      <c r="C114" s="132"/>
      <c r="D114" s="136"/>
      <c r="E114" s="136"/>
      <c r="F114" s="136"/>
      <c r="G114" s="136"/>
      <c r="H114" s="138"/>
      <c r="I114" s="138"/>
    </row>
    <row r="115" spans="1:9">
      <c r="A115" s="168"/>
      <c r="B115" s="168" t="s">
        <v>275</v>
      </c>
      <c r="C115" s="140">
        <f>SUM(C111:C114)</f>
        <v>25922</v>
      </c>
      <c r="D115" s="140">
        <f>SUM(D111:D114)</f>
        <v>0</v>
      </c>
      <c r="E115" s="140">
        <f>SUM(E111:E114)</f>
        <v>0</v>
      </c>
      <c r="F115" s="140">
        <f>SUM(F111:F114)</f>
        <v>0</v>
      </c>
      <c r="G115" s="140">
        <f>SUM(G111:G114)</f>
        <v>25922</v>
      </c>
      <c r="H115" s="140"/>
      <c r="I115" s="140"/>
    </row>
    <row r="196" spans="1:8">
      <c r="A196" s="41"/>
      <c r="B196" s="41"/>
      <c r="C196" s="42"/>
      <c r="D196" s="42"/>
      <c r="E196" s="42"/>
      <c r="F196" s="42"/>
      <c r="G196" s="42"/>
      <c r="H196" s="41"/>
    </row>
    <row r="197" spans="1:8">
      <c r="A197" s="251"/>
      <c r="B197" s="252"/>
    </row>
    <row r="198" spans="1:8">
      <c r="A198" s="251"/>
      <c r="B198" s="252"/>
    </row>
    <row r="199" spans="1:8">
      <c r="A199" s="251"/>
      <c r="B199" s="252"/>
    </row>
    <row r="200" spans="1:8">
      <c r="A200" s="251"/>
      <c r="B200" s="252"/>
    </row>
    <row r="201" spans="1:8">
      <c r="A201" s="251"/>
      <c r="B201" s="252"/>
    </row>
  </sheetData>
  <dataValidations count="9">
    <dataValidation allowBlank="1" showInputMessage="1" showErrorMessage="1" prompt="Saldo final del periodo de la información financiera trimestral presentada, el cual debe coincidir con la suma de las columnas de 90, 180, 365 y más de 365 días." sqref="C7 C20 C30 C40 C50 C80 C90 C100 C110"/>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20 A30 A40 A50 A80 A90 A100 A110"/>
    <dataValidation allowBlank="1" showInputMessage="1" showErrorMessage="1" prompt="Corresponde al nombre o descripción de la cuenta de acuerdo al Plan de Cuentas emitido por el CONAC." sqref="B7 B20 B50 B80 B90 B100 B110 B30 B40"/>
    <dataValidation allowBlank="1" showInputMessage="1" showErrorMessage="1" prompt="Importe de la cuentas por cobrar con fecha de vencimiento de 1 a 90 días." sqref="D7 D20 D50 D80 D90 D100 D110 D30 D40"/>
    <dataValidation allowBlank="1" showInputMessage="1" showErrorMessage="1" prompt="Importe de la cuentas por cobrar con fecha de vencimiento de 91 a 180 días." sqref="E7 E20 E50 E80 E90 E100 E110 E30 E40"/>
    <dataValidation allowBlank="1" showInputMessage="1" showErrorMessage="1" prompt="Importe de la cuentas por cobrar con fecha de vencimiento de 181 a 365 días." sqref="F7 F20 F50 F80 F90 F100 F110 F30 F40"/>
    <dataValidation allowBlank="1" showInputMessage="1" showErrorMessage="1" prompt="Importe de la cuentas por cobrar con vencimiento mayor a 365 días." sqref="G7 G20 G50 G80 G90 G100 G110 G30 G40"/>
    <dataValidation allowBlank="1" showInputMessage="1" showErrorMessage="1" prompt="Informar sobre caraterísticas cualitativas de la cuenta, ejemplo: acciones implementadas para su recuperación, causas de la demora en su recuperación." sqref="H7 H20 H50 H80 H90 H100 H110 H30 H40"/>
    <dataValidation allowBlank="1" showInputMessage="1" showErrorMessage="1" prompt="Indicar si el deudor ya sobrepasó el plazo estipulado para pago, 90, 180 o 365 días." sqref="I7 I20 I50 I80 I90 I100 I110 I30 I40"/>
  </dataValidations>
  <pageMargins left="0.7" right="0.7" top="0.75" bottom="0.75" header="0.3" footer="0.3"/>
  <pageSetup scale="3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SheetLayoutView="100" workbookViewId="0">
      <selection activeCell="B32" sqref="B32"/>
    </sheetView>
  </sheetViews>
  <sheetFormatPr baseColWidth="10" defaultColWidth="11.42578125"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66" t="s">
        <v>318</v>
      </c>
    </row>
    <row r="6" spans="1:17">
      <c r="J6" s="1014"/>
      <c r="K6" s="1014"/>
      <c r="L6" s="1014"/>
      <c r="M6" s="1014"/>
      <c r="N6" s="1014"/>
      <c r="O6" s="1014"/>
      <c r="P6" s="1014"/>
      <c r="Q6" s="1014"/>
    </row>
    <row r="7" spans="1:17">
      <c r="A7" s="3" t="s">
        <v>84</v>
      </c>
    </row>
    <row r="8" spans="1:17" ht="52.5" customHeight="1">
      <c r="A8" s="1015" t="s">
        <v>3687</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zoomScaleSheetLayoutView="100" workbookViewId="0">
      <selection activeCell="B32" sqref="B32"/>
    </sheetView>
  </sheetViews>
  <sheetFormatPr baseColWidth="10" defaultColWidth="11.42578125"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5"/>
      <c r="B8" s="138"/>
      <c r="C8" s="136"/>
      <c r="D8" s="138"/>
    </row>
    <row r="9" spans="1:4">
      <c r="A9" s="155"/>
      <c r="B9" s="138"/>
      <c r="C9" s="136"/>
      <c r="D9" s="138"/>
    </row>
    <row r="10" spans="1:4">
      <c r="A10" s="155"/>
      <c r="B10" s="138"/>
      <c r="C10" s="136">
        <v>0</v>
      </c>
      <c r="D10" s="138"/>
    </row>
    <row r="11" spans="1:4">
      <c r="A11" s="155"/>
      <c r="B11" s="138"/>
      <c r="C11" s="136"/>
      <c r="D11" s="138"/>
    </row>
    <row r="12" spans="1:4">
      <c r="A12" s="155"/>
      <c r="B12" s="138"/>
      <c r="C12" s="136"/>
      <c r="D12" s="138"/>
    </row>
    <row r="13" spans="1:4">
      <c r="A13" s="155"/>
      <c r="B13" s="138"/>
      <c r="C13" s="136"/>
      <c r="D13" s="138"/>
    </row>
    <row r="14" spans="1:4">
      <c r="A14" s="155"/>
      <c r="B14" s="138"/>
      <c r="C14" s="136"/>
      <c r="D14" s="138"/>
    </row>
    <row r="15" spans="1:4">
      <c r="A15" s="155"/>
      <c r="B15" s="138"/>
      <c r="C15" s="136"/>
      <c r="D15" s="138"/>
    </row>
    <row r="16" spans="1:4">
      <c r="A16" s="169"/>
      <c r="B16" s="169" t="s">
        <v>221</v>
      </c>
      <c r="C16" s="145">
        <f>SUM(C8:C15)</f>
        <v>0</v>
      </c>
      <c r="D16" s="170"/>
    </row>
    <row r="17" spans="1:4">
      <c r="A17" s="154"/>
      <c r="B17" s="154"/>
      <c r="C17" s="162"/>
      <c r="D17" s="154"/>
    </row>
    <row r="18" spans="1:4">
      <c r="A18" s="154"/>
      <c r="B18" s="154"/>
      <c r="C18" s="162"/>
      <c r="D18" s="154"/>
    </row>
    <row r="19" spans="1:4" s="35" customFormat="1" ht="11.25" customHeight="1">
      <c r="A19" s="33" t="s">
        <v>64</v>
      </c>
      <c r="B19" s="154"/>
      <c r="C19" s="43"/>
      <c r="D19" s="257" t="s">
        <v>62</v>
      </c>
    </row>
    <row r="20" spans="1:4">
      <c r="A20" s="44"/>
      <c r="B20" s="44"/>
      <c r="C20" s="45"/>
      <c r="D20" s="46"/>
    </row>
    <row r="21" spans="1:4" ht="15" customHeight="1">
      <c r="A21" s="15" t="s">
        <v>46</v>
      </c>
      <c r="B21" s="16" t="s">
        <v>47</v>
      </c>
      <c r="C21" s="17" t="s">
        <v>48</v>
      </c>
      <c r="D21" s="47" t="s">
        <v>63</v>
      </c>
    </row>
    <row r="22" spans="1:4">
      <c r="A22" s="160"/>
      <c r="B22" s="167"/>
      <c r="C22" s="136"/>
      <c r="D22" s="138"/>
    </row>
    <row r="23" spans="1:4">
      <c r="A23" s="160"/>
      <c r="B23" s="167"/>
      <c r="C23" s="136">
        <v>0</v>
      </c>
      <c r="D23" s="138"/>
    </row>
    <row r="24" spans="1:4">
      <c r="A24" s="160"/>
      <c r="B24" s="167"/>
      <c r="C24" s="136"/>
      <c r="D24" s="138"/>
    </row>
    <row r="25" spans="1:4">
      <c r="A25" s="160"/>
      <c r="B25" s="167"/>
      <c r="C25" s="136"/>
      <c r="D25" s="138"/>
    </row>
    <row r="26" spans="1:4">
      <c r="A26" s="152"/>
      <c r="B26" s="152" t="s">
        <v>222</v>
      </c>
      <c r="C26" s="144">
        <f>SUM(C22:C25)</f>
        <v>0</v>
      </c>
      <c r="D26" s="170"/>
    </row>
    <row r="28" spans="1:4">
      <c r="B28" s="274" t="str">
        <f>+UPPER(B17)</f>
        <v/>
      </c>
    </row>
  </sheetData>
  <dataValidations count="6">
    <dataValidation allowBlank="1" showInputMessage="1" showErrorMessage="1" prompt="Saldo final de la Información Financiera Trimestral que se presenta (trimestral: 1er, 2do, 3ro. o 4to.)." sqref="C21"/>
    <dataValidation allowBlank="1" showInputMessage="1" showErrorMessage="1" prompt="Saldo final de la Información Financiera Trimestral que se presentada (trimestral: 1er, 2do, 3ro. o 4to.)." sqref="C7"/>
    <dataValidation allowBlank="1" showInputMessage="1" showErrorMessage="1" prompt="Corresponde al número de la cuenta de acuerdo al Plan de Cuentas emitido por el CONAC (DOF 23/12/2015)." sqref="A7 A21"/>
    <dataValidation allowBlank="1" showInputMessage="1" showErrorMessage="1" prompt="Método de valuación aplicados." sqref="D21"/>
    <dataValidation allowBlank="1" showInputMessage="1" showErrorMessage="1" prompt="Corresponde al nombre o descripción de la cuenta de acuerdo al Plan de Cuentas emitido por el CONAC." sqref="B7 B21"/>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76"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SheetLayoutView="100" workbookViewId="0">
      <selection activeCell="B32" sqref="B32"/>
    </sheetView>
  </sheetViews>
  <sheetFormatPr baseColWidth="10" defaultColWidth="11.42578125" defaultRowHeight="11.25"/>
  <cols>
    <col min="1" max="1" width="20.7109375" style="274" customWidth="1"/>
    <col min="2" max="2" width="50.7109375" style="274" customWidth="1"/>
    <col min="3" max="3" width="17.7109375" style="9" customWidth="1"/>
    <col min="4" max="5" width="17.7109375" style="274" customWidth="1"/>
    <col min="6" max="7" width="22.7109375" style="274" customWidth="1"/>
    <col min="8" max="16384" width="11.42578125" style="274"/>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366"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71"/>
      <c r="B8" s="171"/>
      <c r="C8" s="132"/>
      <c r="D8" s="172"/>
      <c r="E8" s="173"/>
      <c r="F8" s="171"/>
      <c r="G8" s="171"/>
    </row>
    <row r="9" spans="1:7">
      <c r="A9" s="171"/>
      <c r="B9" s="171"/>
      <c r="C9" s="132">
        <v>0</v>
      </c>
      <c r="D9" s="173"/>
      <c r="E9" s="173"/>
      <c r="F9" s="171"/>
      <c r="G9" s="171"/>
    </row>
    <row r="10" spans="1:7">
      <c r="A10" s="171"/>
      <c r="B10" s="171"/>
      <c r="C10" s="132"/>
      <c r="D10" s="173"/>
      <c r="E10" s="173"/>
      <c r="F10" s="171"/>
      <c r="G10" s="171"/>
    </row>
    <row r="11" spans="1:7">
      <c r="A11" s="171"/>
      <c r="B11" s="171"/>
      <c r="C11" s="132"/>
      <c r="D11" s="173"/>
      <c r="E11" s="173"/>
      <c r="F11" s="171"/>
      <c r="G11" s="171"/>
    </row>
    <row r="12" spans="1:7">
      <c r="A12" s="171"/>
      <c r="B12" s="171"/>
      <c r="C12" s="132"/>
      <c r="D12" s="173"/>
      <c r="E12" s="173"/>
      <c r="F12" s="171"/>
      <c r="G12" s="171"/>
    </row>
    <row r="13" spans="1:7">
      <c r="A13" s="171"/>
      <c r="B13" s="171"/>
      <c r="C13" s="132"/>
      <c r="D13" s="173"/>
      <c r="E13" s="173"/>
      <c r="F13" s="171"/>
      <c r="G13" s="171"/>
    </row>
    <row r="14" spans="1:7">
      <c r="A14" s="171"/>
      <c r="B14" s="171"/>
      <c r="C14" s="132"/>
      <c r="D14" s="173"/>
      <c r="E14" s="173"/>
      <c r="F14" s="171"/>
      <c r="G14" s="171"/>
    </row>
    <row r="15" spans="1:7">
      <c r="A15" s="171"/>
      <c r="B15" s="171"/>
      <c r="C15" s="132"/>
      <c r="D15" s="173"/>
      <c r="E15" s="173"/>
      <c r="F15" s="171"/>
      <c r="G15" s="171"/>
    </row>
    <row r="16" spans="1:7">
      <c r="A16" s="168"/>
      <c r="B16" s="168" t="s">
        <v>231</v>
      </c>
      <c r="C16" s="140">
        <f>SUM(C8:C15)</f>
        <v>0</v>
      </c>
      <c r="D16" s="168"/>
      <c r="E16" s="168"/>
      <c r="F16" s="168"/>
      <c r="G16" s="168"/>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SheetLayoutView="100" workbookViewId="0">
      <selection activeCell="C32" sqref="C32"/>
    </sheetView>
  </sheetViews>
  <sheetFormatPr baseColWidth="10" defaultColWidth="11.42578125"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c r="A1" s="3" t="s">
        <v>43</v>
      </c>
      <c r="B1" s="3"/>
      <c r="C1" s="4"/>
      <c r="D1" s="3"/>
      <c r="E1" s="7"/>
    </row>
    <row r="2" spans="1:5">
      <c r="A2" s="3" t="s">
        <v>199</v>
      </c>
      <c r="B2" s="3"/>
      <c r="C2" s="4"/>
      <c r="D2" s="3"/>
      <c r="E2" s="3"/>
    </row>
    <row r="5" spans="1:5" ht="11.25" customHeight="1">
      <c r="A5" s="10" t="s">
        <v>70</v>
      </c>
      <c r="B5" s="10"/>
      <c r="E5" s="366" t="s">
        <v>71</v>
      </c>
    </row>
    <row r="6" spans="1:5">
      <c r="A6" s="272"/>
      <c r="B6" s="272"/>
      <c r="C6" s="66"/>
      <c r="D6" s="272"/>
      <c r="E6" s="272"/>
    </row>
    <row r="7" spans="1:5" ht="15" customHeight="1">
      <c r="A7" s="15" t="s">
        <v>46</v>
      </c>
      <c r="B7" s="16" t="s">
        <v>47</v>
      </c>
      <c r="C7" s="17" t="s">
        <v>48</v>
      </c>
      <c r="D7" s="18" t="s">
        <v>49</v>
      </c>
      <c r="E7" s="16" t="s">
        <v>72</v>
      </c>
    </row>
    <row r="8" spans="1:5" ht="11.25" customHeight="1">
      <c r="A8" s="172"/>
      <c r="B8" s="172"/>
      <c r="C8" s="165"/>
      <c r="D8" s="172"/>
      <c r="E8" s="172"/>
    </row>
    <row r="9" spans="1:5" ht="11.25" customHeight="1">
      <c r="A9" s="172"/>
      <c r="B9" s="172"/>
      <c r="C9" s="165">
        <v>0</v>
      </c>
      <c r="D9" s="172"/>
      <c r="E9" s="172"/>
    </row>
    <row r="10" spans="1:5" ht="11.25" customHeight="1">
      <c r="A10" s="172"/>
      <c r="B10" s="172"/>
      <c r="C10" s="165"/>
      <c r="D10" s="172"/>
      <c r="E10" s="172"/>
    </row>
    <row r="11" spans="1:5" ht="11.25" customHeight="1">
      <c r="A11" s="172"/>
      <c r="B11" s="172"/>
      <c r="C11" s="165"/>
      <c r="D11" s="172"/>
      <c r="E11" s="172"/>
    </row>
    <row r="12" spans="1:5" ht="11.25" customHeight="1">
      <c r="A12" s="172"/>
      <c r="B12" s="172"/>
      <c r="C12" s="165"/>
      <c r="D12" s="172"/>
      <c r="E12" s="172"/>
    </row>
    <row r="13" spans="1:5" ht="11.25" customHeight="1">
      <c r="A13" s="172"/>
      <c r="B13" s="172"/>
      <c r="C13" s="165"/>
      <c r="D13" s="172"/>
      <c r="E13" s="172"/>
    </row>
    <row r="14" spans="1:5" ht="11.25" customHeight="1">
      <c r="A14" s="172"/>
      <c r="B14" s="172"/>
      <c r="C14" s="165"/>
      <c r="D14" s="172"/>
      <c r="E14" s="172"/>
    </row>
    <row r="15" spans="1:5">
      <c r="A15" s="172"/>
      <c r="B15" s="172"/>
      <c r="C15" s="165"/>
      <c r="D15" s="172"/>
      <c r="E15" s="172"/>
    </row>
    <row r="16" spans="1:5">
      <c r="A16" s="152"/>
      <c r="B16" s="152" t="s">
        <v>232</v>
      </c>
      <c r="C16" s="166">
        <f>SUM(C8:C15)</f>
        <v>0</v>
      </c>
      <c r="D16" s="152"/>
      <c r="E16" s="152"/>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6"/>
  <sheetViews>
    <sheetView topLeftCell="A743" zoomScale="80" zoomScaleNormal="80" zoomScaleSheetLayoutView="100" workbookViewId="0">
      <selection activeCell="B32" sqref="B32"/>
    </sheetView>
  </sheetViews>
  <sheetFormatPr baseColWidth="10" defaultColWidth="11.42578125"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c r="A1" s="3" t="s">
        <v>43</v>
      </c>
      <c r="B1" s="3"/>
      <c r="C1" s="4"/>
      <c r="D1" s="4"/>
      <c r="E1" s="4"/>
      <c r="F1" s="7"/>
    </row>
    <row r="2" spans="1:6">
      <c r="A2" s="3" t="s">
        <v>199</v>
      </c>
      <c r="B2" s="3"/>
      <c r="C2" s="4"/>
      <c r="D2" s="4"/>
      <c r="E2" s="4"/>
      <c r="F2" s="5"/>
    </row>
    <row r="3" spans="1:6">
      <c r="F3" s="5"/>
    </row>
    <row r="4" spans="1:6">
      <c r="F4" s="5"/>
    </row>
    <row r="5" spans="1:6" ht="11.25" customHeight="1">
      <c r="A5" s="10" t="s">
        <v>73</v>
      </c>
      <c r="B5" s="10"/>
      <c r="C5" s="52"/>
      <c r="D5" s="52"/>
      <c r="E5" s="52"/>
      <c r="F5" s="53" t="s">
        <v>74</v>
      </c>
    </row>
    <row r="6" spans="1:6">
      <c r="A6" s="54"/>
      <c r="B6" s="54"/>
      <c r="C6" s="52"/>
      <c r="D6" s="55"/>
      <c r="E6" s="55"/>
      <c r="F6" s="56"/>
    </row>
    <row r="7" spans="1:6" ht="15" customHeight="1">
      <c r="A7" s="15" t="s">
        <v>46</v>
      </c>
      <c r="B7" s="16" t="s">
        <v>47</v>
      </c>
      <c r="C7" s="57" t="s">
        <v>75</v>
      </c>
      <c r="D7" s="57" t="s">
        <v>76</v>
      </c>
      <c r="E7" s="57" t="s">
        <v>77</v>
      </c>
      <c r="F7" s="58" t="s">
        <v>78</v>
      </c>
    </row>
    <row r="8" spans="1:6">
      <c r="A8" s="155" t="s">
        <v>3688</v>
      </c>
      <c r="B8" s="155" t="s">
        <v>809</v>
      </c>
      <c r="C8" s="132">
        <v>2137597</v>
      </c>
      <c r="D8" s="132">
        <v>2137597</v>
      </c>
      <c r="E8" s="132">
        <f>+D8-C8</f>
        <v>0</v>
      </c>
      <c r="F8" s="132"/>
    </row>
    <row r="9" spans="1:6">
      <c r="A9" s="155" t="s">
        <v>3689</v>
      </c>
      <c r="B9" s="155" t="s">
        <v>3690</v>
      </c>
      <c r="C9" s="132">
        <v>2137597</v>
      </c>
      <c r="D9" s="132">
        <v>2137597</v>
      </c>
      <c r="E9" s="132">
        <f t="shared" ref="E9:E11" si="0">+D9-C9</f>
        <v>0</v>
      </c>
      <c r="F9" s="132"/>
    </row>
    <row r="10" spans="1:6">
      <c r="A10" s="155" t="s">
        <v>3691</v>
      </c>
      <c r="B10" s="155" t="s">
        <v>3692</v>
      </c>
      <c r="C10" s="132">
        <v>20201061.140000001</v>
      </c>
      <c r="D10" s="132">
        <v>20201061.140000001</v>
      </c>
      <c r="E10" s="132">
        <f t="shared" si="0"/>
        <v>0</v>
      </c>
      <c r="F10" s="132"/>
    </row>
    <row r="11" spans="1:6">
      <c r="A11" s="155" t="s">
        <v>3693</v>
      </c>
      <c r="B11" s="155" t="s">
        <v>3694</v>
      </c>
      <c r="C11" s="132">
        <v>20201061.140000001</v>
      </c>
      <c r="D11" s="132">
        <v>20201061.140000001</v>
      </c>
      <c r="E11" s="132">
        <f t="shared" si="0"/>
        <v>0</v>
      </c>
      <c r="F11" s="132"/>
    </row>
    <row r="12" spans="1:6">
      <c r="A12" s="155"/>
      <c r="B12" s="155"/>
      <c r="C12" s="132"/>
      <c r="D12" s="132"/>
      <c r="E12" s="132"/>
      <c r="F12" s="132"/>
    </row>
    <row r="13" spans="1:6">
      <c r="A13" s="155"/>
      <c r="B13" s="155"/>
      <c r="C13" s="132"/>
      <c r="D13" s="132"/>
      <c r="E13" s="132"/>
      <c r="F13" s="132"/>
    </row>
    <row r="14" spans="1:6">
      <c r="A14" s="155"/>
      <c r="B14" s="155"/>
      <c r="C14" s="132"/>
      <c r="D14" s="132"/>
      <c r="E14" s="132"/>
      <c r="F14" s="132"/>
    </row>
    <row r="15" spans="1:6">
      <c r="A15" s="155"/>
      <c r="B15" s="155"/>
      <c r="C15" s="132"/>
      <c r="D15" s="132"/>
      <c r="E15" s="132"/>
      <c r="F15" s="132"/>
    </row>
    <row r="16" spans="1:6">
      <c r="A16" s="168"/>
      <c r="B16" s="168" t="s">
        <v>387</v>
      </c>
      <c r="C16" s="140">
        <f>SUM(C8:C15)</f>
        <v>44677316.280000001</v>
      </c>
      <c r="D16" s="140">
        <f>SUM(D8:D15)</f>
        <v>44677316.280000001</v>
      </c>
      <c r="E16" s="140">
        <f>SUM(E8:E15)</f>
        <v>0</v>
      </c>
      <c r="F16" s="140"/>
    </row>
    <row r="17" spans="1:6">
      <c r="A17" s="154"/>
      <c r="B17" s="154"/>
      <c r="C17" s="162"/>
      <c r="D17" s="162"/>
      <c r="E17" s="162"/>
      <c r="F17" s="154"/>
    </row>
    <row r="18" spans="1:6">
      <c r="A18" s="154"/>
      <c r="B18" s="154"/>
      <c r="C18" s="162"/>
      <c r="D18" s="162"/>
      <c r="E18" s="162"/>
      <c r="F18" s="154"/>
    </row>
    <row r="19" spans="1:6" ht="11.25" customHeight="1">
      <c r="A19" s="10" t="s">
        <v>79</v>
      </c>
      <c r="B19" s="154"/>
      <c r="C19" s="52"/>
      <c r="D19" s="52"/>
      <c r="E19" s="52"/>
      <c r="F19" s="53" t="s">
        <v>74</v>
      </c>
    </row>
    <row r="20" spans="1:6" ht="12.75" customHeight="1">
      <c r="A20" s="44"/>
      <c r="B20" s="44"/>
      <c r="C20" s="22"/>
    </row>
    <row r="21" spans="1:6" ht="15" customHeight="1">
      <c r="A21" s="15" t="s">
        <v>46</v>
      </c>
      <c r="B21" s="16" t="s">
        <v>47</v>
      </c>
      <c r="C21" s="57" t="s">
        <v>75</v>
      </c>
      <c r="D21" s="57" t="s">
        <v>76</v>
      </c>
      <c r="E21" s="57" t="s">
        <v>77</v>
      </c>
      <c r="F21" s="58" t="s">
        <v>78</v>
      </c>
    </row>
    <row r="22" spans="1:6">
      <c r="A22" s="155"/>
      <c r="B22" s="138"/>
      <c r="C22" s="136"/>
      <c r="D22" s="136"/>
      <c r="E22" s="136"/>
      <c r="F22" s="138"/>
    </row>
    <row r="23" spans="1:6">
      <c r="A23" s="155" t="s">
        <v>3695</v>
      </c>
      <c r="B23" s="138" t="s">
        <v>3696</v>
      </c>
      <c r="C23" s="531">
        <f>+SUM(C24:C445)</f>
        <v>2942511.1799999997</v>
      </c>
      <c r="D23" s="136">
        <f>+SUM(D24:D445)</f>
        <v>2767984.5199999996</v>
      </c>
      <c r="E23" s="136">
        <f t="shared" ref="E23:E86" si="1">+D23-C23</f>
        <v>-174526.66000000015</v>
      </c>
      <c r="F23" s="138"/>
    </row>
    <row r="24" spans="1:6">
      <c r="A24" s="155" t="s">
        <v>3697</v>
      </c>
      <c r="B24" s="138" t="s">
        <v>3698</v>
      </c>
      <c r="C24" s="136">
        <v>1656</v>
      </c>
      <c r="D24" s="136">
        <v>1656</v>
      </c>
      <c r="E24" s="136">
        <f t="shared" si="1"/>
        <v>0</v>
      </c>
      <c r="F24" s="138"/>
    </row>
    <row r="25" spans="1:6">
      <c r="A25" s="155" t="s">
        <v>3699</v>
      </c>
      <c r="B25" s="138" t="s">
        <v>3700</v>
      </c>
      <c r="C25" s="136">
        <v>856</v>
      </c>
      <c r="D25" s="136">
        <v>856</v>
      </c>
      <c r="E25" s="136">
        <f t="shared" si="1"/>
        <v>0</v>
      </c>
      <c r="F25" s="138"/>
    </row>
    <row r="26" spans="1:6">
      <c r="A26" s="155" t="s">
        <v>3701</v>
      </c>
      <c r="B26" s="138" t="s">
        <v>3702</v>
      </c>
      <c r="C26" s="136">
        <v>828</v>
      </c>
      <c r="D26" s="136">
        <v>828</v>
      </c>
      <c r="E26" s="136">
        <f t="shared" si="1"/>
        <v>0</v>
      </c>
      <c r="F26" s="138"/>
    </row>
    <row r="27" spans="1:6">
      <c r="A27" s="155" t="s">
        <v>3703</v>
      </c>
      <c r="B27" s="138" t="s">
        <v>3704</v>
      </c>
      <c r="C27" s="136">
        <v>908.5</v>
      </c>
      <c r="D27" s="136">
        <v>908.5</v>
      </c>
      <c r="E27" s="136">
        <f t="shared" si="1"/>
        <v>0</v>
      </c>
      <c r="F27" s="138"/>
    </row>
    <row r="28" spans="1:6">
      <c r="A28" s="155" t="s">
        <v>3705</v>
      </c>
      <c r="B28" s="138" t="s">
        <v>3706</v>
      </c>
      <c r="C28" s="136">
        <v>483</v>
      </c>
      <c r="D28" s="136">
        <v>483</v>
      </c>
      <c r="E28" s="136">
        <f t="shared" si="1"/>
        <v>0</v>
      </c>
      <c r="F28" s="138"/>
    </row>
    <row r="29" spans="1:6">
      <c r="A29" s="155" t="s">
        <v>3707</v>
      </c>
      <c r="B29" s="138" t="s">
        <v>3708</v>
      </c>
      <c r="C29" s="136">
        <v>851</v>
      </c>
      <c r="D29" s="136">
        <v>851</v>
      </c>
      <c r="E29" s="136">
        <f t="shared" si="1"/>
        <v>0</v>
      </c>
      <c r="F29" s="138"/>
    </row>
    <row r="30" spans="1:6">
      <c r="A30" s="155" t="s">
        <v>3709</v>
      </c>
      <c r="B30" s="138" t="s">
        <v>3710</v>
      </c>
      <c r="C30" s="136">
        <v>416</v>
      </c>
      <c r="D30" s="136">
        <v>416</v>
      </c>
      <c r="E30" s="136">
        <f t="shared" si="1"/>
        <v>0</v>
      </c>
      <c r="F30" s="138"/>
    </row>
    <row r="31" spans="1:6">
      <c r="A31" s="155" t="s">
        <v>3711</v>
      </c>
      <c r="B31" s="138" t="s">
        <v>3712</v>
      </c>
      <c r="C31" s="136">
        <v>1200</v>
      </c>
      <c r="D31" s="136">
        <v>1200</v>
      </c>
      <c r="E31" s="136">
        <f t="shared" si="1"/>
        <v>0</v>
      </c>
      <c r="F31" s="138"/>
    </row>
    <row r="32" spans="1:6">
      <c r="A32" s="155" t="s">
        <v>3713</v>
      </c>
      <c r="B32" s="138" t="s">
        <v>3714</v>
      </c>
      <c r="C32" s="136">
        <v>1064.71</v>
      </c>
      <c r="D32" s="136">
        <v>1064.71</v>
      </c>
      <c r="E32" s="136">
        <f t="shared" si="1"/>
        <v>0</v>
      </c>
      <c r="F32" s="138"/>
    </row>
    <row r="33" spans="1:6">
      <c r="A33" s="155" t="s">
        <v>3715</v>
      </c>
      <c r="B33" s="138" t="s">
        <v>3716</v>
      </c>
      <c r="C33" s="136">
        <v>133.4</v>
      </c>
      <c r="D33" s="136">
        <v>133.4</v>
      </c>
      <c r="E33" s="136">
        <f t="shared" si="1"/>
        <v>0</v>
      </c>
      <c r="F33" s="138"/>
    </row>
    <row r="34" spans="1:6">
      <c r="A34" s="155" t="s">
        <v>3717</v>
      </c>
      <c r="B34" s="138" t="s">
        <v>3718</v>
      </c>
      <c r="C34" s="136">
        <v>150</v>
      </c>
      <c r="D34" s="136">
        <v>150</v>
      </c>
      <c r="E34" s="136">
        <f t="shared" si="1"/>
        <v>0</v>
      </c>
      <c r="F34" s="138"/>
    </row>
    <row r="35" spans="1:6">
      <c r="A35" s="155" t="s">
        <v>3719</v>
      </c>
      <c r="B35" s="138" t="s">
        <v>3720</v>
      </c>
      <c r="C35" s="136">
        <v>300</v>
      </c>
      <c r="D35" s="136">
        <v>300</v>
      </c>
      <c r="E35" s="136">
        <f t="shared" si="1"/>
        <v>0</v>
      </c>
      <c r="F35" s="138"/>
    </row>
    <row r="36" spans="1:6">
      <c r="A36" s="155" t="s">
        <v>3721</v>
      </c>
      <c r="B36" s="138" t="s">
        <v>3722</v>
      </c>
      <c r="C36" s="136">
        <v>2047</v>
      </c>
      <c r="D36" s="136">
        <v>2047</v>
      </c>
      <c r="E36" s="136">
        <f t="shared" si="1"/>
        <v>0</v>
      </c>
      <c r="F36" s="138"/>
    </row>
    <row r="37" spans="1:6">
      <c r="A37" s="155" t="s">
        <v>3723</v>
      </c>
      <c r="B37" s="138" t="s">
        <v>3724</v>
      </c>
      <c r="C37" s="136">
        <v>330</v>
      </c>
      <c r="D37" s="136">
        <v>330</v>
      </c>
      <c r="E37" s="136">
        <f t="shared" si="1"/>
        <v>0</v>
      </c>
      <c r="F37" s="138"/>
    </row>
    <row r="38" spans="1:6">
      <c r="A38" s="155" t="s">
        <v>3725</v>
      </c>
      <c r="B38" s="138" t="s">
        <v>3726</v>
      </c>
      <c r="C38" s="136">
        <v>168.03</v>
      </c>
      <c r="D38" s="136">
        <v>168.03</v>
      </c>
      <c r="E38" s="136">
        <f t="shared" si="1"/>
        <v>0</v>
      </c>
      <c r="F38" s="138"/>
    </row>
    <row r="39" spans="1:6">
      <c r="A39" s="155" t="s">
        <v>3727</v>
      </c>
      <c r="B39" s="138" t="s">
        <v>3728</v>
      </c>
      <c r="C39" s="136">
        <v>97.34</v>
      </c>
      <c r="D39" s="136">
        <v>97.34</v>
      </c>
      <c r="E39" s="136">
        <f t="shared" si="1"/>
        <v>0</v>
      </c>
      <c r="F39" s="138"/>
    </row>
    <row r="40" spans="1:6">
      <c r="A40" s="155" t="s">
        <v>3729</v>
      </c>
      <c r="B40" s="138" t="s">
        <v>3730</v>
      </c>
      <c r="C40" s="136">
        <v>948.75</v>
      </c>
      <c r="D40" s="136">
        <v>948.75</v>
      </c>
      <c r="E40" s="136">
        <f t="shared" si="1"/>
        <v>0</v>
      </c>
      <c r="F40" s="138"/>
    </row>
    <row r="41" spans="1:6">
      <c r="A41" s="155" t="s">
        <v>3731</v>
      </c>
      <c r="B41" s="138" t="s">
        <v>3732</v>
      </c>
      <c r="C41" s="136">
        <v>1035</v>
      </c>
      <c r="D41" s="136">
        <v>1035</v>
      </c>
      <c r="E41" s="136">
        <f t="shared" si="1"/>
        <v>0</v>
      </c>
      <c r="F41" s="138"/>
    </row>
    <row r="42" spans="1:6">
      <c r="A42" s="155" t="s">
        <v>3733</v>
      </c>
      <c r="B42" s="138" t="s">
        <v>3734</v>
      </c>
      <c r="C42" s="136">
        <v>445.05</v>
      </c>
      <c r="D42" s="136">
        <v>445.05</v>
      </c>
      <c r="E42" s="136">
        <f t="shared" si="1"/>
        <v>0</v>
      </c>
      <c r="F42" s="138"/>
    </row>
    <row r="43" spans="1:6">
      <c r="A43" s="155" t="s">
        <v>3735</v>
      </c>
      <c r="B43" s="138" t="s">
        <v>3736</v>
      </c>
      <c r="C43" s="136">
        <v>545.1</v>
      </c>
      <c r="D43" s="136">
        <v>545.1</v>
      </c>
      <c r="E43" s="136">
        <f t="shared" si="1"/>
        <v>0</v>
      </c>
      <c r="F43" s="138"/>
    </row>
    <row r="44" spans="1:6">
      <c r="A44" s="155" t="s">
        <v>3737</v>
      </c>
      <c r="B44" s="138" t="s">
        <v>3738</v>
      </c>
      <c r="C44" s="136">
        <v>1214.4000000000001</v>
      </c>
      <c r="D44" s="136">
        <v>1214.4000000000001</v>
      </c>
      <c r="E44" s="136">
        <f t="shared" si="1"/>
        <v>0</v>
      </c>
      <c r="F44" s="138"/>
    </row>
    <row r="45" spans="1:6">
      <c r="A45" s="155" t="s">
        <v>3739</v>
      </c>
      <c r="B45" s="138" t="s">
        <v>3740</v>
      </c>
      <c r="C45" s="136">
        <v>3385.23</v>
      </c>
      <c r="D45" s="136">
        <v>3385.23</v>
      </c>
      <c r="E45" s="136">
        <f t="shared" si="1"/>
        <v>0</v>
      </c>
      <c r="F45" s="138"/>
    </row>
    <row r="46" spans="1:6">
      <c r="A46" s="155" t="s">
        <v>3741</v>
      </c>
      <c r="B46" s="138" t="s">
        <v>3742</v>
      </c>
      <c r="C46" s="136">
        <v>1449</v>
      </c>
      <c r="D46" s="136">
        <v>1449</v>
      </c>
      <c r="E46" s="136">
        <f t="shared" si="1"/>
        <v>0</v>
      </c>
      <c r="F46" s="138"/>
    </row>
    <row r="47" spans="1:6">
      <c r="A47" s="155" t="s">
        <v>3743</v>
      </c>
      <c r="B47" s="138" t="s">
        <v>3744</v>
      </c>
      <c r="C47" s="136">
        <v>2596.61</v>
      </c>
      <c r="D47" s="136">
        <v>2596.61</v>
      </c>
      <c r="E47" s="136">
        <f t="shared" si="1"/>
        <v>0</v>
      </c>
      <c r="F47" s="138"/>
    </row>
    <row r="48" spans="1:6">
      <c r="A48" s="155" t="s">
        <v>3745</v>
      </c>
      <c r="B48" s="138" t="s">
        <v>3746</v>
      </c>
      <c r="C48" s="136">
        <v>1540.28</v>
      </c>
      <c r="D48" s="136">
        <v>1540.28</v>
      </c>
      <c r="E48" s="136">
        <f t="shared" si="1"/>
        <v>0</v>
      </c>
      <c r="F48" s="138"/>
    </row>
    <row r="49" spans="1:6">
      <c r="A49" s="155" t="s">
        <v>3747</v>
      </c>
      <c r="B49" s="138" t="s">
        <v>3748</v>
      </c>
      <c r="C49" s="136">
        <v>0.6</v>
      </c>
      <c r="D49" s="136">
        <v>0.6</v>
      </c>
      <c r="E49" s="136">
        <f t="shared" si="1"/>
        <v>0</v>
      </c>
      <c r="F49" s="138"/>
    </row>
    <row r="50" spans="1:6">
      <c r="A50" s="155" t="s">
        <v>3749</v>
      </c>
      <c r="B50" s="138" t="s">
        <v>3750</v>
      </c>
      <c r="C50" s="136">
        <v>1495</v>
      </c>
      <c r="D50" s="136">
        <v>1495</v>
      </c>
      <c r="E50" s="136">
        <f t="shared" si="1"/>
        <v>0</v>
      </c>
      <c r="F50" s="138"/>
    </row>
    <row r="51" spans="1:6">
      <c r="A51" s="155" t="s">
        <v>3751</v>
      </c>
      <c r="B51" s="138" t="s">
        <v>3752</v>
      </c>
      <c r="C51" s="136">
        <v>974.05</v>
      </c>
      <c r="D51" s="136">
        <v>974.05</v>
      </c>
      <c r="E51" s="136">
        <f t="shared" si="1"/>
        <v>0</v>
      </c>
      <c r="F51" s="138"/>
    </row>
    <row r="52" spans="1:6">
      <c r="A52" s="155" t="s">
        <v>3753</v>
      </c>
      <c r="B52" s="138" t="s">
        <v>3754</v>
      </c>
      <c r="C52" s="136">
        <v>3905.4</v>
      </c>
      <c r="D52" s="136">
        <v>3905.4</v>
      </c>
      <c r="E52" s="136">
        <f t="shared" si="1"/>
        <v>0</v>
      </c>
      <c r="F52" s="138"/>
    </row>
    <row r="53" spans="1:6">
      <c r="A53" s="155" t="s">
        <v>3755</v>
      </c>
      <c r="B53" s="138" t="s">
        <v>3756</v>
      </c>
      <c r="C53" s="136">
        <v>457.7</v>
      </c>
      <c r="D53" s="136">
        <v>457.7</v>
      </c>
      <c r="E53" s="136">
        <f t="shared" si="1"/>
        <v>0</v>
      </c>
      <c r="F53" s="138"/>
    </row>
    <row r="54" spans="1:6">
      <c r="A54" s="155" t="s">
        <v>3757</v>
      </c>
      <c r="B54" s="138" t="s">
        <v>3758</v>
      </c>
      <c r="C54" s="136">
        <v>802.7</v>
      </c>
      <c r="D54" s="136">
        <v>802.7</v>
      </c>
      <c r="E54" s="136">
        <f t="shared" si="1"/>
        <v>0</v>
      </c>
      <c r="F54" s="138"/>
    </row>
    <row r="55" spans="1:6">
      <c r="A55" s="155" t="s">
        <v>3759</v>
      </c>
      <c r="B55" s="138" t="s">
        <v>3760</v>
      </c>
      <c r="C55" s="136">
        <v>4250.3999999999996</v>
      </c>
      <c r="D55" s="136">
        <v>4250.3999999999996</v>
      </c>
      <c r="E55" s="136">
        <f t="shared" si="1"/>
        <v>0</v>
      </c>
      <c r="F55" s="138"/>
    </row>
    <row r="56" spans="1:6">
      <c r="A56" s="155" t="s">
        <v>3761</v>
      </c>
      <c r="B56" s="138" t="s">
        <v>3762</v>
      </c>
      <c r="C56" s="136">
        <v>2528.85</v>
      </c>
      <c r="D56" s="136">
        <v>2528.85</v>
      </c>
      <c r="E56" s="136">
        <f t="shared" si="1"/>
        <v>0</v>
      </c>
      <c r="F56" s="138"/>
    </row>
    <row r="57" spans="1:6">
      <c r="A57" s="155" t="s">
        <v>3763</v>
      </c>
      <c r="B57" s="138" t="s">
        <v>3764</v>
      </c>
      <c r="C57" s="136">
        <v>150</v>
      </c>
      <c r="D57" s="136">
        <v>150</v>
      </c>
      <c r="E57" s="136">
        <f t="shared" si="1"/>
        <v>0</v>
      </c>
      <c r="F57" s="138"/>
    </row>
    <row r="58" spans="1:6">
      <c r="A58" s="155" t="s">
        <v>3765</v>
      </c>
      <c r="B58" s="138" t="s">
        <v>3766</v>
      </c>
      <c r="C58" s="136">
        <v>471.17</v>
      </c>
      <c r="D58" s="136">
        <v>471.17</v>
      </c>
      <c r="E58" s="136">
        <f t="shared" si="1"/>
        <v>0</v>
      </c>
      <c r="F58" s="138"/>
    </row>
    <row r="59" spans="1:6">
      <c r="A59" s="155" t="s">
        <v>3767</v>
      </c>
      <c r="B59" s="138" t="s">
        <v>3768</v>
      </c>
      <c r="C59" s="136">
        <v>341.12</v>
      </c>
      <c r="D59" s="136">
        <v>341.12</v>
      </c>
      <c r="E59" s="136">
        <f t="shared" si="1"/>
        <v>0</v>
      </c>
      <c r="F59" s="138"/>
    </row>
    <row r="60" spans="1:6">
      <c r="A60" s="155" t="s">
        <v>3769</v>
      </c>
      <c r="B60" s="138" t="s">
        <v>3770</v>
      </c>
      <c r="C60" s="136">
        <v>209.3</v>
      </c>
      <c r="D60" s="136">
        <v>209.3</v>
      </c>
      <c r="E60" s="136">
        <f t="shared" si="1"/>
        <v>0</v>
      </c>
      <c r="F60" s="138"/>
    </row>
    <row r="61" spans="1:6">
      <c r="A61" s="155" t="s">
        <v>3771</v>
      </c>
      <c r="B61" s="138" t="s">
        <v>3772</v>
      </c>
      <c r="C61" s="136">
        <v>345</v>
      </c>
      <c r="D61" s="136">
        <v>345</v>
      </c>
      <c r="E61" s="136">
        <f t="shared" si="1"/>
        <v>0</v>
      </c>
      <c r="F61" s="138"/>
    </row>
    <row r="62" spans="1:6">
      <c r="A62" s="155" t="s">
        <v>3773</v>
      </c>
      <c r="B62" s="138" t="s">
        <v>3774</v>
      </c>
      <c r="C62" s="136">
        <v>1821.6</v>
      </c>
      <c r="D62" s="136">
        <v>1821.6</v>
      </c>
      <c r="E62" s="136">
        <f t="shared" si="1"/>
        <v>0</v>
      </c>
      <c r="F62" s="138"/>
    </row>
    <row r="63" spans="1:6">
      <c r="A63" s="155" t="s">
        <v>3775</v>
      </c>
      <c r="B63" s="138" t="s">
        <v>3776</v>
      </c>
      <c r="C63" s="136">
        <v>593.4</v>
      </c>
      <c r="D63" s="136">
        <v>593.4</v>
      </c>
      <c r="E63" s="136">
        <f t="shared" si="1"/>
        <v>0</v>
      </c>
      <c r="F63" s="138"/>
    </row>
    <row r="64" spans="1:6">
      <c r="A64" s="155" t="s">
        <v>3777</v>
      </c>
      <c r="B64" s="138" t="s">
        <v>3778</v>
      </c>
      <c r="C64" s="136">
        <v>78.180000000000007</v>
      </c>
      <c r="D64" s="136">
        <v>78.180000000000007</v>
      </c>
      <c r="E64" s="136">
        <f t="shared" si="1"/>
        <v>0</v>
      </c>
      <c r="F64" s="138"/>
    </row>
    <row r="65" spans="1:6">
      <c r="A65" s="155" t="s">
        <v>3779</v>
      </c>
      <c r="B65" s="138" t="s">
        <v>3780</v>
      </c>
      <c r="C65" s="136">
        <v>589.61</v>
      </c>
      <c r="D65" s="136">
        <v>589.61</v>
      </c>
      <c r="E65" s="136">
        <f t="shared" si="1"/>
        <v>0</v>
      </c>
      <c r="F65" s="138"/>
    </row>
    <row r="66" spans="1:6">
      <c r="A66" s="155" t="s">
        <v>3781</v>
      </c>
      <c r="B66" s="138" t="s">
        <v>3782</v>
      </c>
      <c r="C66" s="136">
        <v>412.71</v>
      </c>
      <c r="D66" s="136">
        <v>412.71</v>
      </c>
      <c r="E66" s="136">
        <f t="shared" si="1"/>
        <v>0</v>
      </c>
      <c r="F66" s="138"/>
    </row>
    <row r="67" spans="1:6">
      <c r="A67" s="155" t="s">
        <v>3783</v>
      </c>
      <c r="B67" s="138" t="s">
        <v>3784</v>
      </c>
      <c r="C67" s="136">
        <v>299</v>
      </c>
      <c r="D67" s="136">
        <v>299</v>
      </c>
      <c r="E67" s="136">
        <f t="shared" si="1"/>
        <v>0</v>
      </c>
      <c r="F67" s="138"/>
    </row>
    <row r="68" spans="1:6">
      <c r="A68" s="155" t="s">
        <v>3785</v>
      </c>
      <c r="B68" s="138" t="s">
        <v>3786</v>
      </c>
      <c r="C68" s="136">
        <v>747.01</v>
      </c>
      <c r="D68" s="136">
        <v>747.01</v>
      </c>
      <c r="E68" s="136">
        <f t="shared" si="1"/>
        <v>0</v>
      </c>
      <c r="F68" s="138"/>
    </row>
    <row r="69" spans="1:6">
      <c r="A69" s="155" t="s">
        <v>3787</v>
      </c>
      <c r="B69" s="138" t="s">
        <v>3788</v>
      </c>
      <c r="C69" s="136">
        <v>169</v>
      </c>
      <c r="D69" s="136">
        <v>169</v>
      </c>
      <c r="E69" s="136">
        <f t="shared" si="1"/>
        <v>0</v>
      </c>
      <c r="F69" s="138"/>
    </row>
    <row r="70" spans="1:6">
      <c r="A70" s="155" t="s">
        <v>3789</v>
      </c>
      <c r="B70" s="138" t="s">
        <v>3790</v>
      </c>
      <c r="C70" s="136">
        <v>1072.95</v>
      </c>
      <c r="D70" s="136">
        <v>1072.95</v>
      </c>
      <c r="E70" s="136">
        <f t="shared" si="1"/>
        <v>0</v>
      </c>
      <c r="F70" s="138"/>
    </row>
    <row r="71" spans="1:6">
      <c r="A71" s="155" t="s">
        <v>3791</v>
      </c>
      <c r="B71" s="138" t="s">
        <v>3792</v>
      </c>
      <c r="C71" s="136">
        <v>2490</v>
      </c>
      <c r="D71" s="136">
        <v>2490</v>
      </c>
      <c r="E71" s="136">
        <f t="shared" si="1"/>
        <v>0</v>
      </c>
      <c r="F71" s="138"/>
    </row>
    <row r="72" spans="1:6">
      <c r="A72" s="155" t="s">
        <v>3793</v>
      </c>
      <c r="B72" s="138" t="s">
        <v>3794</v>
      </c>
      <c r="C72" s="136">
        <v>2300</v>
      </c>
      <c r="D72" s="136">
        <v>2300</v>
      </c>
      <c r="E72" s="136">
        <f t="shared" si="1"/>
        <v>0</v>
      </c>
      <c r="F72" s="138"/>
    </row>
    <row r="73" spans="1:6">
      <c r="A73" s="155" t="s">
        <v>3795</v>
      </c>
      <c r="B73" s="138" t="s">
        <v>3796</v>
      </c>
      <c r="C73" s="136">
        <v>23000</v>
      </c>
      <c r="D73" s="136">
        <v>23000</v>
      </c>
      <c r="E73" s="136">
        <f t="shared" si="1"/>
        <v>0</v>
      </c>
      <c r="F73" s="138"/>
    </row>
    <row r="74" spans="1:6">
      <c r="A74" s="155" t="s">
        <v>3797</v>
      </c>
      <c r="B74" s="138" t="s">
        <v>3798</v>
      </c>
      <c r="C74" s="136">
        <v>1376.55</v>
      </c>
      <c r="D74" s="136">
        <v>1376.55</v>
      </c>
      <c r="E74" s="136">
        <f t="shared" si="1"/>
        <v>0</v>
      </c>
      <c r="F74" s="138"/>
    </row>
    <row r="75" spans="1:6">
      <c r="A75" s="155" t="s">
        <v>3799</v>
      </c>
      <c r="B75" s="138" t="s">
        <v>3800</v>
      </c>
      <c r="C75" s="136">
        <v>1414.5</v>
      </c>
      <c r="D75" s="136">
        <v>1414.5</v>
      </c>
      <c r="E75" s="136">
        <f t="shared" si="1"/>
        <v>0</v>
      </c>
      <c r="F75" s="138"/>
    </row>
    <row r="76" spans="1:6">
      <c r="A76" s="155" t="s">
        <v>3801</v>
      </c>
      <c r="B76" s="138" t="s">
        <v>3802</v>
      </c>
      <c r="C76" s="136">
        <v>1491.55</v>
      </c>
      <c r="D76" s="136">
        <v>1491.55</v>
      </c>
      <c r="E76" s="136">
        <f t="shared" si="1"/>
        <v>0</v>
      </c>
      <c r="F76" s="138"/>
    </row>
    <row r="77" spans="1:6">
      <c r="A77" s="155" t="s">
        <v>3803</v>
      </c>
      <c r="B77" s="138" t="s">
        <v>3804</v>
      </c>
      <c r="C77" s="136">
        <v>1953.4</v>
      </c>
      <c r="D77" s="136">
        <v>1953.4</v>
      </c>
      <c r="E77" s="136">
        <f t="shared" si="1"/>
        <v>0</v>
      </c>
      <c r="F77" s="138"/>
    </row>
    <row r="78" spans="1:6">
      <c r="A78" s="155" t="s">
        <v>3805</v>
      </c>
      <c r="B78" s="138" t="s">
        <v>3806</v>
      </c>
      <c r="C78" s="136">
        <v>2520.8000000000002</v>
      </c>
      <c r="D78" s="136">
        <v>2520.8000000000002</v>
      </c>
      <c r="E78" s="136">
        <f t="shared" si="1"/>
        <v>0</v>
      </c>
      <c r="F78" s="138"/>
    </row>
    <row r="79" spans="1:6">
      <c r="A79" s="155" t="s">
        <v>3807</v>
      </c>
      <c r="B79" s="138" t="s">
        <v>3808</v>
      </c>
      <c r="C79" s="136">
        <v>3999</v>
      </c>
      <c r="D79" s="136">
        <v>3999</v>
      </c>
      <c r="E79" s="136">
        <f t="shared" si="1"/>
        <v>0</v>
      </c>
      <c r="F79" s="138"/>
    </row>
    <row r="80" spans="1:6">
      <c r="A80" s="155" t="s">
        <v>3809</v>
      </c>
      <c r="B80" s="138" t="s">
        <v>3810</v>
      </c>
      <c r="C80" s="136">
        <v>4625</v>
      </c>
      <c r="D80" s="136">
        <v>4625</v>
      </c>
      <c r="E80" s="136">
        <f t="shared" si="1"/>
        <v>0</v>
      </c>
      <c r="F80" s="138"/>
    </row>
    <row r="81" spans="1:6">
      <c r="A81" s="155" t="s">
        <v>3811</v>
      </c>
      <c r="B81" s="138" t="s">
        <v>3812</v>
      </c>
      <c r="C81" s="136">
        <v>5545</v>
      </c>
      <c r="D81" s="136">
        <v>5545</v>
      </c>
      <c r="E81" s="136">
        <f t="shared" si="1"/>
        <v>0</v>
      </c>
      <c r="F81" s="138"/>
    </row>
    <row r="82" spans="1:6">
      <c r="A82" s="155" t="s">
        <v>3813</v>
      </c>
      <c r="B82" s="138" t="s">
        <v>3814</v>
      </c>
      <c r="C82" s="136">
        <v>8639.9500000000007</v>
      </c>
      <c r="D82" s="136">
        <v>8639.9500000000007</v>
      </c>
      <c r="E82" s="136">
        <f t="shared" si="1"/>
        <v>0</v>
      </c>
      <c r="F82" s="138"/>
    </row>
    <row r="83" spans="1:6">
      <c r="A83" s="155" t="s">
        <v>3815</v>
      </c>
      <c r="B83" s="138" t="s">
        <v>3816</v>
      </c>
      <c r="C83" s="136">
        <v>695</v>
      </c>
      <c r="D83" s="136">
        <v>695</v>
      </c>
      <c r="E83" s="136">
        <f t="shared" si="1"/>
        <v>0</v>
      </c>
      <c r="F83" s="138"/>
    </row>
    <row r="84" spans="1:6">
      <c r="A84" s="155" t="s">
        <v>3817</v>
      </c>
      <c r="B84" s="138" t="s">
        <v>3818</v>
      </c>
      <c r="C84" s="136">
        <v>920</v>
      </c>
      <c r="D84" s="136">
        <v>920</v>
      </c>
      <c r="E84" s="136">
        <f t="shared" si="1"/>
        <v>0</v>
      </c>
      <c r="F84" s="138"/>
    </row>
    <row r="85" spans="1:6">
      <c r="A85" s="155" t="s">
        <v>3819</v>
      </c>
      <c r="B85" s="138" t="s">
        <v>3820</v>
      </c>
      <c r="C85" s="136">
        <v>16215</v>
      </c>
      <c r="D85" s="136">
        <v>16215</v>
      </c>
      <c r="E85" s="136">
        <f t="shared" si="1"/>
        <v>0</v>
      </c>
      <c r="F85" s="138"/>
    </row>
    <row r="86" spans="1:6">
      <c r="A86" s="155" t="s">
        <v>3821</v>
      </c>
      <c r="B86" s="138" t="s">
        <v>3822</v>
      </c>
      <c r="C86" s="136">
        <v>350</v>
      </c>
      <c r="D86" s="136">
        <v>350</v>
      </c>
      <c r="E86" s="136">
        <f t="shared" si="1"/>
        <v>0</v>
      </c>
      <c r="F86" s="138"/>
    </row>
    <row r="87" spans="1:6">
      <c r="A87" s="155" t="s">
        <v>3823</v>
      </c>
      <c r="B87" s="138" t="s">
        <v>3824</v>
      </c>
      <c r="C87" s="136">
        <v>287.5</v>
      </c>
      <c r="D87" s="136">
        <v>287.5</v>
      </c>
      <c r="E87" s="136">
        <f t="shared" ref="E87:E150" si="2">+D87-C87</f>
        <v>0</v>
      </c>
      <c r="F87" s="138"/>
    </row>
    <row r="88" spans="1:6">
      <c r="A88" s="155" t="s">
        <v>3825</v>
      </c>
      <c r="B88" s="138" t="s">
        <v>3826</v>
      </c>
      <c r="C88" s="136">
        <v>609.5</v>
      </c>
      <c r="D88" s="136">
        <v>609.5</v>
      </c>
      <c r="E88" s="136">
        <f t="shared" si="2"/>
        <v>0</v>
      </c>
      <c r="F88" s="138"/>
    </row>
    <row r="89" spans="1:6">
      <c r="A89" s="155" t="s">
        <v>3827</v>
      </c>
      <c r="B89" s="138" t="s">
        <v>3828</v>
      </c>
      <c r="C89" s="136">
        <v>5179</v>
      </c>
      <c r="D89" s="136">
        <v>5179</v>
      </c>
      <c r="E89" s="136">
        <f t="shared" si="2"/>
        <v>0</v>
      </c>
      <c r="F89" s="138"/>
    </row>
    <row r="90" spans="1:6">
      <c r="A90" s="155" t="s">
        <v>3829</v>
      </c>
      <c r="B90" s="138" t="s">
        <v>3830</v>
      </c>
      <c r="C90" s="136">
        <v>8399</v>
      </c>
      <c r="D90" s="136">
        <v>8399</v>
      </c>
      <c r="E90" s="136">
        <f t="shared" si="2"/>
        <v>0</v>
      </c>
      <c r="F90" s="138"/>
    </row>
    <row r="91" spans="1:6">
      <c r="A91" s="155" t="s">
        <v>3831</v>
      </c>
      <c r="B91" s="138" t="s">
        <v>3832</v>
      </c>
      <c r="C91" s="136">
        <v>1216.7</v>
      </c>
      <c r="D91" s="136">
        <v>1216.7</v>
      </c>
      <c r="E91" s="136">
        <f t="shared" si="2"/>
        <v>0</v>
      </c>
      <c r="F91" s="138"/>
    </row>
    <row r="92" spans="1:6">
      <c r="A92" s="155" t="s">
        <v>3833</v>
      </c>
      <c r="B92" s="138" t="s">
        <v>3834</v>
      </c>
      <c r="C92" s="136">
        <v>832.14</v>
      </c>
      <c r="D92" s="136">
        <v>832.14</v>
      </c>
      <c r="E92" s="136">
        <f t="shared" si="2"/>
        <v>0</v>
      </c>
      <c r="F92" s="138"/>
    </row>
    <row r="93" spans="1:6">
      <c r="A93" s="155" t="s">
        <v>3835</v>
      </c>
      <c r="B93" s="138" t="s">
        <v>3836</v>
      </c>
      <c r="C93" s="136">
        <v>13090.24</v>
      </c>
      <c r="D93" s="136">
        <v>13090.24</v>
      </c>
      <c r="E93" s="136">
        <f t="shared" si="2"/>
        <v>0</v>
      </c>
      <c r="F93" s="138"/>
    </row>
    <row r="94" spans="1:6">
      <c r="A94" s="155" t="s">
        <v>3837</v>
      </c>
      <c r="B94" s="138" t="s">
        <v>3838</v>
      </c>
      <c r="C94" s="136">
        <v>2000.51</v>
      </c>
      <c r="D94" s="136">
        <v>2000.51</v>
      </c>
      <c r="E94" s="136">
        <f t="shared" si="2"/>
        <v>0</v>
      </c>
      <c r="F94" s="138"/>
    </row>
    <row r="95" spans="1:6">
      <c r="A95" s="155" t="s">
        <v>3839</v>
      </c>
      <c r="B95" s="138" t="s">
        <v>3840</v>
      </c>
      <c r="C95" s="136">
        <v>616.03</v>
      </c>
      <c r="D95" s="136">
        <v>616.03</v>
      </c>
      <c r="E95" s="136">
        <f t="shared" si="2"/>
        <v>0</v>
      </c>
      <c r="F95" s="138"/>
    </row>
    <row r="96" spans="1:6">
      <c r="A96" s="155" t="s">
        <v>3841</v>
      </c>
      <c r="B96" s="138" t="s">
        <v>3842</v>
      </c>
      <c r="C96" s="136">
        <v>1050</v>
      </c>
      <c r="D96" s="136">
        <v>1050</v>
      </c>
      <c r="E96" s="136">
        <f t="shared" si="2"/>
        <v>0</v>
      </c>
      <c r="F96" s="138"/>
    </row>
    <row r="97" spans="1:6">
      <c r="A97" s="155" t="s">
        <v>3843</v>
      </c>
      <c r="B97" s="138" t="s">
        <v>3844</v>
      </c>
      <c r="C97" s="136">
        <v>4736.16</v>
      </c>
      <c r="D97" s="136">
        <v>4736.16</v>
      </c>
      <c r="E97" s="136">
        <f t="shared" si="2"/>
        <v>0</v>
      </c>
      <c r="F97" s="138"/>
    </row>
    <row r="98" spans="1:6">
      <c r="A98" s="155" t="s">
        <v>3845</v>
      </c>
      <c r="B98" s="138" t="s">
        <v>3846</v>
      </c>
      <c r="C98" s="136">
        <v>269</v>
      </c>
      <c r="D98" s="136">
        <v>269</v>
      </c>
      <c r="E98" s="136">
        <f t="shared" si="2"/>
        <v>0</v>
      </c>
      <c r="F98" s="138"/>
    </row>
    <row r="99" spans="1:6">
      <c r="A99" s="155" t="s">
        <v>3847</v>
      </c>
      <c r="B99" s="138" t="s">
        <v>3848</v>
      </c>
      <c r="C99" s="136">
        <v>399</v>
      </c>
      <c r="D99" s="136">
        <v>399</v>
      </c>
      <c r="E99" s="136">
        <f t="shared" si="2"/>
        <v>0</v>
      </c>
      <c r="F99" s="138"/>
    </row>
    <row r="100" spans="1:6">
      <c r="A100" s="155" t="s">
        <v>3849</v>
      </c>
      <c r="B100" s="138" t="s">
        <v>3850</v>
      </c>
      <c r="C100" s="136">
        <v>402.5</v>
      </c>
      <c r="D100" s="136">
        <v>402.5</v>
      </c>
      <c r="E100" s="136">
        <f t="shared" si="2"/>
        <v>0</v>
      </c>
      <c r="F100" s="138"/>
    </row>
    <row r="101" spans="1:6">
      <c r="A101" s="155" t="s">
        <v>3851</v>
      </c>
      <c r="B101" s="138" t="s">
        <v>3852</v>
      </c>
      <c r="C101" s="136">
        <v>7960.99</v>
      </c>
      <c r="D101" s="136">
        <v>7960.99</v>
      </c>
      <c r="E101" s="136">
        <f t="shared" si="2"/>
        <v>0</v>
      </c>
      <c r="F101" s="138"/>
    </row>
    <row r="102" spans="1:6">
      <c r="A102" s="155" t="s">
        <v>3853</v>
      </c>
      <c r="B102" s="138" t="s">
        <v>3854</v>
      </c>
      <c r="C102" s="136">
        <v>1196</v>
      </c>
      <c r="D102" s="136">
        <v>1196</v>
      </c>
      <c r="E102" s="136">
        <f t="shared" si="2"/>
        <v>0</v>
      </c>
      <c r="F102" s="138"/>
    </row>
    <row r="103" spans="1:6">
      <c r="A103" s="155" t="s">
        <v>3855</v>
      </c>
      <c r="B103" s="138" t="s">
        <v>3856</v>
      </c>
      <c r="C103" s="136">
        <v>0.12</v>
      </c>
      <c r="D103" s="136">
        <v>0.12</v>
      </c>
      <c r="E103" s="136">
        <f t="shared" si="2"/>
        <v>0</v>
      </c>
      <c r="F103" s="138"/>
    </row>
    <row r="104" spans="1:6">
      <c r="A104" s="155" t="s">
        <v>3857</v>
      </c>
      <c r="B104" s="138" t="s">
        <v>3858</v>
      </c>
      <c r="C104" s="136">
        <v>7187.5</v>
      </c>
      <c r="D104" s="136">
        <v>7187.5</v>
      </c>
      <c r="E104" s="136">
        <f t="shared" si="2"/>
        <v>0</v>
      </c>
      <c r="F104" s="138"/>
    </row>
    <row r="105" spans="1:6">
      <c r="A105" s="155" t="s">
        <v>3859</v>
      </c>
      <c r="B105" s="138" t="s">
        <v>3860</v>
      </c>
      <c r="C105" s="136">
        <v>6325</v>
      </c>
      <c r="D105" s="136">
        <v>6325</v>
      </c>
      <c r="E105" s="136">
        <f t="shared" si="2"/>
        <v>0</v>
      </c>
      <c r="F105" s="138"/>
    </row>
    <row r="106" spans="1:6">
      <c r="A106" s="155" t="s">
        <v>3861</v>
      </c>
      <c r="B106" s="138" t="s">
        <v>3862</v>
      </c>
      <c r="C106" s="136">
        <v>5738.5</v>
      </c>
      <c r="D106" s="136">
        <v>5738.5</v>
      </c>
      <c r="E106" s="136">
        <f t="shared" si="2"/>
        <v>0</v>
      </c>
      <c r="F106" s="138"/>
    </row>
    <row r="107" spans="1:6">
      <c r="A107" s="155" t="s">
        <v>3863</v>
      </c>
      <c r="B107" s="138" t="s">
        <v>3864</v>
      </c>
      <c r="C107" s="136">
        <v>8125.06</v>
      </c>
      <c r="D107" s="136">
        <v>8125.06</v>
      </c>
      <c r="E107" s="136">
        <f t="shared" si="2"/>
        <v>0</v>
      </c>
      <c r="F107" s="138"/>
    </row>
    <row r="108" spans="1:6">
      <c r="A108" s="155" t="s">
        <v>3865</v>
      </c>
      <c r="B108" s="138" t="s">
        <v>3866</v>
      </c>
      <c r="C108" s="136">
        <v>1300.1199999999999</v>
      </c>
      <c r="D108" s="136">
        <v>1300.1199999999999</v>
      </c>
      <c r="E108" s="136">
        <f t="shared" si="2"/>
        <v>0</v>
      </c>
      <c r="F108" s="138"/>
    </row>
    <row r="109" spans="1:6">
      <c r="A109" s="155" t="s">
        <v>3867</v>
      </c>
      <c r="B109" s="138" t="s">
        <v>3868</v>
      </c>
      <c r="C109" s="136">
        <v>650.05999999999995</v>
      </c>
      <c r="D109" s="136">
        <v>650.05999999999995</v>
      </c>
      <c r="E109" s="136">
        <f t="shared" si="2"/>
        <v>0</v>
      </c>
      <c r="F109" s="138"/>
    </row>
    <row r="110" spans="1:6">
      <c r="A110" s="155" t="s">
        <v>3869</v>
      </c>
      <c r="B110" s="138" t="s">
        <v>3870</v>
      </c>
      <c r="C110" s="136">
        <v>2195.88</v>
      </c>
      <c r="D110" s="136">
        <v>2195.88</v>
      </c>
      <c r="E110" s="136">
        <f t="shared" si="2"/>
        <v>0</v>
      </c>
      <c r="F110" s="138"/>
    </row>
    <row r="111" spans="1:6">
      <c r="A111" s="155" t="s">
        <v>3871</v>
      </c>
      <c r="B111" s="138" t="s">
        <v>3872</v>
      </c>
      <c r="C111" s="136">
        <v>4010.86</v>
      </c>
      <c r="D111" s="136">
        <v>4010.86</v>
      </c>
      <c r="E111" s="136">
        <f t="shared" si="2"/>
        <v>0</v>
      </c>
      <c r="F111" s="138"/>
    </row>
    <row r="112" spans="1:6">
      <c r="A112" s="155" t="s">
        <v>3873</v>
      </c>
      <c r="B112" s="138" t="s">
        <v>3874</v>
      </c>
      <c r="C112" s="136">
        <v>4015.99</v>
      </c>
      <c r="D112" s="136">
        <v>4015.99</v>
      </c>
      <c r="E112" s="136">
        <f t="shared" si="2"/>
        <v>0</v>
      </c>
      <c r="F112" s="138"/>
    </row>
    <row r="113" spans="1:6">
      <c r="A113" s="155" t="s">
        <v>3875</v>
      </c>
      <c r="B113" s="138" t="s">
        <v>3876</v>
      </c>
      <c r="C113" s="136">
        <v>398.99</v>
      </c>
      <c r="D113" s="136">
        <v>398.99</v>
      </c>
      <c r="E113" s="136">
        <f t="shared" si="2"/>
        <v>0</v>
      </c>
      <c r="F113" s="138"/>
    </row>
    <row r="114" spans="1:6">
      <c r="A114" s="155" t="s">
        <v>3877</v>
      </c>
      <c r="B114" s="138" t="s">
        <v>3878</v>
      </c>
      <c r="C114" s="136">
        <v>5939.99</v>
      </c>
      <c r="D114" s="136">
        <v>5939.99</v>
      </c>
      <c r="E114" s="136">
        <f t="shared" si="2"/>
        <v>0</v>
      </c>
      <c r="F114" s="138"/>
    </row>
    <row r="115" spans="1:6">
      <c r="A115" s="155" t="s">
        <v>3879</v>
      </c>
      <c r="B115" s="138" t="s">
        <v>3880</v>
      </c>
      <c r="C115" s="136">
        <v>2695.84</v>
      </c>
      <c r="D115" s="136">
        <v>2695.84</v>
      </c>
      <c r="E115" s="136">
        <f t="shared" si="2"/>
        <v>0</v>
      </c>
      <c r="F115" s="138"/>
    </row>
    <row r="116" spans="1:6">
      <c r="A116" s="155" t="s">
        <v>3881</v>
      </c>
      <c r="B116" s="138" t="s">
        <v>3882</v>
      </c>
      <c r="C116" s="136">
        <v>1653.81</v>
      </c>
      <c r="D116" s="136">
        <v>1653.81</v>
      </c>
      <c r="E116" s="136">
        <f t="shared" si="2"/>
        <v>0</v>
      </c>
      <c r="F116" s="138"/>
    </row>
    <row r="117" spans="1:6">
      <c r="A117" s="155" t="s">
        <v>3883</v>
      </c>
      <c r="B117" s="138" t="s">
        <v>3884</v>
      </c>
      <c r="C117" s="136">
        <v>10942.81</v>
      </c>
      <c r="D117" s="136">
        <v>10942.81</v>
      </c>
      <c r="E117" s="136">
        <f t="shared" si="2"/>
        <v>0</v>
      </c>
      <c r="F117" s="138"/>
    </row>
    <row r="118" spans="1:6">
      <c r="A118" s="155" t="s">
        <v>3885</v>
      </c>
      <c r="B118" s="138" t="s">
        <v>3886</v>
      </c>
      <c r="C118" s="136">
        <v>7998</v>
      </c>
      <c r="D118" s="136">
        <v>7998</v>
      </c>
      <c r="E118" s="136">
        <f t="shared" si="2"/>
        <v>0</v>
      </c>
      <c r="F118" s="138"/>
    </row>
    <row r="119" spans="1:6">
      <c r="A119" s="155" t="s">
        <v>3887</v>
      </c>
      <c r="B119" s="138" t="s">
        <v>3888</v>
      </c>
      <c r="C119" s="136">
        <v>10440</v>
      </c>
      <c r="D119" s="136">
        <v>10440</v>
      </c>
      <c r="E119" s="136">
        <f t="shared" si="2"/>
        <v>0</v>
      </c>
      <c r="F119" s="138"/>
    </row>
    <row r="120" spans="1:6">
      <c r="A120" s="155" t="s">
        <v>3889</v>
      </c>
      <c r="B120" s="138" t="s">
        <v>3890</v>
      </c>
      <c r="C120" s="136">
        <v>10440</v>
      </c>
      <c r="D120" s="136">
        <v>10440</v>
      </c>
      <c r="E120" s="136">
        <f t="shared" si="2"/>
        <v>0</v>
      </c>
      <c r="F120" s="138"/>
    </row>
    <row r="121" spans="1:6">
      <c r="A121" s="155" t="s">
        <v>3891</v>
      </c>
      <c r="B121" s="138" t="s">
        <v>3892</v>
      </c>
      <c r="C121" s="136">
        <v>3468.4</v>
      </c>
      <c r="D121" s="136">
        <v>3468.4</v>
      </c>
      <c r="E121" s="136">
        <f t="shared" si="2"/>
        <v>0</v>
      </c>
      <c r="F121" s="138"/>
    </row>
    <row r="122" spans="1:6">
      <c r="A122" s="155" t="s">
        <v>3893</v>
      </c>
      <c r="B122" s="138" t="s">
        <v>3894</v>
      </c>
      <c r="C122" s="136">
        <v>899.99</v>
      </c>
      <c r="D122" s="136">
        <v>899.99</v>
      </c>
      <c r="E122" s="136">
        <f t="shared" si="2"/>
        <v>0</v>
      </c>
      <c r="F122" s="138"/>
    </row>
    <row r="123" spans="1:6">
      <c r="A123" s="155" t="s">
        <v>3895</v>
      </c>
      <c r="B123" s="138" t="s">
        <v>3896</v>
      </c>
      <c r="C123" s="136">
        <v>899.99</v>
      </c>
      <c r="D123" s="136">
        <v>899.99</v>
      </c>
      <c r="E123" s="136">
        <f t="shared" si="2"/>
        <v>0</v>
      </c>
      <c r="F123" s="138"/>
    </row>
    <row r="124" spans="1:6">
      <c r="A124" s="155" t="s">
        <v>3897</v>
      </c>
      <c r="B124" s="138" t="s">
        <v>3898</v>
      </c>
      <c r="C124" s="136">
        <v>900</v>
      </c>
      <c r="D124" s="136">
        <v>900</v>
      </c>
      <c r="E124" s="136">
        <f t="shared" si="2"/>
        <v>0</v>
      </c>
      <c r="F124" s="138"/>
    </row>
    <row r="125" spans="1:6">
      <c r="A125" s="155" t="s">
        <v>3899</v>
      </c>
      <c r="B125" s="138" t="s">
        <v>3900</v>
      </c>
      <c r="C125" s="136">
        <v>900</v>
      </c>
      <c r="D125" s="136">
        <v>900</v>
      </c>
      <c r="E125" s="136">
        <f t="shared" si="2"/>
        <v>0</v>
      </c>
      <c r="F125" s="138"/>
    </row>
    <row r="126" spans="1:6">
      <c r="A126" s="155" t="s">
        <v>3901</v>
      </c>
      <c r="B126" s="138" t="s">
        <v>3900</v>
      </c>
      <c r="C126" s="136">
        <v>900</v>
      </c>
      <c r="D126" s="136">
        <v>900</v>
      </c>
      <c r="E126" s="136">
        <f t="shared" si="2"/>
        <v>0</v>
      </c>
      <c r="F126" s="138"/>
    </row>
    <row r="127" spans="1:6">
      <c r="A127" s="155" t="s">
        <v>3902</v>
      </c>
      <c r="B127" s="138" t="s">
        <v>3900</v>
      </c>
      <c r="C127" s="136">
        <v>900</v>
      </c>
      <c r="D127" s="136">
        <v>900</v>
      </c>
      <c r="E127" s="136">
        <f t="shared" si="2"/>
        <v>0</v>
      </c>
      <c r="F127" s="138"/>
    </row>
    <row r="128" spans="1:6">
      <c r="A128" s="155" t="s">
        <v>3903</v>
      </c>
      <c r="B128" s="138" t="s">
        <v>3900</v>
      </c>
      <c r="C128" s="136">
        <v>900</v>
      </c>
      <c r="D128" s="136">
        <v>900</v>
      </c>
      <c r="E128" s="136">
        <f t="shared" si="2"/>
        <v>0</v>
      </c>
      <c r="F128" s="138"/>
    </row>
    <row r="129" spans="1:6">
      <c r="A129" s="155" t="s">
        <v>3904</v>
      </c>
      <c r="B129" s="138" t="s">
        <v>3900</v>
      </c>
      <c r="C129" s="136">
        <v>900</v>
      </c>
      <c r="D129" s="136">
        <v>900</v>
      </c>
      <c r="E129" s="136">
        <f t="shared" si="2"/>
        <v>0</v>
      </c>
      <c r="F129" s="138"/>
    </row>
    <row r="130" spans="1:6">
      <c r="A130" s="155" t="s">
        <v>3905</v>
      </c>
      <c r="B130" s="138" t="s">
        <v>3900</v>
      </c>
      <c r="C130" s="136">
        <v>900</v>
      </c>
      <c r="D130" s="136">
        <v>900</v>
      </c>
      <c r="E130" s="136">
        <f t="shared" si="2"/>
        <v>0</v>
      </c>
      <c r="F130" s="138"/>
    </row>
    <row r="131" spans="1:6">
      <c r="A131" s="155" t="s">
        <v>3906</v>
      </c>
      <c r="B131" s="138" t="s">
        <v>3900</v>
      </c>
      <c r="C131" s="136">
        <v>900</v>
      </c>
      <c r="D131" s="136">
        <v>900</v>
      </c>
      <c r="E131" s="136">
        <f t="shared" si="2"/>
        <v>0</v>
      </c>
      <c r="F131" s="138"/>
    </row>
    <row r="132" spans="1:6">
      <c r="A132" s="155" t="s">
        <v>3907</v>
      </c>
      <c r="B132" s="138" t="s">
        <v>3908</v>
      </c>
      <c r="C132" s="136">
        <v>1042.8399999999999</v>
      </c>
      <c r="D132" s="136">
        <v>1042.8399999999999</v>
      </c>
      <c r="E132" s="136">
        <f t="shared" si="2"/>
        <v>0</v>
      </c>
      <c r="F132" s="138"/>
    </row>
    <row r="133" spans="1:6">
      <c r="A133" s="155" t="s">
        <v>3909</v>
      </c>
      <c r="B133" s="138" t="s">
        <v>3910</v>
      </c>
      <c r="C133" s="136">
        <v>6960</v>
      </c>
      <c r="D133" s="136">
        <v>6960</v>
      </c>
      <c r="E133" s="136">
        <f t="shared" si="2"/>
        <v>0</v>
      </c>
      <c r="F133" s="138"/>
    </row>
    <row r="134" spans="1:6">
      <c r="A134" s="155" t="s">
        <v>3911</v>
      </c>
      <c r="B134" s="138" t="s">
        <v>3912</v>
      </c>
      <c r="C134" s="136">
        <v>754.79</v>
      </c>
      <c r="D134" s="136">
        <v>754.79</v>
      </c>
      <c r="E134" s="136">
        <f t="shared" si="2"/>
        <v>0</v>
      </c>
      <c r="F134" s="138"/>
    </row>
    <row r="135" spans="1:6">
      <c r="A135" s="155" t="s">
        <v>3913</v>
      </c>
      <c r="B135" s="138" t="s">
        <v>3914</v>
      </c>
      <c r="C135" s="136">
        <v>559</v>
      </c>
      <c r="D135" s="136">
        <v>559</v>
      </c>
      <c r="E135" s="136">
        <f t="shared" si="2"/>
        <v>0</v>
      </c>
      <c r="F135" s="138"/>
    </row>
    <row r="136" spans="1:6">
      <c r="A136" s="155" t="s">
        <v>3915</v>
      </c>
      <c r="B136" s="138" t="s">
        <v>3916</v>
      </c>
      <c r="C136" s="136">
        <v>2599</v>
      </c>
      <c r="D136" s="136">
        <v>2599</v>
      </c>
      <c r="E136" s="136">
        <f t="shared" si="2"/>
        <v>0</v>
      </c>
      <c r="F136" s="138"/>
    </row>
    <row r="137" spans="1:6">
      <c r="A137" s="155" t="s">
        <v>3917</v>
      </c>
      <c r="B137" s="138" t="s">
        <v>3918</v>
      </c>
      <c r="C137" s="136">
        <v>6197.99</v>
      </c>
      <c r="D137" s="136">
        <v>6197.99</v>
      </c>
      <c r="E137" s="136">
        <f t="shared" si="2"/>
        <v>0</v>
      </c>
      <c r="F137" s="138"/>
    </row>
    <row r="138" spans="1:6">
      <c r="A138" s="155" t="s">
        <v>3919</v>
      </c>
      <c r="B138" s="138" t="s">
        <v>3920</v>
      </c>
      <c r="C138" s="136">
        <v>497.99</v>
      </c>
      <c r="D138" s="136">
        <v>497.99</v>
      </c>
      <c r="E138" s="136">
        <f t="shared" si="2"/>
        <v>0</v>
      </c>
      <c r="F138" s="138"/>
    </row>
    <row r="139" spans="1:6">
      <c r="A139" s="155" t="s">
        <v>3921</v>
      </c>
      <c r="B139" s="138" t="s">
        <v>3920</v>
      </c>
      <c r="C139" s="136">
        <v>497.99</v>
      </c>
      <c r="D139" s="136">
        <v>497.99</v>
      </c>
      <c r="E139" s="136">
        <f t="shared" si="2"/>
        <v>0</v>
      </c>
      <c r="F139" s="138"/>
    </row>
    <row r="140" spans="1:6">
      <c r="A140" s="155" t="s">
        <v>3922</v>
      </c>
      <c r="B140" s="138" t="s">
        <v>3923</v>
      </c>
      <c r="C140" s="136">
        <v>1250</v>
      </c>
      <c r="D140" s="136">
        <v>1250</v>
      </c>
      <c r="E140" s="136">
        <f t="shared" si="2"/>
        <v>0</v>
      </c>
      <c r="F140" s="138"/>
    </row>
    <row r="141" spans="1:6">
      <c r="A141" s="155" t="s">
        <v>3924</v>
      </c>
      <c r="B141" s="138" t="s">
        <v>3925</v>
      </c>
      <c r="C141" s="136">
        <v>1700</v>
      </c>
      <c r="D141" s="136">
        <v>1700</v>
      </c>
      <c r="E141" s="136">
        <f t="shared" si="2"/>
        <v>0</v>
      </c>
      <c r="F141" s="138"/>
    </row>
    <row r="142" spans="1:6">
      <c r="A142" s="155" t="s">
        <v>3926</v>
      </c>
      <c r="B142" s="138" t="s">
        <v>3927</v>
      </c>
      <c r="C142" s="136">
        <v>6800</v>
      </c>
      <c r="D142" s="136">
        <v>6800</v>
      </c>
      <c r="E142" s="136">
        <f t="shared" si="2"/>
        <v>0</v>
      </c>
      <c r="F142" s="138"/>
    </row>
    <row r="143" spans="1:6">
      <c r="A143" s="155" t="s">
        <v>3928</v>
      </c>
      <c r="B143" s="138" t="s">
        <v>3929</v>
      </c>
      <c r="C143" s="136">
        <v>1271.28</v>
      </c>
      <c r="D143" s="136">
        <v>1271.28</v>
      </c>
      <c r="E143" s="136">
        <f t="shared" si="2"/>
        <v>0</v>
      </c>
      <c r="F143" s="138"/>
    </row>
    <row r="144" spans="1:6">
      <c r="A144" s="155" t="s">
        <v>3930</v>
      </c>
      <c r="B144" s="138" t="s">
        <v>3931</v>
      </c>
      <c r="C144" s="136">
        <v>1271.28</v>
      </c>
      <c r="D144" s="136">
        <v>1271.28</v>
      </c>
      <c r="E144" s="136">
        <f t="shared" si="2"/>
        <v>0</v>
      </c>
      <c r="F144" s="138"/>
    </row>
    <row r="145" spans="1:6">
      <c r="A145" s="155" t="s">
        <v>3932</v>
      </c>
      <c r="B145" s="138" t="s">
        <v>3933</v>
      </c>
      <c r="C145" s="136">
        <v>1271.28</v>
      </c>
      <c r="D145" s="136">
        <v>1271.28</v>
      </c>
      <c r="E145" s="136">
        <f t="shared" si="2"/>
        <v>0</v>
      </c>
      <c r="F145" s="138"/>
    </row>
    <row r="146" spans="1:6">
      <c r="A146" s="155" t="s">
        <v>3934</v>
      </c>
      <c r="B146" s="138" t="s">
        <v>3935</v>
      </c>
      <c r="C146" s="136">
        <v>12180</v>
      </c>
      <c r="D146" s="136">
        <v>12180</v>
      </c>
      <c r="E146" s="136">
        <f t="shared" si="2"/>
        <v>0</v>
      </c>
      <c r="F146" s="138"/>
    </row>
    <row r="147" spans="1:6">
      <c r="A147" s="155" t="s">
        <v>3936</v>
      </c>
      <c r="B147" s="138" t="s">
        <v>3937</v>
      </c>
      <c r="C147" s="136">
        <v>1209.1199999999999</v>
      </c>
      <c r="D147" s="136">
        <v>1209.1199999999999</v>
      </c>
      <c r="E147" s="136">
        <f t="shared" si="2"/>
        <v>0</v>
      </c>
      <c r="F147" s="138"/>
    </row>
    <row r="148" spans="1:6">
      <c r="A148" s="155" t="s">
        <v>3938</v>
      </c>
      <c r="B148" s="138" t="s">
        <v>3939</v>
      </c>
      <c r="C148" s="136">
        <v>599</v>
      </c>
      <c r="D148" s="136">
        <v>599</v>
      </c>
      <c r="E148" s="136">
        <f t="shared" si="2"/>
        <v>0</v>
      </c>
      <c r="F148" s="138"/>
    </row>
    <row r="149" spans="1:6">
      <c r="A149" s="155" t="s">
        <v>3940</v>
      </c>
      <c r="B149" s="138" t="s">
        <v>3941</v>
      </c>
      <c r="C149" s="136">
        <v>3862</v>
      </c>
      <c r="D149" s="136">
        <v>3862</v>
      </c>
      <c r="E149" s="136">
        <f t="shared" si="2"/>
        <v>0</v>
      </c>
      <c r="F149" s="138"/>
    </row>
    <row r="150" spans="1:6">
      <c r="A150" s="155" t="s">
        <v>3942</v>
      </c>
      <c r="B150" s="138" t="s">
        <v>3943</v>
      </c>
      <c r="C150" s="136">
        <v>1154.2</v>
      </c>
      <c r="D150" s="136">
        <v>1154.2</v>
      </c>
      <c r="E150" s="136">
        <f t="shared" si="2"/>
        <v>0</v>
      </c>
      <c r="F150" s="138"/>
    </row>
    <row r="151" spans="1:6">
      <c r="A151" s="155" t="s">
        <v>3944</v>
      </c>
      <c r="B151" s="138" t="s">
        <v>3943</v>
      </c>
      <c r="C151" s="136">
        <v>1154.2</v>
      </c>
      <c r="D151" s="136">
        <v>1154.2</v>
      </c>
      <c r="E151" s="136">
        <f t="shared" ref="E151:E214" si="3">+D151-C151</f>
        <v>0</v>
      </c>
      <c r="F151" s="138"/>
    </row>
    <row r="152" spans="1:6">
      <c r="A152" s="155" t="s">
        <v>3945</v>
      </c>
      <c r="B152" s="138" t="s">
        <v>3943</v>
      </c>
      <c r="C152" s="136">
        <v>1154.2</v>
      </c>
      <c r="D152" s="136">
        <v>1154.2</v>
      </c>
      <c r="E152" s="136">
        <f t="shared" si="3"/>
        <v>0</v>
      </c>
      <c r="F152" s="138"/>
    </row>
    <row r="153" spans="1:6">
      <c r="A153" s="155" t="s">
        <v>3946</v>
      </c>
      <c r="B153" s="138" t="s">
        <v>3943</v>
      </c>
      <c r="C153" s="136">
        <v>1154.2</v>
      </c>
      <c r="D153" s="136">
        <v>1154.2</v>
      </c>
      <c r="E153" s="136">
        <f t="shared" si="3"/>
        <v>0</v>
      </c>
      <c r="F153" s="138"/>
    </row>
    <row r="154" spans="1:6">
      <c r="A154" s="155" t="s">
        <v>3947</v>
      </c>
      <c r="B154" s="138" t="s">
        <v>3948</v>
      </c>
      <c r="C154" s="136">
        <v>481.9</v>
      </c>
      <c r="D154" s="136">
        <v>481.9</v>
      </c>
      <c r="E154" s="136">
        <f t="shared" si="3"/>
        <v>0</v>
      </c>
      <c r="F154" s="138"/>
    </row>
    <row r="155" spans="1:6">
      <c r="A155" s="155" t="s">
        <v>3949</v>
      </c>
      <c r="B155" s="138" t="s">
        <v>3950</v>
      </c>
      <c r="C155" s="136">
        <v>102.58</v>
      </c>
      <c r="D155" s="136">
        <v>102.58</v>
      </c>
      <c r="E155" s="136">
        <f t="shared" si="3"/>
        <v>0</v>
      </c>
      <c r="F155" s="138"/>
    </row>
    <row r="156" spans="1:6">
      <c r="A156" s="155" t="s">
        <v>3951</v>
      </c>
      <c r="B156" s="138" t="s">
        <v>3952</v>
      </c>
      <c r="C156" s="136">
        <v>43.1</v>
      </c>
      <c r="D156" s="136">
        <v>43.1</v>
      </c>
      <c r="E156" s="136">
        <f t="shared" si="3"/>
        <v>0</v>
      </c>
      <c r="F156" s="138"/>
    </row>
    <row r="157" spans="1:6">
      <c r="A157" s="155" t="s">
        <v>3953</v>
      </c>
      <c r="B157" s="138" t="s">
        <v>3952</v>
      </c>
      <c r="C157" s="136">
        <v>43.1</v>
      </c>
      <c r="D157" s="136">
        <v>43.1</v>
      </c>
      <c r="E157" s="136">
        <f t="shared" si="3"/>
        <v>0</v>
      </c>
      <c r="F157" s="138"/>
    </row>
    <row r="158" spans="1:6">
      <c r="A158" s="155" t="s">
        <v>3954</v>
      </c>
      <c r="B158" s="138" t="s">
        <v>3955</v>
      </c>
      <c r="C158" s="136">
        <v>707.37</v>
      </c>
      <c r="D158" s="136">
        <v>707.37</v>
      </c>
      <c r="E158" s="136">
        <f t="shared" si="3"/>
        <v>0</v>
      </c>
      <c r="F158" s="138"/>
    </row>
    <row r="159" spans="1:6">
      <c r="A159" s="155" t="s">
        <v>3956</v>
      </c>
      <c r="B159" s="138" t="s">
        <v>3957</v>
      </c>
      <c r="C159" s="136">
        <v>25093.119999999999</v>
      </c>
      <c r="D159" s="136">
        <v>25093.119999999999</v>
      </c>
      <c r="E159" s="136">
        <f t="shared" si="3"/>
        <v>0</v>
      </c>
      <c r="F159" s="138"/>
    </row>
    <row r="160" spans="1:6">
      <c r="A160" s="155" t="s">
        <v>3958</v>
      </c>
      <c r="B160" s="138" t="s">
        <v>3959</v>
      </c>
      <c r="C160" s="136">
        <v>1</v>
      </c>
      <c r="D160" s="136">
        <v>1</v>
      </c>
      <c r="E160" s="136">
        <f t="shared" si="3"/>
        <v>0</v>
      </c>
      <c r="F160" s="138"/>
    </row>
    <row r="161" spans="1:6">
      <c r="A161" s="155" t="s">
        <v>3960</v>
      </c>
      <c r="B161" s="138" t="s">
        <v>3961</v>
      </c>
      <c r="C161" s="136">
        <v>536.62</v>
      </c>
      <c r="D161" s="136">
        <v>536.62</v>
      </c>
      <c r="E161" s="136">
        <f t="shared" si="3"/>
        <v>0</v>
      </c>
      <c r="F161" s="138"/>
    </row>
    <row r="162" spans="1:6">
      <c r="A162" s="155" t="s">
        <v>3962</v>
      </c>
      <c r="B162" s="138" t="s">
        <v>3963</v>
      </c>
      <c r="C162" s="136">
        <v>2552</v>
      </c>
      <c r="D162" s="136">
        <v>2552</v>
      </c>
      <c r="E162" s="136">
        <f t="shared" si="3"/>
        <v>0</v>
      </c>
      <c r="F162" s="138"/>
    </row>
    <row r="163" spans="1:6">
      <c r="A163" s="155" t="s">
        <v>3964</v>
      </c>
      <c r="B163" s="138" t="s">
        <v>3965</v>
      </c>
      <c r="C163" s="136">
        <v>20856.8</v>
      </c>
      <c r="D163" s="136">
        <v>20856.8</v>
      </c>
      <c r="E163" s="136">
        <f t="shared" si="3"/>
        <v>0</v>
      </c>
      <c r="F163" s="138"/>
    </row>
    <row r="164" spans="1:6">
      <c r="A164" s="155" t="s">
        <v>3966</v>
      </c>
      <c r="B164" s="138" t="s">
        <v>3967</v>
      </c>
      <c r="C164" s="136">
        <v>17632</v>
      </c>
      <c r="D164" s="136">
        <v>17632</v>
      </c>
      <c r="E164" s="136">
        <f t="shared" si="3"/>
        <v>0</v>
      </c>
      <c r="F164" s="138"/>
    </row>
    <row r="165" spans="1:6">
      <c r="A165" s="155" t="s">
        <v>3968</v>
      </c>
      <c r="B165" s="138" t="s">
        <v>3969</v>
      </c>
      <c r="C165" s="136">
        <v>20044.8</v>
      </c>
      <c r="D165" s="136">
        <v>20044.8</v>
      </c>
      <c r="E165" s="136">
        <f t="shared" si="3"/>
        <v>0</v>
      </c>
      <c r="F165" s="138"/>
    </row>
    <row r="166" spans="1:6">
      <c r="A166" s="155" t="s">
        <v>3970</v>
      </c>
      <c r="B166" s="138" t="s">
        <v>3971</v>
      </c>
      <c r="C166" s="136">
        <v>12620.8</v>
      </c>
      <c r="D166" s="136">
        <v>12620.8</v>
      </c>
      <c r="E166" s="136">
        <f t="shared" si="3"/>
        <v>0</v>
      </c>
      <c r="F166" s="138"/>
    </row>
    <row r="167" spans="1:6">
      <c r="A167" s="155" t="s">
        <v>3972</v>
      </c>
      <c r="B167" s="138" t="s">
        <v>3973</v>
      </c>
      <c r="C167" s="136">
        <v>1889</v>
      </c>
      <c r="D167" s="136">
        <v>1889</v>
      </c>
      <c r="E167" s="136">
        <f t="shared" si="3"/>
        <v>0</v>
      </c>
      <c r="F167" s="138"/>
    </row>
    <row r="168" spans="1:6">
      <c r="A168" s="155" t="s">
        <v>3974</v>
      </c>
      <c r="B168" s="138" t="s">
        <v>3975</v>
      </c>
      <c r="C168" s="136">
        <v>8178</v>
      </c>
      <c r="D168" s="136">
        <v>8178</v>
      </c>
      <c r="E168" s="136">
        <f t="shared" si="3"/>
        <v>0</v>
      </c>
      <c r="F168" s="138"/>
    </row>
    <row r="169" spans="1:6">
      <c r="A169" s="155" t="s">
        <v>3976</v>
      </c>
      <c r="B169" s="138" t="s">
        <v>3977</v>
      </c>
      <c r="C169" s="136">
        <v>8178</v>
      </c>
      <c r="D169" s="136">
        <v>8178</v>
      </c>
      <c r="E169" s="136">
        <f t="shared" si="3"/>
        <v>0</v>
      </c>
      <c r="F169" s="138"/>
    </row>
    <row r="170" spans="1:6">
      <c r="A170" s="155" t="s">
        <v>3978</v>
      </c>
      <c r="B170" s="138" t="s">
        <v>3979</v>
      </c>
      <c r="C170" s="136">
        <v>8178</v>
      </c>
      <c r="D170" s="136">
        <v>8178</v>
      </c>
      <c r="E170" s="136">
        <f t="shared" si="3"/>
        <v>0</v>
      </c>
      <c r="F170" s="138"/>
    </row>
    <row r="171" spans="1:6">
      <c r="A171" s="155" t="s">
        <v>3980</v>
      </c>
      <c r="B171" s="138" t="s">
        <v>3981</v>
      </c>
      <c r="C171" s="136">
        <v>9732.4</v>
      </c>
      <c r="D171" s="136">
        <v>9732.4</v>
      </c>
      <c r="E171" s="136">
        <f t="shared" si="3"/>
        <v>0</v>
      </c>
      <c r="F171" s="138"/>
    </row>
    <row r="172" spans="1:6">
      <c r="A172" s="155" t="s">
        <v>3982</v>
      </c>
      <c r="B172" s="138" t="s">
        <v>3983</v>
      </c>
      <c r="C172" s="136">
        <v>11024.19</v>
      </c>
      <c r="D172" s="136">
        <v>11024.19</v>
      </c>
      <c r="E172" s="136">
        <f t="shared" si="3"/>
        <v>0</v>
      </c>
      <c r="F172" s="138"/>
    </row>
    <row r="173" spans="1:6">
      <c r="A173" s="155" t="s">
        <v>3984</v>
      </c>
      <c r="B173" s="138" t="s">
        <v>3985</v>
      </c>
      <c r="C173" s="136">
        <v>22049.119999999999</v>
      </c>
      <c r="D173" s="136">
        <v>22049.119999999999</v>
      </c>
      <c r="E173" s="136">
        <f t="shared" si="3"/>
        <v>0</v>
      </c>
      <c r="F173" s="138"/>
    </row>
    <row r="174" spans="1:6">
      <c r="A174" s="155" t="s">
        <v>3986</v>
      </c>
      <c r="B174" s="138" t="s">
        <v>3987</v>
      </c>
      <c r="C174" s="136">
        <v>18521.169999999998</v>
      </c>
      <c r="D174" s="136">
        <v>18521.169999999998</v>
      </c>
      <c r="E174" s="136">
        <f t="shared" si="3"/>
        <v>0</v>
      </c>
      <c r="F174" s="138"/>
    </row>
    <row r="175" spans="1:6">
      <c r="A175" s="155" t="s">
        <v>3988</v>
      </c>
      <c r="B175" s="138" t="s">
        <v>3989</v>
      </c>
      <c r="C175" s="136">
        <v>18521.169999999998</v>
      </c>
      <c r="D175" s="136">
        <v>18521.169999999998</v>
      </c>
      <c r="E175" s="136">
        <f t="shared" si="3"/>
        <v>0</v>
      </c>
      <c r="F175" s="138"/>
    </row>
    <row r="176" spans="1:6">
      <c r="A176" s="155" t="s">
        <v>3990</v>
      </c>
      <c r="B176" s="138" t="s">
        <v>3991</v>
      </c>
      <c r="C176" s="136">
        <v>18521.169999999998</v>
      </c>
      <c r="D176" s="136">
        <v>18521.169999999998</v>
      </c>
      <c r="E176" s="136">
        <f t="shared" si="3"/>
        <v>0</v>
      </c>
      <c r="F176" s="138"/>
    </row>
    <row r="177" spans="1:6">
      <c r="A177" s="155" t="s">
        <v>3992</v>
      </c>
      <c r="B177" s="138" t="s">
        <v>3993</v>
      </c>
      <c r="C177" s="136">
        <v>17639.12</v>
      </c>
      <c r="D177" s="136">
        <v>17639.12</v>
      </c>
      <c r="E177" s="136">
        <f t="shared" si="3"/>
        <v>0</v>
      </c>
      <c r="F177" s="138"/>
    </row>
    <row r="178" spans="1:6">
      <c r="A178" s="155" t="s">
        <v>3994</v>
      </c>
      <c r="B178" s="138" t="s">
        <v>3995</v>
      </c>
      <c r="C178" s="136">
        <v>8526</v>
      </c>
      <c r="D178" s="136">
        <v>8526</v>
      </c>
      <c r="E178" s="136">
        <f t="shared" si="3"/>
        <v>0</v>
      </c>
      <c r="F178" s="138"/>
    </row>
    <row r="179" spans="1:6">
      <c r="A179" s="155" t="s">
        <v>3996</v>
      </c>
      <c r="B179" s="138" t="s">
        <v>3997</v>
      </c>
      <c r="C179" s="136">
        <v>8526</v>
      </c>
      <c r="D179" s="136">
        <v>8526</v>
      </c>
      <c r="E179" s="136">
        <f t="shared" si="3"/>
        <v>0</v>
      </c>
      <c r="F179" s="138"/>
    </row>
    <row r="180" spans="1:6">
      <c r="A180" s="155" t="s">
        <v>3998</v>
      </c>
      <c r="B180" s="138" t="s">
        <v>3999</v>
      </c>
      <c r="C180" s="136">
        <v>2998.99</v>
      </c>
      <c r="D180" s="136">
        <v>2998.99</v>
      </c>
      <c r="E180" s="136">
        <f t="shared" si="3"/>
        <v>0</v>
      </c>
      <c r="F180" s="138"/>
    </row>
    <row r="181" spans="1:6">
      <c r="A181" s="155" t="s">
        <v>4000</v>
      </c>
      <c r="B181" s="138" t="s">
        <v>4001</v>
      </c>
      <c r="C181" s="136">
        <v>3899</v>
      </c>
      <c r="D181" s="136">
        <v>3899</v>
      </c>
      <c r="E181" s="136">
        <f t="shared" si="3"/>
        <v>0</v>
      </c>
      <c r="F181" s="138"/>
    </row>
    <row r="182" spans="1:6">
      <c r="A182" s="155" t="s">
        <v>4002</v>
      </c>
      <c r="B182" s="138" t="s">
        <v>4003</v>
      </c>
      <c r="C182" s="136">
        <v>3944</v>
      </c>
      <c r="D182" s="136">
        <v>3944</v>
      </c>
      <c r="E182" s="136">
        <f t="shared" si="3"/>
        <v>0</v>
      </c>
      <c r="F182" s="138"/>
    </row>
    <row r="183" spans="1:6">
      <c r="A183" s="155" t="s">
        <v>4004</v>
      </c>
      <c r="B183" s="138" t="s">
        <v>4005</v>
      </c>
      <c r="C183" s="136">
        <v>2914.66</v>
      </c>
      <c r="D183" s="136">
        <v>2914.66</v>
      </c>
      <c r="E183" s="136">
        <f t="shared" si="3"/>
        <v>0</v>
      </c>
      <c r="F183" s="138"/>
    </row>
    <row r="184" spans="1:6">
      <c r="A184" s="155" t="s">
        <v>4006</v>
      </c>
      <c r="B184" s="138" t="s">
        <v>4007</v>
      </c>
      <c r="C184" s="136">
        <v>2914.66</v>
      </c>
      <c r="D184" s="136">
        <v>2914.66</v>
      </c>
      <c r="E184" s="136">
        <f t="shared" si="3"/>
        <v>0</v>
      </c>
      <c r="F184" s="138"/>
    </row>
    <row r="185" spans="1:6">
      <c r="A185" s="155" t="s">
        <v>4008</v>
      </c>
      <c r="B185" s="138" t="s">
        <v>4009</v>
      </c>
      <c r="C185" s="136">
        <v>6913.06</v>
      </c>
      <c r="D185" s="136">
        <v>6913.06</v>
      </c>
      <c r="E185" s="136">
        <f t="shared" si="3"/>
        <v>0</v>
      </c>
      <c r="F185" s="138"/>
    </row>
    <row r="186" spans="1:6">
      <c r="A186" s="155" t="s">
        <v>4010</v>
      </c>
      <c r="B186" s="138" t="s">
        <v>4011</v>
      </c>
      <c r="C186" s="136">
        <v>13993.56</v>
      </c>
      <c r="D186" s="136">
        <v>13993.56</v>
      </c>
      <c r="E186" s="136">
        <f t="shared" si="3"/>
        <v>0</v>
      </c>
      <c r="F186" s="138"/>
    </row>
    <row r="187" spans="1:6">
      <c r="A187" s="155" t="s">
        <v>4012</v>
      </c>
      <c r="B187" s="138" t="s">
        <v>4013</v>
      </c>
      <c r="C187" s="136">
        <v>3027.6</v>
      </c>
      <c r="D187" s="136">
        <v>3027.6</v>
      </c>
      <c r="E187" s="136">
        <f t="shared" si="3"/>
        <v>0</v>
      </c>
      <c r="F187" s="138"/>
    </row>
    <row r="188" spans="1:6">
      <c r="A188" s="155" t="s">
        <v>4014</v>
      </c>
      <c r="B188" s="138" t="s">
        <v>4015</v>
      </c>
      <c r="C188" s="136">
        <v>1198.99</v>
      </c>
      <c r="D188" s="136">
        <v>1198.99</v>
      </c>
      <c r="E188" s="136">
        <f t="shared" si="3"/>
        <v>0</v>
      </c>
      <c r="F188" s="138"/>
    </row>
    <row r="189" spans="1:6">
      <c r="A189" s="155" t="s">
        <v>4016</v>
      </c>
      <c r="B189" s="138" t="s">
        <v>4017</v>
      </c>
      <c r="C189" s="136">
        <v>2848.99</v>
      </c>
      <c r="D189" s="136">
        <v>2848.99</v>
      </c>
      <c r="E189" s="136">
        <f t="shared" si="3"/>
        <v>0</v>
      </c>
      <c r="F189" s="138"/>
    </row>
    <row r="190" spans="1:6">
      <c r="A190" s="155" t="s">
        <v>4018</v>
      </c>
      <c r="B190" s="138" t="s">
        <v>4019</v>
      </c>
      <c r="C190" s="136">
        <v>20856.8</v>
      </c>
      <c r="D190" s="136">
        <v>20856.8</v>
      </c>
      <c r="E190" s="136">
        <f t="shared" si="3"/>
        <v>0</v>
      </c>
      <c r="F190" s="138"/>
    </row>
    <row r="191" spans="1:6">
      <c r="A191" s="155" t="s">
        <v>4020</v>
      </c>
      <c r="B191" s="138" t="s">
        <v>4021</v>
      </c>
      <c r="C191" s="136">
        <v>17632</v>
      </c>
      <c r="D191" s="136">
        <v>17632</v>
      </c>
      <c r="E191" s="136">
        <f t="shared" si="3"/>
        <v>0</v>
      </c>
      <c r="F191" s="138"/>
    </row>
    <row r="192" spans="1:6">
      <c r="A192" s="155" t="s">
        <v>4022</v>
      </c>
      <c r="B192" s="138" t="s">
        <v>4023</v>
      </c>
      <c r="C192" s="136">
        <v>7830</v>
      </c>
      <c r="D192" s="136">
        <v>7830</v>
      </c>
      <c r="E192" s="136">
        <f t="shared" si="3"/>
        <v>0</v>
      </c>
      <c r="F192" s="138"/>
    </row>
    <row r="193" spans="1:6">
      <c r="A193" s="155" t="s">
        <v>4024</v>
      </c>
      <c r="B193" s="138" t="s">
        <v>4025</v>
      </c>
      <c r="C193" s="136">
        <v>185.6</v>
      </c>
      <c r="D193" s="136">
        <v>185.6</v>
      </c>
      <c r="E193" s="136">
        <f t="shared" si="3"/>
        <v>0</v>
      </c>
      <c r="F193" s="138"/>
    </row>
    <row r="194" spans="1:6">
      <c r="A194" s="155" t="s">
        <v>4026</v>
      </c>
      <c r="B194" s="138" t="s">
        <v>4027</v>
      </c>
      <c r="C194" s="136">
        <v>492.2</v>
      </c>
      <c r="D194" s="136">
        <v>492.2</v>
      </c>
      <c r="E194" s="136">
        <f t="shared" si="3"/>
        <v>0</v>
      </c>
      <c r="F194" s="138"/>
    </row>
    <row r="195" spans="1:6">
      <c r="A195" s="155" t="s">
        <v>4028</v>
      </c>
      <c r="B195" s="138" t="s">
        <v>4029</v>
      </c>
      <c r="C195" s="136">
        <v>5600</v>
      </c>
      <c r="D195" s="136">
        <v>5600</v>
      </c>
      <c r="E195" s="136">
        <f t="shared" si="3"/>
        <v>0</v>
      </c>
      <c r="F195" s="138"/>
    </row>
    <row r="196" spans="1:6">
      <c r="A196" s="155" t="s">
        <v>4030</v>
      </c>
      <c r="B196" s="138" t="s">
        <v>4031</v>
      </c>
      <c r="C196" s="136">
        <v>3520</v>
      </c>
      <c r="D196" s="136">
        <v>3520</v>
      </c>
      <c r="E196" s="136">
        <f t="shared" si="3"/>
        <v>0</v>
      </c>
      <c r="F196" s="138"/>
    </row>
    <row r="197" spans="1:6">
      <c r="A197" s="155" t="s">
        <v>4032</v>
      </c>
      <c r="B197" s="138" t="s">
        <v>4033</v>
      </c>
      <c r="C197" s="136">
        <v>138</v>
      </c>
      <c r="D197" s="136">
        <v>138</v>
      </c>
      <c r="E197" s="136">
        <f t="shared" si="3"/>
        <v>0</v>
      </c>
      <c r="F197" s="138"/>
    </row>
    <row r="198" spans="1:6">
      <c r="A198" s="155" t="s">
        <v>4034</v>
      </c>
      <c r="B198" s="138" t="s">
        <v>4035</v>
      </c>
      <c r="C198" s="136">
        <v>10998.6</v>
      </c>
      <c r="D198" s="136">
        <v>10998.6</v>
      </c>
      <c r="E198" s="136">
        <f t="shared" si="3"/>
        <v>0</v>
      </c>
      <c r="F198" s="138"/>
    </row>
    <row r="199" spans="1:6">
      <c r="A199" s="155" t="s">
        <v>4036</v>
      </c>
      <c r="B199" s="138" t="s">
        <v>4037</v>
      </c>
      <c r="C199" s="136">
        <v>9999</v>
      </c>
      <c r="D199" s="136">
        <v>9999</v>
      </c>
      <c r="E199" s="136">
        <f t="shared" si="3"/>
        <v>0</v>
      </c>
      <c r="F199" s="138"/>
    </row>
    <row r="200" spans="1:6">
      <c r="A200" s="155" t="s">
        <v>4038</v>
      </c>
      <c r="B200" s="138" t="s">
        <v>4039</v>
      </c>
      <c r="C200" s="136">
        <v>6999</v>
      </c>
      <c r="D200" s="136">
        <v>6999</v>
      </c>
      <c r="E200" s="136">
        <f t="shared" si="3"/>
        <v>0</v>
      </c>
      <c r="F200" s="138"/>
    </row>
    <row r="201" spans="1:6">
      <c r="A201" s="155" t="s">
        <v>4040</v>
      </c>
      <c r="B201" s="138" t="s">
        <v>4041</v>
      </c>
      <c r="C201" s="136">
        <v>1999</v>
      </c>
      <c r="D201" s="136">
        <v>1999</v>
      </c>
      <c r="E201" s="136">
        <f t="shared" si="3"/>
        <v>0</v>
      </c>
      <c r="F201" s="138"/>
    </row>
    <row r="202" spans="1:6">
      <c r="A202" s="155" t="s">
        <v>4042</v>
      </c>
      <c r="B202" s="138" t="s">
        <v>4043</v>
      </c>
      <c r="C202" s="136">
        <v>563.5</v>
      </c>
      <c r="D202" s="136">
        <v>563.5</v>
      </c>
      <c r="E202" s="136">
        <f t="shared" si="3"/>
        <v>0</v>
      </c>
      <c r="F202" s="138"/>
    </row>
    <row r="203" spans="1:6">
      <c r="A203" s="155" t="s">
        <v>4044</v>
      </c>
      <c r="B203" s="138" t="s">
        <v>4045</v>
      </c>
      <c r="C203" s="136">
        <v>2599.3000000000002</v>
      </c>
      <c r="D203" s="136">
        <v>2599.3000000000002</v>
      </c>
      <c r="E203" s="136">
        <f t="shared" si="3"/>
        <v>0</v>
      </c>
      <c r="F203" s="138"/>
    </row>
    <row r="204" spans="1:6">
      <c r="A204" s="155" t="s">
        <v>4046</v>
      </c>
      <c r="B204" s="138" t="s">
        <v>4047</v>
      </c>
      <c r="C204" s="136">
        <v>1566</v>
      </c>
      <c r="D204" s="136">
        <v>1566</v>
      </c>
      <c r="E204" s="136">
        <f t="shared" si="3"/>
        <v>0</v>
      </c>
      <c r="F204" s="138"/>
    </row>
    <row r="205" spans="1:6">
      <c r="A205" s="155" t="s">
        <v>4048</v>
      </c>
      <c r="B205" s="138" t="s">
        <v>4049</v>
      </c>
      <c r="C205" s="136">
        <v>834.7</v>
      </c>
      <c r="D205" s="136">
        <v>834.7</v>
      </c>
      <c r="E205" s="136">
        <f t="shared" si="3"/>
        <v>0</v>
      </c>
      <c r="F205" s="138"/>
    </row>
    <row r="206" spans="1:6">
      <c r="A206" s="155" t="s">
        <v>4050</v>
      </c>
      <c r="B206" s="138" t="s">
        <v>4051</v>
      </c>
      <c r="C206" s="136">
        <v>9164</v>
      </c>
      <c r="D206" s="136">
        <v>0</v>
      </c>
      <c r="E206" s="136">
        <f t="shared" si="3"/>
        <v>-9164</v>
      </c>
      <c r="F206" s="138"/>
    </row>
    <row r="207" spans="1:6">
      <c r="A207" s="155" t="s">
        <v>4052</v>
      </c>
      <c r="B207" s="138" t="s">
        <v>4053</v>
      </c>
      <c r="C207" s="136">
        <v>11890</v>
      </c>
      <c r="D207" s="136">
        <v>0</v>
      </c>
      <c r="E207" s="136">
        <f t="shared" si="3"/>
        <v>-11890</v>
      </c>
      <c r="F207" s="138"/>
    </row>
    <row r="208" spans="1:6">
      <c r="A208" s="155" t="s">
        <v>4054</v>
      </c>
      <c r="B208" s="138" t="s">
        <v>4055</v>
      </c>
      <c r="C208" s="136">
        <v>7888</v>
      </c>
      <c r="D208" s="136">
        <v>0</v>
      </c>
      <c r="E208" s="136">
        <f t="shared" si="3"/>
        <v>-7888</v>
      </c>
      <c r="F208" s="138"/>
    </row>
    <row r="209" spans="1:6">
      <c r="A209" s="155" t="s">
        <v>4056</v>
      </c>
      <c r="B209" s="138" t="s">
        <v>4057</v>
      </c>
      <c r="C209" s="136">
        <v>1856</v>
      </c>
      <c r="D209" s="136">
        <v>0</v>
      </c>
      <c r="E209" s="136">
        <f t="shared" si="3"/>
        <v>-1856</v>
      </c>
      <c r="F209" s="138"/>
    </row>
    <row r="210" spans="1:6">
      <c r="A210" s="155" t="s">
        <v>4058</v>
      </c>
      <c r="B210" s="138" t="s">
        <v>4059</v>
      </c>
      <c r="C210" s="136">
        <v>6902</v>
      </c>
      <c r="D210" s="136">
        <v>6902</v>
      </c>
      <c r="E210" s="136">
        <f t="shared" si="3"/>
        <v>0</v>
      </c>
      <c r="F210" s="138"/>
    </row>
    <row r="211" spans="1:6">
      <c r="A211" s="155" t="s">
        <v>4060</v>
      </c>
      <c r="B211" s="138" t="s">
        <v>4061</v>
      </c>
      <c r="C211" s="136">
        <v>754</v>
      </c>
      <c r="D211" s="136">
        <v>754</v>
      </c>
      <c r="E211" s="136">
        <f t="shared" si="3"/>
        <v>0</v>
      </c>
      <c r="F211" s="138"/>
    </row>
    <row r="212" spans="1:6">
      <c r="A212" s="155" t="s">
        <v>4062</v>
      </c>
      <c r="B212" s="138" t="s">
        <v>4063</v>
      </c>
      <c r="C212" s="136">
        <v>696</v>
      </c>
      <c r="D212" s="136">
        <v>696</v>
      </c>
      <c r="E212" s="136">
        <f t="shared" si="3"/>
        <v>0</v>
      </c>
      <c r="F212" s="138"/>
    </row>
    <row r="213" spans="1:6">
      <c r="A213" s="155" t="s">
        <v>4064</v>
      </c>
      <c r="B213" s="138" t="s">
        <v>4065</v>
      </c>
      <c r="C213" s="136">
        <v>2350</v>
      </c>
      <c r="D213" s="136">
        <v>2350</v>
      </c>
      <c r="E213" s="136">
        <f t="shared" si="3"/>
        <v>0</v>
      </c>
      <c r="F213" s="138"/>
    </row>
    <row r="214" spans="1:6">
      <c r="A214" s="155" t="s">
        <v>4066</v>
      </c>
      <c r="B214" s="138" t="s">
        <v>4065</v>
      </c>
      <c r="C214" s="136">
        <v>2350</v>
      </c>
      <c r="D214" s="136">
        <v>2350</v>
      </c>
      <c r="E214" s="136">
        <f t="shared" si="3"/>
        <v>0</v>
      </c>
      <c r="F214" s="138"/>
    </row>
    <row r="215" spans="1:6">
      <c r="A215" s="155" t="s">
        <v>4067</v>
      </c>
      <c r="B215" s="138" t="s">
        <v>4065</v>
      </c>
      <c r="C215" s="136">
        <v>2350</v>
      </c>
      <c r="D215" s="136">
        <v>2350</v>
      </c>
      <c r="E215" s="136">
        <f t="shared" ref="E215:E278" si="4">+D215-C215</f>
        <v>0</v>
      </c>
      <c r="F215" s="138"/>
    </row>
    <row r="216" spans="1:6">
      <c r="A216" s="155" t="s">
        <v>4068</v>
      </c>
      <c r="B216" s="138" t="s">
        <v>4065</v>
      </c>
      <c r="C216" s="136">
        <v>2350</v>
      </c>
      <c r="D216" s="136">
        <v>2350</v>
      </c>
      <c r="E216" s="136">
        <f t="shared" si="4"/>
        <v>0</v>
      </c>
      <c r="F216" s="138"/>
    </row>
    <row r="217" spans="1:6">
      <c r="A217" s="155" t="s">
        <v>4069</v>
      </c>
      <c r="B217" s="138" t="s">
        <v>4070</v>
      </c>
      <c r="C217" s="136">
        <v>3635.01</v>
      </c>
      <c r="D217" s="136">
        <v>3635.01</v>
      </c>
      <c r="E217" s="136">
        <f t="shared" si="4"/>
        <v>0</v>
      </c>
      <c r="F217" s="138"/>
    </row>
    <row r="218" spans="1:6">
      <c r="A218" s="155" t="s">
        <v>4071</v>
      </c>
      <c r="B218" s="138" t="s">
        <v>4070</v>
      </c>
      <c r="C218" s="136">
        <v>1315.01</v>
      </c>
      <c r="D218" s="136">
        <v>1315.01</v>
      </c>
      <c r="E218" s="136">
        <f t="shared" si="4"/>
        <v>0</v>
      </c>
      <c r="F218" s="138"/>
    </row>
    <row r="219" spans="1:6">
      <c r="A219" s="155" t="s">
        <v>4072</v>
      </c>
      <c r="B219" s="138" t="s">
        <v>4070</v>
      </c>
      <c r="C219" s="136">
        <v>1315.01</v>
      </c>
      <c r="D219" s="136">
        <v>1315.01</v>
      </c>
      <c r="E219" s="136">
        <f t="shared" si="4"/>
        <v>0</v>
      </c>
      <c r="F219" s="138"/>
    </row>
    <row r="220" spans="1:6">
      <c r="A220" s="155" t="s">
        <v>4073</v>
      </c>
      <c r="B220" s="138" t="s">
        <v>4070</v>
      </c>
      <c r="C220" s="136">
        <v>1315.01</v>
      </c>
      <c r="D220" s="136">
        <v>1315.01</v>
      </c>
      <c r="E220" s="136">
        <f t="shared" si="4"/>
        <v>0</v>
      </c>
      <c r="F220" s="138"/>
    </row>
    <row r="221" spans="1:6">
      <c r="A221" s="155" t="s">
        <v>4074</v>
      </c>
      <c r="B221" s="138" t="s">
        <v>4075</v>
      </c>
      <c r="C221" s="136">
        <v>230</v>
      </c>
      <c r="D221" s="136">
        <v>230</v>
      </c>
      <c r="E221" s="136">
        <f t="shared" si="4"/>
        <v>0</v>
      </c>
      <c r="F221" s="138"/>
    </row>
    <row r="222" spans="1:6">
      <c r="A222" s="155" t="s">
        <v>4076</v>
      </c>
      <c r="B222" s="138" t="s">
        <v>4075</v>
      </c>
      <c r="C222" s="136">
        <v>230</v>
      </c>
      <c r="D222" s="136">
        <v>230</v>
      </c>
      <c r="E222" s="136">
        <f t="shared" si="4"/>
        <v>0</v>
      </c>
      <c r="F222" s="138"/>
    </row>
    <row r="223" spans="1:6">
      <c r="A223" s="155" t="s">
        <v>4077</v>
      </c>
      <c r="B223" s="138" t="s">
        <v>4075</v>
      </c>
      <c r="C223" s="136">
        <v>230</v>
      </c>
      <c r="D223" s="136">
        <v>230</v>
      </c>
      <c r="E223" s="136">
        <f t="shared" si="4"/>
        <v>0</v>
      </c>
      <c r="F223" s="138"/>
    </row>
    <row r="224" spans="1:6">
      <c r="A224" s="155" t="s">
        <v>4078</v>
      </c>
      <c r="B224" s="138" t="s">
        <v>4075</v>
      </c>
      <c r="C224" s="136">
        <v>230</v>
      </c>
      <c r="D224" s="136">
        <v>230</v>
      </c>
      <c r="E224" s="136">
        <f t="shared" si="4"/>
        <v>0</v>
      </c>
      <c r="F224" s="138"/>
    </row>
    <row r="225" spans="1:6">
      <c r="A225" s="155" t="s">
        <v>4079</v>
      </c>
      <c r="B225" s="138" t="s">
        <v>4080</v>
      </c>
      <c r="C225" s="136">
        <v>95</v>
      </c>
      <c r="D225" s="136">
        <v>95</v>
      </c>
      <c r="E225" s="136">
        <f t="shared" si="4"/>
        <v>0</v>
      </c>
      <c r="F225" s="138"/>
    </row>
    <row r="226" spans="1:6">
      <c r="A226" s="155" t="s">
        <v>4081</v>
      </c>
      <c r="B226" s="138" t="s">
        <v>4080</v>
      </c>
      <c r="C226" s="136">
        <v>95</v>
      </c>
      <c r="D226" s="136">
        <v>95</v>
      </c>
      <c r="E226" s="136">
        <f t="shared" si="4"/>
        <v>0</v>
      </c>
      <c r="F226" s="138"/>
    </row>
    <row r="227" spans="1:6">
      <c r="A227" s="155" t="s">
        <v>4082</v>
      </c>
      <c r="B227" s="138" t="s">
        <v>4080</v>
      </c>
      <c r="C227" s="136">
        <v>95</v>
      </c>
      <c r="D227" s="136">
        <v>95</v>
      </c>
      <c r="E227" s="136">
        <f t="shared" si="4"/>
        <v>0</v>
      </c>
      <c r="F227" s="138"/>
    </row>
    <row r="228" spans="1:6">
      <c r="A228" s="155" t="s">
        <v>4083</v>
      </c>
      <c r="B228" s="138" t="s">
        <v>4080</v>
      </c>
      <c r="C228" s="136">
        <v>95</v>
      </c>
      <c r="D228" s="136">
        <v>95</v>
      </c>
      <c r="E228" s="136">
        <f t="shared" si="4"/>
        <v>0</v>
      </c>
      <c r="F228" s="138"/>
    </row>
    <row r="229" spans="1:6">
      <c r="A229" s="155" t="s">
        <v>4084</v>
      </c>
      <c r="B229" s="138" t="s">
        <v>4085</v>
      </c>
      <c r="C229" s="136">
        <v>32.96</v>
      </c>
      <c r="D229" s="136">
        <v>32.96</v>
      </c>
      <c r="E229" s="136">
        <f t="shared" si="4"/>
        <v>0</v>
      </c>
      <c r="F229" s="138"/>
    </row>
    <row r="230" spans="1:6">
      <c r="A230" s="155" t="s">
        <v>4086</v>
      </c>
      <c r="B230" s="138" t="s">
        <v>4087</v>
      </c>
      <c r="C230" s="136">
        <v>20300</v>
      </c>
      <c r="D230" s="136">
        <v>20300</v>
      </c>
      <c r="E230" s="136">
        <f t="shared" si="4"/>
        <v>0</v>
      </c>
      <c r="F230" s="138"/>
    </row>
    <row r="231" spans="1:6">
      <c r="A231" s="155" t="s">
        <v>4088</v>
      </c>
      <c r="B231" s="138" t="s">
        <v>4089</v>
      </c>
      <c r="C231" s="136">
        <v>17980</v>
      </c>
      <c r="D231" s="136">
        <v>17980</v>
      </c>
      <c r="E231" s="136">
        <f t="shared" si="4"/>
        <v>0</v>
      </c>
      <c r="F231" s="138"/>
    </row>
    <row r="232" spans="1:6">
      <c r="A232" s="155" t="s">
        <v>4090</v>
      </c>
      <c r="B232" s="138" t="s">
        <v>4091</v>
      </c>
      <c r="C232" s="136">
        <v>1160</v>
      </c>
      <c r="D232" s="136">
        <v>0</v>
      </c>
      <c r="E232" s="136">
        <f t="shared" si="4"/>
        <v>-1160</v>
      </c>
      <c r="F232" s="138"/>
    </row>
    <row r="233" spans="1:6">
      <c r="A233" s="155" t="s">
        <v>4092</v>
      </c>
      <c r="B233" s="138" t="s">
        <v>4093</v>
      </c>
      <c r="C233" s="136">
        <v>8700</v>
      </c>
      <c r="D233" s="136">
        <v>0</v>
      </c>
      <c r="E233" s="136">
        <f t="shared" si="4"/>
        <v>-8700</v>
      </c>
      <c r="F233" s="138"/>
    </row>
    <row r="234" spans="1:6">
      <c r="A234" s="155" t="s">
        <v>4094</v>
      </c>
      <c r="B234" s="138" t="s">
        <v>4095</v>
      </c>
      <c r="C234" s="136">
        <v>1127</v>
      </c>
      <c r="D234" s="136">
        <v>1127</v>
      </c>
      <c r="E234" s="136">
        <f t="shared" si="4"/>
        <v>0</v>
      </c>
      <c r="F234" s="138"/>
    </row>
    <row r="235" spans="1:6">
      <c r="A235" s="155" t="s">
        <v>4096</v>
      </c>
      <c r="B235" s="138" t="s">
        <v>4097</v>
      </c>
      <c r="C235" s="136">
        <v>2998</v>
      </c>
      <c r="D235" s="136">
        <v>2998</v>
      </c>
      <c r="E235" s="136">
        <f t="shared" si="4"/>
        <v>0</v>
      </c>
      <c r="F235" s="138"/>
    </row>
    <row r="236" spans="1:6">
      <c r="A236" s="155" t="s">
        <v>4098</v>
      </c>
      <c r="B236" s="138" t="s">
        <v>4099</v>
      </c>
      <c r="C236" s="136">
        <v>9750</v>
      </c>
      <c r="D236" s="136">
        <v>9750</v>
      </c>
      <c r="E236" s="136">
        <f t="shared" si="4"/>
        <v>0</v>
      </c>
      <c r="F236" s="138"/>
    </row>
    <row r="237" spans="1:6">
      <c r="A237" s="155" t="s">
        <v>4100</v>
      </c>
      <c r="B237" s="138" t="s">
        <v>4101</v>
      </c>
      <c r="C237" s="136">
        <v>9750</v>
      </c>
      <c r="D237" s="136">
        <v>9750</v>
      </c>
      <c r="E237" s="136">
        <f t="shared" si="4"/>
        <v>0</v>
      </c>
      <c r="F237" s="138"/>
    </row>
    <row r="238" spans="1:6">
      <c r="A238" s="155" t="s">
        <v>4102</v>
      </c>
      <c r="B238" s="138" t="s">
        <v>4099</v>
      </c>
      <c r="C238" s="136">
        <v>9750</v>
      </c>
      <c r="D238" s="136">
        <v>9750</v>
      </c>
      <c r="E238" s="136">
        <f t="shared" si="4"/>
        <v>0</v>
      </c>
      <c r="F238" s="138"/>
    </row>
    <row r="239" spans="1:6">
      <c r="A239" s="155" t="s">
        <v>4103</v>
      </c>
      <c r="B239" s="138" t="s">
        <v>4104</v>
      </c>
      <c r="C239" s="136">
        <v>1737</v>
      </c>
      <c r="D239" s="136">
        <v>1737</v>
      </c>
      <c r="E239" s="136">
        <f t="shared" si="4"/>
        <v>0</v>
      </c>
      <c r="F239" s="138"/>
    </row>
    <row r="240" spans="1:6">
      <c r="A240" s="155" t="s">
        <v>4105</v>
      </c>
      <c r="B240" s="138" t="s">
        <v>4106</v>
      </c>
      <c r="C240" s="136">
        <v>999</v>
      </c>
      <c r="D240" s="136">
        <v>999</v>
      </c>
      <c r="E240" s="136">
        <f t="shared" si="4"/>
        <v>0</v>
      </c>
      <c r="F240" s="138"/>
    </row>
    <row r="241" spans="1:6">
      <c r="A241" s="155" t="s">
        <v>4107</v>
      </c>
      <c r="B241" s="138" t="s">
        <v>4104</v>
      </c>
      <c r="C241" s="136">
        <v>1737</v>
      </c>
      <c r="D241" s="136">
        <v>1737</v>
      </c>
      <c r="E241" s="136">
        <f t="shared" si="4"/>
        <v>0</v>
      </c>
      <c r="F241" s="138"/>
    </row>
    <row r="242" spans="1:6">
      <c r="A242" s="155" t="s">
        <v>4108</v>
      </c>
      <c r="B242" s="138" t="s">
        <v>4106</v>
      </c>
      <c r="C242" s="136">
        <v>999</v>
      </c>
      <c r="D242" s="136">
        <v>999</v>
      </c>
      <c r="E242" s="136">
        <f t="shared" si="4"/>
        <v>0</v>
      </c>
      <c r="F242" s="138"/>
    </row>
    <row r="243" spans="1:6">
      <c r="A243" s="155" t="s">
        <v>4109</v>
      </c>
      <c r="B243" s="138" t="s">
        <v>4110</v>
      </c>
      <c r="C243" s="136">
        <v>551.9</v>
      </c>
      <c r="D243" s="136">
        <v>551.9</v>
      </c>
      <c r="E243" s="136">
        <f t="shared" si="4"/>
        <v>0</v>
      </c>
      <c r="F243" s="138"/>
    </row>
    <row r="244" spans="1:6">
      <c r="A244" s="155" t="s">
        <v>4111</v>
      </c>
      <c r="B244" s="138" t="s">
        <v>4112</v>
      </c>
      <c r="C244" s="136">
        <v>1737</v>
      </c>
      <c r="D244" s="136">
        <v>1737</v>
      </c>
      <c r="E244" s="136">
        <f t="shared" si="4"/>
        <v>0</v>
      </c>
      <c r="F244" s="138"/>
    </row>
    <row r="245" spans="1:6">
      <c r="A245" s="155" t="s">
        <v>4113</v>
      </c>
      <c r="B245" s="138" t="s">
        <v>4114</v>
      </c>
      <c r="C245" s="136">
        <v>999</v>
      </c>
      <c r="D245" s="136">
        <v>999</v>
      </c>
      <c r="E245" s="136">
        <f t="shared" si="4"/>
        <v>0</v>
      </c>
      <c r="F245" s="138"/>
    </row>
    <row r="246" spans="1:6">
      <c r="A246" s="155" t="s">
        <v>4115</v>
      </c>
      <c r="B246" s="138" t="s">
        <v>4116</v>
      </c>
      <c r="C246" s="136">
        <v>551.9</v>
      </c>
      <c r="D246" s="136">
        <v>551.9</v>
      </c>
      <c r="E246" s="136">
        <f t="shared" si="4"/>
        <v>0</v>
      </c>
      <c r="F246" s="138"/>
    </row>
    <row r="247" spans="1:6">
      <c r="A247" s="155" t="s">
        <v>4117</v>
      </c>
      <c r="B247" s="138" t="s">
        <v>4118</v>
      </c>
      <c r="C247" s="136">
        <v>1737</v>
      </c>
      <c r="D247" s="136">
        <v>1737</v>
      </c>
      <c r="E247" s="136">
        <f t="shared" si="4"/>
        <v>0</v>
      </c>
      <c r="F247" s="138"/>
    </row>
    <row r="248" spans="1:6">
      <c r="A248" s="155" t="s">
        <v>4119</v>
      </c>
      <c r="B248" s="138" t="s">
        <v>4120</v>
      </c>
      <c r="C248" s="136">
        <v>999.01</v>
      </c>
      <c r="D248" s="136">
        <v>999.01</v>
      </c>
      <c r="E248" s="136">
        <f t="shared" si="4"/>
        <v>0</v>
      </c>
      <c r="F248" s="138"/>
    </row>
    <row r="249" spans="1:6">
      <c r="A249" s="155" t="s">
        <v>4121</v>
      </c>
      <c r="B249" s="138" t="s">
        <v>4122</v>
      </c>
      <c r="C249" s="136">
        <v>1487.2</v>
      </c>
      <c r="D249" s="136">
        <v>1487.2</v>
      </c>
      <c r="E249" s="136">
        <f t="shared" si="4"/>
        <v>0</v>
      </c>
      <c r="F249" s="138"/>
    </row>
    <row r="250" spans="1:6">
      <c r="A250" s="155" t="s">
        <v>4123</v>
      </c>
      <c r="B250" s="138" t="s">
        <v>4124</v>
      </c>
      <c r="C250" s="136">
        <v>15756.99</v>
      </c>
      <c r="D250" s="136">
        <v>0</v>
      </c>
      <c r="E250" s="136">
        <f t="shared" si="4"/>
        <v>-15756.99</v>
      </c>
      <c r="F250" s="138"/>
    </row>
    <row r="251" spans="1:6">
      <c r="A251" s="155" t="s">
        <v>4125</v>
      </c>
      <c r="B251" s="138" t="s">
        <v>4126</v>
      </c>
      <c r="C251" s="136">
        <v>5071.5200000000004</v>
      </c>
      <c r="D251" s="136">
        <v>0</v>
      </c>
      <c r="E251" s="136">
        <f t="shared" si="4"/>
        <v>-5071.5200000000004</v>
      </c>
      <c r="F251" s="138"/>
    </row>
    <row r="252" spans="1:6">
      <c r="A252" s="155" t="s">
        <v>4127</v>
      </c>
      <c r="B252" s="138" t="s">
        <v>4128</v>
      </c>
      <c r="C252" s="136">
        <v>5416.04</v>
      </c>
      <c r="D252" s="136">
        <v>0</v>
      </c>
      <c r="E252" s="136">
        <f t="shared" si="4"/>
        <v>-5416.04</v>
      </c>
      <c r="F252" s="138"/>
    </row>
    <row r="253" spans="1:6">
      <c r="A253" s="155" t="s">
        <v>4129</v>
      </c>
      <c r="B253" s="138" t="s">
        <v>4130</v>
      </c>
      <c r="C253" s="136">
        <v>904.8</v>
      </c>
      <c r="D253" s="136">
        <v>0</v>
      </c>
      <c r="E253" s="136">
        <f t="shared" si="4"/>
        <v>-904.8</v>
      </c>
      <c r="F253" s="138"/>
    </row>
    <row r="254" spans="1:6">
      <c r="A254" s="155" t="s">
        <v>4131</v>
      </c>
      <c r="B254" s="138" t="s">
        <v>4132</v>
      </c>
      <c r="C254" s="136">
        <v>13248.36</v>
      </c>
      <c r="D254" s="136">
        <v>0</v>
      </c>
      <c r="E254" s="136">
        <f t="shared" si="4"/>
        <v>-13248.36</v>
      </c>
      <c r="F254" s="138"/>
    </row>
    <row r="255" spans="1:6">
      <c r="A255" s="155" t="s">
        <v>4133</v>
      </c>
      <c r="B255" s="138" t="s">
        <v>4134</v>
      </c>
      <c r="C255" s="136">
        <v>4505.4399999999996</v>
      </c>
      <c r="D255" s="136">
        <v>0</v>
      </c>
      <c r="E255" s="136">
        <f t="shared" si="4"/>
        <v>-4505.4399999999996</v>
      </c>
      <c r="F255" s="138"/>
    </row>
    <row r="256" spans="1:6">
      <c r="A256" s="155" t="s">
        <v>4135</v>
      </c>
      <c r="B256" s="138" t="s">
        <v>4136</v>
      </c>
      <c r="C256" s="136">
        <v>3140.12</v>
      </c>
      <c r="D256" s="136">
        <v>0</v>
      </c>
      <c r="E256" s="136">
        <f t="shared" si="4"/>
        <v>-3140.12</v>
      </c>
      <c r="F256" s="138"/>
    </row>
    <row r="257" spans="1:6">
      <c r="A257" s="155" t="s">
        <v>4137</v>
      </c>
      <c r="B257" s="138" t="s">
        <v>4138</v>
      </c>
      <c r="C257" s="136">
        <v>21800.74</v>
      </c>
      <c r="D257" s="136">
        <v>0</v>
      </c>
      <c r="E257" s="136">
        <f t="shared" si="4"/>
        <v>-21800.74</v>
      </c>
      <c r="F257" s="138"/>
    </row>
    <row r="258" spans="1:6">
      <c r="A258" s="155" t="s">
        <v>4139</v>
      </c>
      <c r="B258" s="138" t="s">
        <v>4140</v>
      </c>
      <c r="C258" s="136">
        <v>1577.61</v>
      </c>
      <c r="D258" s="136">
        <v>0</v>
      </c>
      <c r="E258" s="136">
        <f t="shared" si="4"/>
        <v>-1577.61</v>
      </c>
      <c r="F258" s="138"/>
    </row>
    <row r="259" spans="1:6">
      <c r="A259" s="155" t="s">
        <v>4141</v>
      </c>
      <c r="B259" s="138" t="s">
        <v>4142</v>
      </c>
      <c r="C259" s="136">
        <v>5057.6000000000004</v>
      </c>
      <c r="D259" s="136">
        <v>0</v>
      </c>
      <c r="E259" s="136">
        <f t="shared" si="4"/>
        <v>-5057.6000000000004</v>
      </c>
      <c r="F259" s="138"/>
    </row>
    <row r="260" spans="1:6">
      <c r="A260" s="155" t="s">
        <v>4143</v>
      </c>
      <c r="B260" s="138" t="s">
        <v>4144</v>
      </c>
      <c r="C260" s="136">
        <v>21170</v>
      </c>
      <c r="D260" s="136">
        <v>0</v>
      </c>
      <c r="E260" s="136">
        <f t="shared" si="4"/>
        <v>-21170</v>
      </c>
      <c r="F260" s="138"/>
    </row>
    <row r="261" spans="1:6">
      <c r="A261" s="155" t="s">
        <v>4145</v>
      </c>
      <c r="B261" s="138" t="s">
        <v>4146</v>
      </c>
      <c r="C261" s="136">
        <v>26192.799999999999</v>
      </c>
      <c r="D261" s="136">
        <v>0</v>
      </c>
      <c r="E261" s="136">
        <f t="shared" si="4"/>
        <v>-26192.799999999999</v>
      </c>
      <c r="F261" s="138"/>
    </row>
    <row r="262" spans="1:6">
      <c r="A262" s="155" t="s">
        <v>4147</v>
      </c>
      <c r="B262" s="138" t="s">
        <v>4148</v>
      </c>
      <c r="C262" s="136">
        <v>16395.439999999999</v>
      </c>
      <c r="D262" s="136">
        <v>0</v>
      </c>
      <c r="E262" s="136">
        <f t="shared" si="4"/>
        <v>-16395.439999999999</v>
      </c>
      <c r="F262" s="138"/>
    </row>
    <row r="263" spans="1:6">
      <c r="A263" s="155" t="s">
        <v>4149</v>
      </c>
      <c r="B263" s="138" t="s">
        <v>4150</v>
      </c>
      <c r="C263" s="136">
        <v>278.39999999999998</v>
      </c>
      <c r="D263" s="136">
        <v>0</v>
      </c>
      <c r="E263" s="136">
        <f t="shared" si="4"/>
        <v>-278.39999999999998</v>
      </c>
      <c r="F263" s="138"/>
    </row>
    <row r="264" spans="1:6">
      <c r="A264" s="155" t="s">
        <v>4151</v>
      </c>
      <c r="B264" s="138" t="s">
        <v>4152</v>
      </c>
      <c r="C264" s="136">
        <v>14186.8</v>
      </c>
      <c r="D264" s="136">
        <v>0</v>
      </c>
      <c r="E264" s="136">
        <f t="shared" si="4"/>
        <v>-14186.8</v>
      </c>
      <c r="F264" s="138"/>
    </row>
    <row r="265" spans="1:6">
      <c r="A265" s="155" t="s">
        <v>4153</v>
      </c>
      <c r="B265" s="138" t="s">
        <v>4154</v>
      </c>
      <c r="C265" s="136">
        <v>3651.54</v>
      </c>
      <c r="D265" s="136">
        <v>3651.54</v>
      </c>
      <c r="E265" s="136">
        <f t="shared" si="4"/>
        <v>0</v>
      </c>
      <c r="F265" s="138"/>
    </row>
    <row r="266" spans="1:6">
      <c r="A266" s="155" t="s">
        <v>4155</v>
      </c>
      <c r="B266" s="138" t="s">
        <v>4156</v>
      </c>
      <c r="C266" s="136">
        <v>2223.86</v>
      </c>
      <c r="D266" s="136">
        <v>2223.86</v>
      </c>
      <c r="E266" s="136">
        <f t="shared" si="4"/>
        <v>0</v>
      </c>
      <c r="F266" s="138"/>
    </row>
    <row r="267" spans="1:6">
      <c r="A267" s="155" t="s">
        <v>4157</v>
      </c>
      <c r="B267" s="138" t="s">
        <v>4158</v>
      </c>
      <c r="C267" s="136">
        <v>1073.8599999999999</v>
      </c>
      <c r="D267" s="136">
        <v>1073.8599999999999</v>
      </c>
      <c r="E267" s="136">
        <f t="shared" si="4"/>
        <v>0</v>
      </c>
      <c r="F267" s="138"/>
    </row>
    <row r="268" spans="1:6">
      <c r="A268" s="155" t="s">
        <v>4159</v>
      </c>
      <c r="B268" s="138" t="s">
        <v>4160</v>
      </c>
      <c r="C268" s="136">
        <v>2798.11</v>
      </c>
      <c r="D268" s="136">
        <v>2798.11</v>
      </c>
      <c r="E268" s="136">
        <f t="shared" si="4"/>
        <v>0</v>
      </c>
      <c r="F268" s="138"/>
    </row>
    <row r="269" spans="1:6">
      <c r="A269" s="155" t="s">
        <v>4161</v>
      </c>
      <c r="B269" s="138" t="s">
        <v>4162</v>
      </c>
      <c r="C269" s="136">
        <v>1997.91</v>
      </c>
      <c r="D269" s="136">
        <v>1997.91</v>
      </c>
      <c r="E269" s="136">
        <f t="shared" si="4"/>
        <v>0</v>
      </c>
      <c r="F269" s="138"/>
    </row>
    <row r="270" spans="1:6">
      <c r="A270" s="155" t="s">
        <v>4163</v>
      </c>
      <c r="B270" s="138" t="s">
        <v>4164</v>
      </c>
      <c r="C270" s="136">
        <v>2499.0100000000002</v>
      </c>
      <c r="D270" s="136">
        <v>2499.0100000000002</v>
      </c>
      <c r="E270" s="136">
        <f t="shared" si="4"/>
        <v>0</v>
      </c>
      <c r="F270" s="138"/>
    </row>
    <row r="271" spans="1:6">
      <c r="A271" s="155" t="s">
        <v>4165</v>
      </c>
      <c r="B271" s="138" t="s">
        <v>4166</v>
      </c>
      <c r="C271" s="136">
        <v>2850</v>
      </c>
      <c r="D271" s="136">
        <v>2850</v>
      </c>
      <c r="E271" s="136">
        <f t="shared" si="4"/>
        <v>0</v>
      </c>
      <c r="F271" s="138"/>
    </row>
    <row r="272" spans="1:6">
      <c r="A272" s="155" t="s">
        <v>4167</v>
      </c>
      <c r="B272" s="138" t="s">
        <v>4168</v>
      </c>
      <c r="C272" s="136">
        <v>590.35</v>
      </c>
      <c r="D272" s="136">
        <v>590.35</v>
      </c>
      <c r="E272" s="136">
        <f t="shared" si="4"/>
        <v>0</v>
      </c>
      <c r="F272" s="138"/>
    </row>
    <row r="273" spans="1:6">
      <c r="A273" s="155" t="s">
        <v>4169</v>
      </c>
      <c r="B273" s="138" t="s">
        <v>4170</v>
      </c>
      <c r="C273" s="136">
        <v>1711</v>
      </c>
      <c r="D273" s="136">
        <v>1711</v>
      </c>
      <c r="E273" s="136">
        <f t="shared" si="4"/>
        <v>0</v>
      </c>
      <c r="F273" s="138"/>
    </row>
    <row r="274" spans="1:6">
      <c r="A274" s="155" t="s">
        <v>4171</v>
      </c>
      <c r="B274" s="138" t="s">
        <v>4172</v>
      </c>
      <c r="C274" s="136">
        <v>3895.01</v>
      </c>
      <c r="D274" s="136">
        <v>3895.01</v>
      </c>
      <c r="E274" s="136">
        <f t="shared" si="4"/>
        <v>0</v>
      </c>
      <c r="F274" s="138"/>
    </row>
    <row r="275" spans="1:6">
      <c r="A275" s="155" t="s">
        <v>4173</v>
      </c>
      <c r="B275" s="138" t="s">
        <v>4174</v>
      </c>
      <c r="C275" s="136">
        <v>0.04</v>
      </c>
      <c r="D275" s="136">
        <v>0.04</v>
      </c>
      <c r="E275" s="136">
        <f t="shared" si="4"/>
        <v>0</v>
      </c>
      <c r="F275" s="138"/>
    </row>
    <row r="276" spans="1:6">
      <c r="A276" s="155" t="s">
        <v>4175</v>
      </c>
      <c r="B276" s="138" t="s">
        <v>4176</v>
      </c>
      <c r="C276" s="136">
        <v>4395.01</v>
      </c>
      <c r="D276" s="136">
        <v>4395.01</v>
      </c>
      <c r="E276" s="136">
        <f t="shared" si="4"/>
        <v>0</v>
      </c>
      <c r="F276" s="138"/>
    </row>
    <row r="277" spans="1:6">
      <c r="A277" s="155" t="s">
        <v>4177</v>
      </c>
      <c r="B277" s="138" t="s">
        <v>4178</v>
      </c>
      <c r="C277" s="136">
        <v>0.01</v>
      </c>
      <c r="D277" s="136">
        <v>0.01</v>
      </c>
      <c r="E277" s="136">
        <f t="shared" si="4"/>
        <v>0</v>
      </c>
      <c r="F277" s="138"/>
    </row>
    <row r="278" spans="1:6">
      <c r="A278" s="155" t="s">
        <v>4179</v>
      </c>
      <c r="B278" s="138" t="s">
        <v>4180</v>
      </c>
      <c r="C278" s="136">
        <v>2383</v>
      </c>
      <c r="D278" s="136">
        <v>2383</v>
      </c>
      <c r="E278" s="136">
        <f t="shared" si="4"/>
        <v>0</v>
      </c>
      <c r="F278" s="138"/>
    </row>
    <row r="279" spans="1:6">
      <c r="A279" s="155" t="s">
        <v>4181</v>
      </c>
      <c r="B279" s="138" t="s">
        <v>4182</v>
      </c>
      <c r="C279" s="136">
        <v>23084</v>
      </c>
      <c r="D279" s="136">
        <v>23084</v>
      </c>
      <c r="E279" s="136">
        <f t="shared" ref="E279:E342" si="5">+D279-C279</f>
        <v>0</v>
      </c>
      <c r="F279" s="138"/>
    </row>
    <row r="280" spans="1:6">
      <c r="A280" s="155" t="s">
        <v>4183</v>
      </c>
      <c r="B280" s="138" t="s">
        <v>4184</v>
      </c>
      <c r="C280" s="136">
        <v>15080</v>
      </c>
      <c r="D280" s="136">
        <v>15080</v>
      </c>
      <c r="E280" s="136">
        <f t="shared" si="5"/>
        <v>0</v>
      </c>
      <c r="F280" s="138"/>
    </row>
    <row r="281" spans="1:6">
      <c r="A281" s="155" t="s">
        <v>4185</v>
      </c>
      <c r="B281" s="138" t="s">
        <v>4186</v>
      </c>
      <c r="C281" s="136">
        <v>7888</v>
      </c>
      <c r="D281" s="136">
        <v>7888</v>
      </c>
      <c r="E281" s="136">
        <f t="shared" si="5"/>
        <v>0</v>
      </c>
      <c r="F281" s="138"/>
    </row>
    <row r="282" spans="1:6">
      <c r="A282" s="155" t="s">
        <v>4187</v>
      </c>
      <c r="B282" s="138" t="s">
        <v>4188</v>
      </c>
      <c r="C282" s="136">
        <v>962.8</v>
      </c>
      <c r="D282" s="136">
        <v>962.8</v>
      </c>
      <c r="E282" s="136">
        <f t="shared" si="5"/>
        <v>0</v>
      </c>
      <c r="F282" s="138"/>
    </row>
    <row r="283" spans="1:6">
      <c r="A283" s="155" t="s">
        <v>4189</v>
      </c>
      <c r="B283" s="138" t="s">
        <v>4190</v>
      </c>
      <c r="C283" s="136">
        <v>5707.21</v>
      </c>
      <c r="D283" s="136">
        <v>5707.21</v>
      </c>
      <c r="E283" s="136">
        <f t="shared" si="5"/>
        <v>0</v>
      </c>
      <c r="F283" s="138"/>
    </row>
    <row r="284" spans="1:6">
      <c r="A284" s="155" t="s">
        <v>4191</v>
      </c>
      <c r="B284" s="138" t="s">
        <v>4192</v>
      </c>
      <c r="C284" s="136">
        <v>9377.56</v>
      </c>
      <c r="D284" s="136">
        <v>9377.56</v>
      </c>
      <c r="E284" s="136">
        <f t="shared" si="5"/>
        <v>0</v>
      </c>
      <c r="F284" s="138"/>
    </row>
    <row r="285" spans="1:6">
      <c r="A285" s="155" t="s">
        <v>4193</v>
      </c>
      <c r="B285" s="138" t="s">
        <v>4194</v>
      </c>
      <c r="C285" s="136">
        <v>39440</v>
      </c>
      <c r="D285" s="136">
        <v>39440</v>
      </c>
      <c r="E285" s="136">
        <f t="shared" si="5"/>
        <v>0</v>
      </c>
      <c r="F285" s="138"/>
    </row>
    <row r="286" spans="1:6">
      <c r="A286" s="155" t="s">
        <v>4195</v>
      </c>
      <c r="B286" s="138" t="s">
        <v>4196</v>
      </c>
      <c r="C286" s="136">
        <v>9512</v>
      </c>
      <c r="D286" s="136">
        <v>9512</v>
      </c>
      <c r="E286" s="136">
        <f t="shared" si="5"/>
        <v>0</v>
      </c>
      <c r="F286" s="138"/>
    </row>
    <row r="287" spans="1:6">
      <c r="A287" s="155" t="s">
        <v>4197</v>
      </c>
      <c r="B287" s="138" t="s">
        <v>4198</v>
      </c>
      <c r="C287" s="136">
        <v>11943.24</v>
      </c>
      <c r="D287" s="136">
        <v>11943.24</v>
      </c>
      <c r="E287" s="136">
        <f t="shared" si="5"/>
        <v>0</v>
      </c>
      <c r="F287" s="138"/>
    </row>
    <row r="288" spans="1:6">
      <c r="A288" s="155" t="s">
        <v>4199</v>
      </c>
      <c r="B288" s="138" t="s">
        <v>4200</v>
      </c>
      <c r="C288" s="136">
        <v>4593.6000000000004</v>
      </c>
      <c r="D288" s="136">
        <v>4593.6000000000004</v>
      </c>
      <c r="E288" s="136">
        <f t="shared" si="5"/>
        <v>0</v>
      </c>
      <c r="F288" s="138"/>
    </row>
    <row r="289" spans="1:6">
      <c r="A289" s="155" t="s">
        <v>4201</v>
      </c>
      <c r="B289" s="138" t="s">
        <v>4202</v>
      </c>
      <c r="C289" s="136">
        <v>7888</v>
      </c>
      <c r="D289" s="136">
        <v>7888</v>
      </c>
      <c r="E289" s="136">
        <f t="shared" si="5"/>
        <v>0</v>
      </c>
      <c r="F289" s="138"/>
    </row>
    <row r="290" spans="1:6">
      <c r="A290" s="155" t="s">
        <v>4203</v>
      </c>
      <c r="B290" s="138" t="s">
        <v>4204</v>
      </c>
      <c r="C290" s="136">
        <v>10416.799999999999</v>
      </c>
      <c r="D290" s="136">
        <v>10416.799999999999</v>
      </c>
      <c r="E290" s="136">
        <f t="shared" si="5"/>
        <v>0</v>
      </c>
      <c r="F290" s="138"/>
    </row>
    <row r="291" spans="1:6">
      <c r="A291" s="155" t="s">
        <v>4205</v>
      </c>
      <c r="B291" s="138" t="s">
        <v>4206</v>
      </c>
      <c r="C291" s="136">
        <v>10648.8</v>
      </c>
      <c r="D291" s="136">
        <v>10648.8</v>
      </c>
      <c r="E291" s="136">
        <f t="shared" si="5"/>
        <v>0</v>
      </c>
      <c r="F291" s="138"/>
    </row>
    <row r="292" spans="1:6">
      <c r="A292" s="155" t="s">
        <v>4207</v>
      </c>
      <c r="B292" s="138" t="s">
        <v>4208</v>
      </c>
      <c r="C292" s="136">
        <v>10648.8</v>
      </c>
      <c r="D292" s="136">
        <v>10648.8</v>
      </c>
      <c r="E292" s="136">
        <f t="shared" si="5"/>
        <v>0</v>
      </c>
      <c r="F292" s="138"/>
    </row>
    <row r="293" spans="1:6">
      <c r="A293" s="155" t="s">
        <v>4209</v>
      </c>
      <c r="B293" s="138" t="s">
        <v>4210</v>
      </c>
      <c r="C293" s="136">
        <v>14105.6</v>
      </c>
      <c r="D293" s="136">
        <v>14105.6</v>
      </c>
      <c r="E293" s="136">
        <f t="shared" si="5"/>
        <v>0</v>
      </c>
      <c r="F293" s="138"/>
    </row>
    <row r="294" spans="1:6">
      <c r="A294" s="155" t="s">
        <v>4211</v>
      </c>
      <c r="B294" s="138" t="s">
        <v>4212</v>
      </c>
      <c r="C294" s="136">
        <v>2482.4</v>
      </c>
      <c r="D294" s="136">
        <v>2482.4</v>
      </c>
      <c r="E294" s="136">
        <f t="shared" si="5"/>
        <v>0</v>
      </c>
      <c r="F294" s="138"/>
    </row>
    <row r="295" spans="1:6">
      <c r="A295" s="155" t="s">
        <v>4213</v>
      </c>
      <c r="B295" s="138" t="s">
        <v>4214</v>
      </c>
      <c r="C295" s="136">
        <v>4616.8</v>
      </c>
      <c r="D295" s="136">
        <v>4616.8</v>
      </c>
      <c r="E295" s="136">
        <f t="shared" si="5"/>
        <v>0</v>
      </c>
      <c r="F295" s="138"/>
    </row>
    <row r="296" spans="1:6">
      <c r="A296" s="155" t="s">
        <v>4215</v>
      </c>
      <c r="B296" s="138" t="s">
        <v>4216</v>
      </c>
      <c r="C296" s="136">
        <v>3120.4</v>
      </c>
      <c r="D296" s="136">
        <v>3120.4</v>
      </c>
      <c r="E296" s="136">
        <f t="shared" si="5"/>
        <v>0</v>
      </c>
      <c r="F296" s="138"/>
    </row>
    <row r="297" spans="1:6">
      <c r="A297" s="155" t="s">
        <v>4217</v>
      </c>
      <c r="B297" s="138" t="s">
        <v>4218</v>
      </c>
      <c r="C297" s="136">
        <v>24534</v>
      </c>
      <c r="D297" s="136">
        <v>24534</v>
      </c>
      <c r="E297" s="136">
        <f t="shared" si="5"/>
        <v>0</v>
      </c>
      <c r="F297" s="138"/>
    </row>
    <row r="298" spans="1:6">
      <c r="A298" s="155" t="s">
        <v>4219</v>
      </c>
      <c r="B298" s="138" t="s">
        <v>4220</v>
      </c>
      <c r="C298" s="136">
        <v>3306</v>
      </c>
      <c r="D298" s="136">
        <v>3306</v>
      </c>
      <c r="E298" s="136">
        <f t="shared" si="5"/>
        <v>0</v>
      </c>
      <c r="F298" s="138"/>
    </row>
    <row r="299" spans="1:6">
      <c r="A299" s="155" t="s">
        <v>4221</v>
      </c>
      <c r="B299" s="138" t="s">
        <v>4222</v>
      </c>
      <c r="C299" s="136">
        <v>3683</v>
      </c>
      <c r="D299" s="136">
        <v>3683</v>
      </c>
      <c r="E299" s="136">
        <f t="shared" si="5"/>
        <v>0</v>
      </c>
      <c r="F299" s="138"/>
    </row>
    <row r="300" spans="1:6">
      <c r="A300" s="155" t="s">
        <v>4223</v>
      </c>
      <c r="B300" s="138" t="s">
        <v>4224</v>
      </c>
      <c r="C300" s="136">
        <v>12133.6</v>
      </c>
      <c r="D300" s="136">
        <v>12133.6</v>
      </c>
      <c r="E300" s="136">
        <f t="shared" si="5"/>
        <v>0</v>
      </c>
      <c r="F300" s="138"/>
    </row>
    <row r="301" spans="1:6">
      <c r="A301" s="155" t="s">
        <v>4225</v>
      </c>
      <c r="B301" s="138" t="s">
        <v>4226</v>
      </c>
      <c r="C301" s="136">
        <v>10834.4</v>
      </c>
      <c r="D301" s="136">
        <v>10834.4</v>
      </c>
      <c r="E301" s="136">
        <f t="shared" si="5"/>
        <v>0</v>
      </c>
      <c r="F301" s="138"/>
    </row>
    <row r="302" spans="1:6">
      <c r="A302" s="155" t="s">
        <v>4227</v>
      </c>
      <c r="B302" s="138" t="s">
        <v>4228</v>
      </c>
      <c r="C302" s="136">
        <v>12973.44</v>
      </c>
      <c r="D302" s="136">
        <v>12973.44</v>
      </c>
      <c r="E302" s="136">
        <f t="shared" si="5"/>
        <v>0</v>
      </c>
      <c r="F302" s="138"/>
    </row>
    <row r="303" spans="1:6">
      <c r="A303" s="155" t="s">
        <v>4229</v>
      </c>
      <c r="B303" s="138" t="s">
        <v>4230</v>
      </c>
      <c r="C303" s="136">
        <v>2780.52</v>
      </c>
      <c r="D303" s="136">
        <v>2780.52</v>
      </c>
      <c r="E303" s="136">
        <f t="shared" si="5"/>
        <v>0</v>
      </c>
      <c r="F303" s="138"/>
    </row>
    <row r="304" spans="1:6">
      <c r="A304" s="155" t="s">
        <v>4231</v>
      </c>
      <c r="B304" s="138" t="s">
        <v>4232</v>
      </c>
      <c r="C304" s="136">
        <v>3132.17</v>
      </c>
      <c r="D304" s="136">
        <v>3132.17</v>
      </c>
      <c r="E304" s="136">
        <f t="shared" si="5"/>
        <v>0</v>
      </c>
      <c r="F304" s="138"/>
    </row>
    <row r="305" spans="1:6">
      <c r="A305" s="155" t="s">
        <v>4233</v>
      </c>
      <c r="B305" s="138" t="s">
        <v>4234</v>
      </c>
      <c r="C305" s="136">
        <v>19121.439999999999</v>
      </c>
      <c r="D305" s="136">
        <v>19121.439999999999</v>
      </c>
      <c r="E305" s="136">
        <f t="shared" si="5"/>
        <v>0</v>
      </c>
      <c r="F305" s="138"/>
    </row>
    <row r="306" spans="1:6">
      <c r="A306" s="155" t="s">
        <v>4235</v>
      </c>
      <c r="B306" s="138" t="s">
        <v>4236</v>
      </c>
      <c r="C306" s="136">
        <v>27360</v>
      </c>
      <c r="D306" s="136">
        <v>27360</v>
      </c>
      <c r="E306" s="136">
        <f t="shared" si="5"/>
        <v>0</v>
      </c>
      <c r="F306" s="138"/>
    </row>
    <row r="307" spans="1:6">
      <c r="A307" s="155" t="s">
        <v>4237</v>
      </c>
      <c r="B307" s="138" t="s">
        <v>4238</v>
      </c>
      <c r="C307" s="136">
        <v>8640</v>
      </c>
      <c r="D307" s="136">
        <v>8640</v>
      </c>
      <c r="E307" s="136">
        <f t="shared" si="5"/>
        <v>0</v>
      </c>
      <c r="F307" s="138"/>
    </row>
    <row r="308" spans="1:6">
      <c r="A308" s="155" t="s">
        <v>4239</v>
      </c>
      <c r="B308" s="138" t="s">
        <v>4240</v>
      </c>
      <c r="C308" s="136">
        <v>1584</v>
      </c>
      <c r="D308" s="136">
        <v>1584</v>
      </c>
      <c r="E308" s="136">
        <f t="shared" si="5"/>
        <v>0</v>
      </c>
      <c r="F308" s="138"/>
    </row>
    <row r="309" spans="1:6">
      <c r="A309" s="155" t="s">
        <v>4241</v>
      </c>
      <c r="B309" s="138" t="s">
        <v>4242</v>
      </c>
      <c r="C309" s="136">
        <v>49972.800000000003</v>
      </c>
      <c r="D309" s="136">
        <v>49972.800000000003</v>
      </c>
      <c r="E309" s="136">
        <f t="shared" si="5"/>
        <v>0</v>
      </c>
      <c r="F309" s="138"/>
    </row>
    <row r="310" spans="1:6">
      <c r="A310" s="155" t="s">
        <v>4243</v>
      </c>
      <c r="B310" s="138" t="s">
        <v>4244</v>
      </c>
      <c r="C310" s="136">
        <v>15080</v>
      </c>
      <c r="D310" s="136">
        <v>15080</v>
      </c>
      <c r="E310" s="136">
        <f t="shared" si="5"/>
        <v>0</v>
      </c>
      <c r="F310" s="138"/>
    </row>
    <row r="311" spans="1:6">
      <c r="A311" s="155" t="s">
        <v>4245</v>
      </c>
      <c r="B311" s="138" t="s">
        <v>4246</v>
      </c>
      <c r="C311" s="136">
        <v>9651.2000000000007</v>
      </c>
      <c r="D311" s="136">
        <v>9651.2000000000007</v>
      </c>
      <c r="E311" s="136">
        <f t="shared" si="5"/>
        <v>0</v>
      </c>
      <c r="F311" s="138"/>
    </row>
    <row r="312" spans="1:6">
      <c r="A312" s="155" t="s">
        <v>4247</v>
      </c>
      <c r="B312" s="138" t="s">
        <v>4248</v>
      </c>
      <c r="C312" s="136">
        <v>27434</v>
      </c>
      <c r="D312" s="136">
        <v>27434</v>
      </c>
      <c r="E312" s="136">
        <f t="shared" si="5"/>
        <v>0</v>
      </c>
      <c r="F312" s="138"/>
    </row>
    <row r="313" spans="1:6">
      <c r="A313" s="155" t="s">
        <v>4249</v>
      </c>
      <c r="B313" s="138" t="s">
        <v>4250</v>
      </c>
      <c r="C313" s="136">
        <v>13972.2</v>
      </c>
      <c r="D313" s="136">
        <v>13972.2</v>
      </c>
      <c r="E313" s="136">
        <f t="shared" si="5"/>
        <v>0</v>
      </c>
      <c r="F313" s="138"/>
    </row>
    <row r="314" spans="1:6">
      <c r="A314" s="155" t="s">
        <v>4251</v>
      </c>
      <c r="B314" s="138" t="s">
        <v>4252</v>
      </c>
      <c r="C314" s="136">
        <v>9314.7999999999993</v>
      </c>
      <c r="D314" s="136">
        <v>9314.7999999999993</v>
      </c>
      <c r="E314" s="136">
        <f t="shared" si="5"/>
        <v>0</v>
      </c>
      <c r="F314" s="138"/>
    </row>
    <row r="315" spans="1:6">
      <c r="A315" s="155" t="s">
        <v>4253</v>
      </c>
      <c r="B315" s="138" t="s">
        <v>4254</v>
      </c>
      <c r="C315" s="136">
        <v>9280</v>
      </c>
      <c r="D315" s="136">
        <v>9280</v>
      </c>
      <c r="E315" s="136">
        <f t="shared" si="5"/>
        <v>0</v>
      </c>
      <c r="F315" s="138"/>
    </row>
    <row r="316" spans="1:6">
      <c r="A316" s="155" t="s">
        <v>4255</v>
      </c>
      <c r="B316" s="138" t="s">
        <v>4256</v>
      </c>
      <c r="C316" s="136">
        <v>9280</v>
      </c>
      <c r="D316" s="136">
        <v>9280</v>
      </c>
      <c r="E316" s="136">
        <f t="shared" si="5"/>
        <v>0</v>
      </c>
      <c r="F316" s="138"/>
    </row>
    <row r="317" spans="1:6">
      <c r="A317" s="155" t="s">
        <v>4257</v>
      </c>
      <c r="B317" s="138" t="s">
        <v>4258</v>
      </c>
      <c r="C317" s="136">
        <v>4640</v>
      </c>
      <c r="D317" s="136">
        <v>4640</v>
      </c>
      <c r="E317" s="136">
        <f t="shared" si="5"/>
        <v>0</v>
      </c>
      <c r="F317" s="138"/>
    </row>
    <row r="318" spans="1:6">
      <c r="A318" s="155" t="s">
        <v>4259</v>
      </c>
      <c r="B318" s="138" t="s">
        <v>4260</v>
      </c>
      <c r="C318" s="136">
        <v>99733.32</v>
      </c>
      <c r="D318" s="136">
        <v>99733.32</v>
      </c>
      <c r="E318" s="136">
        <f t="shared" si="5"/>
        <v>0</v>
      </c>
      <c r="F318" s="138"/>
    </row>
    <row r="319" spans="1:6">
      <c r="A319" s="155" t="s">
        <v>4261</v>
      </c>
      <c r="B319" s="138" t="s">
        <v>4262</v>
      </c>
      <c r="C319" s="136">
        <v>6171.2</v>
      </c>
      <c r="D319" s="136">
        <v>6171.2</v>
      </c>
      <c r="E319" s="136">
        <f t="shared" si="5"/>
        <v>0</v>
      </c>
      <c r="F319" s="138"/>
    </row>
    <row r="320" spans="1:6">
      <c r="A320" s="155" t="s">
        <v>4263</v>
      </c>
      <c r="B320" s="138" t="s">
        <v>4264</v>
      </c>
      <c r="C320" s="136">
        <v>6171.2</v>
      </c>
      <c r="D320" s="136">
        <v>6171.2</v>
      </c>
      <c r="E320" s="136">
        <f t="shared" si="5"/>
        <v>0</v>
      </c>
      <c r="F320" s="138"/>
    </row>
    <row r="321" spans="1:6">
      <c r="A321" s="155" t="s">
        <v>4265</v>
      </c>
      <c r="B321" s="138" t="s">
        <v>4266</v>
      </c>
      <c r="C321" s="136">
        <v>3932.4</v>
      </c>
      <c r="D321" s="136">
        <v>3932.4</v>
      </c>
      <c r="E321" s="136">
        <f t="shared" si="5"/>
        <v>0</v>
      </c>
      <c r="F321" s="138"/>
    </row>
    <row r="322" spans="1:6">
      <c r="A322" s="155" t="s">
        <v>4267</v>
      </c>
      <c r="B322" s="138" t="s">
        <v>4266</v>
      </c>
      <c r="C322" s="136">
        <v>3932.4</v>
      </c>
      <c r="D322" s="136">
        <v>3932.4</v>
      </c>
      <c r="E322" s="136">
        <f t="shared" si="5"/>
        <v>0</v>
      </c>
      <c r="F322" s="138"/>
    </row>
    <row r="323" spans="1:6">
      <c r="A323" s="155" t="s">
        <v>4268</v>
      </c>
      <c r="B323" s="138" t="s">
        <v>4266</v>
      </c>
      <c r="C323" s="136">
        <v>3932.4</v>
      </c>
      <c r="D323" s="136">
        <v>3932.4</v>
      </c>
      <c r="E323" s="136">
        <f t="shared" si="5"/>
        <v>0</v>
      </c>
      <c r="F323" s="138"/>
    </row>
    <row r="324" spans="1:6">
      <c r="A324" s="155" t="s">
        <v>4269</v>
      </c>
      <c r="B324" s="138" t="s">
        <v>4266</v>
      </c>
      <c r="C324" s="136">
        <v>3932.4</v>
      </c>
      <c r="D324" s="136">
        <v>3932.4</v>
      </c>
      <c r="E324" s="136">
        <f t="shared" si="5"/>
        <v>0</v>
      </c>
      <c r="F324" s="138"/>
    </row>
    <row r="325" spans="1:6">
      <c r="A325" s="155" t="s">
        <v>4270</v>
      </c>
      <c r="B325" s="138" t="s">
        <v>4271</v>
      </c>
      <c r="C325" s="136">
        <v>1537</v>
      </c>
      <c r="D325" s="136">
        <v>1537</v>
      </c>
      <c r="E325" s="136">
        <f t="shared" si="5"/>
        <v>0</v>
      </c>
      <c r="F325" s="138"/>
    </row>
    <row r="326" spans="1:6">
      <c r="A326" s="155" t="s">
        <v>4272</v>
      </c>
      <c r="B326" s="138" t="s">
        <v>4273</v>
      </c>
      <c r="C326" s="136">
        <v>1537</v>
      </c>
      <c r="D326" s="136">
        <v>1537</v>
      </c>
      <c r="E326" s="136">
        <f t="shared" si="5"/>
        <v>0</v>
      </c>
      <c r="F326" s="138"/>
    </row>
    <row r="327" spans="1:6">
      <c r="A327" s="155" t="s">
        <v>4274</v>
      </c>
      <c r="B327" s="138" t="s">
        <v>4275</v>
      </c>
      <c r="C327" s="136">
        <v>2557.8000000000002</v>
      </c>
      <c r="D327" s="136">
        <v>2557.8000000000002</v>
      </c>
      <c r="E327" s="136">
        <f t="shared" si="5"/>
        <v>0</v>
      </c>
      <c r="F327" s="138"/>
    </row>
    <row r="328" spans="1:6">
      <c r="A328" s="155" t="s">
        <v>4276</v>
      </c>
      <c r="B328" s="138" t="s">
        <v>4275</v>
      </c>
      <c r="C328" s="136">
        <v>2557.8000000000002</v>
      </c>
      <c r="D328" s="136">
        <v>2557.8000000000002</v>
      </c>
      <c r="E328" s="136">
        <f t="shared" si="5"/>
        <v>0</v>
      </c>
      <c r="F328" s="138"/>
    </row>
    <row r="329" spans="1:6">
      <c r="A329" s="155" t="s">
        <v>4277</v>
      </c>
      <c r="B329" s="138" t="s">
        <v>4278</v>
      </c>
      <c r="C329" s="136">
        <v>5655</v>
      </c>
      <c r="D329" s="136">
        <v>5655</v>
      </c>
      <c r="E329" s="136">
        <f t="shared" si="5"/>
        <v>0</v>
      </c>
      <c r="F329" s="138"/>
    </row>
    <row r="330" spans="1:6">
      <c r="A330" s="155" t="s">
        <v>4279</v>
      </c>
      <c r="B330" s="138" t="s">
        <v>4278</v>
      </c>
      <c r="C330" s="136">
        <v>5655</v>
      </c>
      <c r="D330" s="136">
        <v>5655</v>
      </c>
      <c r="E330" s="136">
        <f t="shared" si="5"/>
        <v>0</v>
      </c>
      <c r="F330" s="138"/>
    </row>
    <row r="331" spans="1:6">
      <c r="A331" s="155" t="s">
        <v>4280</v>
      </c>
      <c r="B331" s="138" t="s">
        <v>4281</v>
      </c>
      <c r="C331" s="136">
        <v>2708.6</v>
      </c>
      <c r="D331" s="136">
        <v>2708.6</v>
      </c>
      <c r="E331" s="136">
        <f t="shared" si="5"/>
        <v>0</v>
      </c>
      <c r="F331" s="138"/>
    </row>
    <row r="332" spans="1:6">
      <c r="A332" s="155" t="s">
        <v>4282</v>
      </c>
      <c r="B332" s="138" t="s">
        <v>4283</v>
      </c>
      <c r="C332" s="136">
        <v>2708.6</v>
      </c>
      <c r="D332" s="136">
        <v>2708.6</v>
      </c>
      <c r="E332" s="136">
        <f t="shared" si="5"/>
        <v>0</v>
      </c>
      <c r="F332" s="138"/>
    </row>
    <row r="333" spans="1:6">
      <c r="A333" s="155" t="s">
        <v>4284</v>
      </c>
      <c r="B333" s="138" t="s">
        <v>4283</v>
      </c>
      <c r="C333" s="136">
        <v>2708.6</v>
      </c>
      <c r="D333" s="136">
        <v>2708.6</v>
      </c>
      <c r="E333" s="136">
        <f t="shared" si="5"/>
        <v>0</v>
      </c>
      <c r="F333" s="138"/>
    </row>
    <row r="334" spans="1:6">
      <c r="A334" s="155" t="s">
        <v>4285</v>
      </c>
      <c r="B334" s="138" t="s">
        <v>4283</v>
      </c>
      <c r="C334" s="136">
        <v>2708.4</v>
      </c>
      <c r="D334" s="136">
        <v>2708.4</v>
      </c>
      <c r="E334" s="136">
        <f t="shared" si="5"/>
        <v>0</v>
      </c>
      <c r="F334" s="138"/>
    </row>
    <row r="335" spans="1:6">
      <c r="A335" s="155" t="s">
        <v>4286</v>
      </c>
      <c r="B335" s="138" t="s">
        <v>4287</v>
      </c>
      <c r="C335" s="136">
        <v>348</v>
      </c>
      <c r="D335" s="136">
        <v>348</v>
      </c>
      <c r="E335" s="136">
        <f t="shared" si="5"/>
        <v>0</v>
      </c>
      <c r="F335" s="138"/>
    </row>
    <row r="336" spans="1:6">
      <c r="A336" s="155" t="s">
        <v>4288</v>
      </c>
      <c r="B336" s="138" t="s">
        <v>4287</v>
      </c>
      <c r="C336" s="136">
        <v>348</v>
      </c>
      <c r="D336" s="136">
        <v>348</v>
      </c>
      <c r="E336" s="136">
        <f t="shared" si="5"/>
        <v>0</v>
      </c>
      <c r="F336" s="138"/>
    </row>
    <row r="337" spans="1:6">
      <c r="A337" s="155" t="s">
        <v>4289</v>
      </c>
      <c r="B337" s="138" t="s">
        <v>4287</v>
      </c>
      <c r="C337" s="136">
        <v>348</v>
      </c>
      <c r="D337" s="136">
        <v>348</v>
      </c>
      <c r="E337" s="136">
        <f t="shared" si="5"/>
        <v>0</v>
      </c>
      <c r="F337" s="138"/>
    </row>
    <row r="338" spans="1:6">
      <c r="A338" s="155" t="s">
        <v>4290</v>
      </c>
      <c r="B338" s="138" t="s">
        <v>4287</v>
      </c>
      <c r="C338" s="136">
        <v>348</v>
      </c>
      <c r="D338" s="136">
        <v>348</v>
      </c>
      <c r="E338" s="136">
        <f t="shared" si="5"/>
        <v>0</v>
      </c>
      <c r="F338" s="138"/>
    </row>
    <row r="339" spans="1:6">
      <c r="A339" s="155" t="s">
        <v>4291</v>
      </c>
      <c r="B339" s="138" t="s">
        <v>4292</v>
      </c>
      <c r="C339" s="136">
        <v>810.84</v>
      </c>
      <c r="D339" s="136">
        <v>810.84</v>
      </c>
      <c r="E339" s="136">
        <f t="shared" si="5"/>
        <v>0</v>
      </c>
      <c r="F339" s="138"/>
    </row>
    <row r="340" spans="1:6">
      <c r="A340" s="155" t="s">
        <v>4293</v>
      </c>
      <c r="B340" s="138" t="s">
        <v>4292</v>
      </c>
      <c r="C340" s="136">
        <v>810.84</v>
      </c>
      <c r="D340" s="136">
        <v>810.84</v>
      </c>
      <c r="E340" s="136">
        <f t="shared" si="5"/>
        <v>0</v>
      </c>
      <c r="F340" s="138"/>
    </row>
    <row r="341" spans="1:6">
      <c r="A341" s="155" t="s">
        <v>4294</v>
      </c>
      <c r="B341" s="138" t="s">
        <v>4292</v>
      </c>
      <c r="C341" s="136">
        <v>810.84</v>
      </c>
      <c r="D341" s="136">
        <v>810.84</v>
      </c>
      <c r="E341" s="136">
        <f t="shared" si="5"/>
        <v>0</v>
      </c>
      <c r="F341" s="138"/>
    </row>
    <row r="342" spans="1:6">
      <c r="A342" s="155" t="s">
        <v>4295</v>
      </c>
      <c r="B342" s="138" t="s">
        <v>4292</v>
      </c>
      <c r="C342" s="136">
        <v>810.84</v>
      </c>
      <c r="D342" s="136">
        <v>810.84</v>
      </c>
      <c r="E342" s="136">
        <f t="shared" si="5"/>
        <v>0</v>
      </c>
      <c r="F342" s="138"/>
    </row>
    <row r="343" spans="1:6">
      <c r="A343" s="155" t="s">
        <v>4296</v>
      </c>
      <c r="B343" s="138" t="s">
        <v>4297</v>
      </c>
      <c r="C343" s="136">
        <v>4396.3999999999996</v>
      </c>
      <c r="D343" s="136">
        <v>4396.3999999999996</v>
      </c>
      <c r="E343" s="136">
        <f t="shared" ref="E343:E406" si="6">+D343-C343</f>
        <v>0</v>
      </c>
      <c r="F343" s="138"/>
    </row>
    <row r="344" spans="1:6">
      <c r="A344" s="155" t="s">
        <v>4298</v>
      </c>
      <c r="B344" s="138" t="s">
        <v>4297</v>
      </c>
      <c r="C344" s="136">
        <v>4396.3999999999996</v>
      </c>
      <c r="D344" s="136">
        <v>4396.3999999999996</v>
      </c>
      <c r="E344" s="136">
        <f t="shared" si="6"/>
        <v>0</v>
      </c>
      <c r="F344" s="138"/>
    </row>
    <row r="345" spans="1:6">
      <c r="A345" s="155" t="s">
        <v>4299</v>
      </c>
      <c r="B345" s="138" t="s">
        <v>4297</v>
      </c>
      <c r="C345" s="136">
        <v>4396.3999999999996</v>
      </c>
      <c r="D345" s="136">
        <v>4396.3999999999996</v>
      </c>
      <c r="E345" s="136">
        <f t="shared" si="6"/>
        <v>0</v>
      </c>
      <c r="F345" s="138"/>
    </row>
    <row r="346" spans="1:6">
      <c r="A346" s="155" t="s">
        <v>4300</v>
      </c>
      <c r="B346" s="138" t="s">
        <v>4297</v>
      </c>
      <c r="C346" s="136">
        <v>4396.3999999999996</v>
      </c>
      <c r="D346" s="136">
        <v>4396.3999999999996</v>
      </c>
      <c r="E346" s="136">
        <f t="shared" si="6"/>
        <v>0</v>
      </c>
      <c r="F346" s="138"/>
    </row>
    <row r="347" spans="1:6">
      <c r="A347" s="155" t="s">
        <v>4301</v>
      </c>
      <c r="B347" s="138" t="s">
        <v>4302</v>
      </c>
      <c r="C347" s="136">
        <v>1090.4000000000001</v>
      </c>
      <c r="D347" s="136">
        <v>1090.4000000000001</v>
      </c>
      <c r="E347" s="136">
        <f t="shared" si="6"/>
        <v>0</v>
      </c>
      <c r="F347" s="138"/>
    </row>
    <row r="348" spans="1:6">
      <c r="A348" s="155" t="s">
        <v>4303</v>
      </c>
      <c r="B348" s="138" t="s">
        <v>4304</v>
      </c>
      <c r="C348" s="136">
        <v>1090.4000000000001</v>
      </c>
      <c r="D348" s="136">
        <v>1090.4000000000001</v>
      </c>
      <c r="E348" s="136">
        <f t="shared" si="6"/>
        <v>0</v>
      </c>
      <c r="F348" s="138"/>
    </row>
    <row r="349" spans="1:6">
      <c r="A349" s="155" t="s">
        <v>4305</v>
      </c>
      <c r="B349" s="138" t="s">
        <v>4306</v>
      </c>
      <c r="C349" s="136">
        <v>7250</v>
      </c>
      <c r="D349" s="136">
        <v>7250</v>
      </c>
      <c r="E349" s="136">
        <f t="shared" si="6"/>
        <v>0</v>
      </c>
      <c r="F349" s="138"/>
    </row>
    <row r="350" spans="1:6">
      <c r="A350" s="155" t="s">
        <v>4307</v>
      </c>
      <c r="B350" s="138" t="s">
        <v>4308</v>
      </c>
      <c r="C350" s="136">
        <v>3166.8</v>
      </c>
      <c r="D350" s="136">
        <v>3166.8</v>
      </c>
      <c r="E350" s="136">
        <f t="shared" si="6"/>
        <v>0</v>
      </c>
      <c r="F350" s="138"/>
    </row>
    <row r="351" spans="1:6">
      <c r="A351" s="155" t="s">
        <v>4309</v>
      </c>
      <c r="B351" s="138" t="s">
        <v>4310</v>
      </c>
      <c r="C351" s="136">
        <v>8642</v>
      </c>
      <c r="D351" s="136">
        <v>8642</v>
      </c>
      <c r="E351" s="136">
        <f t="shared" si="6"/>
        <v>0</v>
      </c>
      <c r="F351" s="138"/>
    </row>
    <row r="352" spans="1:6">
      <c r="A352" s="155" t="s">
        <v>4311</v>
      </c>
      <c r="B352" s="138" t="s">
        <v>4310</v>
      </c>
      <c r="C352" s="136">
        <v>8642</v>
      </c>
      <c r="D352" s="136">
        <v>8642</v>
      </c>
      <c r="E352" s="136">
        <f t="shared" si="6"/>
        <v>0</v>
      </c>
      <c r="F352" s="138"/>
    </row>
    <row r="353" spans="1:6">
      <c r="A353" s="155" t="s">
        <v>4312</v>
      </c>
      <c r="B353" s="138" t="s">
        <v>4310</v>
      </c>
      <c r="C353" s="136">
        <v>8642</v>
      </c>
      <c r="D353" s="136">
        <v>8642</v>
      </c>
      <c r="E353" s="136">
        <f t="shared" si="6"/>
        <v>0</v>
      </c>
      <c r="F353" s="138"/>
    </row>
    <row r="354" spans="1:6">
      <c r="A354" s="155" t="s">
        <v>4313</v>
      </c>
      <c r="B354" s="138" t="s">
        <v>4310</v>
      </c>
      <c r="C354" s="136">
        <v>8642</v>
      </c>
      <c r="D354" s="136">
        <v>8642</v>
      </c>
      <c r="E354" s="136">
        <f t="shared" si="6"/>
        <v>0</v>
      </c>
      <c r="F354" s="138"/>
    </row>
    <row r="355" spans="1:6">
      <c r="A355" s="155" t="s">
        <v>4314</v>
      </c>
      <c r="B355" s="138" t="s">
        <v>4310</v>
      </c>
      <c r="C355" s="136">
        <v>8642</v>
      </c>
      <c r="D355" s="136">
        <v>8642</v>
      </c>
      <c r="E355" s="136">
        <f t="shared" si="6"/>
        <v>0</v>
      </c>
      <c r="F355" s="138"/>
    </row>
    <row r="356" spans="1:6">
      <c r="A356" s="155" t="s">
        <v>4315</v>
      </c>
      <c r="B356" s="138" t="s">
        <v>4310</v>
      </c>
      <c r="C356" s="136">
        <v>8642</v>
      </c>
      <c r="D356" s="136">
        <v>8642</v>
      </c>
      <c r="E356" s="136">
        <f t="shared" si="6"/>
        <v>0</v>
      </c>
      <c r="F356" s="138"/>
    </row>
    <row r="357" spans="1:6">
      <c r="A357" s="155" t="s">
        <v>4316</v>
      </c>
      <c r="B357" s="138" t="s">
        <v>4310</v>
      </c>
      <c r="C357" s="136">
        <v>8642</v>
      </c>
      <c r="D357" s="136">
        <v>8642</v>
      </c>
      <c r="E357" s="136">
        <f t="shared" si="6"/>
        <v>0</v>
      </c>
      <c r="F357" s="138"/>
    </row>
    <row r="358" spans="1:6">
      <c r="A358" s="155" t="s">
        <v>4317</v>
      </c>
      <c r="B358" s="138" t="s">
        <v>4310</v>
      </c>
      <c r="C358" s="136">
        <v>8642</v>
      </c>
      <c r="D358" s="136">
        <v>8642</v>
      </c>
      <c r="E358" s="136">
        <f t="shared" si="6"/>
        <v>0</v>
      </c>
      <c r="F358" s="138"/>
    </row>
    <row r="359" spans="1:6">
      <c r="A359" s="155" t="s">
        <v>4318</v>
      </c>
      <c r="B359" s="138" t="s">
        <v>4310</v>
      </c>
      <c r="C359" s="136">
        <v>8642</v>
      </c>
      <c r="D359" s="136">
        <v>8642</v>
      </c>
      <c r="E359" s="136">
        <f t="shared" si="6"/>
        <v>0</v>
      </c>
      <c r="F359" s="138"/>
    </row>
    <row r="360" spans="1:6">
      <c r="A360" s="155" t="s">
        <v>4319</v>
      </c>
      <c r="B360" s="138" t="s">
        <v>4320</v>
      </c>
      <c r="C360" s="136">
        <v>4141.2</v>
      </c>
      <c r="D360" s="136">
        <v>4141.2</v>
      </c>
      <c r="E360" s="136">
        <f t="shared" si="6"/>
        <v>0</v>
      </c>
      <c r="F360" s="138"/>
    </row>
    <row r="361" spans="1:6">
      <c r="A361" s="155" t="s">
        <v>4321</v>
      </c>
      <c r="B361" s="138" t="s">
        <v>4320</v>
      </c>
      <c r="C361" s="136">
        <v>4141.2</v>
      </c>
      <c r="D361" s="136">
        <v>4141.2</v>
      </c>
      <c r="E361" s="136">
        <f t="shared" si="6"/>
        <v>0</v>
      </c>
      <c r="F361" s="138"/>
    </row>
    <row r="362" spans="1:6">
      <c r="A362" s="155" t="s">
        <v>4322</v>
      </c>
      <c r="B362" s="138" t="s">
        <v>4320</v>
      </c>
      <c r="C362" s="136">
        <v>4141.2</v>
      </c>
      <c r="D362" s="136">
        <v>4141.2</v>
      </c>
      <c r="E362" s="136">
        <f t="shared" si="6"/>
        <v>0</v>
      </c>
      <c r="F362" s="138"/>
    </row>
    <row r="363" spans="1:6">
      <c r="A363" s="155" t="s">
        <v>4323</v>
      </c>
      <c r="B363" s="138" t="s">
        <v>4324</v>
      </c>
      <c r="C363" s="136">
        <v>3683</v>
      </c>
      <c r="D363" s="136">
        <v>3683</v>
      </c>
      <c r="E363" s="136">
        <f t="shared" si="6"/>
        <v>0</v>
      </c>
      <c r="F363" s="138"/>
    </row>
    <row r="364" spans="1:6">
      <c r="A364" s="155" t="s">
        <v>4325</v>
      </c>
      <c r="B364" s="138" t="s">
        <v>4326</v>
      </c>
      <c r="C364" s="136">
        <v>926.84</v>
      </c>
      <c r="D364" s="136">
        <v>926.84</v>
      </c>
      <c r="E364" s="136">
        <f t="shared" si="6"/>
        <v>0</v>
      </c>
      <c r="F364" s="138"/>
    </row>
    <row r="365" spans="1:6">
      <c r="A365" s="155" t="s">
        <v>4327</v>
      </c>
      <c r="B365" s="138" t="s">
        <v>4326</v>
      </c>
      <c r="C365" s="136">
        <v>926.84</v>
      </c>
      <c r="D365" s="136">
        <v>926.84</v>
      </c>
      <c r="E365" s="136">
        <f t="shared" si="6"/>
        <v>0</v>
      </c>
      <c r="F365" s="138"/>
    </row>
    <row r="366" spans="1:6">
      <c r="A366" s="155" t="s">
        <v>4328</v>
      </c>
      <c r="B366" s="138" t="s">
        <v>4326</v>
      </c>
      <c r="C366" s="136">
        <v>926.84</v>
      </c>
      <c r="D366" s="136">
        <v>926.84</v>
      </c>
      <c r="E366" s="136">
        <f t="shared" si="6"/>
        <v>0</v>
      </c>
      <c r="F366" s="138"/>
    </row>
    <row r="367" spans="1:6">
      <c r="A367" s="155" t="s">
        <v>4329</v>
      </c>
      <c r="B367" s="138" t="s">
        <v>4330</v>
      </c>
      <c r="C367" s="136">
        <v>6177</v>
      </c>
      <c r="D367" s="136">
        <v>6177</v>
      </c>
      <c r="E367" s="136">
        <f t="shared" si="6"/>
        <v>0</v>
      </c>
      <c r="F367" s="138"/>
    </row>
    <row r="368" spans="1:6">
      <c r="A368" s="155" t="s">
        <v>4331</v>
      </c>
      <c r="B368" s="138" t="s">
        <v>4330</v>
      </c>
      <c r="C368" s="136">
        <v>6177</v>
      </c>
      <c r="D368" s="136">
        <v>6177</v>
      </c>
      <c r="E368" s="136">
        <f t="shared" si="6"/>
        <v>0</v>
      </c>
      <c r="F368" s="138"/>
    </row>
    <row r="369" spans="1:6">
      <c r="A369" s="155" t="s">
        <v>4332</v>
      </c>
      <c r="B369" s="138" t="s">
        <v>4333</v>
      </c>
      <c r="C369" s="136">
        <v>16019.6</v>
      </c>
      <c r="D369" s="136">
        <v>16019.6</v>
      </c>
      <c r="E369" s="136">
        <f t="shared" si="6"/>
        <v>0</v>
      </c>
      <c r="F369" s="138"/>
    </row>
    <row r="370" spans="1:6">
      <c r="A370" s="155" t="s">
        <v>4334</v>
      </c>
      <c r="B370" s="138" t="s">
        <v>4335</v>
      </c>
      <c r="C370" s="136">
        <v>16019.6</v>
      </c>
      <c r="D370" s="136">
        <v>16019.6</v>
      </c>
      <c r="E370" s="136">
        <f t="shared" si="6"/>
        <v>0</v>
      </c>
      <c r="F370" s="138"/>
    </row>
    <row r="371" spans="1:6">
      <c r="A371" s="155" t="s">
        <v>4336</v>
      </c>
      <c r="B371" s="138" t="s">
        <v>4335</v>
      </c>
      <c r="C371" s="136">
        <v>16019.6</v>
      </c>
      <c r="D371" s="136">
        <v>16019.6</v>
      </c>
      <c r="E371" s="136">
        <f t="shared" si="6"/>
        <v>0</v>
      </c>
      <c r="F371" s="138"/>
    </row>
    <row r="372" spans="1:6">
      <c r="A372" s="155" t="s">
        <v>4337</v>
      </c>
      <c r="B372" s="138" t="s">
        <v>4338</v>
      </c>
      <c r="C372" s="136">
        <v>7145.6</v>
      </c>
      <c r="D372" s="136">
        <v>7145.6</v>
      </c>
      <c r="E372" s="136">
        <f t="shared" si="6"/>
        <v>0</v>
      </c>
      <c r="F372" s="138"/>
    </row>
    <row r="373" spans="1:6">
      <c r="A373" s="155" t="s">
        <v>4339</v>
      </c>
      <c r="B373" s="138" t="s">
        <v>4338</v>
      </c>
      <c r="C373" s="136">
        <v>7145.6</v>
      </c>
      <c r="D373" s="136">
        <v>7145.6</v>
      </c>
      <c r="E373" s="136">
        <f t="shared" si="6"/>
        <v>0</v>
      </c>
      <c r="F373" s="138"/>
    </row>
    <row r="374" spans="1:6">
      <c r="A374" s="155" t="s">
        <v>4340</v>
      </c>
      <c r="B374" s="138" t="s">
        <v>4338</v>
      </c>
      <c r="C374" s="136">
        <v>7145.6</v>
      </c>
      <c r="D374" s="136">
        <v>7145.6</v>
      </c>
      <c r="E374" s="136">
        <f t="shared" si="6"/>
        <v>0</v>
      </c>
      <c r="F374" s="138"/>
    </row>
    <row r="375" spans="1:6">
      <c r="A375" s="155" t="s">
        <v>4341</v>
      </c>
      <c r="B375" s="138" t="s">
        <v>4342</v>
      </c>
      <c r="C375" s="136">
        <v>4118</v>
      </c>
      <c r="D375" s="136">
        <v>4118</v>
      </c>
      <c r="E375" s="136">
        <f t="shared" si="6"/>
        <v>0</v>
      </c>
      <c r="F375" s="138"/>
    </row>
    <row r="376" spans="1:6">
      <c r="A376" s="155" t="s">
        <v>4343</v>
      </c>
      <c r="B376" s="138" t="s">
        <v>4342</v>
      </c>
      <c r="C376" s="136">
        <v>4118</v>
      </c>
      <c r="D376" s="136">
        <v>4118</v>
      </c>
      <c r="E376" s="136">
        <f t="shared" si="6"/>
        <v>0</v>
      </c>
      <c r="F376" s="138"/>
    </row>
    <row r="377" spans="1:6">
      <c r="A377" s="155" t="s">
        <v>4344</v>
      </c>
      <c r="B377" s="138" t="s">
        <v>4342</v>
      </c>
      <c r="C377" s="136">
        <v>4118</v>
      </c>
      <c r="D377" s="136">
        <v>4118</v>
      </c>
      <c r="E377" s="136">
        <f t="shared" si="6"/>
        <v>0</v>
      </c>
      <c r="F377" s="138"/>
    </row>
    <row r="378" spans="1:6">
      <c r="A378" s="155" t="s">
        <v>4345</v>
      </c>
      <c r="B378" s="138" t="s">
        <v>4346</v>
      </c>
      <c r="C378" s="136">
        <v>4303.6000000000004</v>
      </c>
      <c r="D378" s="136">
        <v>4303.6000000000004</v>
      </c>
      <c r="E378" s="136">
        <f t="shared" si="6"/>
        <v>0</v>
      </c>
      <c r="F378" s="138"/>
    </row>
    <row r="379" spans="1:6">
      <c r="A379" s="155" t="s">
        <v>4347</v>
      </c>
      <c r="B379" s="138" t="s">
        <v>4346</v>
      </c>
      <c r="C379" s="136">
        <v>4303.6000000000004</v>
      </c>
      <c r="D379" s="136">
        <v>4303.6000000000004</v>
      </c>
      <c r="E379" s="136">
        <f t="shared" si="6"/>
        <v>0</v>
      </c>
      <c r="F379" s="138"/>
    </row>
    <row r="380" spans="1:6">
      <c r="A380" s="155" t="s">
        <v>4348</v>
      </c>
      <c r="B380" s="138" t="s">
        <v>4346</v>
      </c>
      <c r="C380" s="136">
        <v>4303.6000000000004</v>
      </c>
      <c r="D380" s="136">
        <v>4303.6000000000004</v>
      </c>
      <c r="E380" s="136">
        <f t="shared" si="6"/>
        <v>0</v>
      </c>
      <c r="F380" s="138"/>
    </row>
    <row r="381" spans="1:6">
      <c r="A381" s="155" t="s">
        <v>4349</v>
      </c>
      <c r="B381" s="138" t="s">
        <v>4350</v>
      </c>
      <c r="C381" s="136">
        <v>1779.44</v>
      </c>
      <c r="D381" s="136">
        <v>1779.44</v>
      </c>
      <c r="E381" s="136">
        <f t="shared" si="6"/>
        <v>0</v>
      </c>
      <c r="F381" s="138"/>
    </row>
    <row r="382" spans="1:6">
      <c r="A382" s="155" t="s">
        <v>4351</v>
      </c>
      <c r="B382" s="138" t="s">
        <v>4352</v>
      </c>
      <c r="C382" s="136">
        <v>1779.44</v>
      </c>
      <c r="D382" s="136">
        <v>1779.44</v>
      </c>
      <c r="E382" s="136">
        <f t="shared" si="6"/>
        <v>0</v>
      </c>
      <c r="F382" s="138"/>
    </row>
    <row r="383" spans="1:6">
      <c r="A383" s="155" t="s">
        <v>4353</v>
      </c>
      <c r="B383" s="138" t="s">
        <v>4352</v>
      </c>
      <c r="C383" s="136">
        <v>1779.44</v>
      </c>
      <c r="D383" s="136">
        <v>1779.44</v>
      </c>
      <c r="E383" s="136">
        <f t="shared" si="6"/>
        <v>0</v>
      </c>
      <c r="F383" s="138"/>
    </row>
    <row r="384" spans="1:6">
      <c r="A384" s="155" t="s">
        <v>4354</v>
      </c>
      <c r="B384" s="138" t="s">
        <v>4352</v>
      </c>
      <c r="C384" s="136">
        <v>1779.44</v>
      </c>
      <c r="D384" s="136">
        <v>1779.44</v>
      </c>
      <c r="E384" s="136">
        <f t="shared" si="6"/>
        <v>0</v>
      </c>
      <c r="F384" s="138"/>
    </row>
    <row r="385" spans="1:6">
      <c r="A385" s="155" t="s">
        <v>4355</v>
      </c>
      <c r="B385" s="138" t="s">
        <v>4352</v>
      </c>
      <c r="C385" s="136">
        <v>1779.44</v>
      </c>
      <c r="D385" s="136">
        <v>1779.44</v>
      </c>
      <c r="E385" s="136">
        <f t="shared" si="6"/>
        <v>0</v>
      </c>
      <c r="F385" s="138"/>
    </row>
    <row r="386" spans="1:6">
      <c r="A386" s="155" t="s">
        <v>4356</v>
      </c>
      <c r="B386" s="138" t="s">
        <v>4352</v>
      </c>
      <c r="C386" s="136">
        <v>1779.44</v>
      </c>
      <c r="D386" s="136">
        <v>1779.44</v>
      </c>
      <c r="E386" s="136">
        <f t="shared" si="6"/>
        <v>0</v>
      </c>
      <c r="F386" s="138"/>
    </row>
    <row r="387" spans="1:6">
      <c r="A387" s="155" t="s">
        <v>4357</v>
      </c>
      <c r="B387" s="138" t="s">
        <v>4358</v>
      </c>
      <c r="C387" s="136">
        <v>50460</v>
      </c>
      <c r="D387" s="136">
        <v>50460</v>
      </c>
      <c r="E387" s="136">
        <f t="shared" si="6"/>
        <v>0</v>
      </c>
      <c r="F387" s="138"/>
    </row>
    <row r="388" spans="1:6">
      <c r="A388" s="155" t="s">
        <v>4359</v>
      </c>
      <c r="B388" s="138" t="s">
        <v>4360</v>
      </c>
      <c r="C388" s="136">
        <v>1888.48</v>
      </c>
      <c r="D388" s="136">
        <v>1888.48</v>
      </c>
      <c r="E388" s="136">
        <f t="shared" si="6"/>
        <v>0</v>
      </c>
      <c r="F388" s="138"/>
    </row>
    <row r="389" spans="1:6">
      <c r="A389" s="155" t="s">
        <v>4361</v>
      </c>
      <c r="B389" s="138" t="s">
        <v>4360</v>
      </c>
      <c r="C389" s="136">
        <v>1888.48</v>
      </c>
      <c r="D389" s="136">
        <v>1888.48</v>
      </c>
      <c r="E389" s="136">
        <f t="shared" si="6"/>
        <v>0</v>
      </c>
      <c r="F389" s="138"/>
    </row>
    <row r="390" spans="1:6">
      <c r="A390" s="155" t="s">
        <v>4362</v>
      </c>
      <c r="B390" s="138" t="s">
        <v>4360</v>
      </c>
      <c r="C390" s="136">
        <v>1888.48</v>
      </c>
      <c r="D390" s="136">
        <v>1888.48</v>
      </c>
      <c r="E390" s="136">
        <f t="shared" si="6"/>
        <v>0</v>
      </c>
      <c r="F390" s="138"/>
    </row>
    <row r="391" spans="1:6">
      <c r="A391" s="155" t="s">
        <v>4363</v>
      </c>
      <c r="B391" s="138" t="s">
        <v>4360</v>
      </c>
      <c r="C391" s="136">
        <v>1888.48</v>
      </c>
      <c r="D391" s="136">
        <v>1888.48</v>
      </c>
      <c r="E391" s="136">
        <f t="shared" si="6"/>
        <v>0</v>
      </c>
      <c r="F391" s="138"/>
    </row>
    <row r="392" spans="1:6">
      <c r="A392" s="155" t="s">
        <v>4364</v>
      </c>
      <c r="B392" s="138" t="s">
        <v>4360</v>
      </c>
      <c r="C392" s="136">
        <v>1888.48</v>
      </c>
      <c r="D392" s="136">
        <v>1888.48</v>
      </c>
      <c r="E392" s="136">
        <f t="shared" si="6"/>
        <v>0</v>
      </c>
      <c r="F392" s="138"/>
    </row>
    <row r="393" spans="1:6">
      <c r="A393" s="155" t="s">
        <v>4365</v>
      </c>
      <c r="B393" s="138" t="s">
        <v>4360</v>
      </c>
      <c r="C393" s="136">
        <v>1888.48</v>
      </c>
      <c r="D393" s="136">
        <v>1888.48</v>
      </c>
      <c r="E393" s="136">
        <f t="shared" si="6"/>
        <v>0</v>
      </c>
      <c r="F393" s="138"/>
    </row>
    <row r="394" spans="1:6">
      <c r="A394" s="155" t="s">
        <v>4366</v>
      </c>
      <c r="B394" s="138" t="s">
        <v>4360</v>
      </c>
      <c r="C394" s="136">
        <v>1888.48</v>
      </c>
      <c r="D394" s="136">
        <v>1888.48</v>
      </c>
      <c r="E394" s="136">
        <f t="shared" si="6"/>
        <v>0</v>
      </c>
      <c r="F394" s="138"/>
    </row>
    <row r="395" spans="1:6">
      <c r="A395" s="155" t="s">
        <v>4367</v>
      </c>
      <c r="B395" s="138" t="s">
        <v>4360</v>
      </c>
      <c r="C395" s="136">
        <v>1888.48</v>
      </c>
      <c r="D395" s="136">
        <v>1888.48</v>
      </c>
      <c r="E395" s="136">
        <f t="shared" si="6"/>
        <v>0</v>
      </c>
      <c r="F395" s="138"/>
    </row>
    <row r="396" spans="1:6">
      <c r="A396" s="155" t="s">
        <v>4368</v>
      </c>
      <c r="B396" s="138" t="s">
        <v>4360</v>
      </c>
      <c r="C396" s="136">
        <v>1888.48</v>
      </c>
      <c r="D396" s="136">
        <v>1888.48</v>
      </c>
      <c r="E396" s="136">
        <f t="shared" si="6"/>
        <v>0</v>
      </c>
      <c r="F396" s="138"/>
    </row>
    <row r="397" spans="1:6">
      <c r="A397" s="155" t="s">
        <v>4369</v>
      </c>
      <c r="B397" s="138" t="s">
        <v>4360</v>
      </c>
      <c r="C397" s="136">
        <v>1888.48</v>
      </c>
      <c r="D397" s="136">
        <v>1888.48</v>
      </c>
      <c r="E397" s="136">
        <f t="shared" si="6"/>
        <v>0</v>
      </c>
      <c r="F397" s="138"/>
    </row>
    <row r="398" spans="1:6">
      <c r="A398" s="155" t="s">
        <v>4370</v>
      </c>
      <c r="B398" s="138" t="s">
        <v>4360</v>
      </c>
      <c r="C398" s="136">
        <v>1888.48</v>
      </c>
      <c r="D398" s="136">
        <v>1888.48</v>
      </c>
      <c r="E398" s="136">
        <f t="shared" si="6"/>
        <v>0</v>
      </c>
      <c r="F398" s="138"/>
    </row>
    <row r="399" spans="1:6">
      <c r="A399" s="155" t="s">
        <v>4371</v>
      </c>
      <c r="B399" s="138" t="s">
        <v>4360</v>
      </c>
      <c r="C399" s="136">
        <v>1888.48</v>
      </c>
      <c r="D399" s="136">
        <v>1888.48</v>
      </c>
      <c r="E399" s="136">
        <f t="shared" si="6"/>
        <v>0</v>
      </c>
      <c r="F399" s="138"/>
    </row>
    <row r="400" spans="1:6">
      <c r="A400" s="155" t="s">
        <v>4372</v>
      </c>
      <c r="B400" s="138" t="s">
        <v>4373</v>
      </c>
      <c r="C400" s="136">
        <v>2575.1999999999998</v>
      </c>
      <c r="D400" s="136">
        <v>2575.1999999999998</v>
      </c>
      <c r="E400" s="136">
        <f t="shared" si="6"/>
        <v>0</v>
      </c>
      <c r="F400" s="138"/>
    </row>
    <row r="401" spans="1:6">
      <c r="A401" s="155" t="s">
        <v>4374</v>
      </c>
      <c r="B401" s="138" t="s">
        <v>4373</v>
      </c>
      <c r="C401" s="136">
        <v>2575.1999999999998</v>
      </c>
      <c r="D401" s="136">
        <v>2575.1999999999998</v>
      </c>
      <c r="E401" s="136">
        <f t="shared" si="6"/>
        <v>0</v>
      </c>
      <c r="F401" s="138"/>
    </row>
    <row r="402" spans="1:6">
      <c r="A402" s="155" t="s">
        <v>4375</v>
      </c>
      <c r="B402" s="138" t="s">
        <v>4376</v>
      </c>
      <c r="C402" s="136">
        <v>54829.72</v>
      </c>
      <c r="D402" s="136">
        <v>54829.72</v>
      </c>
      <c r="E402" s="136">
        <f t="shared" si="6"/>
        <v>0</v>
      </c>
      <c r="F402" s="138"/>
    </row>
    <row r="403" spans="1:6">
      <c r="A403" s="155" t="s">
        <v>4377</v>
      </c>
      <c r="B403" s="138" t="s">
        <v>4378</v>
      </c>
      <c r="C403" s="136">
        <v>7847.4</v>
      </c>
      <c r="D403" s="136">
        <v>7847.4</v>
      </c>
      <c r="E403" s="136">
        <f t="shared" si="6"/>
        <v>0</v>
      </c>
      <c r="F403" s="138"/>
    </row>
    <row r="404" spans="1:6">
      <c r="A404" s="155" t="s">
        <v>4379</v>
      </c>
      <c r="B404" s="138" t="s">
        <v>4380</v>
      </c>
      <c r="C404" s="136">
        <v>290</v>
      </c>
      <c r="D404" s="136">
        <v>290</v>
      </c>
      <c r="E404" s="136">
        <f t="shared" si="6"/>
        <v>0</v>
      </c>
      <c r="F404" s="138"/>
    </row>
    <row r="405" spans="1:6">
      <c r="A405" s="155" t="s">
        <v>4381</v>
      </c>
      <c r="B405" s="138" t="s">
        <v>4380</v>
      </c>
      <c r="C405" s="136">
        <v>290</v>
      </c>
      <c r="D405" s="136">
        <v>290</v>
      </c>
      <c r="E405" s="136">
        <f t="shared" si="6"/>
        <v>0</v>
      </c>
      <c r="F405" s="138"/>
    </row>
    <row r="406" spans="1:6">
      <c r="A406" s="155" t="s">
        <v>4382</v>
      </c>
      <c r="B406" s="138" t="s">
        <v>4383</v>
      </c>
      <c r="C406" s="136">
        <v>7333.34</v>
      </c>
      <c r="D406" s="136">
        <v>7333.34</v>
      </c>
      <c r="E406" s="136">
        <f t="shared" si="6"/>
        <v>0</v>
      </c>
      <c r="F406" s="138"/>
    </row>
    <row r="407" spans="1:6">
      <c r="A407" s="155" t="s">
        <v>4384</v>
      </c>
      <c r="B407" s="138" t="s">
        <v>4383</v>
      </c>
      <c r="C407" s="136">
        <v>7333.33</v>
      </c>
      <c r="D407" s="136">
        <v>7333.33</v>
      </c>
      <c r="E407" s="136">
        <f t="shared" ref="E407:E472" si="7">+D407-C407</f>
        <v>0</v>
      </c>
      <c r="F407" s="138"/>
    </row>
    <row r="408" spans="1:6">
      <c r="A408" s="155" t="s">
        <v>4385</v>
      </c>
      <c r="B408" s="138" t="s">
        <v>4383</v>
      </c>
      <c r="C408" s="136">
        <v>7333.33</v>
      </c>
      <c r="D408" s="136">
        <v>7333.33</v>
      </c>
      <c r="E408" s="136">
        <f t="shared" si="7"/>
        <v>0</v>
      </c>
      <c r="F408" s="138"/>
    </row>
    <row r="409" spans="1:6">
      <c r="A409" s="155" t="s">
        <v>4386</v>
      </c>
      <c r="B409" s="138" t="s">
        <v>4387</v>
      </c>
      <c r="C409" s="136">
        <v>32526.400000000001</v>
      </c>
      <c r="D409" s="136">
        <v>32526.400000000001</v>
      </c>
      <c r="E409" s="136">
        <f t="shared" si="7"/>
        <v>0</v>
      </c>
      <c r="F409" s="138"/>
    </row>
    <row r="410" spans="1:6">
      <c r="A410" s="155" t="s">
        <v>4388</v>
      </c>
      <c r="B410" s="138" t="s">
        <v>4389</v>
      </c>
      <c r="C410" s="136">
        <v>46980</v>
      </c>
      <c r="D410" s="136">
        <v>46980</v>
      </c>
      <c r="E410" s="136">
        <f t="shared" si="7"/>
        <v>0</v>
      </c>
      <c r="F410" s="138"/>
    </row>
    <row r="411" spans="1:6">
      <c r="A411" s="155" t="s">
        <v>4390</v>
      </c>
      <c r="B411" s="138" t="s">
        <v>4391</v>
      </c>
      <c r="C411" s="136">
        <v>61248</v>
      </c>
      <c r="D411" s="136">
        <v>61248</v>
      </c>
      <c r="E411" s="136">
        <f t="shared" si="7"/>
        <v>0</v>
      </c>
      <c r="F411" s="138"/>
    </row>
    <row r="412" spans="1:6">
      <c r="A412" s="155" t="s">
        <v>4392</v>
      </c>
      <c r="B412" s="138" t="s">
        <v>4393</v>
      </c>
      <c r="C412" s="136">
        <v>28675.200000000001</v>
      </c>
      <c r="D412" s="136">
        <v>28675.200000000001</v>
      </c>
      <c r="E412" s="136">
        <f t="shared" si="7"/>
        <v>0</v>
      </c>
      <c r="F412" s="138"/>
    </row>
    <row r="413" spans="1:6">
      <c r="A413" s="155" t="s">
        <v>4394</v>
      </c>
      <c r="B413" s="138" t="s">
        <v>4395</v>
      </c>
      <c r="C413" s="136">
        <v>19515.84</v>
      </c>
      <c r="D413" s="136">
        <v>19515.84</v>
      </c>
      <c r="E413" s="136">
        <f t="shared" si="7"/>
        <v>0</v>
      </c>
      <c r="F413" s="138"/>
    </row>
    <row r="414" spans="1:6">
      <c r="A414" s="155" t="s">
        <v>4396</v>
      </c>
      <c r="B414" s="138" t="s">
        <v>4397</v>
      </c>
      <c r="C414" s="136">
        <v>10676.64</v>
      </c>
      <c r="D414" s="136">
        <v>10676.64</v>
      </c>
      <c r="E414" s="136">
        <f t="shared" si="7"/>
        <v>0</v>
      </c>
      <c r="F414" s="138"/>
    </row>
    <row r="415" spans="1:6">
      <c r="A415" s="155" t="s">
        <v>4398</v>
      </c>
      <c r="B415" s="138" t="s">
        <v>4399</v>
      </c>
      <c r="C415" s="136">
        <v>23239.439999999999</v>
      </c>
      <c r="D415" s="136">
        <v>23239.439999999999</v>
      </c>
      <c r="E415" s="136">
        <f t="shared" si="7"/>
        <v>0</v>
      </c>
      <c r="F415" s="138"/>
    </row>
    <row r="416" spans="1:6">
      <c r="A416" s="155" t="s">
        <v>4400</v>
      </c>
      <c r="B416" s="138" t="s">
        <v>4401</v>
      </c>
      <c r="C416" s="136">
        <v>38686</v>
      </c>
      <c r="D416" s="136">
        <v>38686</v>
      </c>
      <c r="E416" s="136">
        <f t="shared" si="7"/>
        <v>0</v>
      </c>
      <c r="F416" s="138"/>
    </row>
    <row r="417" spans="1:6">
      <c r="A417" s="155" t="s">
        <v>4402</v>
      </c>
      <c r="B417" s="138" t="s">
        <v>4403</v>
      </c>
      <c r="C417" s="136">
        <v>26007.200000000001</v>
      </c>
      <c r="D417" s="136">
        <v>26007.200000000001</v>
      </c>
      <c r="E417" s="136">
        <f t="shared" si="7"/>
        <v>0</v>
      </c>
      <c r="F417" s="138"/>
    </row>
    <row r="418" spans="1:6">
      <c r="A418" s="155" t="s">
        <v>4404</v>
      </c>
      <c r="B418" s="138" t="s">
        <v>4405</v>
      </c>
      <c r="C418" s="136">
        <v>50668.800000000003</v>
      </c>
      <c r="D418" s="136">
        <v>50668.800000000003</v>
      </c>
      <c r="E418" s="136">
        <f t="shared" si="7"/>
        <v>0</v>
      </c>
      <c r="F418" s="138"/>
    </row>
    <row r="419" spans="1:6">
      <c r="A419" s="155" t="s">
        <v>4406</v>
      </c>
      <c r="B419" s="138" t="s">
        <v>4407</v>
      </c>
      <c r="C419" s="136">
        <v>133023</v>
      </c>
      <c r="D419" s="136">
        <v>133023</v>
      </c>
      <c r="E419" s="136">
        <f t="shared" si="7"/>
        <v>0</v>
      </c>
      <c r="F419" s="138"/>
    </row>
    <row r="420" spans="1:6">
      <c r="A420" s="155" t="s">
        <v>4408</v>
      </c>
      <c r="B420" s="138" t="s">
        <v>4409</v>
      </c>
      <c r="C420" s="136">
        <v>2134.4</v>
      </c>
      <c r="D420" s="136">
        <v>2134.4</v>
      </c>
      <c r="E420" s="136">
        <f t="shared" si="7"/>
        <v>0</v>
      </c>
      <c r="F420" s="138"/>
    </row>
    <row r="421" spans="1:6">
      <c r="A421" s="155" t="s">
        <v>4410</v>
      </c>
      <c r="B421" s="138" t="s">
        <v>4411</v>
      </c>
      <c r="C421" s="136">
        <v>13920</v>
      </c>
      <c r="D421" s="136">
        <v>13920</v>
      </c>
      <c r="E421" s="136">
        <f t="shared" si="7"/>
        <v>0</v>
      </c>
      <c r="F421" s="138"/>
    </row>
    <row r="422" spans="1:6">
      <c r="A422" s="155" t="s">
        <v>4412</v>
      </c>
      <c r="B422" s="138" t="s">
        <v>4413</v>
      </c>
      <c r="C422" s="136">
        <v>51272</v>
      </c>
      <c r="D422" s="136">
        <v>51272</v>
      </c>
      <c r="E422" s="136">
        <f t="shared" si="7"/>
        <v>0</v>
      </c>
      <c r="F422" s="138"/>
    </row>
    <row r="423" spans="1:6">
      <c r="A423" s="155" t="s">
        <v>4414</v>
      </c>
      <c r="B423" s="138" t="s">
        <v>4415</v>
      </c>
      <c r="C423" s="136">
        <v>25636</v>
      </c>
      <c r="D423" s="136">
        <v>25636</v>
      </c>
      <c r="E423" s="136">
        <f t="shared" si="7"/>
        <v>0</v>
      </c>
      <c r="F423" s="138"/>
    </row>
    <row r="424" spans="1:6">
      <c r="A424" s="155" t="s">
        <v>4416</v>
      </c>
      <c r="B424" s="138" t="s">
        <v>4417</v>
      </c>
      <c r="C424" s="136">
        <v>26726.400000000001</v>
      </c>
      <c r="D424" s="136">
        <v>26726.400000000001</v>
      </c>
      <c r="E424" s="136">
        <f t="shared" si="7"/>
        <v>0</v>
      </c>
      <c r="F424" s="138"/>
    </row>
    <row r="425" spans="1:6">
      <c r="A425" s="155" t="s">
        <v>4418</v>
      </c>
      <c r="B425" s="138" t="s">
        <v>4419</v>
      </c>
      <c r="C425" s="136">
        <v>75168</v>
      </c>
      <c r="D425" s="136">
        <v>75168</v>
      </c>
      <c r="E425" s="136">
        <f t="shared" si="7"/>
        <v>0</v>
      </c>
      <c r="F425" s="138"/>
    </row>
    <row r="426" spans="1:6">
      <c r="A426" s="155" t="s">
        <v>4420</v>
      </c>
      <c r="B426" s="138" t="s">
        <v>4421</v>
      </c>
      <c r="C426" s="136">
        <v>10857.6</v>
      </c>
      <c r="D426" s="136">
        <v>10857.6</v>
      </c>
      <c r="E426" s="136">
        <f t="shared" si="7"/>
        <v>0</v>
      </c>
      <c r="F426" s="138"/>
    </row>
    <row r="427" spans="1:6">
      <c r="A427" s="155" t="s">
        <v>4422</v>
      </c>
      <c r="B427" s="138" t="s">
        <v>4423</v>
      </c>
      <c r="C427" s="136">
        <v>31887.24</v>
      </c>
      <c r="D427" s="136">
        <v>31887.24</v>
      </c>
      <c r="E427" s="136">
        <f t="shared" si="7"/>
        <v>0</v>
      </c>
      <c r="F427" s="138"/>
    </row>
    <row r="428" spans="1:6">
      <c r="A428" s="155" t="s">
        <v>4424</v>
      </c>
      <c r="B428" s="138" t="s">
        <v>4425</v>
      </c>
      <c r="C428" s="136">
        <v>9396</v>
      </c>
      <c r="D428" s="136">
        <v>9396</v>
      </c>
      <c r="E428" s="136">
        <f t="shared" si="7"/>
        <v>0</v>
      </c>
      <c r="F428" s="138"/>
    </row>
    <row r="429" spans="1:6">
      <c r="A429" s="155" t="s">
        <v>4426</v>
      </c>
      <c r="B429" s="138" t="s">
        <v>4427</v>
      </c>
      <c r="C429" s="136">
        <v>27445.599999999999</v>
      </c>
      <c r="D429" s="136">
        <v>27445.599999999999</v>
      </c>
      <c r="E429" s="136">
        <f t="shared" si="7"/>
        <v>0</v>
      </c>
      <c r="F429" s="138"/>
    </row>
    <row r="430" spans="1:6">
      <c r="A430" s="155" t="s">
        <v>4428</v>
      </c>
      <c r="B430" s="138" t="s">
        <v>4429</v>
      </c>
      <c r="C430" s="136">
        <v>23084</v>
      </c>
      <c r="D430" s="136">
        <v>23084</v>
      </c>
      <c r="E430" s="136">
        <f t="shared" si="7"/>
        <v>0</v>
      </c>
      <c r="F430" s="138"/>
    </row>
    <row r="431" spans="1:6">
      <c r="A431" s="155" t="s">
        <v>4430</v>
      </c>
      <c r="B431" s="138" t="s">
        <v>4431</v>
      </c>
      <c r="C431" s="136">
        <v>20300</v>
      </c>
      <c r="D431" s="136">
        <v>20300</v>
      </c>
      <c r="E431" s="136">
        <f t="shared" si="7"/>
        <v>0</v>
      </c>
      <c r="F431" s="138"/>
    </row>
    <row r="432" spans="1:6">
      <c r="A432" s="155" t="s">
        <v>4432</v>
      </c>
      <c r="B432" s="138" t="s">
        <v>4433</v>
      </c>
      <c r="C432" s="136">
        <v>31933.759999999998</v>
      </c>
      <c r="D432" s="136">
        <v>31933.759999999998</v>
      </c>
      <c r="E432" s="136">
        <f t="shared" si="7"/>
        <v>0</v>
      </c>
      <c r="F432" s="138"/>
    </row>
    <row r="433" spans="1:6">
      <c r="A433" s="155" t="s">
        <v>4434</v>
      </c>
      <c r="B433" s="138" t="s">
        <v>4435</v>
      </c>
      <c r="C433" s="136">
        <v>2784</v>
      </c>
      <c r="D433" s="136">
        <v>2784</v>
      </c>
      <c r="E433" s="136">
        <f t="shared" si="7"/>
        <v>0</v>
      </c>
      <c r="F433" s="138"/>
    </row>
    <row r="434" spans="1:6">
      <c r="A434" s="155" t="s">
        <v>4436</v>
      </c>
      <c r="B434" s="138" t="s">
        <v>4437</v>
      </c>
      <c r="C434" s="136">
        <v>3654</v>
      </c>
      <c r="D434" s="136">
        <v>3654</v>
      </c>
      <c r="E434" s="136">
        <f t="shared" si="7"/>
        <v>0</v>
      </c>
      <c r="F434" s="138"/>
    </row>
    <row r="435" spans="1:6">
      <c r="A435" s="155" t="s">
        <v>4438</v>
      </c>
      <c r="B435" s="138" t="s">
        <v>4439</v>
      </c>
      <c r="C435" s="136">
        <v>1948.8</v>
      </c>
      <c r="D435" s="136">
        <v>1948.8</v>
      </c>
      <c r="E435" s="136">
        <f t="shared" si="7"/>
        <v>0</v>
      </c>
      <c r="F435" s="138"/>
    </row>
    <row r="436" spans="1:6">
      <c r="A436" s="155" t="s">
        <v>4440</v>
      </c>
      <c r="B436" s="138" t="s">
        <v>4441</v>
      </c>
      <c r="C436" s="136">
        <v>2180.8000000000002</v>
      </c>
      <c r="D436" s="136">
        <v>2180.8000000000002</v>
      </c>
      <c r="E436" s="136">
        <f t="shared" si="7"/>
        <v>0</v>
      </c>
      <c r="F436" s="138"/>
    </row>
    <row r="437" spans="1:6">
      <c r="A437" s="155" t="s">
        <v>4442</v>
      </c>
      <c r="B437" s="138" t="s">
        <v>4443</v>
      </c>
      <c r="C437" s="136">
        <v>1774.8</v>
      </c>
      <c r="D437" s="136">
        <v>1774.8</v>
      </c>
      <c r="E437" s="136">
        <f t="shared" si="7"/>
        <v>0</v>
      </c>
      <c r="F437" s="138"/>
    </row>
    <row r="438" spans="1:6">
      <c r="A438" s="155" t="s">
        <v>4444</v>
      </c>
      <c r="B438" s="138" t="s">
        <v>4445</v>
      </c>
      <c r="C438" s="136">
        <v>313.2</v>
      </c>
      <c r="D438" s="136">
        <v>313.2</v>
      </c>
      <c r="E438" s="136">
        <f t="shared" si="7"/>
        <v>0</v>
      </c>
      <c r="F438" s="138"/>
    </row>
    <row r="439" spans="1:6">
      <c r="A439" s="155" t="s">
        <v>4446</v>
      </c>
      <c r="B439" s="138" t="s">
        <v>4447</v>
      </c>
      <c r="C439" s="136">
        <v>104.4</v>
      </c>
      <c r="D439" s="136">
        <v>104.4</v>
      </c>
      <c r="E439" s="136">
        <f t="shared" si="7"/>
        <v>0</v>
      </c>
      <c r="F439" s="138"/>
    </row>
    <row r="440" spans="1:6">
      <c r="A440" s="155" t="s">
        <v>4448</v>
      </c>
      <c r="B440" s="138" t="s">
        <v>4449</v>
      </c>
      <c r="C440" s="132">
        <v>324.8</v>
      </c>
      <c r="D440" s="136">
        <v>324.8</v>
      </c>
      <c r="E440" s="136">
        <f t="shared" si="7"/>
        <v>0</v>
      </c>
      <c r="F440" s="138"/>
    </row>
    <row r="441" spans="1:6">
      <c r="A441" s="155" t="s">
        <v>4450</v>
      </c>
      <c r="B441" s="138" t="s">
        <v>4451</v>
      </c>
      <c r="C441" s="132">
        <v>81.2</v>
      </c>
      <c r="D441" s="136">
        <v>81.2</v>
      </c>
      <c r="E441" s="136">
        <f t="shared" si="7"/>
        <v>0</v>
      </c>
      <c r="F441" s="138"/>
    </row>
    <row r="442" spans="1:6">
      <c r="A442" s="155" t="s">
        <v>4452</v>
      </c>
      <c r="B442" s="138" t="s">
        <v>4453</v>
      </c>
      <c r="C442" s="132">
        <v>278.39999999999998</v>
      </c>
      <c r="D442" s="136">
        <v>278.39999999999998</v>
      </c>
      <c r="E442" s="136">
        <f t="shared" si="7"/>
        <v>0</v>
      </c>
      <c r="F442" s="138"/>
    </row>
    <row r="443" spans="1:6">
      <c r="A443" s="155" t="s">
        <v>4454</v>
      </c>
      <c r="B443" s="138" t="s">
        <v>4455</v>
      </c>
      <c r="C443" s="132">
        <v>3132</v>
      </c>
      <c r="D443" s="136">
        <v>3132</v>
      </c>
      <c r="E443" s="136">
        <f t="shared" si="7"/>
        <v>0</v>
      </c>
      <c r="F443" s="138"/>
    </row>
    <row r="444" spans="1:6">
      <c r="A444" s="155" t="s">
        <v>4456</v>
      </c>
      <c r="B444" s="138" t="s">
        <v>4457</v>
      </c>
      <c r="C444" s="132">
        <v>0</v>
      </c>
      <c r="D444" s="136">
        <v>10417</v>
      </c>
      <c r="E444" s="136">
        <f t="shared" si="7"/>
        <v>10417</v>
      </c>
      <c r="F444" s="138"/>
    </row>
    <row r="445" spans="1:6">
      <c r="A445" s="155" t="s">
        <v>4458</v>
      </c>
      <c r="B445" s="138" t="s">
        <v>4457</v>
      </c>
      <c r="C445" s="132">
        <v>0</v>
      </c>
      <c r="D445" s="136">
        <v>10417</v>
      </c>
      <c r="E445" s="136">
        <f t="shared" si="7"/>
        <v>10417</v>
      </c>
      <c r="F445" s="138"/>
    </row>
    <row r="446" spans="1:6">
      <c r="A446" s="155"/>
      <c r="B446" s="138"/>
      <c r="C446" s="136"/>
      <c r="D446" s="136"/>
      <c r="E446" s="136">
        <f t="shared" si="7"/>
        <v>0</v>
      </c>
      <c r="F446" s="138"/>
    </row>
    <row r="447" spans="1:6">
      <c r="A447" s="155" t="s">
        <v>4459</v>
      </c>
      <c r="B447" s="138" t="s">
        <v>4460</v>
      </c>
      <c r="C447" s="531">
        <v>762940.05</v>
      </c>
      <c r="D447" s="136">
        <v>762940.05</v>
      </c>
      <c r="E447" s="136">
        <f t="shared" si="7"/>
        <v>0</v>
      </c>
      <c r="F447" s="138"/>
    </row>
    <row r="448" spans="1:6">
      <c r="A448" s="155" t="s">
        <v>4461</v>
      </c>
      <c r="B448" s="138" t="s">
        <v>4462</v>
      </c>
      <c r="C448" s="136">
        <v>9949</v>
      </c>
      <c r="D448" s="136">
        <v>9949</v>
      </c>
      <c r="E448" s="136">
        <f t="shared" si="7"/>
        <v>0</v>
      </c>
      <c r="F448" s="138"/>
    </row>
    <row r="449" spans="1:6">
      <c r="A449" s="155" t="s">
        <v>4463</v>
      </c>
      <c r="B449" s="138" t="s">
        <v>4464</v>
      </c>
      <c r="C449" s="136">
        <v>7327.53</v>
      </c>
      <c r="D449" s="136">
        <v>7327.53</v>
      </c>
      <c r="E449" s="136">
        <f t="shared" si="7"/>
        <v>0</v>
      </c>
      <c r="F449" s="138"/>
    </row>
    <row r="450" spans="1:6">
      <c r="A450" s="155" t="s">
        <v>4465</v>
      </c>
      <c r="B450" s="138" t="s">
        <v>4466</v>
      </c>
      <c r="C450" s="136">
        <v>1179</v>
      </c>
      <c r="D450" s="136">
        <v>1179</v>
      </c>
      <c r="E450" s="136">
        <f t="shared" si="7"/>
        <v>0</v>
      </c>
      <c r="F450" s="138"/>
    </row>
    <row r="451" spans="1:6">
      <c r="A451" s="155" t="s">
        <v>4467</v>
      </c>
      <c r="B451" s="138" t="s">
        <v>4468</v>
      </c>
      <c r="C451" s="136">
        <v>1636</v>
      </c>
      <c r="D451" s="136">
        <v>1636</v>
      </c>
      <c r="E451" s="136">
        <f t="shared" si="7"/>
        <v>0</v>
      </c>
      <c r="F451" s="138"/>
    </row>
    <row r="452" spans="1:6">
      <c r="A452" s="155" t="s">
        <v>4469</v>
      </c>
      <c r="B452" s="138" t="s">
        <v>4470</v>
      </c>
      <c r="C452" s="136">
        <v>1968</v>
      </c>
      <c r="D452" s="136">
        <v>1968</v>
      </c>
      <c r="E452" s="136">
        <f t="shared" si="7"/>
        <v>0</v>
      </c>
      <c r="F452" s="138"/>
    </row>
    <row r="453" spans="1:6">
      <c r="A453" s="155" t="s">
        <v>4471</v>
      </c>
      <c r="B453" s="138" t="s">
        <v>4472</v>
      </c>
      <c r="C453" s="136">
        <v>3300</v>
      </c>
      <c r="D453" s="136">
        <v>3300</v>
      </c>
      <c r="E453" s="136">
        <f t="shared" si="7"/>
        <v>0</v>
      </c>
      <c r="F453" s="138"/>
    </row>
    <row r="454" spans="1:6">
      <c r="A454" s="155" t="s">
        <v>4473</v>
      </c>
      <c r="B454" s="138" t="s">
        <v>4474</v>
      </c>
      <c r="C454" s="136">
        <v>430</v>
      </c>
      <c r="D454" s="136">
        <v>430</v>
      </c>
      <c r="E454" s="136">
        <f t="shared" si="7"/>
        <v>0</v>
      </c>
      <c r="F454" s="138"/>
    </row>
    <row r="455" spans="1:6">
      <c r="A455" s="155" t="s">
        <v>4475</v>
      </c>
      <c r="B455" s="138" t="s">
        <v>4476</v>
      </c>
      <c r="C455" s="136">
        <v>221745.53</v>
      </c>
      <c r="D455" s="136">
        <v>221745.53</v>
      </c>
      <c r="E455" s="136">
        <f t="shared" si="7"/>
        <v>0</v>
      </c>
      <c r="F455" s="138"/>
    </row>
    <row r="456" spans="1:6">
      <c r="A456" s="155" t="s">
        <v>4477</v>
      </c>
      <c r="B456" s="138" t="s">
        <v>4478</v>
      </c>
      <c r="C456" s="136">
        <v>40000</v>
      </c>
      <c r="D456" s="136">
        <v>40000</v>
      </c>
      <c r="E456" s="136">
        <f t="shared" si="7"/>
        <v>0</v>
      </c>
      <c r="F456" s="138"/>
    </row>
    <row r="457" spans="1:6">
      <c r="A457" s="155" t="s">
        <v>4479</v>
      </c>
      <c r="B457" s="138" t="s">
        <v>4480</v>
      </c>
      <c r="C457" s="136">
        <v>4872</v>
      </c>
      <c r="D457" s="136">
        <v>4872</v>
      </c>
      <c r="E457" s="136">
        <f t="shared" si="7"/>
        <v>0</v>
      </c>
      <c r="F457" s="138"/>
    </row>
    <row r="458" spans="1:6">
      <c r="A458" s="155" t="s">
        <v>4481</v>
      </c>
      <c r="B458" s="138" t="s">
        <v>4482</v>
      </c>
      <c r="C458" s="136">
        <v>33524</v>
      </c>
      <c r="D458" s="136">
        <v>33524</v>
      </c>
      <c r="E458" s="136">
        <f t="shared" si="7"/>
        <v>0</v>
      </c>
      <c r="F458" s="138"/>
    </row>
    <row r="459" spans="1:6">
      <c r="A459" s="155" t="s">
        <v>4483</v>
      </c>
      <c r="B459" s="138" t="s">
        <v>4484</v>
      </c>
      <c r="C459" s="136">
        <v>2958</v>
      </c>
      <c r="D459" s="136">
        <v>2958</v>
      </c>
      <c r="E459" s="136">
        <f t="shared" si="7"/>
        <v>0</v>
      </c>
      <c r="F459" s="138"/>
    </row>
    <row r="460" spans="1:6">
      <c r="A460" s="155" t="s">
        <v>4485</v>
      </c>
      <c r="B460" s="138" t="s">
        <v>4486</v>
      </c>
      <c r="C460" s="136">
        <v>302064</v>
      </c>
      <c r="D460" s="136">
        <v>302064</v>
      </c>
      <c r="E460" s="136">
        <f t="shared" si="7"/>
        <v>0</v>
      </c>
      <c r="F460" s="138"/>
    </row>
    <row r="461" spans="1:6">
      <c r="A461" s="155" t="s">
        <v>4487</v>
      </c>
      <c r="B461" s="138" t="s">
        <v>4488</v>
      </c>
      <c r="C461" s="136">
        <v>119.99</v>
      </c>
      <c r="D461" s="136">
        <v>119.99</v>
      </c>
      <c r="E461" s="136">
        <f t="shared" si="7"/>
        <v>0</v>
      </c>
      <c r="F461" s="138"/>
    </row>
    <row r="462" spans="1:6">
      <c r="A462" s="155" t="s">
        <v>4489</v>
      </c>
      <c r="B462" s="138" t="s">
        <v>4490</v>
      </c>
      <c r="C462" s="136">
        <v>124</v>
      </c>
      <c r="D462" s="136">
        <v>124</v>
      </c>
      <c r="E462" s="136">
        <f t="shared" si="7"/>
        <v>0</v>
      </c>
      <c r="F462" s="138"/>
    </row>
    <row r="463" spans="1:6">
      <c r="A463" s="155" t="s">
        <v>4491</v>
      </c>
      <c r="B463" s="138" t="s">
        <v>4492</v>
      </c>
      <c r="C463" s="136">
        <v>387.07</v>
      </c>
      <c r="D463" s="136">
        <v>387.07</v>
      </c>
      <c r="E463" s="136">
        <f t="shared" si="7"/>
        <v>0</v>
      </c>
      <c r="F463" s="138"/>
    </row>
    <row r="464" spans="1:6">
      <c r="A464" s="155" t="s">
        <v>4493</v>
      </c>
      <c r="B464" s="138" t="s">
        <v>4494</v>
      </c>
      <c r="C464" s="136">
        <v>3499</v>
      </c>
      <c r="D464" s="136">
        <v>3499</v>
      </c>
      <c r="E464" s="136">
        <f t="shared" si="7"/>
        <v>0</v>
      </c>
      <c r="F464" s="138"/>
    </row>
    <row r="465" spans="1:6">
      <c r="A465" s="155" t="s">
        <v>4495</v>
      </c>
      <c r="B465" s="138" t="s">
        <v>4496</v>
      </c>
      <c r="C465" s="136">
        <v>83380.800000000003</v>
      </c>
      <c r="D465" s="136">
        <v>83380.800000000003</v>
      </c>
      <c r="E465" s="136">
        <f t="shared" si="7"/>
        <v>0</v>
      </c>
      <c r="F465" s="138"/>
    </row>
    <row r="466" spans="1:6">
      <c r="A466" s="155" t="s">
        <v>4497</v>
      </c>
      <c r="B466" s="138" t="s">
        <v>4498</v>
      </c>
      <c r="C466" s="136">
        <v>24619.200000000001</v>
      </c>
      <c r="D466" s="136">
        <v>24619.200000000001</v>
      </c>
      <c r="E466" s="136">
        <f t="shared" si="7"/>
        <v>0</v>
      </c>
      <c r="F466" s="138"/>
    </row>
    <row r="467" spans="1:6">
      <c r="A467" s="155" t="s">
        <v>4499</v>
      </c>
      <c r="B467" s="138" t="s">
        <v>4500</v>
      </c>
      <c r="C467" s="136">
        <v>13979.21</v>
      </c>
      <c r="D467" s="136">
        <v>13979.21</v>
      </c>
      <c r="E467" s="136">
        <f t="shared" si="7"/>
        <v>0</v>
      </c>
      <c r="F467" s="138"/>
    </row>
    <row r="468" spans="1:6">
      <c r="A468" s="155" t="s">
        <v>4501</v>
      </c>
      <c r="B468" s="138" t="s">
        <v>4502</v>
      </c>
      <c r="C468" s="136">
        <v>1959.24</v>
      </c>
      <c r="D468" s="136">
        <v>1959.24</v>
      </c>
      <c r="E468" s="136">
        <f t="shared" si="7"/>
        <v>0</v>
      </c>
      <c r="F468" s="138"/>
    </row>
    <row r="469" spans="1:6">
      <c r="A469" s="155" t="s">
        <v>4503</v>
      </c>
      <c r="B469" s="138" t="s">
        <v>4504</v>
      </c>
      <c r="C469" s="136">
        <v>1959.24</v>
      </c>
      <c r="D469" s="136">
        <v>1959.24</v>
      </c>
      <c r="E469" s="136">
        <f t="shared" si="7"/>
        <v>0</v>
      </c>
      <c r="F469" s="138"/>
    </row>
    <row r="470" spans="1:6">
      <c r="A470" s="155" t="s">
        <v>4505</v>
      </c>
      <c r="B470" s="138" t="s">
        <v>4504</v>
      </c>
      <c r="C470" s="136">
        <v>1959.24</v>
      </c>
      <c r="D470" s="136">
        <v>1959.24</v>
      </c>
      <c r="E470" s="136">
        <f t="shared" si="7"/>
        <v>0</v>
      </c>
      <c r="F470" s="138"/>
    </row>
    <row r="471" spans="1:6">
      <c r="A471" s="155"/>
      <c r="B471" s="138"/>
      <c r="C471" s="136"/>
      <c r="D471" s="136"/>
      <c r="E471" s="136">
        <f t="shared" si="7"/>
        <v>0</v>
      </c>
      <c r="F471" s="138"/>
    </row>
    <row r="472" spans="1:6">
      <c r="A472" s="155" t="s">
        <v>4506</v>
      </c>
      <c r="B472" s="138" t="s">
        <v>4507</v>
      </c>
      <c r="C472" s="140">
        <v>477293</v>
      </c>
      <c r="D472" s="136">
        <v>477293</v>
      </c>
      <c r="E472" s="136">
        <f t="shared" si="7"/>
        <v>0</v>
      </c>
      <c r="F472" s="138"/>
    </row>
    <row r="473" spans="1:6">
      <c r="A473" s="155" t="s">
        <v>4508</v>
      </c>
      <c r="B473" s="138" t="s">
        <v>4509</v>
      </c>
      <c r="C473" s="136">
        <v>152390</v>
      </c>
      <c r="D473" s="136">
        <v>152390</v>
      </c>
      <c r="E473" s="136">
        <f t="shared" ref="E473:E536" si="8">+D473-C473</f>
        <v>0</v>
      </c>
      <c r="F473" s="138"/>
    </row>
    <row r="474" spans="1:6">
      <c r="A474" s="155" t="s">
        <v>4510</v>
      </c>
      <c r="B474" s="138" t="s">
        <v>4511</v>
      </c>
      <c r="C474" s="136">
        <v>12899</v>
      </c>
      <c r="D474" s="136">
        <v>12899</v>
      </c>
      <c r="E474" s="136">
        <f t="shared" si="8"/>
        <v>0</v>
      </c>
      <c r="F474" s="138"/>
    </row>
    <row r="475" spans="1:6">
      <c r="A475" s="155" t="s">
        <v>4512</v>
      </c>
      <c r="B475" s="138" t="s">
        <v>4513</v>
      </c>
      <c r="C475" s="136">
        <v>4664</v>
      </c>
      <c r="D475" s="136">
        <v>4664</v>
      </c>
      <c r="E475" s="136">
        <f t="shared" si="8"/>
        <v>0</v>
      </c>
      <c r="F475" s="138"/>
    </row>
    <row r="476" spans="1:6">
      <c r="A476" s="155" t="s">
        <v>4514</v>
      </c>
      <c r="B476" s="138" t="s">
        <v>4515</v>
      </c>
      <c r="C476" s="136">
        <v>156840</v>
      </c>
      <c r="D476" s="136">
        <v>156840</v>
      </c>
      <c r="E476" s="136">
        <f t="shared" si="8"/>
        <v>0</v>
      </c>
      <c r="F476" s="138"/>
    </row>
    <row r="477" spans="1:6">
      <c r="A477" s="155" t="s">
        <v>4516</v>
      </c>
      <c r="B477" s="138" t="s">
        <v>4517</v>
      </c>
      <c r="C477" s="136">
        <v>150500</v>
      </c>
      <c r="D477" s="136">
        <v>150500</v>
      </c>
      <c r="E477" s="136">
        <f t="shared" si="8"/>
        <v>0</v>
      </c>
      <c r="F477" s="138"/>
    </row>
    <row r="478" spans="1:6">
      <c r="A478" s="155"/>
      <c r="B478" s="138"/>
      <c r="C478" s="136"/>
      <c r="D478" s="136"/>
      <c r="E478" s="136">
        <f t="shared" si="8"/>
        <v>0</v>
      </c>
      <c r="F478" s="138"/>
    </row>
    <row r="479" spans="1:6">
      <c r="A479" s="155"/>
      <c r="B479" s="138"/>
      <c r="C479" s="136"/>
      <c r="D479" s="136"/>
      <c r="E479" s="136">
        <f t="shared" si="8"/>
        <v>0</v>
      </c>
      <c r="F479" s="138"/>
    </row>
    <row r="480" spans="1:6">
      <c r="A480" s="155" t="s">
        <v>4518</v>
      </c>
      <c r="B480" s="138" t="s">
        <v>4519</v>
      </c>
      <c r="C480" s="140">
        <v>980906.83</v>
      </c>
      <c r="D480" s="136">
        <v>912515.2</v>
      </c>
      <c r="E480" s="136">
        <f t="shared" si="8"/>
        <v>-68391.63</v>
      </c>
      <c r="F480" s="138"/>
    </row>
    <row r="481" spans="1:6">
      <c r="A481" s="155" t="s">
        <v>4520</v>
      </c>
      <c r="B481" s="138" t="s">
        <v>4521</v>
      </c>
      <c r="C481" s="136">
        <v>10587.96</v>
      </c>
      <c r="D481" s="136">
        <v>10587.96</v>
      </c>
      <c r="E481" s="136">
        <f t="shared" si="8"/>
        <v>0</v>
      </c>
      <c r="F481" s="138"/>
    </row>
    <row r="482" spans="1:6">
      <c r="A482" s="155" t="s">
        <v>4522</v>
      </c>
      <c r="B482" s="138" t="s">
        <v>4523</v>
      </c>
      <c r="C482" s="136">
        <v>4290.6499999999996</v>
      </c>
      <c r="D482" s="136">
        <v>4290.6499999999996</v>
      </c>
      <c r="E482" s="136">
        <f t="shared" si="8"/>
        <v>0</v>
      </c>
      <c r="F482" s="138"/>
    </row>
    <row r="483" spans="1:6">
      <c r="A483" s="155" t="s">
        <v>4524</v>
      </c>
      <c r="B483" s="138" t="s">
        <v>4525</v>
      </c>
      <c r="C483" s="136">
        <v>9994.91</v>
      </c>
      <c r="D483" s="136">
        <v>9994.91</v>
      </c>
      <c r="E483" s="136">
        <f t="shared" si="8"/>
        <v>0</v>
      </c>
      <c r="F483" s="138"/>
    </row>
    <row r="484" spans="1:6">
      <c r="A484" s="155" t="s">
        <v>4526</v>
      </c>
      <c r="B484" s="138" t="s">
        <v>4527</v>
      </c>
      <c r="C484" s="136">
        <v>19627.2</v>
      </c>
      <c r="D484" s="136">
        <v>19627.2</v>
      </c>
      <c r="E484" s="136">
        <f t="shared" si="8"/>
        <v>0</v>
      </c>
      <c r="F484" s="138"/>
    </row>
    <row r="485" spans="1:6">
      <c r="A485" s="155" t="s">
        <v>4528</v>
      </c>
      <c r="B485" s="138" t="s">
        <v>4529</v>
      </c>
      <c r="C485" s="136">
        <v>1044</v>
      </c>
      <c r="D485" s="136">
        <v>1044</v>
      </c>
      <c r="E485" s="136">
        <f t="shared" si="8"/>
        <v>0</v>
      </c>
      <c r="F485" s="138"/>
    </row>
    <row r="486" spans="1:6">
      <c r="A486" s="155" t="s">
        <v>4530</v>
      </c>
      <c r="B486" s="138" t="s">
        <v>4531</v>
      </c>
      <c r="C486" s="136">
        <v>1624</v>
      </c>
      <c r="D486" s="136">
        <v>1624</v>
      </c>
      <c r="E486" s="136">
        <f t="shared" si="8"/>
        <v>0</v>
      </c>
      <c r="F486" s="138"/>
    </row>
    <row r="487" spans="1:6">
      <c r="A487" s="155" t="s">
        <v>4532</v>
      </c>
      <c r="B487" s="138" t="s">
        <v>4533</v>
      </c>
      <c r="C487" s="136">
        <v>4027.5</v>
      </c>
      <c r="D487" s="136">
        <v>4027.5</v>
      </c>
      <c r="E487" s="136">
        <f t="shared" si="8"/>
        <v>0</v>
      </c>
      <c r="F487" s="138"/>
    </row>
    <row r="488" spans="1:6">
      <c r="A488" s="155" t="s">
        <v>4534</v>
      </c>
      <c r="B488" s="138" t="s">
        <v>4535</v>
      </c>
      <c r="C488" s="136">
        <v>7200</v>
      </c>
      <c r="D488" s="136">
        <v>7200</v>
      </c>
      <c r="E488" s="136">
        <f t="shared" si="8"/>
        <v>0</v>
      </c>
      <c r="F488" s="138"/>
    </row>
    <row r="489" spans="1:6">
      <c r="A489" s="155" t="s">
        <v>4536</v>
      </c>
      <c r="B489" s="138" t="s">
        <v>4537</v>
      </c>
      <c r="C489" s="136">
        <v>11400</v>
      </c>
      <c r="D489" s="136">
        <v>11400</v>
      </c>
      <c r="E489" s="136">
        <f t="shared" si="8"/>
        <v>0</v>
      </c>
      <c r="F489" s="138"/>
    </row>
    <row r="490" spans="1:6">
      <c r="A490" s="155" t="s">
        <v>4538</v>
      </c>
      <c r="B490" s="138" t="s">
        <v>4539</v>
      </c>
      <c r="C490" s="136">
        <v>10500</v>
      </c>
      <c r="D490" s="136">
        <v>10500</v>
      </c>
      <c r="E490" s="136">
        <f t="shared" si="8"/>
        <v>0</v>
      </c>
      <c r="F490" s="138"/>
    </row>
    <row r="491" spans="1:6">
      <c r="A491" s="155" t="s">
        <v>4540</v>
      </c>
      <c r="B491" s="138" t="s">
        <v>4541</v>
      </c>
      <c r="C491" s="136">
        <v>2088</v>
      </c>
      <c r="D491" s="136">
        <v>2088</v>
      </c>
      <c r="E491" s="136">
        <f t="shared" si="8"/>
        <v>0</v>
      </c>
      <c r="F491" s="138"/>
    </row>
    <row r="492" spans="1:6">
      <c r="A492" s="155" t="s">
        <v>4542</v>
      </c>
      <c r="B492" s="138" t="s">
        <v>4543</v>
      </c>
      <c r="C492" s="136">
        <v>1624</v>
      </c>
      <c r="D492" s="136">
        <v>1624</v>
      </c>
      <c r="E492" s="136">
        <f t="shared" si="8"/>
        <v>0</v>
      </c>
      <c r="F492" s="138"/>
    </row>
    <row r="493" spans="1:6">
      <c r="A493" s="155" t="s">
        <v>4544</v>
      </c>
      <c r="B493" s="138" t="s">
        <v>4545</v>
      </c>
      <c r="C493" s="136">
        <v>3248</v>
      </c>
      <c r="D493" s="136">
        <v>3248</v>
      </c>
      <c r="E493" s="136">
        <f t="shared" si="8"/>
        <v>0</v>
      </c>
      <c r="F493" s="138"/>
    </row>
    <row r="494" spans="1:6">
      <c r="A494" s="155" t="s">
        <v>4546</v>
      </c>
      <c r="B494" s="138" t="s">
        <v>4547</v>
      </c>
      <c r="C494" s="136">
        <v>1484</v>
      </c>
      <c r="D494" s="136">
        <v>1484</v>
      </c>
      <c r="E494" s="136">
        <f t="shared" si="8"/>
        <v>0</v>
      </c>
      <c r="F494" s="138"/>
    </row>
    <row r="495" spans="1:6">
      <c r="A495" s="155" t="s">
        <v>4548</v>
      </c>
      <c r="B495" s="138" t="s">
        <v>4549</v>
      </c>
      <c r="C495" s="136">
        <v>2760.8</v>
      </c>
      <c r="D495" s="136">
        <v>2760.8</v>
      </c>
      <c r="E495" s="136">
        <f t="shared" si="8"/>
        <v>0</v>
      </c>
      <c r="F495" s="138"/>
    </row>
    <row r="496" spans="1:6">
      <c r="A496" s="155" t="s">
        <v>4550</v>
      </c>
      <c r="B496" s="138" t="s">
        <v>4551</v>
      </c>
      <c r="C496" s="136">
        <v>342.2</v>
      </c>
      <c r="D496" s="136">
        <v>342.2</v>
      </c>
      <c r="E496" s="136">
        <f t="shared" si="8"/>
        <v>0</v>
      </c>
      <c r="F496" s="138"/>
    </row>
    <row r="497" spans="1:6">
      <c r="A497" s="155" t="s">
        <v>4552</v>
      </c>
      <c r="B497" s="138" t="s">
        <v>4553</v>
      </c>
      <c r="C497" s="136">
        <v>1368.8</v>
      </c>
      <c r="D497" s="136">
        <v>1368.8</v>
      </c>
      <c r="E497" s="136">
        <f t="shared" si="8"/>
        <v>0</v>
      </c>
      <c r="F497" s="138"/>
    </row>
    <row r="498" spans="1:6">
      <c r="A498" s="155" t="s">
        <v>4554</v>
      </c>
      <c r="B498" s="138" t="s">
        <v>4549</v>
      </c>
      <c r="C498" s="136">
        <v>2760.8</v>
      </c>
      <c r="D498" s="136">
        <v>2760.8</v>
      </c>
      <c r="E498" s="136">
        <f t="shared" si="8"/>
        <v>0</v>
      </c>
      <c r="F498" s="138"/>
    </row>
    <row r="499" spans="1:6">
      <c r="A499" s="155" t="s">
        <v>4555</v>
      </c>
      <c r="B499" s="138" t="s">
        <v>4556</v>
      </c>
      <c r="C499" s="136">
        <v>342.2</v>
      </c>
      <c r="D499" s="136">
        <v>342.2</v>
      </c>
      <c r="E499" s="136">
        <f t="shared" si="8"/>
        <v>0</v>
      </c>
      <c r="F499" s="138"/>
    </row>
    <row r="500" spans="1:6">
      <c r="A500" s="155" t="s">
        <v>4557</v>
      </c>
      <c r="B500" s="138" t="s">
        <v>4558</v>
      </c>
      <c r="C500" s="136">
        <v>2650.05</v>
      </c>
      <c r="D500" s="136">
        <v>2650.05</v>
      </c>
      <c r="E500" s="136">
        <f t="shared" si="8"/>
        <v>0</v>
      </c>
      <c r="F500" s="138"/>
    </row>
    <row r="501" spans="1:6">
      <c r="A501" s="155" t="s">
        <v>4559</v>
      </c>
      <c r="B501" s="138" t="s">
        <v>4560</v>
      </c>
      <c r="C501" s="136">
        <v>339.97</v>
      </c>
      <c r="D501" s="136">
        <v>339.97</v>
      </c>
      <c r="E501" s="136">
        <f t="shared" si="8"/>
        <v>0</v>
      </c>
      <c r="F501" s="138"/>
    </row>
    <row r="502" spans="1:6">
      <c r="A502" s="155" t="s">
        <v>4561</v>
      </c>
      <c r="B502" s="138" t="s">
        <v>4562</v>
      </c>
      <c r="C502" s="136">
        <v>94.7</v>
      </c>
      <c r="D502" s="136">
        <v>94.7</v>
      </c>
      <c r="E502" s="136">
        <f t="shared" si="8"/>
        <v>0</v>
      </c>
      <c r="F502" s="138"/>
    </row>
    <row r="503" spans="1:6">
      <c r="A503" s="155" t="s">
        <v>4563</v>
      </c>
      <c r="B503" s="138" t="s">
        <v>4564</v>
      </c>
      <c r="C503" s="136">
        <v>54.26</v>
      </c>
      <c r="D503" s="136">
        <v>54.26</v>
      </c>
      <c r="E503" s="136">
        <f t="shared" si="8"/>
        <v>0</v>
      </c>
      <c r="F503" s="138"/>
    </row>
    <row r="504" spans="1:6">
      <c r="A504" s="155" t="s">
        <v>4565</v>
      </c>
      <c r="B504" s="138" t="s">
        <v>4566</v>
      </c>
      <c r="C504" s="136">
        <v>90.55</v>
      </c>
      <c r="D504" s="136">
        <v>90.55</v>
      </c>
      <c r="E504" s="136">
        <f t="shared" si="8"/>
        <v>0</v>
      </c>
      <c r="F504" s="138"/>
    </row>
    <row r="505" spans="1:6">
      <c r="A505" s="155" t="s">
        <v>4567</v>
      </c>
      <c r="B505" s="138" t="s">
        <v>4568</v>
      </c>
      <c r="C505" s="136">
        <v>90.18</v>
      </c>
      <c r="D505" s="136">
        <v>90.18</v>
      </c>
      <c r="E505" s="136">
        <f t="shared" si="8"/>
        <v>0</v>
      </c>
      <c r="F505" s="138"/>
    </row>
    <row r="506" spans="1:6">
      <c r="A506" s="155" t="s">
        <v>4569</v>
      </c>
      <c r="B506" s="138" t="s">
        <v>4570</v>
      </c>
      <c r="C506" s="136">
        <v>8.9</v>
      </c>
      <c r="D506" s="136">
        <v>8.9</v>
      </c>
      <c r="E506" s="136">
        <f t="shared" si="8"/>
        <v>0</v>
      </c>
      <c r="F506" s="138"/>
    </row>
    <row r="507" spans="1:6">
      <c r="A507" s="155" t="s">
        <v>4571</v>
      </c>
      <c r="B507" s="138" t="s">
        <v>4572</v>
      </c>
      <c r="C507" s="136">
        <v>973.5</v>
      </c>
      <c r="D507" s="136">
        <v>973.5</v>
      </c>
      <c r="E507" s="136">
        <f t="shared" si="8"/>
        <v>0</v>
      </c>
      <c r="F507" s="138"/>
    </row>
    <row r="508" spans="1:6">
      <c r="A508" s="155" t="s">
        <v>4573</v>
      </c>
      <c r="B508" s="138" t="s">
        <v>4574</v>
      </c>
      <c r="C508" s="136">
        <v>1000.76</v>
      </c>
      <c r="D508" s="136">
        <v>1000.76</v>
      </c>
      <c r="E508" s="136">
        <f t="shared" si="8"/>
        <v>0</v>
      </c>
      <c r="F508" s="138"/>
    </row>
    <row r="509" spans="1:6">
      <c r="A509" s="155" t="s">
        <v>4575</v>
      </c>
      <c r="B509" s="138" t="s">
        <v>4576</v>
      </c>
      <c r="C509" s="136">
        <v>744.45</v>
      </c>
      <c r="D509" s="136">
        <v>744.45</v>
      </c>
      <c r="E509" s="136">
        <f t="shared" si="8"/>
        <v>0</v>
      </c>
      <c r="F509" s="138"/>
    </row>
    <row r="510" spans="1:6">
      <c r="A510" s="155" t="s">
        <v>4577</v>
      </c>
      <c r="B510" s="138" t="s">
        <v>4578</v>
      </c>
      <c r="C510" s="136">
        <v>52.68</v>
      </c>
      <c r="D510" s="136">
        <v>52.68</v>
      </c>
      <c r="E510" s="136">
        <f t="shared" si="8"/>
        <v>0</v>
      </c>
      <c r="F510" s="138"/>
    </row>
    <row r="511" spans="1:6">
      <c r="A511" s="155" t="s">
        <v>4579</v>
      </c>
      <c r="B511" s="138" t="s">
        <v>4580</v>
      </c>
      <c r="C511" s="136">
        <v>58.52</v>
      </c>
      <c r="D511" s="136">
        <v>58.52</v>
      </c>
      <c r="E511" s="136">
        <f t="shared" si="8"/>
        <v>0</v>
      </c>
      <c r="F511" s="138"/>
    </row>
    <row r="512" spans="1:6">
      <c r="A512" s="155" t="s">
        <v>4581</v>
      </c>
      <c r="B512" s="138" t="s">
        <v>4582</v>
      </c>
      <c r="C512" s="136">
        <v>747.16</v>
      </c>
      <c r="D512" s="136">
        <v>747.16</v>
      </c>
      <c r="E512" s="136">
        <f t="shared" si="8"/>
        <v>0</v>
      </c>
      <c r="F512" s="138"/>
    </row>
    <row r="513" spans="1:6">
      <c r="A513" s="155" t="s">
        <v>4583</v>
      </c>
      <c r="B513" s="138" t="s">
        <v>4558</v>
      </c>
      <c r="C513" s="136">
        <v>2944.51</v>
      </c>
      <c r="D513" s="136">
        <v>2944.51</v>
      </c>
      <c r="E513" s="136">
        <f t="shared" si="8"/>
        <v>0</v>
      </c>
      <c r="F513" s="138"/>
    </row>
    <row r="514" spans="1:6">
      <c r="A514" s="155" t="s">
        <v>4584</v>
      </c>
      <c r="B514" s="138" t="s">
        <v>4585</v>
      </c>
      <c r="C514" s="136">
        <v>1292</v>
      </c>
      <c r="D514" s="136">
        <v>1292</v>
      </c>
      <c r="E514" s="136">
        <f t="shared" si="8"/>
        <v>0</v>
      </c>
      <c r="F514" s="138"/>
    </row>
    <row r="515" spans="1:6">
      <c r="A515" s="155" t="s">
        <v>4586</v>
      </c>
      <c r="B515" s="138" t="s">
        <v>4587</v>
      </c>
      <c r="C515" s="136">
        <v>643.88</v>
      </c>
      <c r="D515" s="136">
        <v>643.88</v>
      </c>
      <c r="E515" s="136">
        <f t="shared" si="8"/>
        <v>0</v>
      </c>
      <c r="F515" s="138"/>
    </row>
    <row r="516" spans="1:6">
      <c r="A516" s="155" t="s">
        <v>4588</v>
      </c>
      <c r="B516" s="138" t="s">
        <v>4589</v>
      </c>
      <c r="C516" s="136">
        <v>1313.13</v>
      </c>
      <c r="D516" s="136">
        <v>1313.13</v>
      </c>
      <c r="E516" s="136">
        <f t="shared" si="8"/>
        <v>0</v>
      </c>
      <c r="F516" s="138"/>
    </row>
    <row r="517" spans="1:6">
      <c r="A517" s="155" t="s">
        <v>4590</v>
      </c>
      <c r="B517" s="138" t="s">
        <v>4591</v>
      </c>
      <c r="C517" s="136">
        <v>12779</v>
      </c>
      <c r="D517" s="136">
        <v>12779</v>
      </c>
      <c r="E517" s="136">
        <f t="shared" si="8"/>
        <v>0</v>
      </c>
      <c r="F517" s="138"/>
    </row>
    <row r="518" spans="1:6">
      <c r="A518" s="155" t="s">
        <v>4592</v>
      </c>
      <c r="B518" s="138" t="s">
        <v>4593</v>
      </c>
      <c r="C518" s="136">
        <v>11181.27</v>
      </c>
      <c r="D518" s="136">
        <v>11181.27</v>
      </c>
      <c r="E518" s="136">
        <f t="shared" si="8"/>
        <v>0</v>
      </c>
      <c r="F518" s="138"/>
    </row>
    <row r="519" spans="1:6">
      <c r="A519" s="155" t="s">
        <v>4594</v>
      </c>
      <c r="B519" s="138" t="s">
        <v>4595</v>
      </c>
      <c r="C519" s="136">
        <v>2250.0100000000002</v>
      </c>
      <c r="D519" s="136">
        <v>2250.0100000000002</v>
      </c>
      <c r="E519" s="136">
        <f t="shared" si="8"/>
        <v>0</v>
      </c>
      <c r="F519" s="138"/>
    </row>
    <row r="520" spans="1:6">
      <c r="A520" s="155" t="s">
        <v>4596</v>
      </c>
      <c r="B520" s="138" t="s">
        <v>4597</v>
      </c>
      <c r="C520" s="136">
        <v>3049.99</v>
      </c>
      <c r="D520" s="136">
        <v>3049.99</v>
      </c>
      <c r="E520" s="136">
        <f t="shared" si="8"/>
        <v>0</v>
      </c>
      <c r="F520" s="138"/>
    </row>
    <row r="521" spans="1:6">
      <c r="A521" s="155" t="s">
        <v>4598</v>
      </c>
      <c r="B521" s="138" t="s">
        <v>4599</v>
      </c>
      <c r="C521" s="136">
        <v>2250.0100000000002</v>
      </c>
      <c r="D521" s="136">
        <v>2250.0100000000002</v>
      </c>
      <c r="E521" s="136">
        <f t="shared" si="8"/>
        <v>0</v>
      </c>
      <c r="F521" s="138"/>
    </row>
    <row r="522" spans="1:6">
      <c r="A522" s="155" t="s">
        <v>4600</v>
      </c>
      <c r="B522" s="138" t="s">
        <v>4601</v>
      </c>
      <c r="C522" s="136">
        <v>5800</v>
      </c>
      <c r="D522" s="136">
        <v>5800</v>
      </c>
      <c r="E522" s="136">
        <f t="shared" si="8"/>
        <v>0</v>
      </c>
      <c r="F522" s="138"/>
    </row>
    <row r="523" spans="1:6">
      <c r="A523" s="155" t="s">
        <v>4602</v>
      </c>
      <c r="B523" s="138" t="s">
        <v>4603</v>
      </c>
      <c r="C523" s="136">
        <v>4466</v>
      </c>
      <c r="D523" s="136">
        <v>4466</v>
      </c>
      <c r="E523" s="136">
        <f t="shared" si="8"/>
        <v>0</v>
      </c>
      <c r="F523" s="138"/>
    </row>
    <row r="524" spans="1:6">
      <c r="A524" s="155" t="s">
        <v>4604</v>
      </c>
      <c r="B524" s="138" t="s">
        <v>4605</v>
      </c>
      <c r="C524" s="136">
        <v>5549.99</v>
      </c>
      <c r="D524" s="136">
        <v>5549.99</v>
      </c>
      <c r="E524" s="136">
        <f t="shared" si="8"/>
        <v>0</v>
      </c>
      <c r="F524" s="138"/>
    </row>
    <row r="525" spans="1:6">
      <c r="A525" s="155" t="s">
        <v>4606</v>
      </c>
      <c r="B525" s="138" t="s">
        <v>4607</v>
      </c>
      <c r="C525" s="136">
        <v>2250.0100000000002</v>
      </c>
      <c r="D525" s="136">
        <v>2250.0100000000002</v>
      </c>
      <c r="E525" s="136">
        <f t="shared" si="8"/>
        <v>0</v>
      </c>
      <c r="F525" s="138"/>
    </row>
    <row r="526" spans="1:6">
      <c r="A526" s="155" t="s">
        <v>4608</v>
      </c>
      <c r="B526" s="138" t="s">
        <v>4609</v>
      </c>
      <c r="C526" s="136">
        <v>1200</v>
      </c>
      <c r="D526" s="136">
        <v>1200</v>
      </c>
      <c r="E526" s="136">
        <f t="shared" si="8"/>
        <v>0</v>
      </c>
      <c r="F526" s="138"/>
    </row>
    <row r="527" spans="1:6">
      <c r="A527" s="155" t="s">
        <v>4610</v>
      </c>
      <c r="B527" s="138" t="s">
        <v>4611</v>
      </c>
      <c r="C527" s="136">
        <v>1147.94</v>
      </c>
      <c r="D527" s="136">
        <v>1147.94</v>
      </c>
      <c r="E527" s="136">
        <f t="shared" si="8"/>
        <v>0</v>
      </c>
      <c r="F527" s="138"/>
    </row>
    <row r="528" spans="1:6">
      <c r="A528" s="155" t="s">
        <v>4612</v>
      </c>
      <c r="B528" s="138" t="s">
        <v>4613</v>
      </c>
      <c r="C528" s="136">
        <v>6181.27</v>
      </c>
      <c r="D528" s="136">
        <v>6181.27</v>
      </c>
      <c r="E528" s="136">
        <f t="shared" si="8"/>
        <v>0</v>
      </c>
      <c r="F528" s="138"/>
    </row>
    <row r="529" spans="1:6">
      <c r="A529" s="155" t="s">
        <v>4614</v>
      </c>
      <c r="B529" s="138" t="s">
        <v>4599</v>
      </c>
      <c r="C529" s="136">
        <v>2250.0100000000002</v>
      </c>
      <c r="D529" s="136">
        <v>2250.0100000000002</v>
      </c>
      <c r="E529" s="136">
        <f t="shared" si="8"/>
        <v>0</v>
      </c>
      <c r="F529" s="138"/>
    </row>
    <row r="530" spans="1:6">
      <c r="A530" s="155" t="s">
        <v>4615</v>
      </c>
      <c r="B530" s="138" t="s">
        <v>4616</v>
      </c>
      <c r="C530" s="136">
        <v>4500</v>
      </c>
      <c r="D530" s="136">
        <v>4500</v>
      </c>
      <c r="E530" s="136">
        <f t="shared" si="8"/>
        <v>0</v>
      </c>
      <c r="F530" s="138"/>
    </row>
    <row r="531" spans="1:6">
      <c r="A531" s="155" t="s">
        <v>4617</v>
      </c>
      <c r="B531" s="138" t="s">
        <v>4618</v>
      </c>
      <c r="C531" s="136">
        <v>3058.22</v>
      </c>
      <c r="D531" s="136">
        <v>3058.22</v>
      </c>
      <c r="E531" s="136">
        <f t="shared" si="8"/>
        <v>0</v>
      </c>
      <c r="F531" s="138"/>
    </row>
    <row r="532" spans="1:6">
      <c r="A532" s="155" t="s">
        <v>4619</v>
      </c>
      <c r="B532" s="138" t="s">
        <v>4620</v>
      </c>
      <c r="C532" s="136">
        <v>10500</v>
      </c>
      <c r="D532" s="136">
        <v>10500</v>
      </c>
      <c r="E532" s="136">
        <f t="shared" si="8"/>
        <v>0</v>
      </c>
      <c r="F532" s="138"/>
    </row>
    <row r="533" spans="1:6">
      <c r="A533" s="155" t="s">
        <v>4621</v>
      </c>
      <c r="B533" s="138" t="s">
        <v>4622</v>
      </c>
      <c r="C533" s="136">
        <v>904.8</v>
      </c>
      <c r="D533" s="136">
        <v>904.8</v>
      </c>
      <c r="E533" s="136">
        <f t="shared" si="8"/>
        <v>0</v>
      </c>
      <c r="F533" s="138"/>
    </row>
    <row r="534" spans="1:6">
      <c r="A534" s="155" t="s">
        <v>4623</v>
      </c>
      <c r="B534" s="138" t="s">
        <v>4624</v>
      </c>
      <c r="C534" s="136">
        <v>841</v>
      </c>
      <c r="D534" s="136">
        <v>841</v>
      </c>
      <c r="E534" s="136">
        <f t="shared" si="8"/>
        <v>0</v>
      </c>
      <c r="F534" s="138"/>
    </row>
    <row r="535" spans="1:6">
      <c r="A535" s="155" t="s">
        <v>4625</v>
      </c>
      <c r="B535" s="138" t="s">
        <v>4626</v>
      </c>
      <c r="C535" s="136">
        <v>1624</v>
      </c>
      <c r="D535" s="136">
        <v>1624</v>
      </c>
      <c r="E535" s="136">
        <f t="shared" si="8"/>
        <v>0</v>
      </c>
      <c r="F535" s="138"/>
    </row>
    <row r="536" spans="1:6">
      <c r="A536" s="155" t="s">
        <v>4627</v>
      </c>
      <c r="B536" s="138" t="s">
        <v>4628</v>
      </c>
      <c r="C536" s="136">
        <v>841</v>
      </c>
      <c r="D536" s="136">
        <v>841</v>
      </c>
      <c r="E536" s="136">
        <f t="shared" si="8"/>
        <v>0</v>
      </c>
      <c r="F536" s="138"/>
    </row>
    <row r="537" spans="1:6">
      <c r="A537" s="155" t="s">
        <v>4629</v>
      </c>
      <c r="B537" s="138" t="s">
        <v>4630</v>
      </c>
      <c r="C537" s="136">
        <v>1624</v>
      </c>
      <c r="D537" s="136">
        <v>1624</v>
      </c>
      <c r="E537" s="136">
        <f t="shared" ref="E537:E600" si="9">+D537-C537</f>
        <v>0</v>
      </c>
      <c r="F537" s="138"/>
    </row>
    <row r="538" spans="1:6">
      <c r="A538" s="155" t="s">
        <v>4631</v>
      </c>
      <c r="B538" s="138" t="s">
        <v>4622</v>
      </c>
      <c r="C538" s="136">
        <v>904.8</v>
      </c>
      <c r="D538" s="136">
        <v>904.8</v>
      </c>
      <c r="E538" s="136">
        <f t="shared" si="9"/>
        <v>0</v>
      </c>
      <c r="F538" s="138"/>
    </row>
    <row r="539" spans="1:6">
      <c r="A539" s="155" t="s">
        <v>4632</v>
      </c>
      <c r="B539" s="138" t="s">
        <v>4633</v>
      </c>
      <c r="C539" s="136">
        <v>841</v>
      </c>
      <c r="D539" s="136">
        <v>841</v>
      </c>
      <c r="E539" s="136">
        <f t="shared" si="9"/>
        <v>0</v>
      </c>
      <c r="F539" s="138"/>
    </row>
    <row r="540" spans="1:6">
      <c r="A540" s="155" t="s">
        <v>4634</v>
      </c>
      <c r="B540" s="138" t="s">
        <v>4635</v>
      </c>
      <c r="C540" s="136">
        <v>13250</v>
      </c>
      <c r="D540" s="136">
        <v>13250</v>
      </c>
      <c r="E540" s="136">
        <f t="shared" si="9"/>
        <v>0</v>
      </c>
      <c r="F540" s="138"/>
    </row>
    <row r="541" spans="1:6">
      <c r="A541" s="155" t="s">
        <v>4636</v>
      </c>
      <c r="B541" s="138" t="s">
        <v>4635</v>
      </c>
      <c r="C541" s="136">
        <v>13250</v>
      </c>
      <c r="D541" s="136">
        <v>13250</v>
      </c>
      <c r="E541" s="136">
        <f t="shared" si="9"/>
        <v>0</v>
      </c>
      <c r="F541" s="138"/>
    </row>
    <row r="542" spans="1:6">
      <c r="A542" s="155" t="s">
        <v>4637</v>
      </c>
      <c r="B542" s="138" t="s">
        <v>4635</v>
      </c>
      <c r="C542" s="136">
        <v>13250</v>
      </c>
      <c r="D542" s="136">
        <v>13250</v>
      </c>
      <c r="E542" s="136">
        <f t="shared" si="9"/>
        <v>0</v>
      </c>
      <c r="F542" s="138"/>
    </row>
    <row r="543" spans="1:6">
      <c r="A543" s="155" t="s">
        <v>4638</v>
      </c>
      <c r="B543" s="138" t="s">
        <v>4639</v>
      </c>
      <c r="C543" s="136">
        <v>8468</v>
      </c>
      <c r="D543" s="136">
        <v>8468</v>
      </c>
      <c r="E543" s="136">
        <f t="shared" si="9"/>
        <v>0</v>
      </c>
      <c r="F543" s="138"/>
    </row>
    <row r="544" spans="1:6">
      <c r="A544" s="155" t="s">
        <v>4640</v>
      </c>
      <c r="B544" s="138" t="s">
        <v>4641</v>
      </c>
      <c r="C544" s="136">
        <v>15935</v>
      </c>
      <c r="D544" s="136">
        <v>15935</v>
      </c>
      <c r="E544" s="136">
        <f t="shared" si="9"/>
        <v>0</v>
      </c>
      <c r="F544" s="138"/>
    </row>
    <row r="545" spans="1:6">
      <c r="A545" s="155" t="s">
        <v>4642</v>
      </c>
      <c r="B545" s="138" t="s">
        <v>4166</v>
      </c>
      <c r="C545" s="136">
        <v>2850</v>
      </c>
      <c r="D545" s="136">
        <v>2850</v>
      </c>
      <c r="E545" s="136">
        <f t="shared" si="9"/>
        <v>0</v>
      </c>
      <c r="F545" s="138"/>
    </row>
    <row r="546" spans="1:6">
      <c r="A546" s="155" t="s">
        <v>4643</v>
      </c>
      <c r="B546" s="138" t="s">
        <v>4644</v>
      </c>
      <c r="C546" s="136">
        <v>1508</v>
      </c>
      <c r="D546" s="136">
        <v>1508</v>
      </c>
      <c r="E546" s="136">
        <f t="shared" si="9"/>
        <v>0</v>
      </c>
      <c r="F546" s="138"/>
    </row>
    <row r="547" spans="1:6">
      <c r="A547" s="155" t="s">
        <v>4645</v>
      </c>
      <c r="B547" s="138" t="s">
        <v>4646</v>
      </c>
      <c r="C547" s="136">
        <v>1508</v>
      </c>
      <c r="D547" s="136">
        <v>1508</v>
      </c>
      <c r="E547" s="136">
        <f t="shared" si="9"/>
        <v>0</v>
      </c>
      <c r="F547" s="138"/>
    </row>
    <row r="548" spans="1:6">
      <c r="A548" s="155" t="s">
        <v>4647</v>
      </c>
      <c r="B548" s="138" t="s">
        <v>4648</v>
      </c>
      <c r="C548" s="136">
        <v>1044</v>
      </c>
      <c r="D548" s="136">
        <v>1044</v>
      </c>
      <c r="E548" s="136">
        <f t="shared" si="9"/>
        <v>0</v>
      </c>
      <c r="F548" s="138"/>
    </row>
    <row r="549" spans="1:6">
      <c r="A549" s="155" t="s">
        <v>4649</v>
      </c>
      <c r="B549" s="138" t="s">
        <v>4650</v>
      </c>
      <c r="C549" s="136">
        <v>11646.98</v>
      </c>
      <c r="D549" s="136">
        <v>11646.98</v>
      </c>
      <c r="E549" s="136">
        <f t="shared" si="9"/>
        <v>0</v>
      </c>
      <c r="F549" s="138"/>
    </row>
    <row r="550" spans="1:6">
      <c r="A550" s="155" t="s">
        <v>4651</v>
      </c>
      <c r="B550" s="138" t="s">
        <v>4650</v>
      </c>
      <c r="C550" s="136">
        <v>11646.98</v>
      </c>
      <c r="D550" s="136">
        <v>11646.98</v>
      </c>
      <c r="E550" s="136">
        <f t="shared" si="9"/>
        <v>0</v>
      </c>
      <c r="F550" s="138"/>
    </row>
    <row r="551" spans="1:6">
      <c r="A551" s="155" t="s">
        <v>4652</v>
      </c>
      <c r="B551" s="138" t="s">
        <v>4653</v>
      </c>
      <c r="C551" s="136">
        <v>1499.1</v>
      </c>
      <c r="D551" s="136">
        <v>1499.1</v>
      </c>
      <c r="E551" s="136">
        <f t="shared" si="9"/>
        <v>0</v>
      </c>
      <c r="F551" s="138"/>
    </row>
    <row r="552" spans="1:6">
      <c r="A552" s="155" t="s">
        <v>4654</v>
      </c>
      <c r="B552" s="138" t="s">
        <v>4655</v>
      </c>
      <c r="C552" s="136">
        <v>1289.25</v>
      </c>
      <c r="D552" s="136">
        <v>1289.25</v>
      </c>
      <c r="E552" s="136">
        <f t="shared" si="9"/>
        <v>0</v>
      </c>
      <c r="F552" s="138"/>
    </row>
    <row r="553" spans="1:6">
      <c r="A553" s="155" t="s">
        <v>4656</v>
      </c>
      <c r="B553" s="138" t="s">
        <v>4657</v>
      </c>
      <c r="C553" s="136">
        <v>409.01</v>
      </c>
      <c r="D553" s="136">
        <v>409.01</v>
      </c>
      <c r="E553" s="136">
        <f t="shared" si="9"/>
        <v>0</v>
      </c>
      <c r="F553" s="138"/>
    </row>
    <row r="554" spans="1:6">
      <c r="A554" s="155" t="s">
        <v>4658</v>
      </c>
      <c r="B554" s="138" t="s">
        <v>4659</v>
      </c>
      <c r="C554" s="136">
        <v>2336.56</v>
      </c>
      <c r="D554" s="136">
        <v>2336.56</v>
      </c>
      <c r="E554" s="136">
        <f t="shared" si="9"/>
        <v>0</v>
      </c>
      <c r="F554" s="138"/>
    </row>
    <row r="555" spans="1:6">
      <c r="A555" s="155" t="s">
        <v>4660</v>
      </c>
      <c r="B555" s="138" t="s">
        <v>4657</v>
      </c>
      <c r="C555" s="136">
        <v>409.01</v>
      </c>
      <c r="D555" s="136">
        <v>409.01</v>
      </c>
      <c r="E555" s="136">
        <f t="shared" si="9"/>
        <v>0</v>
      </c>
      <c r="F555" s="138"/>
    </row>
    <row r="556" spans="1:6">
      <c r="A556" s="155" t="s">
        <v>4661</v>
      </c>
      <c r="B556" s="138" t="s">
        <v>4662</v>
      </c>
      <c r="C556" s="136">
        <v>1499.1</v>
      </c>
      <c r="D556" s="136">
        <v>1499.1</v>
      </c>
      <c r="E556" s="136">
        <f t="shared" si="9"/>
        <v>0</v>
      </c>
      <c r="F556" s="138"/>
    </row>
    <row r="557" spans="1:6">
      <c r="A557" s="155" t="s">
        <v>4663</v>
      </c>
      <c r="B557" s="138" t="s">
        <v>4659</v>
      </c>
      <c r="C557" s="136">
        <v>2336.56</v>
      </c>
      <c r="D557" s="136">
        <v>2336.56</v>
      </c>
      <c r="E557" s="136">
        <f t="shared" si="9"/>
        <v>0</v>
      </c>
      <c r="F557" s="138"/>
    </row>
    <row r="558" spans="1:6">
      <c r="A558" s="155" t="s">
        <v>4664</v>
      </c>
      <c r="B558" s="138" t="s">
        <v>4657</v>
      </c>
      <c r="C558" s="136">
        <v>409.01</v>
      </c>
      <c r="D558" s="136">
        <v>409.01</v>
      </c>
      <c r="E558" s="136">
        <f t="shared" si="9"/>
        <v>0</v>
      </c>
      <c r="F558" s="138"/>
    </row>
    <row r="559" spans="1:6">
      <c r="A559" s="155" t="s">
        <v>4665</v>
      </c>
      <c r="B559" s="138" t="s">
        <v>4662</v>
      </c>
      <c r="C559" s="136">
        <v>1499.1</v>
      </c>
      <c r="D559" s="136">
        <v>1499.1</v>
      </c>
      <c r="E559" s="136">
        <f t="shared" si="9"/>
        <v>0</v>
      </c>
      <c r="F559" s="138"/>
    </row>
    <row r="560" spans="1:6">
      <c r="A560" s="155" t="s">
        <v>4666</v>
      </c>
      <c r="B560" s="138" t="s">
        <v>4659</v>
      </c>
      <c r="C560" s="136">
        <v>2336.56</v>
      </c>
      <c r="D560" s="136">
        <v>2336.56</v>
      </c>
      <c r="E560" s="136">
        <f t="shared" si="9"/>
        <v>0</v>
      </c>
      <c r="F560" s="138"/>
    </row>
    <row r="561" spans="1:6">
      <c r="A561" s="155" t="s">
        <v>4667</v>
      </c>
      <c r="B561" s="138" t="s">
        <v>4657</v>
      </c>
      <c r="C561" s="136">
        <v>409.01</v>
      </c>
      <c r="D561" s="136">
        <v>409.01</v>
      </c>
      <c r="E561" s="136">
        <f t="shared" si="9"/>
        <v>0</v>
      </c>
      <c r="F561" s="138"/>
    </row>
    <row r="562" spans="1:6">
      <c r="A562" s="155" t="s">
        <v>4668</v>
      </c>
      <c r="B562" s="138" t="s">
        <v>4662</v>
      </c>
      <c r="C562" s="136">
        <v>1499.1</v>
      </c>
      <c r="D562" s="136">
        <v>1499.1</v>
      </c>
      <c r="E562" s="136">
        <f t="shared" si="9"/>
        <v>0</v>
      </c>
      <c r="F562" s="138"/>
    </row>
    <row r="563" spans="1:6">
      <c r="A563" s="155" t="s">
        <v>4669</v>
      </c>
      <c r="B563" s="138" t="s">
        <v>4659</v>
      </c>
      <c r="C563" s="136">
        <v>2336.56</v>
      </c>
      <c r="D563" s="136">
        <v>2336.56</v>
      </c>
      <c r="E563" s="136">
        <f t="shared" si="9"/>
        <v>0</v>
      </c>
      <c r="F563" s="138"/>
    </row>
    <row r="564" spans="1:6">
      <c r="A564" s="155" t="s">
        <v>4670</v>
      </c>
      <c r="B564" s="138" t="s">
        <v>4657</v>
      </c>
      <c r="C564" s="136">
        <v>409.01</v>
      </c>
      <c r="D564" s="136">
        <v>409.01</v>
      </c>
      <c r="E564" s="136">
        <f t="shared" si="9"/>
        <v>0</v>
      </c>
      <c r="F564" s="138"/>
    </row>
    <row r="565" spans="1:6">
      <c r="A565" s="155" t="s">
        <v>4671</v>
      </c>
      <c r="B565" s="138" t="s">
        <v>4662</v>
      </c>
      <c r="C565" s="136">
        <v>1499.1</v>
      </c>
      <c r="D565" s="136">
        <v>1499.1</v>
      </c>
      <c r="E565" s="136">
        <f t="shared" si="9"/>
        <v>0</v>
      </c>
      <c r="F565" s="138"/>
    </row>
    <row r="566" spans="1:6">
      <c r="A566" s="155" t="s">
        <v>4672</v>
      </c>
      <c r="B566" s="138" t="s">
        <v>4673</v>
      </c>
      <c r="C566" s="136">
        <v>999.02</v>
      </c>
      <c r="D566" s="136">
        <v>999.02</v>
      </c>
      <c r="E566" s="136">
        <f t="shared" si="9"/>
        <v>0</v>
      </c>
      <c r="F566" s="138"/>
    </row>
    <row r="567" spans="1:6">
      <c r="A567" s="155" t="s">
        <v>4674</v>
      </c>
      <c r="B567" s="138" t="s">
        <v>4659</v>
      </c>
      <c r="C567" s="136">
        <v>2336.56</v>
      </c>
      <c r="D567" s="136">
        <v>2336.56</v>
      </c>
      <c r="E567" s="136">
        <f t="shared" si="9"/>
        <v>0</v>
      </c>
      <c r="F567" s="138"/>
    </row>
    <row r="568" spans="1:6">
      <c r="A568" s="155" t="s">
        <v>4675</v>
      </c>
      <c r="B568" s="138" t="s">
        <v>4657</v>
      </c>
      <c r="C568" s="136">
        <v>409</v>
      </c>
      <c r="D568" s="136">
        <v>409</v>
      </c>
      <c r="E568" s="136">
        <f t="shared" si="9"/>
        <v>0</v>
      </c>
      <c r="F568" s="138"/>
    </row>
    <row r="569" spans="1:6">
      <c r="A569" s="155" t="s">
        <v>4676</v>
      </c>
      <c r="B569" s="138" t="s">
        <v>4662</v>
      </c>
      <c r="C569" s="136">
        <v>1499.1</v>
      </c>
      <c r="D569" s="136">
        <v>1499.1</v>
      </c>
      <c r="E569" s="136">
        <f t="shared" si="9"/>
        <v>0</v>
      </c>
      <c r="F569" s="138"/>
    </row>
    <row r="570" spans="1:6">
      <c r="A570" s="155" t="s">
        <v>4677</v>
      </c>
      <c r="B570" s="138" t="s">
        <v>4678</v>
      </c>
      <c r="C570" s="136">
        <v>3798.03</v>
      </c>
      <c r="D570" s="136">
        <v>3798.03</v>
      </c>
      <c r="E570" s="136">
        <f t="shared" si="9"/>
        <v>0</v>
      </c>
      <c r="F570" s="138"/>
    </row>
    <row r="571" spans="1:6">
      <c r="A571" s="155" t="s">
        <v>4679</v>
      </c>
      <c r="B571" s="138" t="s">
        <v>4680</v>
      </c>
      <c r="C571" s="136">
        <v>3798.03</v>
      </c>
      <c r="D571" s="136">
        <v>3798.03</v>
      </c>
      <c r="E571" s="136">
        <f t="shared" si="9"/>
        <v>0</v>
      </c>
      <c r="F571" s="138"/>
    </row>
    <row r="572" spans="1:6">
      <c r="A572" s="155" t="s">
        <v>4681</v>
      </c>
      <c r="B572" s="138" t="s">
        <v>4682</v>
      </c>
      <c r="C572" s="136">
        <v>10500</v>
      </c>
      <c r="D572" s="136">
        <v>10500</v>
      </c>
      <c r="E572" s="136">
        <f t="shared" si="9"/>
        <v>0</v>
      </c>
      <c r="F572" s="138"/>
    </row>
    <row r="573" spans="1:6">
      <c r="A573" s="155" t="s">
        <v>4683</v>
      </c>
      <c r="B573" s="138" t="s">
        <v>4682</v>
      </c>
      <c r="C573" s="136">
        <v>10500</v>
      </c>
      <c r="D573" s="136">
        <v>10500</v>
      </c>
      <c r="E573" s="136">
        <f t="shared" si="9"/>
        <v>0</v>
      </c>
      <c r="F573" s="138"/>
    </row>
    <row r="574" spans="1:6">
      <c r="A574" s="155" t="s">
        <v>4684</v>
      </c>
      <c r="B574" s="138" t="s">
        <v>4682</v>
      </c>
      <c r="C574" s="136">
        <v>10500</v>
      </c>
      <c r="D574" s="136">
        <v>10500</v>
      </c>
      <c r="E574" s="136">
        <f t="shared" si="9"/>
        <v>0</v>
      </c>
      <c r="F574" s="138"/>
    </row>
    <row r="575" spans="1:6">
      <c r="A575" s="155" t="s">
        <v>4685</v>
      </c>
      <c r="B575" s="138" t="s">
        <v>4686</v>
      </c>
      <c r="C575" s="136">
        <v>4500</v>
      </c>
      <c r="D575" s="136">
        <v>4500</v>
      </c>
      <c r="E575" s="136">
        <f t="shared" si="9"/>
        <v>0</v>
      </c>
      <c r="F575" s="138"/>
    </row>
    <row r="576" spans="1:6">
      <c r="A576" s="155" t="s">
        <v>4687</v>
      </c>
      <c r="B576" s="138" t="s">
        <v>4688</v>
      </c>
      <c r="C576" s="136">
        <v>2204</v>
      </c>
      <c r="D576" s="136">
        <v>2204</v>
      </c>
      <c r="E576" s="136">
        <f t="shared" si="9"/>
        <v>0</v>
      </c>
      <c r="F576" s="138"/>
    </row>
    <row r="577" spans="1:6">
      <c r="A577" s="155" t="s">
        <v>4689</v>
      </c>
      <c r="B577" s="138" t="s">
        <v>4690</v>
      </c>
      <c r="C577" s="136">
        <v>2030</v>
      </c>
      <c r="D577" s="136">
        <v>2030</v>
      </c>
      <c r="E577" s="136">
        <f t="shared" si="9"/>
        <v>0</v>
      </c>
      <c r="F577" s="138"/>
    </row>
    <row r="578" spans="1:6">
      <c r="A578" s="155" t="s">
        <v>4691</v>
      </c>
      <c r="B578" s="138" t="s">
        <v>4688</v>
      </c>
      <c r="C578" s="136">
        <v>2204</v>
      </c>
      <c r="D578" s="136">
        <v>2204</v>
      </c>
      <c r="E578" s="136">
        <f t="shared" si="9"/>
        <v>0</v>
      </c>
      <c r="F578" s="138"/>
    </row>
    <row r="579" spans="1:6">
      <c r="A579" s="155" t="s">
        <v>4692</v>
      </c>
      <c r="B579" s="138" t="s">
        <v>4693</v>
      </c>
      <c r="C579" s="136">
        <v>2262</v>
      </c>
      <c r="D579" s="136">
        <v>2262</v>
      </c>
      <c r="E579" s="136">
        <f t="shared" si="9"/>
        <v>0</v>
      </c>
      <c r="F579" s="138"/>
    </row>
    <row r="580" spans="1:6">
      <c r="A580" s="155" t="s">
        <v>4694</v>
      </c>
      <c r="B580" s="138" t="s">
        <v>4695</v>
      </c>
      <c r="C580" s="136">
        <v>2436</v>
      </c>
      <c r="D580" s="136">
        <v>2436</v>
      </c>
      <c r="E580" s="136">
        <f t="shared" si="9"/>
        <v>0</v>
      </c>
      <c r="F580" s="138"/>
    </row>
    <row r="581" spans="1:6">
      <c r="A581" s="155" t="s">
        <v>4696</v>
      </c>
      <c r="B581" s="138" t="s">
        <v>4697</v>
      </c>
      <c r="C581" s="136">
        <v>2320</v>
      </c>
      <c r="D581" s="136">
        <v>2320</v>
      </c>
      <c r="E581" s="136">
        <f t="shared" si="9"/>
        <v>0</v>
      </c>
      <c r="F581" s="138"/>
    </row>
    <row r="582" spans="1:6">
      <c r="A582" s="155" t="s">
        <v>4698</v>
      </c>
      <c r="B582" s="138" t="s">
        <v>4699</v>
      </c>
      <c r="C582" s="136">
        <v>5500</v>
      </c>
      <c r="D582" s="136">
        <v>5500</v>
      </c>
      <c r="E582" s="136">
        <f t="shared" si="9"/>
        <v>0</v>
      </c>
      <c r="F582" s="138"/>
    </row>
    <row r="583" spans="1:6">
      <c r="A583" s="155" t="s">
        <v>4700</v>
      </c>
      <c r="B583" s="138" t="s">
        <v>4701</v>
      </c>
      <c r="C583" s="136">
        <v>5500</v>
      </c>
      <c r="D583" s="136">
        <v>5500</v>
      </c>
      <c r="E583" s="136">
        <f t="shared" si="9"/>
        <v>0</v>
      </c>
      <c r="F583" s="138"/>
    </row>
    <row r="584" spans="1:6">
      <c r="A584" s="155" t="s">
        <v>4702</v>
      </c>
      <c r="B584" s="138" t="s">
        <v>4703</v>
      </c>
      <c r="C584" s="136">
        <v>2030</v>
      </c>
      <c r="D584" s="136">
        <v>2030</v>
      </c>
      <c r="E584" s="136">
        <f t="shared" si="9"/>
        <v>0</v>
      </c>
      <c r="F584" s="138"/>
    </row>
    <row r="585" spans="1:6">
      <c r="A585" s="155" t="s">
        <v>4704</v>
      </c>
      <c r="B585" s="138" t="s">
        <v>4705</v>
      </c>
      <c r="C585" s="136">
        <v>3433.6</v>
      </c>
      <c r="D585" s="136">
        <v>3433.6</v>
      </c>
      <c r="E585" s="136">
        <f t="shared" si="9"/>
        <v>0</v>
      </c>
      <c r="F585" s="138"/>
    </row>
    <row r="586" spans="1:6">
      <c r="A586" s="155" t="s">
        <v>4706</v>
      </c>
      <c r="B586" s="138" t="s">
        <v>4703</v>
      </c>
      <c r="C586" s="136">
        <v>2030</v>
      </c>
      <c r="D586" s="136">
        <v>2030</v>
      </c>
      <c r="E586" s="136">
        <f t="shared" si="9"/>
        <v>0</v>
      </c>
      <c r="F586" s="138"/>
    </row>
    <row r="587" spans="1:6">
      <c r="A587" s="155" t="s">
        <v>4707</v>
      </c>
      <c r="B587" s="138" t="s">
        <v>4708</v>
      </c>
      <c r="C587" s="136">
        <v>3433.6</v>
      </c>
      <c r="D587" s="136">
        <v>3433.6</v>
      </c>
      <c r="E587" s="136">
        <f t="shared" si="9"/>
        <v>0</v>
      </c>
      <c r="F587" s="138"/>
    </row>
    <row r="588" spans="1:6">
      <c r="A588" s="155" t="s">
        <v>4709</v>
      </c>
      <c r="B588" s="138" t="s">
        <v>4710</v>
      </c>
      <c r="C588" s="136">
        <v>522</v>
      </c>
      <c r="D588" s="136">
        <v>522</v>
      </c>
      <c r="E588" s="136">
        <f t="shared" si="9"/>
        <v>0</v>
      </c>
      <c r="F588" s="138"/>
    </row>
    <row r="589" spans="1:6">
      <c r="A589" s="155" t="s">
        <v>4711</v>
      </c>
      <c r="B589" s="138" t="s">
        <v>4712</v>
      </c>
      <c r="C589" s="136">
        <v>2030</v>
      </c>
      <c r="D589" s="136">
        <v>2030</v>
      </c>
      <c r="E589" s="136">
        <f t="shared" si="9"/>
        <v>0</v>
      </c>
      <c r="F589" s="138"/>
    </row>
    <row r="590" spans="1:6">
      <c r="A590" s="155" t="s">
        <v>4713</v>
      </c>
      <c r="B590" s="138" t="s">
        <v>4705</v>
      </c>
      <c r="C590" s="136">
        <v>3433.6</v>
      </c>
      <c r="D590" s="136">
        <v>3433.6</v>
      </c>
      <c r="E590" s="136">
        <f t="shared" si="9"/>
        <v>0</v>
      </c>
      <c r="F590" s="138"/>
    </row>
    <row r="591" spans="1:6">
      <c r="A591" s="155" t="s">
        <v>4714</v>
      </c>
      <c r="B591" s="138" t="s">
        <v>4710</v>
      </c>
      <c r="C591" s="136">
        <v>522</v>
      </c>
      <c r="D591" s="136">
        <v>522</v>
      </c>
      <c r="E591" s="136">
        <f t="shared" si="9"/>
        <v>0</v>
      </c>
      <c r="F591" s="138"/>
    </row>
    <row r="592" spans="1:6">
      <c r="A592" s="155" t="s">
        <v>4715</v>
      </c>
      <c r="B592" s="138" t="s">
        <v>4703</v>
      </c>
      <c r="C592" s="136">
        <v>2030</v>
      </c>
      <c r="D592" s="136">
        <v>2030</v>
      </c>
      <c r="E592" s="136">
        <f t="shared" si="9"/>
        <v>0</v>
      </c>
      <c r="F592" s="138"/>
    </row>
    <row r="593" spans="1:6">
      <c r="A593" s="155" t="s">
        <v>4716</v>
      </c>
      <c r="B593" s="138" t="s">
        <v>4717</v>
      </c>
      <c r="C593" s="136">
        <v>1160</v>
      </c>
      <c r="D593" s="136">
        <v>1160</v>
      </c>
      <c r="E593" s="136">
        <f t="shared" si="9"/>
        <v>0</v>
      </c>
      <c r="F593" s="138"/>
    </row>
    <row r="594" spans="1:6">
      <c r="A594" s="155" t="s">
        <v>4718</v>
      </c>
      <c r="B594" s="138" t="s">
        <v>4710</v>
      </c>
      <c r="C594" s="136">
        <v>522</v>
      </c>
      <c r="D594" s="136">
        <v>522</v>
      </c>
      <c r="E594" s="136">
        <f t="shared" si="9"/>
        <v>0</v>
      </c>
      <c r="F594" s="138"/>
    </row>
    <row r="595" spans="1:6">
      <c r="A595" s="155" t="s">
        <v>4719</v>
      </c>
      <c r="B595" s="138" t="s">
        <v>4703</v>
      </c>
      <c r="C595" s="136">
        <v>2030</v>
      </c>
      <c r="D595" s="136">
        <v>2030</v>
      </c>
      <c r="E595" s="136">
        <f t="shared" si="9"/>
        <v>0</v>
      </c>
      <c r="F595" s="138"/>
    </row>
    <row r="596" spans="1:6">
      <c r="A596" s="155" t="s">
        <v>4720</v>
      </c>
      <c r="B596" s="138" t="s">
        <v>4705</v>
      </c>
      <c r="C596" s="136">
        <v>3433.6</v>
      </c>
      <c r="D596" s="136">
        <v>3433.6</v>
      </c>
      <c r="E596" s="136">
        <f t="shared" si="9"/>
        <v>0</v>
      </c>
      <c r="F596" s="138"/>
    </row>
    <row r="597" spans="1:6">
      <c r="A597" s="155" t="s">
        <v>4721</v>
      </c>
      <c r="B597" s="138" t="s">
        <v>4703</v>
      </c>
      <c r="C597" s="136">
        <v>2030</v>
      </c>
      <c r="D597" s="136">
        <v>2030</v>
      </c>
      <c r="E597" s="136">
        <f t="shared" si="9"/>
        <v>0</v>
      </c>
      <c r="F597" s="138"/>
    </row>
    <row r="598" spans="1:6">
      <c r="A598" s="155" t="s">
        <v>4722</v>
      </c>
      <c r="B598" s="138" t="s">
        <v>4705</v>
      </c>
      <c r="C598" s="136">
        <v>3433.6</v>
      </c>
      <c r="D598" s="136">
        <v>3433.6</v>
      </c>
      <c r="E598" s="136">
        <f t="shared" si="9"/>
        <v>0</v>
      </c>
      <c r="F598" s="138"/>
    </row>
    <row r="599" spans="1:6">
      <c r="A599" s="155" t="s">
        <v>4723</v>
      </c>
      <c r="B599" s="138" t="s">
        <v>4703</v>
      </c>
      <c r="C599" s="136">
        <v>2030</v>
      </c>
      <c r="D599" s="136">
        <v>2030</v>
      </c>
      <c r="E599" s="136">
        <f t="shared" si="9"/>
        <v>0</v>
      </c>
      <c r="F599" s="138"/>
    </row>
    <row r="600" spans="1:6">
      <c r="A600" s="155" t="s">
        <v>4724</v>
      </c>
      <c r="B600" s="138" t="s">
        <v>4705</v>
      </c>
      <c r="C600" s="136">
        <v>3433.6</v>
      </c>
      <c r="D600" s="136">
        <v>3433.6</v>
      </c>
      <c r="E600" s="136">
        <f t="shared" si="9"/>
        <v>0</v>
      </c>
      <c r="F600" s="138"/>
    </row>
    <row r="601" spans="1:6">
      <c r="A601" s="155" t="s">
        <v>4725</v>
      </c>
      <c r="B601" s="138" t="s">
        <v>4726</v>
      </c>
      <c r="C601" s="136">
        <v>1218</v>
      </c>
      <c r="D601" s="136">
        <v>1218</v>
      </c>
      <c r="E601" s="136">
        <f t="shared" ref="E601:E664" si="10">+D601-C601</f>
        <v>0</v>
      </c>
      <c r="F601" s="138"/>
    </row>
    <row r="602" spans="1:6">
      <c r="A602" s="155" t="s">
        <v>4727</v>
      </c>
      <c r="B602" s="138" t="s">
        <v>4728</v>
      </c>
      <c r="C602" s="136">
        <v>696</v>
      </c>
      <c r="D602" s="136">
        <v>696</v>
      </c>
      <c r="E602" s="136">
        <f t="shared" si="10"/>
        <v>0</v>
      </c>
      <c r="F602" s="138"/>
    </row>
    <row r="603" spans="1:6">
      <c r="A603" s="155" t="s">
        <v>4729</v>
      </c>
      <c r="B603" s="138" t="s">
        <v>4730</v>
      </c>
      <c r="C603" s="136">
        <v>986</v>
      </c>
      <c r="D603" s="136">
        <v>986</v>
      </c>
      <c r="E603" s="136">
        <f t="shared" si="10"/>
        <v>0</v>
      </c>
      <c r="F603" s="138"/>
    </row>
    <row r="604" spans="1:6">
      <c r="A604" s="155" t="s">
        <v>4731</v>
      </c>
      <c r="B604" s="138" t="s">
        <v>4710</v>
      </c>
      <c r="C604" s="136">
        <v>522</v>
      </c>
      <c r="D604" s="136">
        <v>522</v>
      </c>
      <c r="E604" s="136">
        <f t="shared" si="10"/>
        <v>0</v>
      </c>
      <c r="F604" s="138"/>
    </row>
    <row r="605" spans="1:6">
      <c r="A605" s="155" t="s">
        <v>4732</v>
      </c>
      <c r="B605" s="138" t="s">
        <v>4703</v>
      </c>
      <c r="C605" s="136">
        <v>2030</v>
      </c>
      <c r="D605" s="136">
        <v>2030</v>
      </c>
      <c r="E605" s="136">
        <f t="shared" si="10"/>
        <v>0</v>
      </c>
      <c r="F605" s="138"/>
    </row>
    <row r="606" spans="1:6">
      <c r="A606" s="155" t="s">
        <v>4733</v>
      </c>
      <c r="B606" s="138" t="s">
        <v>4705</v>
      </c>
      <c r="C606" s="136">
        <v>3433.6</v>
      </c>
      <c r="D606" s="136">
        <v>3433.6</v>
      </c>
      <c r="E606" s="136">
        <f t="shared" si="10"/>
        <v>0</v>
      </c>
      <c r="F606" s="138"/>
    </row>
    <row r="607" spans="1:6">
      <c r="A607" s="155" t="s">
        <v>4734</v>
      </c>
      <c r="B607" s="138" t="s">
        <v>4735</v>
      </c>
      <c r="C607" s="136">
        <v>8000</v>
      </c>
      <c r="D607" s="136">
        <v>8000</v>
      </c>
      <c r="E607" s="136">
        <f t="shared" si="10"/>
        <v>0</v>
      </c>
      <c r="F607" s="138"/>
    </row>
    <row r="608" spans="1:6">
      <c r="A608" s="155" t="s">
        <v>4736</v>
      </c>
      <c r="B608" s="138" t="s">
        <v>4737</v>
      </c>
      <c r="C608" s="136">
        <v>6991</v>
      </c>
      <c r="D608" s="136">
        <v>6991</v>
      </c>
      <c r="E608" s="136">
        <f t="shared" si="10"/>
        <v>0</v>
      </c>
      <c r="F608" s="138"/>
    </row>
    <row r="609" spans="1:6">
      <c r="A609" s="155" t="s">
        <v>4738</v>
      </c>
      <c r="B609" s="138" t="s">
        <v>4628</v>
      </c>
      <c r="C609" s="136">
        <v>870</v>
      </c>
      <c r="D609" s="136">
        <v>870</v>
      </c>
      <c r="E609" s="136">
        <f t="shared" si="10"/>
        <v>0</v>
      </c>
      <c r="F609" s="138"/>
    </row>
    <row r="610" spans="1:6">
      <c r="A610" s="155" t="s">
        <v>4739</v>
      </c>
      <c r="B610" s="138" t="s">
        <v>4740</v>
      </c>
      <c r="C610" s="136">
        <v>1682</v>
      </c>
      <c r="D610" s="136">
        <v>1682</v>
      </c>
      <c r="E610" s="136">
        <f t="shared" si="10"/>
        <v>0</v>
      </c>
      <c r="F610" s="138"/>
    </row>
    <row r="611" spans="1:6">
      <c r="A611" s="155" t="s">
        <v>4741</v>
      </c>
      <c r="B611" s="138" t="s">
        <v>4742</v>
      </c>
      <c r="C611" s="136">
        <v>1276</v>
      </c>
      <c r="D611" s="136">
        <v>1276</v>
      </c>
      <c r="E611" s="136">
        <f t="shared" si="10"/>
        <v>0</v>
      </c>
      <c r="F611" s="138"/>
    </row>
    <row r="612" spans="1:6">
      <c r="A612" s="155" t="s">
        <v>4743</v>
      </c>
      <c r="B612" s="138" t="s">
        <v>4744</v>
      </c>
      <c r="C612" s="136">
        <v>26304</v>
      </c>
      <c r="D612" s="136">
        <v>26304</v>
      </c>
      <c r="E612" s="136">
        <f t="shared" si="10"/>
        <v>0</v>
      </c>
      <c r="F612" s="138"/>
    </row>
    <row r="613" spans="1:6">
      <c r="A613" s="155" t="s">
        <v>4745</v>
      </c>
      <c r="B613" s="138" t="s">
        <v>4746</v>
      </c>
      <c r="C613" s="136">
        <v>8604.2999999999993</v>
      </c>
      <c r="D613" s="136">
        <v>8604.2999999999993</v>
      </c>
      <c r="E613" s="136">
        <f t="shared" si="10"/>
        <v>0</v>
      </c>
      <c r="F613" s="138"/>
    </row>
    <row r="614" spans="1:6">
      <c r="A614" s="155" t="s">
        <v>4747</v>
      </c>
      <c r="B614" s="138" t="s">
        <v>4748</v>
      </c>
      <c r="C614" s="136">
        <v>24081.599999999999</v>
      </c>
      <c r="D614" s="136">
        <v>24081.599999999999</v>
      </c>
      <c r="E614" s="136">
        <f t="shared" si="10"/>
        <v>0</v>
      </c>
      <c r="F614" s="138"/>
    </row>
    <row r="615" spans="1:6">
      <c r="A615" s="155" t="s">
        <v>4749</v>
      </c>
      <c r="B615" s="138" t="s">
        <v>4750</v>
      </c>
      <c r="C615" s="136">
        <v>8821.7999999999993</v>
      </c>
      <c r="D615" s="136">
        <v>8821.7999999999993</v>
      </c>
      <c r="E615" s="136">
        <f t="shared" si="10"/>
        <v>0</v>
      </c>
      <c r="F615" s="138"/>
    </row>
    <row r="616" spans="1:6">
      <c r="A616" s="155" t="s">
        <v>4751</v>
      </c>
      <c r="B616" s="138" t="s">
        <v>4752</v>
      </c>
      <c r="C616" s="136">
        <v>2827</v>
      </c>
      <c r="D616" s="136">
        <v>2827</v>
      </c>
      <c r="E616" s="136">
        <f t="shared" si="10"/>
        <v>0</v>
      </c>
      <c r="F616" s="138"/>
    </row>
    <row r="617" spans="1:6">
      <c r="A617" s="155" t="s">
        <v>4753</v>
      </c>
      <c r="B617" s="138" t="s">
        <v>4754</v>
      </c>
      <c r="C617" s="136">
        <v>4009.56</v>
      </c>
      <c r="D617" s="136">
        <v>4009.56</v>
      </c>
      <c r="E617" s="136">
        <f t="shared" si="10"/>
        <v>0</v>
      </c>
      <c r="F617" s="138"/>
    </row>
    <row r="618" spans="1:6">
      <c r="A618" s="155" t="s">
        <v>4755</v>
      </c>
      <c r="B618" s="138" t="s">
        <v>4756</v>
      </c>
      <c r="C618" s="136">
        <v>6024.67</v>
      </c>
      <c r="D618" s="136">
        <v>6024.67</v>
      </c>
      <c r="E618" s="136">
        <f t="shared" si="10"/>
        <v>0</v>
      </c>
      <c r="F618" s="138"/>
    </row>
    <row r="619" spans="1:6">
      <c r="A619" s="155" t="s">
        <v>4757</v>
      </c>
      <c r="B619" s="138" t="s">
        <v>4758</v>
      </c>
      <c r="C619" s="136">
        <v>2796.1</v>
      </c>
      <c r="D619" s="136">
        <v>2796.1</v>
      </c>
      <c r="E619" s="136">
        <f t="shared" si="10"/>
        <v>0</v>
      </c>
      <c r="F619" s="138"/>
    </row>
    <row r="620" spans="1:6">
      <c r="A620" s="155" t="s">
        <v>4759</v>
      </c>
      <c r="B620" s="138" t="s">
        <v>4760</v>
      </c>
      <c r="C620" s="136">
        <v>98</v>
      </c>
      <c r="D620" s="136">
        <v>98</v>
      </c>
      <c r="E620" s="136">
        <f t="shared" si="10"/>
        <v>0</v>
      </c>
      <c r="F620" s="138"/>
    </row>
    <row r="621" spans="1:6">
      <c r="A621" s="155" t="s">
        <v>4761</v>
      </c>
      <c r="B621" s="138" t="s">
        <v>4762</v>
      </c>
      <c r="C621" s="136">
        <v>5800</v>
      </c>
      <c r="D621" s="136">
        <v>5800</v>
      </c>
      <c r="E621" s="136">
        <f t="shared" si="10"/>
        <v>0</v>
      </c>
      <c r="F621" s="138"/>
    </row>
    <row r="622" spans="1:6">
      <c r="A622" s="155" t="s">
        <v>4763</v>
      </c>
      <c r="B622" s="138" t="s">
        <v>4762</v>
      </c>
      <c r="C622" s="136">
        <v>5800</v>
      </c>
      <c r="D622" s="136">
        <v>5800</v>
      </c>
      <c r="E622" s="136">
        <f t="shared" si="10"/>
        <v>0</v>
      </c>
      <c r="F622" s="138"/>
    </row>
    <row r="623" spans="1:6">
      <c r="A623" s="155" t="s">
        <v>4764</v>
      </c>
      <c r="B623" s="138" t="s">
        <v>4765</v>
      </c>
      <c r="C623" s="136">
        <v>10500</v>
      </c>
      <c r="D623" s="136">
        <v>10500</v>
      </c>
      <c r="E623" s="136">
        <f t="shared" si="10"/>
        <v>0</v>
      </c>
      <c r="F623" s="138"/>
    </row>
    <row r="624" spans="1:6">
      <c r="A624" s="155" t="s">
        <v>4766</v>
      </c>
      <c r="B624" s="138" t="s">
        <v>4765</v>
      </c>
      <c r="C624" s="136">
        <v>10500</v>
      </c>
      <c r="D624" s="136">
        <v>10500</v>
      </c>
      <c r="E624" s="136">
        <f t="shared" si="10"/>
        <v>0</v>
      </c>
      <c r="F624" s="138"/>
    </row>
    <row r="625" spans="1:6">
      <c r="A625" s="155" t="s">
        <v>4767</v>
      </c>
      <c r="B625" s="138" t="s">
        <v>4765</v>
      </c>
      <c r="C625" s="136">
        <v>10500</v>
      </c>
      <c r="D625" s="136">
        <v>10500</v>
      </c>
      <c r="E625" s="136">
        <f t="shared" si="10"/>
        <v>0</v>
      </c>
      <c r="F625" s="138"/>
    </row>
    <row r="626" spans="1:6">
      <c r="A626" s="155" t="s">
        <v>4768</v>
      </c>
      <c r="B626" s="138" t="s">
        <v>4765</v>
      </c>
      <c r="C626" s="136">
        <v>10500</v>
      </c>
      <c r="D626" s="136">
        <v>10500</v>
      </c>
      <c r="E626" s="136">
        <f t="shared" si="10"/>
        <v>0</v>
      </c>
      <c r="F626" s="138"/>
    </row>
    <row r="627" spans="1:6">
      <c r="A627" s="155" t="s">
        <v>4769</v>
      </c>
      <c r="B627" s="138" t="s">
        <v>4770</v>
      </c>
      <c r="C627" s="136">
        <v>104</v>
      </c>
      <c r="D627" s="136">
        <v>104</v>
      </c>
      <c r="E627" s="136">
        <f t="shared" si="10"/>
        <v>0</v>
      </c>
      <c r="F627" s="138"/>
    </row>
    <row r="628" spans="1:6">
      <c r="A628" s="155" t="s">
        <v>4771</v>
      </c>
      <c r="B628" s="138" t="s">
        <v>4772</v>
      </c>
      <c r="C628" s="136">
        <v>6000.01</v>
      </c>
      <c r="D628" s="136">
        <v>6000.01</v>
      </c>
      <c r="E628" s="136">
        <f t="shared" si="10"/>
        <v>0</v>
      </c>
      <c r="F628" s="138"/>
    </row>
    <row r="629" spans="1:6">
      <c r="A629" s="155" t="s">
        <v>4773</v>
      </c>
      <c r="B629" s="138" t="s">
        <v>4774</v>
      </c>
      <c r="C629" s="136">
        <v>3150</v>
      </c>
      <c r="D629" s="136">
        <v>3150</v>
      </c>
      <c r="E629" s="136">
        <f t="shared" si="10"/>
        <v>0</v>
      </c>
      <c r="F629" s="138"/>
    </row>
    <row r="630" spans="1:6">
      <c r="A630" s="155" t="s">
        <v>4775</v>
      </c>
      <c r="B630" s="138" t="s">
        <v>4776</v>
      </c>
      <c r="C630" s="136">
        <v>925</v>
      </c>
      <c r="D630" s="136">
        <v>925</v>
      </c>
      <c r="E630" s="136">
        <f t="shared" si="10"/>
        <v>0</v>
      </c>
      <c r="F630" s="138"/>
    </row>
    <row r="631" spans="1:6">
      <c r="A631" s="155" t="s">
        <v>4777</v>
      </c>
      <c r="B631" s="138" t="s">
        <v>4778</v>
      </c>
      <c r="C631" s="136">
        <v>925</v>
      </c>
      <c r="D631" s="136">
        <v>925</v>
      </c>
      <c r="E631" s="136">
        <f t="shared" si="10"/>
        <v>0</v>
      </c>
      <c r="F631" s="138"/>
    </row>
    <row r="632" spans="1:6">
      <c r="A632" s="155" t="s">
        <v>4779</v>
      </c>
      <c r="B632" s="138" t="s">
        <v>4780</v>
      </c>
      <c r="C632" s="136">
        <v>1700</v>
      </c>
      <c r="D632" s="136">
        <v>1700</v>
      </c>
      <c r="E632" s="136">
        <f t="shared" si="10"/>
        <v>0</v>
      </c>
      <c r="F632" s="138"/>
    </row>
    <row r="633" spans="1:6">
      <c r="A633" s="155" t="s">
        <v>4781</v>
      </c>
      <c r="B633" s="138" t="s">
        <v>4782</v>
      </c>
      <c r="C633" s="136">
        <v>280</v>
      </c>
      <c r="D633" s="136">
        <v>280</v>
      </c>
      <c r="E633" s="136">
        <f t="shared" si="10"/>
        <v>0</v>
      </c>
      <c r="F633" s="138"/>
    </row>
    <row r="634" spans="1:6">
      <c r="A634" s="155" t="s">
        <v>4783</v>
      </c>
      <c r="B634" s="138" t="s">
        <v>4784</v>
      </c>
      <c r="C634" s="136">
        <v>890</v>
      </c>
      <c r="D634" s="136">
        <v>890</v>
      </c>
      <c r="E634" s="136">
        <f t="shared" si="10"/>
        <v>0</v>
      </c>
      <c r="F634" s="138"/>
    </row>
    <row r="635" spans="1:6">
      <c r="A635" s="155" t="s">
        <v>4785</v>
      </c>
      <c r="B635" s="138" t="s">
        <v>4786</v>
      </c>
      <c r="C635" s="136">
        <v>85</v>
      </c>
      <c r="D635" s="136">
        <v>85</v>
      </c>
      <c r="E635" s="136">
        <f t="shared" si="10"/>
        <v>0</v>
      </c>
      <c r="F635" s="138"/>
    </row>
    <row r="636" spans="1:6">
      <c r="A636" s="155" t="s">
        <v>4787</v>
      </c>
      <c r="B636" s="138" t="s">
        <v>4788</v>
      </c>
      <c r="C636" s="136">
        <v>1150</v>
      </c>
      <c r="D636" s="136">
        <v>1150</v>
      </c>
      <c r="E636" s="136">
        <f t="shared" si="10"/>
        <v>0</v>
      </c>
      <c r="F636" s="138"/>
    </row>
    <row r="637" spans="1:6">
      <c r="A637" s="155" t="s">
        <v>4789</v>
      </c>
      <c r="B637" s="138" t="s">
        <v>4790</v>
      </c>
      <c r="C637" s="136">
        <v>890</v>
      </c>
      <c r="D637" s="136">
        <v>890</v>
      </c>
      <c r="E637" s="136">
        <f t="shared" si="10"/>
        <v>0</v>
      </c>
      <c r="F637" s="138"/>
    </row>
    <row r="638" spans="1:6">
      <c r="A638" s="155" t="s">
        <v>4791</v>
      </c>
      <c r="B638" s="138" t="s">
        <v>4792</v>
      </c>
      <c r="C638" s="136">
        <v>359.99</v>
      </c>
      <c r="D638" s="136">
        <v>359.99</v>
      </c>
      <c r="E638" s="136">
        <f t="shared" si="10"/>
        <v>0</v>
      </c>
      <c r="F638" s="138"/>
    </row>
    <row r="639" spans="1:6">
      <c r="A639" s="155" t="s">
        <v>4793</v>
      </c>
      <c r="B639" s="138" t="s">
        <v>4772</v>
      </c>
      <c r="C639" s="136">
        <v>6000.01</v>
      </c>
      <c r="D639" s="136">
        <v>6000.01</v>
      </c>
      <c r="E639" s="136">
        <f t="shared" si="10"/>
        <v>0</v>
      </c>
      <c r="F639" s="138"/>
    </row>
    <row r="640" spans="1:6">
      <c r="A640" s="155" t="s">
        <v>4794</v>
      </c>
      <c r="B640" s="138" t="s">
        <v>4774</v>
      </c>
      <c r="C640" s="136">
        <v>3150</v>
      </c>
      <c r="D640" s="136">
        <v>3150</v>
      </c>
      <c r="E640" s="136">
        <f t="shared" si="10"/>
        <v>0</v>
      </c>
      <c r="F640" s="138"/>
    </row>
    <row r="641" spans="1:6">
      <c r="A641" s="155" t="s">
        <v>4795</v>
      </c>
      <c r="B641" s="138" t="s">
        <v>4776</v>
      </c>
      <c r="C641" s="136">
        <v>925</v>
      </c>
      <c r="D641" s="136">
        <v>925</v>
      </c>
      <c r="E641" s="136">
        <f t="shared" si="10"/>
        <v>0</v>
      </c>
      <c r="F641" s="138"/>
    </row>
    <row r="642" spans="1:6">
      <c r="A642" s="155" t="s">
        <v>4796</v>
      </c>
      <c r="B642" s="138" t="s">
        <v>4778</v>
      </c>
      <c r="C642" s="136">
        <v>925</v>
      </c>
      <c r="D642" s="136">
        <v>925</v>
      </c>
      <c r="E642" s="136">
        <f t="shared" si="10"/>
        <v>0</v>
      </c>
      <c r="F642" s="138"/>
    </row>
    <row r="643" spans="1:6">
      <c r="A643" s="155" t="s">
        <v>4797</v>
      </c>
      <c r="B643" s="138" t="s">
        <v>4780</v>
      </c>
      <c r="C643" s="136">
        <v>1700</v>
      </c>
      <c r="D643" s="136">
        <v>1700</v>
      </c>
      <c r="E643" s="136">
        <f t="shared" si="10"/>
        <v>0</v>
      </c>
      <c r="F643" s="138"/>
    </row>
    <row r="644" spans="1:6">
      <c r="A644" s="155" t="s">
        <v>4798</v>
      </c>
      <c r="B644" s="138" t="s">
        <v>4782</v>
      </c>
      <c r="C644" s="136">
        <v>280</v>
      </c>
      <c r="D644" s="136">
        <v>280</v>
      </c>
      <c r="E644" s="136">
        <f t="shared" si="10"/>
        <v>0</v>
      </c>
      <c r="F644" s="138"/>
    </row>
    <row r="645" spans="1:6">
      <c r="A645" s="155" t="s">
        <v>4799</v>
      </c>
      <c r="B645" s="138" t="s">
        <v>4784</v>
      </c>
      <c r="C645" s="136">
        <v>890</v>
      </c>
      <c r="D645" s="136">
        <v>890</v>
      </c>
      <c r="E645" s="136">
        <f t="shared" si="10"/>
        <v>0</v>
      </c>
      <c r="F645" s="138"/>
    </row>
    <row r="646" spans="1:6">
      <c r="A646" s="155" t="s">
        <v>4800</v>
      </c>
      <c r="B646" s="138" t="s">
        <v>4786</v>
      </c>
      <c r="C646" s="136">
        <v>85</v>
      </c>
      <c r="D646" s="136">
        <v>85</v>
      </c>
      <c r="E646" s="136">
        <f t="shared" si="10"/>
        <v>0</v>
      </c>
      <c r="F646" s="138"/>
    </row>
    <row r="647" spans="1:6">
      <c r="A647" s="155" t="s">
        <v>4801</v>
      </c>
      <c r="B647" s="138" t="s">
        <v>4788</v>
      </c>
      <c r="C647" s="136">
        <v>1150</v>
      </c>
      <c r="D647" s="136">
        <v>1150</v>
      </c>
      <c r="E647" s="136">
        <f t="shared" si="10"/>
        <v>0</v>
      </c>
      <c r="F647" s="138"/>
    </row>
    <row r="648" spans="1:6">
      <c r="A648" s="155" t="s">
        <v>4802</v>
      </c>
      <c r="B648" s="138" t="s">
        <v>4790</v>
      </c>
      <c r="C648" s="136">
        <v>890</v>
      </c>
      <c r="D648" s="136">
        <v>890</v>
      </c>
      <c r="E648" s="136">
        <f t="shared" si="10"/>
        <v>0</v>
      </c>
      <c r="F648" s="138"/>
    </row>
    <row r="649" spans="1:6">
      <c r="A649" s="155" t="s">
        <v>4803</v>
      </c>
      <c r="B649" s="138" t="s">
        <v>4792</v>
      </c>
      <c r="C649" s="136">
        <v>359.99</v>
      </c>
      <c r="D649" s="136">
        <v>359.99</v>
      </c>
      <c r="E649" s="136">
        <f t="shared" si="10"/>
        <v>0</v>
      </c>
      <c r="F649" s="138"/>
    </row>
    <row r="650" spans="1:6">
      <c r="A650" s="155" t="s">
        <v>4804</v>
      </c>
      <c r="B650" s="138" t="s">
        <v>4805</v>
      </c>
      <c r="C650" s="136">
        <v>464</v>
      </c>
      <c r="D650" s="136">
        <v>464</v>
      </c>
      <c r="E650" s="136">
        <f t="shared" si="10"/>
        <v>0</v>
      </c>
      <c r="F650" s="138"/>
    </row>
    <row r="651" spans="1:6">
      <c r="A651" s="155" t="s">
        <v>4806</v>
      </c>
      <c r="B651" s="138" t="s">
        <v>4807</v>
      </c>
      <c r="C651" s="136">
        <v>6000</v>
      </c>
      <c r="D651" s="136">
        <v>6000</v>
      </c>
      <c r="E651" s="136">
        <f t="shared" si="10"/>
        <v>0</v>
      </c>
      <c r="F651" s="138"/>
    </row>
    <row r="652" spans="1:6">
      <c r="A652" s="155" t="s">
        <v>4808</v>
      </c>
      <c r="B652" s="138" t="s">
        <v>4809</v>
      </c>
      <c r="C652" s="136">
        <v>5631.28</v>
      </c>
      <c r="D652" s="136">
        <v>5631.28</v>
      </c>
      <c r="E652" s="136">
        <f t="shared" si="10"/>
        <v>0</v>
      </c>
      <c r="F652" s="138"/>
    </row>
    <row r="653" spans="1:6">
      <c r="A653" s="155" t="s">
        <v>4810</v>
      </c>
      <c r="B653" s="138" t="s">
        <v>4811</v>
      </c>
      <c r="C653" s="136">
        <v>14212.31</v>
      </c>
      <c r="D653" s="136">
        <v>14212.31</v>
      </c>
      <c r="E653" s="136">
        <f t="shared" si="10"/>
        <v>0</v>
      </c>
      <c r="F653" s="138"/>
    </row>
    <row r="654" spans="1:6">
      <c r="A654" s="155" t="s">
        <v>4812</v>
      </c>
      <c r="B654" s="138" t="s">
        <v>4813</v>
      </c>
      <c r="C654" s="136">
        <v>3131.28</v>
      </c>
      <c r="D654" s="136">
        <v>3131.28</v>
      </c>
      <c r="E654" s="136">
        <f t="shared" si="10"/>
        <v>0</v>
      </c>
      <c r="F654" s="138"/>
    </row>
    <row r="655" spans="1:6">
      <c r="A655" s="155" t="s">
        <v>4814</v>
      </c>
      <c r="B655" s="138" t="s">
        <v>4815</v>
      </c>
      <c r="C655" s="136">
        <v>15500</v>
      </c>
      <c r="D655" s="136">
        <v>15500</v>
      </c>
      <c r="E655" s="136">
        <f t="shared" si="10"/>
        <v>0</v>
      </c>
      <c r="F655" s="138"/>
    </row>
    <row r="656" spans="1:6">
      <c r="A656" s="155" t="s">
        <v>4816</v>
      </c>
      <c r="B656" s="138" t="s">
        <v>4817</v>
      </c>
      <c r="C656" s="136">
        <v>6090</v>
      </c>
      <c r="D656" s="136">
        <v>6090</v>
      </c>
      <c r="E656" s="136">
        <f t="shared" si="10"/>
        <v>0</v>
      </c>
      <c r="F656" s="138"/>
    </row>
    <row r="657" spans="1:6">
      <c r="A657" s="155" t="s">
        <v>4818</v>
      </c>
      <c r="B657" s="138" t="s">
        <v>4819</v>
      </c>
      <c r="C657" s="136">
        <v>33601.199999999997</v>
      </c>
      <c r="D657" s="136">
        <v>33601.199999999997</v>
      </c>
      <c r="E657" s="136">
        <f t="shared" si="10"/>
        <v>0</v>
      </c>
      <c r="F657" s="138"/>
    </row>
    <row r="658" spans="1:6">
      <c r="A658" s="155" t="s">
        <v>4820</v>
      </c>
      <c r="B658" s="138" t="s">
        <v>4821</v>
      </c>
      <c r="C658" s="136">
        <v>3931.29</v>
      </c>
      <c r="D658" s="136">
        <v>3931.29</v>
      </c>
      <c r="E658" s="136">
        <f t="shared" si="10"/>
        <v>0</v>
      </c>
      <c r="F658" s="138"/>
    </row>
    <row r="659" spans="1:6">
      <c r="A659" s="155" t="s">
        <v>4822</v>
      </c>
      <c r="B659" s="138" t="s">
        <v>4823</v>
      </c>
      <c r="C659" s="136">
        <v>6600.01</v>
      </c>
      <c r="D659" s="136">
        <v>6600.01</v>
      </c>
      <c r="E659" s="136">
        <f t="shared" si="10"/>
        <v>0</v>
      </c>
      <c r="F659" s="138"/>
    </row>
    <row r="660" spans="1:6">
      <c r="A660" s="155" t="s">
        <v>4824</v>
      </c>
      <c r="B660" s="138" t="s">
        <v>4825</v>
      </c>
      <c r="C660" s="136">
        <v>6131.28</v>
      </c>
      <c r="D660" s="136">
        <v>6131.28</v>
      </c>
      <c r="E660" s="136">
        <f t="shared" si="10"/>
        <v>0</v>
      </c>
      <c r="F660" s="138"/>
    </row>
    <row r="661" spans="1:6">
      <c r="A661" s="155" t="s">
        <v>4826</v>
      </c>
      <c r="B661" s="138" t="s">
        <v>4827</v>
      </c>
      <c r="C661" s="136">
        <v>580</v>
      </c>
      <c r="D661" s="136">
        <v>580</v>
      </c>
      <c r="E661" s="136">
        <f t="shared" si="10"/>
        <v>0</v>
      </c>
      <c r="F661" s="138"/>
    </row>
    <row r="662" spans="1:6">
      <c r="A662" s="155" t="s">
        <v>4828</v>
      </c>
      <c r="B662" s="138" t="s">
        <v>4829</v>
      </c>
      <c r="C662" s="136">
        <v>510.4</v>
      </c>
      <c r="D662" s="136">
        <v>510.4</v>
      </c>
      <c r="E662" s="136">
        <f t="shared" si="10"/>
        <v>0</v>
      </c>
      <c r="F662" s="138"/>
    </row>
    <row r="663" spans="1:6">
      <c r="A663" s="155" t="s">
        <v>4830</v>
      </c>
      <c r="B663" s="138" t="s">
        <v>4831</v>
      </c>
      <c r="C663" s="136">
        <v>406.79</v>
      </c>
      <c r="D663" s="136">
        <v>406.79</v>
      </c>
      <c r="E663" s="136">
        <f t="shared" si="10"/>
        <v>0</v>
      </c>
      <c r="F663" s="138"/>
    </row>
    <row r="664" spans="1:6">
      <c r="A664" s="155" t="s">
        <v>4832</v>
      </c>
      <c r="B664" s="138" t="s">
        <v>4833</v>
      </c>
      <c r="C664" s="136">
        <v>406</v>
      </c>
      <c r="D664" s="136">
        <v>406</v>
      </c>
      <c r="E664" s="136">
        <f t="shared" si="10"/>
        <v>0</v>
      </c>
      <c r="F664" s="138"/>
    </row>
    <row r="665" spans="1:6">
      <c r="A665" s="155" t="s">
        <v>4834</v>
      </c>
      <c r="B665" s="138" t="s">
        <v>4835</v>
      </c>
      <c r="C665" s="136">
        <v>266.8</v>
      </c>
      <c r="D665" s="136">
        <v>266.8</v>
      </c>
      <c r="E665" s="136">
        <f t="shared" ref="E665:E728" si="11">+D665-C665</f>
        <v>0</v>
      </c>
      <c r="F665" s="138"/>
    </row>
    <row r="666" spans="1:6">
      <c r="A666" s="155" t="s">
        <v>4836</v>
      </c>
      <c r="B666" s="138" t="s">
        <v>4837</v>
      </c>
      <c r="C666" s="136">
        <v>439.98</v>
      </c>
      <c r="D666" s="136">
        <v>439.98</v>
      </c>
      <c r="E666" s="136">
        <f t="shared" si="11"/>
        <v>0</v>
      </c>
      <c r="F666" s="138"/>
    </row>
    <row r="667" spans="1:6">
      <c r="A667" s="155" t="s">
        <v>4838</v>
      </c>
      <c r="B667" s="138" t="s">
        <v>4839</v>
      </c>
      <c r="C667" s="136">
        <v>3770</v>
      </c>
      <c r="D667" s="136">
        <v>3770</v>
      </c>
      <c r="E667" s="136">
        <f t="shared" si="11"/>
        <v>0</v>
      </c>
      <c r="F667" s="138"/>
    </row>
    <row r="668" spans="1:6">
      <c r="A668" s="155" t="s">
        <v>4840</v>
      </c>
      <c r="B668" s="138" t="s">
        <v>4841</v>
      </c>
      <c r="C668" s="136">
        <v>50.01</v>
      </c>
      <c r="D668" s="136">
        <v>50.01</v>
      </c>
      <c r="E668" s="136">
        <f t="shared" si="11"/>
        <v>0</v>
      </c>
      <c r="F668" s="138"/>
    </row>
    <row r="669" spans="1:6">
      <c r="A669" s="155" t="s">
        <v>4842</v>
      </c>
      <c r="B669" s="138" t="s">
        <v>4843</v>
      </c>
      <c r="C669" s="136">
        <v>3132</v>
      </c>
      <c r="D669" s="136">
        <v>3132</v>
      </c>
      <c r="E669" s="136">
        <f t="shared" si="11"/>
        <v>0</v>
      </c>
      <c r="F669" s="138"/>
    </row>
    <row r="670" spans="1:6">
      <c r="A670" s="155" t="s">
        <v>4844</v>
      </c>
      <c r="B670" s="138" t="s">
        <v>4845</v>
      </c>
      <c r="C670" s="136">
        <v>2000</v>
      </c>
      <c r="D670" s="136">
        <v>2000</v>
      </c>
      <c r="E670" s="136">
        <f t="shared" si="11"/>
        <v>0</v>
      </c>
      <c r="F670" s="138"/>
    </row>
    <row r="671" spans="1:6">
      <c r="A671" s="155" t="s">
        <v>4846</v>
      </c>
      <c r="B671" s="138" t="s">
        <v>4847</v>
      </c>
      <c r="C671" s="136">
        <v>3529</v>
      </c>
      <c r="D671" s="136">
        <v>3529</v>
      </c>
      <c r="E671" s="136">
        <f t="shared" si="11"/>
        <v>0</v>
      </c>
      <c r="F671" s="138"/>
    </row>
    <row r="672" spans="1:6">
      <c r="A672" s="155" t="s">
        <v>4848</v>
      </c>
      <c r="B672" s="138" t="s">
        <v>4849</v>
      </c>
      <c r="C672" s="136">
        <v>87</v>
      </c>
      <c r="D672" s="136">
        <v>87</v>
      </c>
      <c r="E672" s="136">
        <f t="shared" si="11"/>
        <v>0</v>
      </c>
      <c r="F672" s="138"/>
    </row>
    <row r="673" spans="1:6">
      <c r="A673" s="155" t="s">
        <v>4850</v>
      </c>
      <c r="B673" s="138" t="s">
        <v>4851</v>
      </c>
      <c r="C673" s="136">
        <v>87</v>
      </c>
      <c r="D673" s="136">
        <v>87</v>
      </c>
      <c r="E673" s="136">
        <f t="shared" si="11"/>
        <v>0</v>
      </c>
      <c r="F673" s="138"/>
    </row>
    <row r="674" spans="1:6">
      <c r="A674" s="155" t="s">
        <v>4852</v>
      </c>
      <c r="B674" s="138" t="s">
        <v>4853</v>
      </c>
      <c r="C674" s="136">
        <v>1999</v>
      </c>
      <c r="D674" s="136">
        <v>1999</v>
      </c>
      <c r="E674" s="136">
        <f t="shared" si="11"/>
        <v>0</v>
      </c>
      <c r="F674" s="138"/>
    </row>
    <row r="675" spans="1:6">
      <c r="A675" s="155" t="s">
        <v>4854</v>
      </c>
      <c r="B675" s="138" t="s">
        <v>4855</v>
      </c>
      <c r="C675" s="136">
        <v>4000</v>
      </c>
      <c r="D675" s="136">
        <v>4000</v>
      </c>
      <c r="E675" s="136">
        <f t="shared" si="11"/>
        <v>0</v>
      </c>
      <c r="F675" s="138"/>
    </row>
    <row r="676" spans="1:6">
      <c r="A676" s="155" t="s">
        <v>4856</v>
      </c>
      <c r="B676" s="138" t="s">
        <v>4857</v>
      </c>
      <c r="C676" s="136">
        <v>1949.99</v>
      </c>
      <c r="D676" s="136">
        <v>1949.99</v>
      </c>
      <c r="E676" s="136">
        <f t="shared" si="11"/>
        <v>0</v>
      </c>
      <c r="F676" s="138"/>
    </row>
    <row r="677" spans="1:6">
      <c r="A677" s="155" t="s">
        <v>4858</v>
      </c>
      <c r="B677" s="138" t="s">
        <v>4859</v>
      </c>
      <c r="C677" s="136">
        <v>649.99</v>
      </c>
      <c r="D677" s="136">
        <v>649.99</v>
      </c>
      <c r="E677" s="136">
        <f t="shared" si="11"/>
        <v>0</v>
      </c>
      <c r="F677" s="138"/>
    </row>
    <row r="678" spans="1:6">
      <c r="A678" s="155" t="s">
        <v>4860</v>
      </c>
      <c r="B678" s="138" t="s">
        <v>4861</v>
      </c>
      <c r="C678" s="136">
        <v>188</v>
      </c>
      <c r="D678" s="136">
        <v>188</v>
      </c>
      <c r="E678" s="136">
        <f t="shared" si="11"/>
        <v>0</v>
      </c>
      <c r="F678" s="138"/>
    </row>
    <row r="679" spans="1:6">
      <c r="A679" s="155" t="s">
        <v>4862</v>
      </c>
      <c r="B679" s="138" t="s">
        <v>4863</v>
      </c>
      <c r="C679" s="136">
        <v>495</v>
      </c>
      <c r="D679" s="136">
        <v>495</v>
      </c>
      <c r="E679" s="136">
        <f t="shared" si="11"/>
        <v>0</v>
      </c>
      <c r="F679" s="138"/>
    </row>
    <row r="680" spans="1:6">
      <c r="A680" s="155" t="s">
        <v>4864</v>
      </c>
      <c r="B680" s="138" t="s">
        <v>4865</v>
      </c>
      <c r="C680" s="136">
        <v>670</v>
      </c>
      <c r="D680" s="136">
        <v>670</v>
      </c>
      <c r="E680" s="136">
        <f t="shared" si="11"/>
        <v>0</v>
      </c>
      <c r="F680" s="138"/>
    </row>
    <row r="681" spans="1:6">
      <c r="A681" s="155" t="s">
        <v>4866</v>
      </c>
      <c r="B681" s="138" t="s">
        <v>4867</v>
      </c>
      <c r="C681" s="136">
        <v>443.25</v>
      </c>
      <c r="D681" s="136">
        <v>443.25</v>
      </c>
      <c r="E681" s="136">
        <f t="shared" si="11"/>
        <v>0</v>
      </c>
      <c r="F681" s="138"/>
    </row>
    <row r="682" spans="1:6">
      <c r="A682" s="155" t="s">
        <v>4868</v>
      </c>
      <c r="B682" s="138" t="s">
        <v>4869</v>
      </c>
      <c r="C682" s="136">
        <v>1355</v>
      </c>
      <c r="D682" s="136">
        <v>1355</v>
      </c>
      <c r="E682" s="136">
        <f t="shared" si="11"/>
        <v>0</v>
      </c>
      <c r="F682" s="138"/>
    </row>
    <row r="683" spans="1:6">
      <c r="A683" s="155" t="s">
        <v>4870</v>
      </c>
      <c r="B683" s="138" t="s">
        <v>4871</v>
      </c>
      <c r="C683" s="136">
        <v>597.5</v>
      </c>
      <c r="D683" s="136">
        <v>597.5</v>
      </c>
      <c r="E683" s="136">
        <f t="shared" si="11"/>
        <v>0</v>
      </c>
      <c r="F683" s="138"/>
    </row>
    <row r="684" spans="1:6">
      <c r="A684" s="155" t="s">
        <v>4872</v>
      </c>
      <c r="B684" s="138" t="s">
        <v>4873</v>
      </c>
      <c r="C684" s="136">
        <v>1497</v>
      </c>
      <c r="D684" s="136">
        <v>0</v>
      </c>
      <c r="E684" s="136">
        <f t="shared" si="11"/>
        <v>-1497</v>
      </c>
      <c r="F684" s="138"/>
    </row>
    <row r="685" spans="1:6">
      <c r="A685" s="155" t="s">
        <v>4874</v>
      </c>
      <c r="B685" s="138" t="s">
        <v>4875</v>
      </c>
      <c r="C685" s="136">
        <v>1998</v>
      </c>
      <c r="D685" s="136">
        <v>0</v>
      </c>
      <c r="E685" s="136">
        <f t="shared" si="11"/>
        <v>-1998</v>
      </c>
      <c r="F685" s="138"/>
    </row>
    <row r="686" spans="1:6">
      <c r="A686" s="155" t="s">
        <v>4876</v>
      </c>
      <c r="B686" s="138" t="s">
        <v>4877</v>
      </c>
      <c r="C686" s="136">
        <v>4663.2</v>
      </c>
      <c r="D686" s="136">
        <v>0</v>
      </c>
      <c r="E686" s="136">
        <f t="shared" si="11"/>
        <v>-4663.2</v>
      </c>
      <c r="F686" s="138"/>
    </row>
    <row r="687" spans="1:6">
      <c r="A687" s="155" t="s">
        <v>4878</v>
      </c>
      <c r="B687" s="138" t="s">
        <v>4879</v>
      </c>
      <c r="C687" s="136">
        <v>26113.919999999998</v>
      </c>
      <c r="D687" s="136">
        <v>0</v>
      </c>
      <c r="E687" s="136">
        <f t="shared" si="11"/>
        <v>-26113.919999999998</v>
      </c>
      <c r="F687" s="138"/>
    </row>
    <row r="688" spans="1:6">
      <c r="A688" s="155" t="s">
        <v>4880</v>
      </c>
      <c r="B688" s="138" t="s">
        <v>4881</v>
      </c>
      <c r="C688" s="136">
        <v>10436.52</v>
      </c>
      <c r="D688" s="136">
        <v>0</v>
      </c>
      <c r="E688" s="136">
        <f t="shared" si="11"/>
        <v>-10436.52</v>
      </c>
      <c r="F688" s="138"/>
    </row>
    <row r="689" spans="1:6">
      <c r="A689" s="155" t="s">
        <v>4882</v>
      </c>
      <c r="B689" s="138" t="s">
        <v>4883</v>
      </c>
      <c r="C689" s="136">
        <v>14997.99</v>
      </c>
      <c r="D689" s="136">
        <v>0</v>
      </c>
      <c r="E689" s="136">
        <f t="shared" si="11"/>
        <v>-14997.99</v>
      </c>
      <c r="F689" s="138"/>
    </row>
    <row r="690" spans="1:6">
      <c r="A690" s="155" t="s">
        <v>4884</v>
      </c>
      <c r="B690" s="138" t="s">
        <v>4885</v>
      </c>
      <c r="C690" s="136">
        <v>5997.01</v>
      </c>
      <c r="D690" s="136">
        <v>0</v>
      </c>
      <c r="E690" s="136">
        <f t="shared" si="11"/>
        <v>-5997.01</v>
      </c>
      <c r="F690" s="138"/>
    </row>
    <row r="691" spans="1:6">
      <c r="A691" s="155" t="s">
        <v>4886</v>
      </c>
      <c r="B691" s="138" t="s">
        <v>4887</v>
      </c>
      <c r="C691" s="136">
        <v>1995.03</v>
      </c>
      <c r="D691" s="136">
        <v>0</v>
      </c>
      <c r="E691" s="136">
        <f t="shared" si="11"/>
        <v>-1995.03</v>
      </c>
      <c r="F691" s="138"/>
    </row>
    <row r="692" spans="1:6">
      <c r="A692" s="155" t="s">
        <v>4888</v>
      </c>
      <c r="B692" s="138" t="s">
        <v>4889</v>
      </c>
      <c r="C692" s="136">
        <v>692.96</v>
      </c>
      <c r="D692" s="136">
        <v>0</v>
      </c>
      <c r="E692" s="136">
        <f t="shared" si="11"/>
        <v>-692.96</v>
      </c>
      <c r="F692" s="138"/>
    </row>
    <row r="693" spans="1:6">
      <c r="A693" s="155" t="s">
        <v>4890</v>
      </c>
      <c r="B693" s="138" t="s">
        <v>4891</v>
      </c>
      <c r="C693" s="136">
        <v>6124.8</v>
      </c>
      <c r="D693" s="136">
        <v>6124.8</v>
      </c>
      <c r="E693" s="136">
        <f t="shared" si="11"/>
        <v>0</v>
      </c>
      <c r="F693" s="138"/>
    </row>
    <row r="694" spans="1:6">
      <c r="A694" s="155" t="s">
        <v>4892</v>
      </c>
      <c r="B694" s="138" t="s">
        <v>4893</v>
      </c>
      <c r="C694" s="136">
        <v>11484</v>
      </c>
      <c r="D694" s="136">
        <v>11484</v>
      </c>
      <c r="E694" s="136">
        <f t="shared" si="11"/>
        <v>0</v>
      </c>
      <c r="F694" s="138"/>
    </row>
    <row r="695" spans="1:6">
      <c r="A695" s="155" t="s">
        <v>4894</v>
      </c>
      <c r="B695" s="138" t="s">
        <v>4895</v>
      </c>
      <c r="C695" s="136">
        <v>4002</v>
      </c>
      <c r="D695" s="136">
        <v>4002</v>
      </c>
      <c r="E695" s="136">
        <f t="shared" si="11"/>
        <v>0</v>
      </c>
      <c r="F695" s="138"/>
    </row>
    <row r="696" spans="1:6">
      <c r="A696" s="155" t="s">
        <v>4896</v>
      </c>
      <c r="B696" s="138" t="s">
        <v>4897</v>
      </c>
      <c r="C696" s="136">
        <v>17282.490000000002</v>
      </c>
      <c r="D696" s="136">
        <v>17282.490000000002</v>
      </c>
      <c r="E696" s="136">
        <f t="shared" si="11"/>
        <v>0</v>
      </c>
      <c r="F696" s="138"/>
    </row>
    <row r="697" spans="1:6">
      <c r="A697" s="155" t="s">
        <v>4898</v>
      </c>
      <c r="B697" s="138" t="s">
        <v>4899</v>
      </c>
      <c r="C697" s="136">
        <v>6885.1</v>
      </c>
      <c r="D697" s="136">
        <v>6885.1</v>
      </c>
      <c r="E697" s="136">
        <f t="shared" si="11"/>
        <v>0</v>
      </c>
      <c r="F697" s="138"/>
    </row>
    <row r="698" spans="1:6">
      <c r="A698" s="155" t="s">
        <v>4900</v>
      </c>
      <c r="B698" s="138" t="s">
        <v>4901</v>
      </c>
      <c r="C698" s="136">
        <v>17282.490000000002</v>
      </c>
      <c r="D698" s="136">
        <v>17282.490000000002</v>
      </c>
      <c r="E698" s="136">
        <f t="shared" si="11"/>
        <v>0</v>
      </c>
      <c r="F698" s="138"/>
    </row>
    <row r="699" spans="1:6">
      <c r="A699" s="155" t="s">
        <v>4902</v>
      </c>
      <c r="B699" s="138" t="s">
        <v>4903</v>
      </c>
      <c r="C699" s="136">
        <v>17282.490000000002</v>
      </c>
      <c r="D699" s="136">
        <v>17282.490000000002</v>
      </c>
      <c r="E699" s="136">
        <f t="shared" si="11"/>
        <v>0</v>
      </c>
      <c r="F699" s="138"/>
    </row>
    <row r="700" spans="1:6">
      <c r="A700" s="155" t="s">
        <v>4904</v>
      </c>
      <c r="B700" s="138" t="s">
        <v>4905</v>
      </c>
      <c r="C700" s="136">
        <v>3280.16</v>
      </c>
      <c r="D700" s="136">
        <v>3280.16</v>
      </c>
      <c r="E700" s="136">
        <f t="shared" si="11"/>
        <v>0</v>
      </c>
      <c r="F700" s="138"/>
    </row>
    <row r="701" spans="1:6">
      <c r="A701" s="155" t="s">
        <v>4906</v>
      </c>
      <c r="B701" s="138" t="s">
        <v>4907</v>
      </c>
      <c r="C701" s="136">
        <v>6117.84</v>
      </c>
      <c r="D701" s="136">
        <v>6117.84</v>
      </c>
      <c r="E701" s="136">
        <f t="shared" si="11"/>
        <v>0</v>
      </c>
      <c r="F701" s="138"/>
    </row>
    <row r="702" spans="1:6">
      <c r="A702" s="155" t="s">
        <v>4908</v>
      </c>
      <c r="B702" s="138" t="s">
        <v>4909</v>
      </c>
      <c r="C702" s="136">
        <v>6600</v>
      </c>
      <c r="D702" s="136">
        <v>6600</v>
      </c>
      <c r="E702" s="136">
        <f t="shared" si="11"/>
        <v>0</v>
      </c>
      <c r="F702" s="138"/>
    </row>
    <row r="703" spans="1:6">
      <c r="A703" s="155" t="s">
        <v>4910</v>
      </c>
      <c r="B703" s="138" t="s">
        <v>4911</v>
      </c>
      <c r="C703" s="136">
        <v>1400</v>
      </c>
      <c r="D703" s="136">
        <v>1400</v>
      </c>
      <c r="E703" s="136">
        <f t="shared" si="11"/>
        <v>0</v>
      </c>
      <c r="F703" s="138"/>
    </row>
    <row r="704" spans="1:6">
      <c r="A704" s="155" t="s">
        <v>4912</v>
      </c>
      <c r="B704" s="138" t="s">
        <v>4913</v>
      </c>
      <c r="C704" s="136">
        <v>1200</v>
      </c>
      <c r="D704" s="136">
        <v>1200</v>
      </c>
      <c r="E704" s="136">
        <f t="shared" si="11"/>
        <v>0</v>
      </c>
      <c r="F704" s="138"/>
    </row>
    <row r="705" spans="1:6">
      <c r="A705" s="155" t="s">
        <v>4914</v>
      </c>
      <c r="B705" s="138" t="s">
        <v>4915</v>
      </c>
      <c r="C705" s="136">
        <v>1950</v>
      </c>
      <c r="D705" s="136">
        <v>1950</v>
      </c>
      <c r="E705" s="136">
        <f t="shared" si="11"/>
        <v>0</v>
      </c>
      <c r="F705" s="138"/>
    </row>
    <row r="706" spans="1:6">
      <c r="A706" s="155" t="s">
        <v>4916</v>
      </c>
      <c r="B706" s="138" t="s">
        <v>4917</v>
      </c>
      <c r="C706" s="136">
        <v>1100</v>
      </c>
      <c r="D706" s="136">
        <v>1100</v>
      </c>
      <c r="E706" s="136">
        <f t="shared" si="11"/>
        <v>0</v>
      </c>
      <c r="F706" s="138"/>
    </row>
    <row r="707" spans="1:6">
      <c r="A707" s="155" t="s">
        <v>4918</v>
      </c>
      <c r="B707" s="138" t="s">
        <v>4919</v>
      </c>
      <c r="C707" s="136">
        <v>890</v>
      </c>
      <c r="D707" s="136">
        <v>890</v>
      </c>
      <c r="E707" s="136">
        <f t="shared" si="11"/>
        <v>0</v>
      </c>
      <c r="F707" s="138"/>
    </row>
    <row r="708" spans="1:6">
      <c r="A708" s="155" t="s">
        <v>4920</v>
      </c>
      <c r="B708" s="138" t="s">
        <v>4921</v>
      </c>
      <c r="C708" s="136">
        <v>1300</v>
      </c>
      <c r="D708" s="136">
        <v>1300</v>
      </c>
      <c r="E708" s="136">
        <f t="shared" si="11"/>
        <v>0</v>
      </c>
      <c r="F708" s="138"/>
    </row>
    <row r="709" spans="1:6">
      <c r="A709" s="155" t="s">
        <v>4922</v>
      </c>
      <c r="B709" s="138" t="s">
        <v>4923</v>
      </c>
      <c r="C709" s="136">
        <v>360</v>
      </c>
      <c r="D709" s="136">
        <v>360</v>
      </c>
      <c r="E709" s="136">
        <f t="shared" si="11"/>
        <v>0</v>
      </c>
      <c r="F709" s="138"/>
    </row>
    <row r="710" spans="1:6">
      <c r="A710" s="155" t="s">
        <v>4924</v>
      </c>
      <c r="B710" s="138" t="s">
        <v>4925</v>
      </c>
      <c r="C710" s="136">
        <v>500</v>
      </c>
      <c r="D710" s="136">
        <v>500</v>
      </c>
      <c r="E710" s="136">
        <f t="shared" si="11"/>
        <v>0</v>
      </c>
      <c r="F710" s="138"/>
    </row>
    <row r="711" spans="1:6">
      <c r="A711" s="155" t="s">
        <v>4926</v>
      </c>
      <c r="B711" s="138" t="s">
        <v>4857</v>
      </c>
      <c r="C711" s="136">
        <v>3899.96</v>
      </c>
      <c r="D711" s="136">
        <v>3899.96</v>
      </c>
      <c r="E711" s="136">
        <f t="shared" si="11"/>
        <v>0</v>
      </c>
      <c r="F711" s="138"/>
    </row>
    <row r="712" spans="1:6">
      <c r="A712" s="155" t="s">
        <v>4927</v>
      </c>
      <c r="B712" s="138" t="s">
        <v>4928</v>
      </c>
      <c r="C712" s="136">
        <v>1400</v>
      </c>
      <c r="D712" s="136">
        <v>1400</v>
      </c>
      <c r="E712" s="136">
        <f t="shared" si="11"/>
        <v>0</v>
      </c>
      <c r="F712" s="138"/>
    </row>
    <row r="713" spans="1:6">
      <c r="A713" s="155" t="s">
        <v>4929</v>
      </c>
      <c r="B713" s="138" t="s">
        <v>4930</v>
      </c>
      <c r="C713" s="136">
        <v>4900</v>
      </c>
      <c r="D713" s="136">
        <v>4900</v>
      </c>
      <c r="E713" s="136">
        <f t="shared" si="11"/>
        <v>0</v>
      </c>
      <c r="F713" s="138"/>
    </row>
    <row r="714" spans="1:6">
      <c r="A714" s="155" t="s">
        <v>4931</v>
      </c>
      <c r="B714" s="138" t="s">
        <v>4932</v>
      </c>
      <c r="C714" s="136">
        <v>1000</v>
      </c>
      <c r="D714" s="136">
        <v>1000</v>
      </c>
      <c r="E714" s="136">
        <f t="shared" si="11"/>
        <v>0</v>
      </c>
      <c r="F714" s="138"/>
    </row>
    <row r="715" spans="1:6">
      <c r="A715" s="155" t="s">
        <v>4933</v>
      </c>
      <c r="B715" s="138" t="s">
        <v>4855</v>
      </c>
      <c r="C715" s="136">
        <v>9280</v>
      </c>
      <c r="D715" s="136">
        <v>9280</v>
      </c>
      <c r="E715" s="136">
        <f t="shared" si="11"/>
        <v>0</v>
      </c>
      <c r="F715" s="138"/>
    </row>
    <row r="716" spans="1:6">
      <c r="A716" s="155" t="s">
        <v>4934</v>
      </c>
      <c r="B716" s="138" t="s">
        <v>4935</v>
      </c>
      <c r="C716" s="136">
        <v>698</v>
      </c>
      <c r="D716" s="136">
        <v>698</v>
      </c>
      <c r="E716" s="136">
        <f t="shared" si="11"/>
        <v>0</v>
      </c>
      <c r="F716" s="138"/>
    </row>
    <row r="717" spans="1:6">
      <c r="A717" s="155" t="s">
        <v>4936</v>
      </c>
      <c r="B717" s="138" t="s">
        <v>4937</v>
      </c>
      <c r="C717" s="136">
        <v>1</v>
      </c>
      <c r="D717" s="136">
        <v>1</v>
      </c>
      <c r="E717" s="136">
        <f t="shared" si="11"/>
        <v>0</v>
      </c>
      <c r="F717" s="138"/>
    </row>
    <row r="718" spans="1:6">
      <c r="A718" s="155" t="s">
        <v>4938</v>
      </c>
      <c r="B718" s="138" t="s">
        <v>4939</v>
      </c>
      <c r="C718" s="136">
        <v>1699</v>
      </c>
      <c r="D718" s="136">
        <v>1699</v>
      </c>
      <c r="E718" s="136">
        <f t="shared" si="11"/>
        <v>0</v>
      </c>
      <c r="F718" s="138"/>
    </row>
    <row r="719" spans="1:6">
      <c r="A719" s="155" t="s">
        <v>4940</v>
      </c>
      <c r="B719" s="138" t="s">
        <v>4941</v>
      </c>
      <c r="C719" s="136">
        <v>2498</v>
      </c>
      <c r="D719" s="136">
        <v>2498</v>
      </c>
      <c r="E719" s="136">
        <f t="shared" si="11"/>
        <v>0</v>
      </c>
      <c r="F719" s="138"/>
    </row>
    <row r="720" spans="1:6">
      <c r="A720" s="155" t="s">
        <v>4942</v>
      </c>
      <c r="B720" s="138" t="s">
        <v>4943</v>
      </c>
      <c r="C720" s="136">
        <v>499</v>
      </c>
      <c r="D720" s="136">
        <v>499</v>
      </c>
      <c r="E720" s="136">
        <f t="shared" si="11"/>
        <v>0</v>
      </c>
      <c r="F720" s="138"/>
    </row>
    <row r="721" spans="1:6">
      <c r="A721" s="155" t="s">
        <v>4944</v>
      </c>
      <c r="B721" s="138" t="s">
        <v>4945</v>
      </c>
      <c r="C721" s="136">
        <v>1599</v>
      </c>
      <c r="D721" s="136">
        <v>1599</v>
      </c>
      <c r="E721" s="136">
        <f t="shared" si="11"/>
        <v>0</v>
      </c>
      <c r="F721" s="138"/>
    </row>
    <row r="722" spans="1:6">
      <c r="A722" s="155" t="s">
        <v>4946</v>
      </c>
      <c r="B722" s="138" t="s">
        <v>4947</v>
      </c>
      <c r="C722" s="136">
        <v>899</v>
      </c>
      <c r="D722" s="136">
        <v>899</v>
      </c>
      <c r="E722" s="136">
        <f t="shared" si="11"/>
        <v>0</v>
      </c>
      <c r="F722" s="138"/>
    </row>
    <row r="723" spans="1:6">
      <c r="A723" s="155" t="s">
        <v>4948</v>
      </c>
      <c r="B723" s="138" t="s">
        <v>4949</v>
      </c>
      <c r="C723" s="136">
        <v>6779.79</v>
      </c>
      <c r="D723" s="136">
        <v>6779.79</v>
      </c>
      <c r="E723" s="136">
        <f t="shared" si="11"/>
        <v>0</v>
      </c>
      <c r="F723" s="138"/>
    </row>
    <row r="724" spans="1:6">
      <c r="A724" s="155" t="s">
        <v>4950</v>
      </c>
      <c r="B724" s="138" t="s">
        <v>4951</v>
      </c>
      <c r="C724" s="136">
        <v>2893.36</v>
      </c>
      <c r="D724" s="136">
        <v>2893.36</v>
      </c>
      <c r="E724" s="136">
        <f t="shared" si="11"/>
        <v>0</v>
      </c>
      <c r="F724" s="138"/>
    </row>
    <row r="725" spans="1:6">
      <c r="A725" s="155" t="s">
        <v>4952</v>
      </c>
      <c r="B725" s="138" t="s">
        <v>4953</v>
      </c>
      <c r="C725" s="136">
        <v>603.54999999999995</v>
      </c>
      <c r="D725" s="136">
        <v>603.54999999999995</v>
      </c>
      <c r="E725" s="136">
        <f t="shared" si="11"/>
        <v>0</v>
      </c>
      <c r="F725" s="138"/>
    </row>
    <row r="726" spans="1:6">
      <c r="A726" s="155" t="s">
        <v>4954</v>
      </c>
      <c r="B726" s="138" t="s">
        <v>4955</v>
      </c>
      <c r="C726" s="136">
        <v>1207.1099999999999</v>
      </c>
      <c r="D726" s="136">
        <v>1207.1099999999999</v>
      </c>
      <c r="E726" s="136">
        <f t="shared" si="11"/>
        <v>0</v>
      </c>
      <c r="F726" s="138"/>
    </row>
    <row r="727" spans="1:6">
      <c r="A727" s="155" t="s">
        <v>4956</v>
      </c>
      <c r="B727" s="138" t="s">
        <v>4957</v>
      </c>
      <c r="C727" s="136">
        <v>3816</v>
      </c>
      <c r="D727" s="136">
        <v>3816</v>
      </c>
      <c r="E727" s="136">
        <f t="shared" si="11"/>
        <v>0</v>
      </c>
      <c r="F727" s="138"/>
    </row>
    <row r="728" spans="1:6">
      <c r="A728" s="155" t="s">
        <v>4958</v>
      </c>
      <c r="B728" s="138" t="s">
        <v>4959</v>
      </c>
      <c r="C728" s="136">
        <v>36.22</v>
      </c>
      <c r="D728" s="136">
        <v>36.22</v>
      </c>
      <c r="E728" s="136">
        <f t="shared" si="11"/>
        <v>0</v>
      </c>
      <c r="F728" s="138"/>
    </row>
    <row r="729" spans="1:6">
      <c r="A729" s="155" t="s">
        <v>4960</v>
      </c>
      <c r="B729" s="138" t="s">
        <v>4961</v>
      </c>
      <c r="C729" s="136">
        <v>603.55999999999995</v>
      </c>
      <c r="D729" s="136">
        <v>603.55999999999995</v>
      </c>
      <c r="E729" s="136">
        <f t="shared" ref="E729:E732" si="12">+D729-C729</f>
        <v>0</v>
      </c>
      <c r="F729" s="138"/>
    </row>
    <row r="730" spans="1:6">
      <c r="A730" s="155" t="s">
        <v>4962</v>
      </c>
      <c r="B730" s="138" t="s">
        <v>4963</v>
      </c>
      <c r="C730" s="136">
        <v>60.41</v>
      </c>
      <c r="D730" s="136">
        <v>60.41</v>
      </c>
      <c r="E730" s="136">
        <f t="shared" si="12"/>
        <v>0</v>
      </c>
      <c r="F730" s="138"/>
    </row>
    <row r="731" spans="1:6">
      <c r="A731" s="155" t="s">
        <v>4964</v>
      </c>
      <c r="B731" s="138" t="s">
        <v>4965</v>
      </c>
      <c r="C731" s="136">
        <v>9625</v>
      </c>
      <c r="D731" s="136">
        <v>9625</v>
      </c>
      <c r="E731" s="136">
        <f t="shared" si="12"/>
        <v>0</v>
      </c>
      <c r="F731" s="138"/>
    </row>
    <row r="732" spans="1:6">
      <c r="A732" s="155" t="s">
        <v>4966</v>
      </c>
      <c r="B732" s="138" t="s">
        <v>4967</v>
      </c>
      <c r="C732" s="136">
        <v>6110</v>
      </c>
      <c r="D732" s="136">
        <v>6110</v>
      </c>
      <c r="E732" s="136">
        <f t="shared" si="12"/>
        <v>0</v>
      </c>
      <c r="F732" s="138"/>
    </row>
    <row r="733" spans="1:6">
      <c r="A733" s="155"/>
      <c r="B733" s="138"/>
      <c r="C733" s="136"/>
      <c r="D733" s="136"/>
      <c r="E733" s="136"/>
      <c r="F733" s="138"/>
    </row>
    <row r="734" spans="1:6">
      <c r="A734" s="168"/>
      <c r="B734" s="168" t="s">
        <v>233</v>
      </c>
      <c r="C734" s="140">
        <f>SUM(C22:C733)/2</f>
        <v>5163651.0600000033</v>
      </c>
      <c r="D734" s="140">
        <f t="shared" ref="D734:E734" si="13">SUM(D22:D733)/2</f>
        <v>4920732.7700000033</v>
      </c>
      <c r="E734" s="140">
        <f t="shared" si="13"/>
        <v>-242918.29000000007</v>
      </c>
      <c r="F734" s="140"/>
    </row>
    <row r="735" spans="1:6" s="19" customFormat="1">
      <c r="A735" s="153"/>
      <c r="B735" s="153"/>
      <c r="C735" s="27"/>
      <c r="D735" s="27"/>
      <c r="E735" s="27"/>
      <c r="F735" s="27"/>
    </row>
    <row r="736" spans="1:6" s="19" customFormat="1">
      <c r="A736" s="153"/>
      <c r="B736" s="153"/>
      <c r="C736" s="27"/>
      <c r="D736" s="27"/>
      <c r="E736" s="27"/>
      <c r="F736" s="27"/>
    </row>
    <row r="737" spans="1:6" s="19" customFormat="1" ht="11.25" customHeight="1">
      <c r="A737" s="10" t="s">
        <v>215</v>
      </c>
      <c r="B737" s="10"/>
      <c r="C737" s="52"/>
      <c r="D737" s="52"/>
      <c r="E737" s="52"/>
    </row>
    <row r="738" spans="1:6" s="19" customFormat="1">
      <c r="A738" s="44"/>
      <c r="B738" s="44"/>
      <c r="C738" s="22"/>
      <c r="D738" s="9"/>
      <c r="E738" s="9"/>
      <c r="F738" s="274"/>
    </row>
    <row r="739" spans="1:6" s="19" customFormat="1" ht="27.95" customHeight="1">
      <c r="A739" s="15" t="s">
        <v>46</v>
      </c>
      <c r="B739" s="16" t="s">
        <v>47</v>
      </c>
      <c r="C739" s="57" t="s">
        <v>75</v>
      </c>
      <c r="D739" s="57" t="s">
        <v>76</v>
      </c>
      <c r="E739" s="57" t="s">
        <v>77</v>
      </c>
      <c r="F739" s="58" t="s">
        <v>78</v>
      </c>
    </row>
    <row r="740" spans="1:6" s="19" customFormat="1">
      <c r="A740" s="155"/>
      <c r="B740" s="138"/>
      <c r="C740" s="132"/>
      <c r="D740" s="136"/>
      <c r="E740" s="136"/>
      <c r="F740" s="138"/>
    </row>
    <row r="741" spans="1:6" s="19" customFormat="1">
      <c r="A741" s="155"/>
      <c r="B741" s="138"/>
      <c r="C741" s="132"/>
      <c r="D741" s="136"/>
      <c r="E741" s="136"/>
      <c r="F741" s="138"/>
    </row>
    <row r="742" spans="1:6" s="19" customFormat="1">
      <c r="A742" s="155"/>
      <c r="B742" s="138"/>
      <c r="C742" s="132"/>
      <c r="D742" s="136"/>
      <c r="E742" s="136"/>
      <c r="F742" s="138"/>
    </row>
    <row r="743" spans="1:6" s="19" customFormat="1">
      <c r="A743" s="155"/>
      <c r="B743" s="138"/>
      <c r="C743" s="132"/>
      <c r="D743" s="136"/>
      <c r="E743" s="136"/>
      <c r="F743" s="138"/>
    </row>
    <row r="744" spans="1:6" s="19" customFormat="1">
      <c r="A744" s="155"/>
      <c r="B744" s="138"/>
      <c r="C744" s="132"/>
      <c r="D744" s="136"/>
      <c r="E744" s="136"/>
      <c r="F744" s="138"/>
    </row>
    <row r="745" spans="1:6" s="19" customFormat="1">
      <c r="A745" s="155"/>
      <c r="B745" s="138"/>
      <c r="C745" s="132"/>
      <c r="D745" s="136"/>
      <c r="E745" s="136"/>
      <c r="F745" s="138"/>
    </row>
    <row r="746" spans="1:6" s="19" customFormat="1">
      <c r="A746" s="155"/>
      <c r="B746" s="138"/>
      <c r="C746" s="132"/>
      <c r="D746" s="136"/>
      <c r="E746" s="136"/>
      <c r="F746" s="138"/>
    </row>
    <row r="747" spans="1:6" s="19" customFormat="1">
      <c r="A747" s="155"/>
      <c r="B747" s="138"/>
      <c r="C747" s="132"/>
      <c r="D747" s="136"/>
      <c r="E747" s="136"/>
      <c r="F747" s="138"/>
    </row>
    <row r="748" spans="1:6" s="19" customFormat="1">
      <c r="A748" s="155"/>
      <c r="B748" s="138"/>
      <c r="C748" s="132"/>
      <c r="D748" s="136"/>
      <c r="E748" s="136"/>
      <c r="F748" s="138"/>
    </row>
    <row r="749" spans="1:6" s="19" customFormat="1">
      <c r="A749" s="155"/>
      <c r="B749" s="138"/>
      <c r="C749" s="132"/>
      <c r="D749" s="136"/>
      <c r="E749" s="136"/>
      <c r="F749" s="138"/>
    </row>
    <row r="750" spans="1:6" s="19" customFormat="1">
      <c r="A750" s="155"/>
      <c r="B750" s="138"/>
      <c r="C750" s="132"/>
      <c r="D750" s="136"/>
      <c r="E750" s="136"/>
      <c r="F750" s="138"/>
    </row>
    <row r="751" spans="1:6" s="19" customFormat="1">
      <c r="A751" s="155"/>
      <c r="B751" s="138"/>
      <c r="C751" s="132"/>
      <c r="D751" s="136"/>
      <c r="E751" s="136"/>
      <c r="F751" s="138"/>
    </row>
    <row r="752" spans="1:6" s="19" customFormat="1">
      <c r="A752" s="155"/>
      <c r="B752" s="138"/>
      <c r="C752" s="132"/>
      <c r="D752" s="136"/>
      <c r="E752" s="136"/>
      <c r="F752" s="138"/>
    </row>
    <row r="753" spans="1:9" s="19" customFormat="1">
      <c r="A753" s="155"/>
      <c r="B753" s="138"/>
      <c r="C753" s="132"/>
      <c r="D753" s="136"/>
      <c r="E753" s="136"/>
      <c r="F753" s="138"/>
    </row>
    <row r="754" spans="1:9" s="19" customFormat="1">
      <c r="A754" s="155"/>
      <c r="B754" s="138"/>
      <c r="C754" s="132"/>
      <c r="D754" s="136"/>
      <c r="E754" s="136"/>
      <c r="F754" s="138"/>
    </row>
    <row r="755" spans="1:9" s="19" customFormat="1">
      <c r="A755" s="155"/>
      <c r="B755" s="138"/>
      <c r="C755" s="132"/>
      <c r="D755" s="136"/>
      <c r="E755" s="136"/>
      <c r="F755" s="138"/>
    </row>
    <row r="756" spans="1:9" s="19" customFormat="1">
      <c r="A756" s="168"/>
      <c r="B756" s="168" t="s">
        <v>234</v>
      </c>
      <c r="C756" s="140">
        <f>SUM(C740:C755)</f>
        <v>0</v>
      </c>
      <c r="D756" s="140">
        <f>SUM(D740:D755)</f>
        <v>0</v>
      </c>
      <c r="E756" s="140">
        <f>SUM(E740:E755)</f>
        <v>0</v>
      </c>
      <c r="F756" s="140"/>
    </row>
    <row r="757" spans="1:9" s="19" customFormat="1">
      <c r="A757" s="59"/>
      <c r="B757" s="59"/>
      <c r="C757" s="60"/>
      <c r="D757" s="60"/>
      <c r="E757" s="60"/>
      <c r="F757" s="27"/>
    </row>
    <row r="758" spans="1:9" s="19" customFormat="1">
      <c r="A758" s="274"/>
      <c r="B758" s="274"/>
      <c r="C758" s="9"/>
      <c r="D758" s="9"/>
      <c r="E758" s="9"/>
      <c r="F758" s="274"/>
      <c r="G758" s="274"/>
      <c r="H758" s="274"/>
      <c r="I758" s="274"/>
    </row>
    <row r="759" spans="1:9">
      <c r="A759" s="10" t="s">
        <v>216</v>
      </c>
      <c r="B759" s="10"/>
      <c r="C759" s="52"/>
      <c r="D759" s="52"/>
      <c r="E759" s="52"/>
    </row>
    <row r="760" spans="1:9">
      <c r="A760" s="44"/>
      <c r="B760" s="44"/>
      <c r="C760" s="22"/>
    </row>
    <row r="761" spans="1:9">
      <c r="A761" s="15" t="s">
        <v>46</v>
      </c>
      <c r="B761" s="16" t="s">
        <v>47</v>
      </c>
      <c r="C761" s="57" t="s">
        <v>75</v>
      </c>
      <c r="D761" s="57" t="s">
        <v>76</v>
      </c>
      <c r="E761" s="57" t="s">
        <v>77</v>
      </c>
      <c r="F761" s="58" t="s">
        <v>78</v>
      </c>
    </row>
    <row r="762" spans="1:9" ht="27.95" customHeight="1">
      <c r="A762" s="155"/>
      <c r="B762" s="138"/>
      <c r="C762" s="132"/>
      <c r="D762" s="136"/>
      <c r="E762" s="136"/>
      <c r="F762" s="138"/>
    </row>
    <row r="763" spans="1:9">
      <c r="A763" s="155"/>
      <c r="B763" s="138"/>
      <c r="C763" s="132"/>
      <c r="D763" s="136"/>
      <c r="E763" s="136"/>
      <c r="F763" s="138"/>
    </row>
    <row r="764" spans="1:9">
      <c r="A764" s="155"/>
      <c r="B764" s="138"/>
      <c r="C764" s="132"/>
      <c r="D764" s="136"/>
      <c r="E764" s="136"/>
      <c r="F764" s="138"/>
    </row>
    <row r="765" spans="1:9">
      <c r="A765" s="155"/>
      <c r="B765" s="138"/>
      <c r="C765" s="132"/>
      <c r="D765" s="136"/>
      <c r="E765" s="136"/>
      <c r="F765" s="138"/>
    </row>
    <row r="766" spans="1:9">
      <c r="A766" s="168"/>
      <c r="B766" s="168" t="s">
        <v>235</v>
      </c>
      <c r="C766" s="140">
        <f>SUM(C762:C765)</f>
        <v>0</v>
      </c>
      <c r="D766" s="140">
        <f>SUM(D762:D765)</f>
        <v>0</v>
      </c>
      <c r="E766" s="140">
        <f>SUM(E762:E765)</f>
        <v>0</v>
      </c>
      <c r="F766" s="140"/>
    </row>
    <row r="769" spans="1:7">
      <c r="A769" s="10" t="s">
        <v>217</v>
      </c>
      <c r="B769" s="10"/>
      <c r="C769" s="52"/>
      <c r="D769" s="52"/>
      <c r="E769" s="52"/>
    </row>
    <row r="770" spans="1:7">
      <c r="A770" s="44"/>
      <c r="B770" s="44"/>
    </row>
    <row r="771" spans="1:7">
      <c r="A771" s="15" t="s">
        <v>46</v>
      </c>
      <c r="B771" s="16" t="s">
        <v>47</v>
      </c>
      <c r="C771" s="57" t="s">
        <v>75</v>
      </c>
      <c r="D771" s="57" t="s">
        <v>76</v>
      </c>
      <c r="E771" s="57" t="s">
        <v>77</v>
      </c>
      <c r="F771" s="58" t="s">
        <v>78</v>
      </c>
    </row>
    <row r="772" spans="1:7" ht="27.95" customHeight="1">
      <c r="A772" s="155" t="s">
        <v>4968</v>
      </c>
      <c r="B772" s="138" t="s">
        <v>4969</v>
      </c>
      <c r="C772" s="132">
        <v>-1595282.54</v>
      </c>
      <c r="D772" s="136">
        <v>-2664843.2000000002</v>
      </c>
      <c r="E772" s="136">
        <f>+D772-C772</f>
        <v>-1069560.6600000001</v>
      </c>
      <c r="F772" s="138"/>
      <c r="G772" s="21"/>
    </row>
    <row r="773" spans="1:7">
      <c r="A773" s="155"/>
      <c r="B773" s="138"/>
      <c r="C773" s="132"/>
      <c r="D773" s="136"/>
      <c r="E773" s="136"/>
      <c r="F773" s="138"/>
    </row>
    <row r="774" spans="1:7">
      <c r="A774" s="155"/>
      <c r="B774" s="138"/>
      <c r="C774" s="132"/>
      <c r="D774" s="136"/>
      <c r="E774" s="136"/>
      <c r="F774" s="138"/>
    </row>
    <row r="775" spans="1:7">
      <c r="A775" s="155"/>
      <c r="B775" s="138"/>
      <c r="C775" s="132"/>
      <c r="D775" s="136"/>
      <c r="E775" s="136"/>
      <c r="F775" s="138"/>
    </row>
    <row r="776" spans="1:7">
      <c r="A776" s="168"/>
      <c r="B776" s="168" t="s">
        <v>237</v>
      </c>
      <c r="C776" s="140">
        <f>SUM(C772:C775)</f>
        <v>-1595282.54</v>
      </c>
      <c r="D776" s="140">
        <f>SUM(D772:D775)</f>
        <v>-2664843.2000000002</v>
      </c>
      <c r="E776" s="140">
        <f>SUM(E772:E775)</f>
        <v>-1069560.6600000001</v>
      </c>
      <c r="F776" s="140"/>
    </row>
    <row r="779" spans="1:7">
      <c r="A779" s="10" t="s">
        <v>218</v>
      </c>
      <c r="B779" s="10"/>
      <c r="C779" s="52"/>
      <c r="D779" s="52"/>
      <c r="E779" s="52"/>
    </row>
    <row r="780" spans="1:7">
      <c r="A780" s="44"/>
      <c r="B780" s="44"/>
      <c r="C780" s="22"/>
    </row>
    <row r="781" spans="1:7">
      <c r="A781" s="15" t="s">
        <v>46</v>
      </c>
      <c r="B781" s="16" t="s">
        <v>47</v>
      </c>
      <c r="C781" s="57" t="s">
        <v>75</v>
      </c>
      <c r="D781" s="57" t="s">
        <v>76</v>
      </c>
      <c r="E781" s="57" t="s">
        <v>77</v>
      </c>
      <c r="F781" s="58" t="s">
        <v>78</v>
      </c>
    </row>
    <row r="782" spans="1:7" ht="27.95" customHeight="1">
      <c r="A782" s="155"/>
      <c r="B782" s="138"/>
      <c r="C782" s="132"/>
      <c r="D782" s="136"/>
      <c r="E782" s="136"/>
      <c r="F782" s="138"/>
    </row>
    <row r="783" spans="1:7">
      <c r="A783" s="155"/>
      <c r="B783" s="138"/>
      <c r="C783" s="132"/>
      <c r="D783" s="136"/>
      <c r="E783" s="136"/>
      <c r="F783" s="138"/>
    </row>
    <row r="784" spans="1:7">
      <c r="A784" s="155"/>
      <c r="B784" s="138"/>
      <c r="C784" s="132"/>
      <c r="D784" s="136"/>
      <c r="E784" s="136"/>
      <c r="F784" s="138"/>
    </row>
    <row r="785" spans="1:6">
      <c r="A785" s="155"/>
      <c r="B785" s="138"/>
      <c r="C785" s="132"/>
      <c r="D785" s="136"/>
      <c r="E785" s="136"/>
      <c r="F785" s="138"/>
    </row>
    <row r="786" spans="1:6">
      <c r="A786" s="168"/>
      <c r="B786" s="168" t="s">
        <v>236</v>
      </c>
      <c r="C786" s="140">
        <f>SUM(C782:C785)</f>
        <v>0</v>
      </c>
      <c r="D786" s="140">
        <f>SUM(D782:D785)</f>
        <v>0</v>
      </c>
      <c r="E786" s="140">
        <f>SUM(E782:E785)</f>
        <v>0</v>
      </c>
      <c r="F786" s="140"/>
    </row>
  </sheetData>
  <dataValidations count="6">
    <dataValidation allowBlank="1" showInputMessage="1" showErrorMessage="1" prompt="Importe final del periodo que corresponde la información financiera trimestral que se presenta." sqref="D761 D771 D781 D739 D21 D7"/>
    <dataValidation allowBlank="1" showInputMessage="1" showErrorMessage="1" prompt="Saldo al 31 de diciembre del año anterior del ejercio que se presenta." sqref="C761 C771 C781 C739 C21 C7"/>
    <dataValidation allowBlank="1" showInputMessage="1" showErrorMessage="1" prompt="Corresponde al número de la cuenta de acuerdo al Plan de Cuentas emitido por el CONAC (DOF 23/12/2015)." sqref="A761 A771 A781 A739 A21 A7"/>
    <dataValidation allowBlank="1" showInputMessage="1" showErrorMessage="1" prompt="Corresponde al nombre o descripción de la cuenta de acuerdo al Plan de Cuentas emitido por el CONAC." sqref="B761 B771 B781 B739 B21 B7"/>
    <dataValidation allowBlank="1" showInputMessage="1" showErrorMessage="1" prompt="Diferencia entre el saldo final y el inicial presentados." sqref="E761 E771 E781 E739 E21 E7"/>
    <dataValidation allowBlank="1" showInputMessage="1" showErrorMessage="1" prompt="Criterio para la aplicación de depreciación: anual, mensual, trimestral, etc." sqref="F781 F761 F771 F739 F21 F7"/>
  </dataValidations>
  <pageMargins left="0.7" right="0.7" top="0.75" bottom="0.75" header="0.3" footer="0.3"/>
  <pageSetup scale="54"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opLeftCell="A32" zoomScaleSheetLayoutView="100" workbookViewId="0">
      <selection activeCell="B32" sqref="B32"/>
    </sheetView>
  </sheetViews>
  <sheetFormatPr baseColWidth="10" defaultColWidth="11.42578125"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ht="11.25" customHeight="1">
      <c r="A1" s="3" t="s">
        <v>43</v>
      </c>
      <c r="B1" s="3"/>
      <c r="C1" s="4"/>
      <c r="D1" s="4"/>
      <c r="E1" s="4"/>
      <c r="F1" s="7"/>
    </row>
    <row r="2" spans="1:6" ht="11.25" customHeight="1">
      <c r="A2" s="3" t="s">
        <v>199</v>
      </c>
      <c r="B2" s="3"/>
      <c r="C2" s="4"/>
      <c r="D2" s="4"/>
      <c r="E2" s="4"/>
    </row>
    <row r="3" spans="1:6" ht="11.25" customHeight="1">
      <c r="A3" s="3"/>
      <c r="B3" s="3"/>
      <c r="C3" s="4"/>
      <c r="D3" s="4"/>
      <c r="E3" s="4"/>
    </row>
    <row r="4" spans="1:6" ht="11.25" customHeight="1"/>
    <row r="5" spans="1:6" ht="11.25" customHeight="1">
      <c r="A5" s="61" t="s">
        <v>144</v>
      </c>
      <c r="B5" s="61"/>
      <c r="C5" s="62"/>
      <c r="D5" s="62"/>
      <c r="E5" s="62"/>
      <c r="F5" s="366" t="s">
        <v>80</v>
      </c>
    </row>
    <row r="6" spans="1:6" s="19" customFormat="1">
      <c r="A6" s="63"/>
      <c r="B6" s="63"/>
      <c r="C6" s="62"/>
      <c r="D6" s="62"/>
      <c r="E6" s="62"/>
    </row>
    <row r="7" spans="1:6" ht="15" customHeight="1">
      <c r="A7" s="15" t="s">
        <v>46</v>
      </c>
      <c r="B7" s="16" t="s">
        <v>47</v>
      </c>
      <c r="C7" s="57" t="s">
        <v>75</v>
      </c>
      <c r="D7" s="57" t="s">
        <v>76</v>
      </c>
      <c r="E7" s="57" t="s">
        <v>77</v>
      </c>
      <c r="F7" s="58" t="s">
        <v>78</v>
      </c>
    </row>
    <row r="8" spans="1:6">
      <c r="A8" s="171"/>
      <c r="B8" s="171"/>
      <c r="C8" s="132"/>
      <c r="D8" s="174"/>
      <c r="E8" s="174"/>
      <c r="F8" s="137"/>
    </row>
    <row r="9" spans="1:6">
      <c r="A9" s="171" t="s">
        <v>4970</v>
      </c>
      <c r="B9" s="171" t="s">
        <v>4971</v>
      </c>
      <c r="C9" s="132">
        <v>28756.400000000001</v>
      </c>
      <c r="D9" s="174">
        <v>7412.4</v>
      </c>
      <c r="E9" s="174">
        <f>+D9-C9</f>
        <v>-21344</v>
      </c>
      <c r="F9" s="137"/>
    </row>
    <row r="10" spans="1:6">
      <c r="A10" s="171" t="s">
        <v>4972</v>
      </c>
      <c r="B10" s="171" t="s">
        <v>840</v>
      </c>
      <c r="C10" s="132">
        <v>28756.400000000001</v>
      </c>
      <c r="D10" s="174">
        <v>7412.4</v>
      </c>
      <c r="E10" s="174">
        <f t="shared" ref="E10:E16" si="0">+D10-C10</f>
        <v>-21344</v>
      </c>
      <c r="F10" s="137"/>
    </row>
    <row r="11" spans="1:6">
      <c r="A11" s="171" t="s">
        <v>4973</v>
      </c>
      <c r="B11" s="171" t="s">
        <v>4974</v>
      </c>
      <c r="C11" s="132">
        <v>6136.4</v>
      </c>
      <c r="D11" s="174">
        <v>6136.4</v>
      </c>
      <c r="E11" s="174">
        <f t="shared" si="0"/>
        <v>0</v>
      </c>
      <c r="F11" s="137"/>
    </row>
    <row r="12" spans="1:6">
      <c r="A12" s="171" t="s">
        <v>4975</v>
      </c>
      <c r="B12" s="171" t="s">
        <v>4976</v>
      </c>
      <c r="C12" s="132">
        <v>3248</v>
      </c>
      <c r="D12" s="174">
        <v>0</v>
      </c>
      <c r="E12" s="174">
        <f t="shared" si="0"/>
        <v>-3248</v>
      </c>
      <c r="F12" s="137"/>
    </row>
    <row r="13" spans="1:6">
      <c r="A13" s="171" t="s">
        <v>4977</v>
      </c>
      <c r="B13" s="171" t="s">
        <v>4978</v>
      </c>
      <c r="C13" s="132">
        <v>18096</v>
      </c>
      <c r="D13" s="174">
        <v>0</v>
      </c>
      <c r="E13" s="174">
        <f t="shared" si="0"/>
        <v>-18096</v>
      </c>
      <c r="F13" s="137"/>
    </row>
    <row r="14" spans="1:6">
      <c r="A14" s="171" t="s">
        <v>4979</v>
      </c>
      <c r="B14" s="171" t="s">
        <v>4980</v>
      </c>
      <c r="C14" s="132">
        <v>348</v>
      </c>
      <c r="D14" s="174">
        <v>348</v>
      </c>
      <c r="E14" s="174">
        <f t="shared" si="0"/>
        <v>0</v>
      </c>
      <c r="F14" s="137"/>
    </row>
    <row r="15" spans="1:6">
      <c r="A15" s="171" t="s">
        <v>4981</v>
      </c>
      <c r="B15" s="171" t="s">
        <v>4982</v>
      </c>
      <c r="C15" s="132">
        <v>928</v>
      </c>
      <c r="D15" s="174">
        <v>928</v>
      </c>
      <c r="E15" s="174">
        <f t="shared" si="0"/>
        <v>0</v>
      </c>
      <c r="F15" s="137"/>
    </row>
    <row r="16" spans="1:6" ht="12">
      <c r="A16" s="532" t="s">
        <v>4983</v>
      </c>
      <c r="B16" s="532" t="s">
        <v>4984</v>
      </c>
      <c r="C16" s="132">
        <v>0</v>
      </c>
      <c r="D16" s="533">
        <v>1320</v>
      </c>
      <c r="E16" s="174">
        <f t="shared" si="0"/>
        <v>1320</v>
      </c>
      <c r="F16" s="137"/>
    </row>
    <row r="17" spans="1:6">
      <c r="A17" s="171"/>
      <c r="B17" s="171"/>
      <c r="C17" s="132"/>
      <c r="D17" s="174"/>
      <c r="E17" s="174"/>
      <c r="F17" s="137"/>
    </row>
    <row r="18" spans="1:6">
      <c r="A18" s="171"/>
      <c r="B18" s="171"/>
      <c r="C18" s="132"/>
      <c r="D18" s="174"/>
      <c r="E18" s="174"/>
      <c r="F18" s="137"/>
    </row>
    <row r="19" spans="1:6">
      <c r="A19" s="171"/>
      <c r="B19" s="171"/>
      <c r="C19" s="132"/>
      <c r="D19" s="174"/>
      <c r="E19" s="174"/>
      <c r="F19" s="137"/>
    </row>
    <row r="20" spans="1:6">
      <c r="A20" s="171"/>
      <c r="B20" s="171"/>
      <c r="C20" s="132"/>
      <c r="D20" s="174"/>
      <c r="E20" s="174"/>
      <c r="F20" s="137"/>
    </row>
    <row r="21" spans="1:6">
      <c r="A21" s="171"/>
      <c r="B21" s="171"/>
      <c r="C21" s="132"/>
      <c r="D21" s="174"/>
      <c r="E21" s="174"/>
      <c r="F21" s="137"/>
    </row>
    <row r="22" spans="1:6">
      <c r="A22" s="171"/>
      <c r="B22" s="171"/>
      <c r="C22" s="132"/>
      <c r="D22" s="174"/>
      <c r="E22" s="174"/>
      <c r="F22" s="137"/>
    </row>
    <row r="23" spans="1:6">
      <c r="A23" s="171"/>
      <c r="B23" s="171"/>
      <c r="C23" s="132"/>
      <c r="D23" s="174"/>
      <c r="E23" s="174"/>
      <c r="F23" s="137"/>
    </row>
    <row r="24" spans="1:6">
      <c r="A24" s="171"/>
      <c r="B24" s="171"/>
      <c r="C24" s="132"/>
      <c r="D24" s="174"/>
      <c r="E24" s="174"/>
      <c r="F24" s="137"/>
    </row>
    <row r="25" spans="1:6">
      <c r="A25" s="168"/>
      <c r="B25" s="168" t="s">
        <v>238</v>
      </c>
      <c r="C25" s="140">
        <f>SUM(C8:C24)</f>
        <v>86269.200000000012</v>
      </c>
      <c r="D25" s="140">
        <f>SUM(D8:D24)</f>
        <v>23557.199999999997</v>
      </c>
      <c r="E25" s="140">
        <f>SUM(E8:E24)</f>
        <v>-62712</v>
      </c>
      <c r="F25" s="168"/>
    </row>
    <row r="26" spans="1:6">
      <c r="A26" s="154"/>
      <c r="B26" s="154"/>
      <c r="C26" s="162"/>
      <c r="D26" s="162"/>
      <c r="E26" s="162"/>
      <c r="F26" s="154"/>
    </row>
    <row r="27" spans="1:6">
      <c r="A27" s="154"/>
      <c r="B27" s="154"/>
      <c r="C27" s="162"/>
      <c r="D27" s="162"/>
      <c r="E27" s="162"/>
      <c r="F27" s="154"/>
    </row>
    <row r="28" spans="1:6" ht="11.25" customHeight="1">
      <c r="A28" s="64" t="s">
        <v>219</v>
      </c>
      <c r="B28" s="65"/>
      <c r="C28" s="62"/>
      <c r="D28" s="62"/>
      <c r="E28" s="62"/>
      <c r="F28" s="366" t="s">
        <v>80</v>
      </c>
    </row>
    <row r="29" spans="1:6">
      <c r="A29" s="272"/>
      <c r="B29" s="272"/>
      <c r="C29" s="66"/>
      <c r="D29" s="66"/>
      <c r="E29" s="66"/>
    </row>
    <row r="30" spans="1:6" ht="15" customHeight="1">
      <c r="A30" s="15" t="s">
        <v>46</v>
      </c>
      <c r="B30" s="16" t="s">
        <v>47</v>
      </c>
      <c r="C30" s="57" t="s">
        <v>75</v>
      </c>
      <c r="D30" s="57" t="s">
        <v>76</v>
      </c>
      <c r="E30" s="57" t="s">
        <v>77</v>
      </c>
      <c r="F30" s="58" t="s">
        <v>78</v>
      </c>
    </row>
    <row r="31" spans="1:6" ht="11.25" customHeight="1">
      <c r="A31" s="155"/>
      <c r="B31" s="171"/>
      <c r="C31" s="132"/>
      <c r="D31" s="132"/>
      <c r="E31" s="132"/>
      <c r="F31" s="137"/>
    </row>
    <row r="32" spans="1:6" ht="11.25" customHeight="1">
      <c r="A32" s="155"/>
      <c r="B32" s="171"/>
      <c r="C32" s="132"/>
      <c r="D32" s="132"/>
      <c r="E32" s="132"/>
      <c r="F32" s="137"/>
    </row>
    <row r="33" spans="1:6">
      <c r="A33" s="155"/>
      <c r="B33" s="171"/>
      <c r="C33" s="132"/>
      <c r="D33" s="132"/>
      <c r="E33" s="132"/>
      <c r="F33" s="137"/>
    </row>
    <row r="34" spans="1:6">
      <c r="A34" s="168"/>
      <c r="B34" s="168" t="s">
        <v>239</v>
      </c>
      <c r="C34" s="140">
        <f>SUM(C31:C33)</f>
        <v>0</v>
      </c>
      <c r="D34" s="140">
        <f>SUM(D31:D33)</f>
        <v>0</v>
      </c>
      <c r="E34" s="140">
        <f>SUM(E31:E33)</f>
        <v>0</v>
      </c>
      <c r="F34" s="168"/>
    </row>
    <row r="35" spans="1:6">
      <c r="A35" s="154"/>
      <c r="B35" s="154"/>
      <c r="C35" s="162"/>
      <c r="D35" s="162"/>
      <c r="E35" s="162"/>
      <c r="F35" s="154"/>
    </row>
    <row r="36" spans="1:6">
      <c r="A36" s="154"/>
      <c r="B36" s="154"/>
      <c r="C36" s="162"/>
      <c r="D36" s="162"/>
      <c r="E36" s="162"/>
      <c r="F36" s="154"/>
    </row>
    <row r="37" spans="1:6" ht="11.25" customHeight="1">
      <c r="A37" s="65" t="s">
        <v>152</v>
      </c>
      <c r="B37" s="154"/>
      <c r="C37" s="67"/>
      <c r="D37" s="67"/>
      <c r="E37" s="52"/>
      <c r="F37" s="53" t="s">
        <v>81</v>
      </c>
    </row>
    <row r="38" spans="1:6">
      <c r="A38" s="44"/>
      <c r="B38" s="44"/>
      <c r="C38" s="22"/>
    </row>
    <row r="39" spans="1:6" ht="15" customHeight="1">
      <c r="A39" s="15" t="s">
        <v>46</v>
      </c>
      <c r="B39" s="16" t="s">
        <v>47</v>
      </c>
      <c r="C39" s="57" t="s">
        <v>75</v>
      </c>
      <c r="D39" s="57" t="s">
        <v>76</v>
      </c>
      <c r="E39" s="57" t="s">
        <v>77</v>
      </c>
      <c r="F39" s="58" t="s">
        <v>78</v>
      </c>
    </row>
    <row r="40" spans="1:6">
      <c r="A40" s="171"/>
      <c r="B40" s="171"/>
      <c r="C40" s="132"/>
      <c r="D40" s="174"/>
      <c r="E40" s="174"/>
      <c r="F40" s="137"/>
    </row>
    <row r="41" spans="1:6">
      <c r="A41" s="171"/>
      <c r="B41" s="171"/>
      <c r="C41" s="132"/>
      <c r="D41" s="174"/>
      <c r="E41" s="174"/>
      <c r="F41" s="137"/>
    </row>
    <row r="42" spans="1:6">
      <c r="A42" s="171"/>
      <c r="B42" s="171"/>
      <c r="C42" s="132"/>
      <c r="D42" s="174"/>
      <c r="E42" s="174"/>
      <c r="F42" s="137"/>
    </row>
    <row r="43" spans="1:6">
      <c r="A43" s="171"/>
      <c r="B43" s="171"/>
      <c r="C43" s="132"/>
      <c r="D43" s="174"/>
      <c r="E43" s="174"/>
      <c r="F43" s="137"/>
    </row>
    <row r="44" spans="1:6">
      <c r="A44" s="171"/>
      <c r="B44" s="171"/>
      <c r="C44" s="132"/>
      <c r="D44" s="174"/>
      <c r="E44" s="174"/>
      <c r="F44" s="137"/>
    </row>
    <row r="45" spans="1:6">
      <c r="A45" s="171"/>
      <c r="B45" s="171"/>
      <c r="C45" s="132"/>
      <c r="D45" s="174"/>
      <c r="E45" s="174"/>
      <c r="F45" s="137"/>
    </row>
    <row r="46" spans="1:6">
      <c r="A46" s="175"/>
      <c r="B46" s="175" t="s">
        <v>240</v>
      </c>
      <c r="C46" s="176">
        <f>SUM(C40:C45)</f>
        <v>0</v>
      </c>
      <c r="D46" s="176">
        <f>SUM(D40:D45)</f>
        <v>0</v>
      </c>
      <c r="E46" s="176">
        <f>SUM(E40:E45)</f>
        <v>0</v>
      </c>
      <c r="F46" s="176"/>
    </row>
    <row r="47" spans="1:6">
      <c r="A47" s="147"/>
      <c r="B47" s="148"/>
      <c r="C47" s="149"/>
      <c r="D47" s="149"/>
      <c r="E47" s="149"/>
      <c r="F47" s="148"/>
    </row>
  </sheetData>
  <dataValidations count="6">
    <dataValidation allowBlank="1" showInputMessage="1" showErrorMessage="1" prompt="Importe final del periodo que corresponde la información financiera trimestral que se presenta." sqref="D7 D30 D39"/>
    <dataValidation allowBlank="1" showInputMessage="1" showErrorMessage="1" prompt="Saldo al 31 de diciembre del año anterior del ejercio que se presenta." sqref="C7 C30 C39"/>
    <dataValidation allowBlank="1" showInputMessage="1" showErrorMessage="1" prompt="Corresponde al número de la cuenta de acuerdo al Plan de Cuentas emitido por el CONAC (DOF 23/12/2015)." sqref="A7 A30 A39"/>
    <dataValidation allowBlank="1" showInputMessage="1" showErrorMessage="1" prompt="Indicar el medio como se está amortizando el intangible, por tiempo, por uso." sqref="F7 F39 F30"/>
    <dataValidation allowBlank="1" showInputMessage="1" showErrorMessage="1" prompt="Diferencia entre el saldo final y el inicial presentados." sqref="E7 E39 E30"/>
    <dataValidation allowBlank="1" showInputMessage="1" showErrorMessage="1" prompt="Corresponde al nombre o descripción de la cuenta de acuerdo al Plan de Cuentas emitido por el CONAC." sqref="B7 B39 B30"/>
  </dataValidations>
  <pageMargins left="0.70866141732283472" right="0.70866141732283472" top="0.74803149606299213" bottom="0.74803149606299213" header="0.31496062992125984" footer="0.31496062992125984"/>
  <pageSetup scale="63"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SheetLayoutView="100" workbookViewId="0">
      <selection activeCell="B32" sqref="B32"/>
    </sheetView>
  </sheetViews>
  <sheetFormatPr baseColWidth="10" defaultColWidth="11.42578125"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83</v>
      </c>
      <c r="B5" s="70"/>
      <c r="C5" s="274"/>
      <c r="D5" s="274"/>
      <c r="E5" s="63"/>
      <c r="F5" s="63"/>
      <c r="G5" s="63"/>
      <c r="H5" s="366" t="s">
        <v>82</v>
      </c>
    </row>
    <row r="6" spans="1:17">
      <c r="J6" s="1014"/>
      <c r="K6" s="1014"/>
      <c r="L6" s="1014"/>
      <c r="M6" s="1014"/>
      <c r="N6" s="1014"/>
      <c r="O6" s="1014"/>
      <c r="P6" s="1014"/>
      <c r="Q6" s="1014"/>
    </row>
    <row r="7" spans="1:17">
      <c r="A7" s="3" t="s">
        <v>84</v>
      </c>
    </row>
    <row r="8" spans="1:17" ht="52.5" customHeight="1">
      <c r="A8" s="1015" t="s">
        <v>85</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SheetLayoutView="100" workbookViewId="0">
      <selection activeCell="B32" sqref="B32"/>
    </sheetView>
  </sheetViews>
  <sheetFormatPr baseColWidth="10" defaultColWidth="11.42578125"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c r="A8" s="172"/>
      <c r="B8" s="172"/>
      <c r="C8" s="162"/>
      <c r="D8" s="177"/>
    </row>
    <row r="9" spans="1:4">
      <c r="A9" s="172"/>
      <c r="B9" s="172"/>
      <c r="C9" s="178"/>
      <c r="D9" s="177"/>
    </row>
    <row r="10" spans="1:4">
      <c r="A10" s="172"/>
      <c r="B10" s="172"/>
      <c r="C10" s="178"/>
      <c r="D10" s="179"/>
    </row>
    <row r="11" spans="1:4">
      <c r="A11" s="152"/>
      <c r="B11" s="152" t="s">
        <v>245</v>
      </c>
      <c r="C11" s="144">
        <f>SUM(C8:C10)</f>
        <v>0</v>
      </c>
      <c r="D11" s="180"/>
    </row>
    <row r="14" spans="1:4" ht="11.25" customHeight="1">
      <c r="A14" s="61" t="s">
        <v>145</v>
      </c>
      <c r="B14" s="273"/>
      <c r="C14" s="73"/>
      <c r="D14" s="74" t="s">
        <v>86</v>
      </c>
    </row>
    <row r="15" spans="1:4">
      <c r="A15" s="75"/>
      <c r="B15" s="75"/>
      <c r="C15" s="76"/>
      <c r="D15" s="75"/>
    </row>
    <row r="16" spans="1:4" ht="15" customHeight="1">
      <c r="A16" s="15" t="s">
        <v>46</v>
      </c>
      <c r="B16" s="16" t="s">
        <v>47</v>
      </c>
      <c r="C16" s="17" t="s">
        <v>48</v>
      </c>
      <c r="D16" s="51" t="s">
        <v>59</v>
      </c>
    </row>
    <row r="17" spans="1:4">
      <c r="A17" s="172"/>
      <c r="B17" s="172"/>
      <c r="C17" s="162"/>
      <c r="D17" s="177"/>
    </row>
    <row r="18" spans="1:4">
      <c r="A18" s="172"/>
      <c r="B18" s="172"/>
      <c r="C18" s="178"/>
      <c r="D18" s="177"/>
    </row>
    <row r="19" spans="1:4">
      <c r="A19" s="172"/>
      <c r="B19" s="172"/>
      <c r="C19" s="178"/>
      <c r="D19" s="179"/>
    </row>
    <row r="20" spans="1:4">
      <c r="A20" s="152"/>
      <c r="B20" s="152" t="s">
        <v>241</v>
      </c>
      <c r="C20" s="144">
        <f>SUM(C17:C19)</f>
        <v>0</v>
      </c>
      <c r="D20" s="180"/>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73"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SheetLayoutView="100" workbookViewId="0">
      <selection activeCell="B32" sqref="B32"/>
    </sheetView>
  </sheetViews>
  <sheetFormatPr baseColWidth="10" defaultColWidth="13.7109375" defaultRowHeight="11.25"/>
  <cols>
    <col min="1" max="1" width="20.7109375" style="274" customWidth="1"/>
    <col min="2" max="2" width="50.7109375" style="274" customWidth="1"/>
    <col min="3" max="7" width="17.7109375" style="9" customWidth="1"/>
    <col min="8" max="8" width="17.7109375" style="274" customWidth="1"/>
    <col min="9" max="16384" width="13.7109375" style="274"/>
  </cols>
  <sheetData>
    <row r="1" spans="1:8" ht="11.25" customHeight="1">
      <c r="A1" s="3" t="s">
        <v>43</v>
      </c>
      <c r="B1" s="3"/>
      <c r="C1" s="4"/>
      <c r="D1" s="4"/>
      <c r="E1" s="4"/>
      <c r="F1" s="4"/>
      <c r="G1" s="4"/>
      <c r="H1" s="7"/>
    </row>
    <row r="2" spans="1:8">
      <c r="A2" s="3" t="s">
        <v>199</v>
      </c>
      <c r="B2" s="3"/>
      <c r="C2" s="4"/>
      <c r="D2" s="4"/>
      <c r="E2" s="4"/>
      <c r="F2" s="4"/>
      <c r="G2" s="4"/>
      <c r="H2" s="9"/>
    </row>
    <row r="3" spans="1:8">
      <c r="H3" s="9"/>
    </row>
    <row r="4" spans="1:8">
      <c r="H4" s="9"/>
    </row>
    <row r="5" spans="1:8" ht="11.25" customHeight="1">
      <c r="A5" s="10" t="s">
        <v>246</v>
      </c>
      <c r="B5" s="366"/>
      <c r="C5" s="78"/>
      <c r="D5" s="78"/>
      <c r="E5" s="78"/>
      <c r="F5" s="78"/>
      <c r="G5" s="78"/>
      <c r="H5" s="79" t="s">
        <v>87</v>
      </c>
    </row>
    <row r="6" spans="1:8">
      <c r="A6" s="272"/>
    </row>
    <row r="7" spans="1:8" ht="15" customHeight="1">
      <c r="A7" s="15" t="s">
        <v>46</v>
      </c>
      <c r="B7" s="16" t="s">
        <v>47</v>
      </c>
      <c r="C7" s="17" t="s">
        <v>48</v>
      </c>
      <c r="D7" s="39" t="s">
        <v>55</v>
      </c>
      <c r="E7" s="39" t="s">
        <v>56</v>
      </c>
      <c r="F7" s="39" t="s">
        <v>57</v>
      </c>
      <c r="G7" s="40" t="s">
        <v>58</v>
      </c>
      <c r="H7" s="16" t="s">
        <v>59</v>
      </c>
    </row>
    <row r="8" spans="1:8">
      <c r="A8" s="155" t="s">
        <v>4985</v>
      </c>
      <c r="B8" s="155" t="s">
        <v>4986</v>
      </c>
      <c r="C8" s="132">
        <v>290673.87</v>
      </c>
      <c r="D8" s="132">
        <f>+C8</f>
        <v>290673.87</v>
      </c>
      <c r="E8" s="132"/>
      <c r="F8" s="132"/>
      <c r="G8" s="132"/>
      <c r="H8" s="181"/>
    </row>
    <row r="9" spans="1:8">
      <c r="A9" s="155" t="s">
        <v>4987</v>
      </c>
      <c r="B9" s="155" t="s">
        <v>4988</v>
      </c>
      <c r="C9" s="132">
        <v>129328.03</v>
      </c>
      <c r="D9" s="132">
        <f>+C9</f>
        <v>129328.03</v>
      </c>
      <c r="E9" s="132"/>
      <c r="F9" s="132"/>
      <c r="G9" s="132"/>
      <c r="H9" s="181"/>
    </row>
    <row r="10" spans="1:8">
      <c r="A10" s="155" t="s">
        <v>4989</v>
      </c>
      <c r="B10" s="155" t="s">
        <v>4990</v>
      </c>
      <c r="C10" s="132">
        <v>0.19</v>
      </c>
      <c r="D10" s="132">
        <f t="shared" ref="D10:D16" si="0">+C10</f>
        <v>0.19</v>
      </c>
      <c r="E10" s="132"/>
      <c r="F10" s="132"/>
      <c r="G10" s="132"/>
      <c r="H10" s="181"/>
    </row>
    <row r="11" spans="1:8">
      <c r="A11" s="155" t="s">
        <v>4991</v>
      </c>
      <c r="B11" s="155" t="s">
        <v>4992</v>
      </c>
      <c r="C11" s="132">
        <v>37607.33</v>
      </c>
      <c r="D11" s="132">
        <f t="shared" si="0"/>
        <v>37607.33</v>
      </c>
      <c r="E11" s="132"/>
      <c r="F11" s="132"/>
      <c r="G11" s="132"/>
      <c r="H11" s="181"/>
    </row>
    <row r="12" spans="1:8">
      <c r="A12" s="155" t="s">
        <v>4993</v>
      </c>
      <c r="B12" s="155" t="s">
        <v>4994</v>
      </c>
      <c r="C12" s="132">
        <v>17028.349999999999</v>
      </c>
      <c r="D12" s="132">
        <f t="shared" si="0"/>
        <v>17028.349999999999</v>
      </c>
      <c r="E12" s="132"/>
      <c r="F12" s="132"/>
      <c r="G12" s="132"/>
      <c r="H12" s="181"/>
    </row>
    <row r="13" spans="1:8">
      <c r="A13" s="155" t="s">
        <v>4995</v>
      </c>
      <c r="B13" s="155" t="s">
        <v>4996</v>
      </c>
      <c r="C13" s="132">
        <v>98580.08</v>
      </c>
      <c r="D13" s="132">
        <f t="shared" si="0"/>
        <v>98580.08</v>
      </c>
      <c r="E13" s="132"/>
      <c r="F13" s="132"/>
      <c r="G13" s="132"/>
      <c r="H13" s="181"/>
    </row>
    <row r="14" spans="1:8">
      <c r="A14" s="155" t="s">
        <v>4997</v>
      </c>
      <c r="B14" s="155" t="s">
        <v>4998</v>
      </c>
      <c r="C14" s="132">
        <v>281.48</v>
      </c>
      <c r="D14" s="132">
        <f t="shared" si="0"/>
        <v>281.48</v>
      </c>
      <c r="E14" s="132"/>
      <c r="F14" s="132"/>
      <c r="G14" s="132"/>
      <c r="H14" s="181"/>
    </row>
    <row r="15" spans="1:8">
      <c r="A15" s="155" t="s">
        <v>4999</v>
      </c>
      <c r="B15" s="155" t="s">
        <v>5000</v>
      </c>
      <c r="C15" s="132">
        <v>5610.94</v>
      </c>
      <c r="D15" s="132">
        <f t="shared" si="0"/>
        <v>5610.94</v>
      </c>
      <c r="E15" s="132"/>
      <c r="F15" s="132"/>
      <c r="G15" s="132"/>
      <c r="H15" s="181"/>
    </row>
    <row r="16" spans="1:8">
      <c r="A16" s="155" t="s">
        <v>5001</v>
      </c>
      <c r="B16" s="155" t="s">
        <v>5002</v>
      </c>
      <c r="C16" s="132">
        <v>2237.4699999999998</v>
      </c>
      <c r="D16" s="132">
        <f t="shared" si="0"/>
        <v>2237.4699999999998</v>
      </c>
      <c r="E16" s="132"/>
      <c r="F16" s="132"/>
      <c r="G16" s="132"/>
      <c r="H16" s="181"/>
    </row>
    <row r="17" spans="1:8">
      <c r="A17" s="155"/>
      <c r="B17" s="155"/>
      <c r="C17" s="132"/>
      <c r="D17" s="132"/>
      <c r="E17" s="132"/>
      <c r="F17" s="132"/>
      <c r="G17" s="132"/>
      <c r="H17" s="181"/>
    </row>
    <row r="18" spans="1:8">
      <c r="A18" s="155"/>
      <c r="B18" s="155"/>
      <c r="C18" s="132"/>
      <c r="D18" s="132"/>
      <c r="E18" s="132"/>
      <c r="F18" s="132"/>
      <c r="G18" s="132"/>
      <c r="H18" s="181"/>
    </row>
    <row r="19" spans="1:8">
      <c r="A19" s="182"/>
      <c r="B19" s="182" t="s">
        <v>248</v>
      </c>
      <c r="C19" s="183">
        <f>SUM(C8:C18)/2</f>
        <v>290673.86999999994</v>
      </c>
      <c r="D19" s="183">
        <f>SUM(D8:D18)/2</f>
        <v>290673.86999999994</v>
      </c>
      <c r="E19" s="183">
        <f>SUM(E8:E18)/2</f>
        <v>0</v>
      </c>
      <c r="F19" s="183">
        <f>SUM(F8:F18)</f>
        <v>0</v>
      </c>
      <c r="G19" s="183">
        <f>SUM(G8:G18)</f>
        <v>0</v>
      </c>
      <c r="H19" s="183"/>
    </row>
    <row r="22" spans="1:8">
      <c r="A22" s="10" t="s">
        <v>247</v>
      </c>
      <c r="B22" s="366"/>
      <c r="C22" s="78"/>
      <c r="D22" s="78"/>
      <c r="E22" s="78"/>
      <c r="F22" s="78"/>
      <c r="G22" s="78"/>
      <c r="H22" s="79" t="s">
        <v>87</v>
      </c>
    </row>
    <row r="23" spans="1:8">
      <c r="A23" s="272"/>
    </row>
    <row r="24" spans="1:8" ht="15" customHeight="1">
      <c r="A24" s="15" t="s">
        <v>46</v>
      </c>
      <c r="B24" s="16" t="s">
        <v>47</v>
      </c>
      <c r="C24" s="17" t="s">
        <v>48</v>
      </c>
      <c r="D24" s="39" t="s">
        <v>55</v>
      </c>
      <c r="E24" s="39" t="s">
        <v>56</v>
      </c>
      <c r="F24" s="39" t="s">
        <v>57</v>
      </c>
      <c r="G24" s="40" t="s">
        <v>58</v>
      </c>
      <c r="H24" s="16" t="s">
        <v>59</v>
      </c>
    </row>
    <row r="25" spans="1:8">
      <c r="A25" s="155"/>
      <c r="B25" s="155"/>
      <c r="C25" s="132"/>
      <c r="D25" s="132"/>
      <c r="E25" s="132"/>
      <c r="F25" s="132"/>
      <c r="G25" s="132"/>
      <c r="H25" s="181"/>
    </row>
    <row r="26" spans="1:8">
      <c r="A26" s="155"/>
      <c r="B26" s="155"/>
      <c r="C26" s="132"/>
      <c r="D26" s="132"/>
      <c r="E26" s="132"/>
      <c r="F26" s="132"/>
      <c r="G26" s="132"/>
      <c r="H26" s="181"/>
    </row>
    <row r="27" spans="1:8">
      <c r="A27" s="155"/>
      <c r="B27" s="155"/>
      <c r="C27" s="132"/>
      <c r="D27" s="132"/>
      <c r="E27" s="132"/>
      <c r="F27" s="132"/>
      <c r="G27" s="132"/>
      <c r="H27" s="181"/>
    </row>
    <row r="28" spans="1:8">
      <c r="A28" s="155"/>
      <c r="B28" s="155"/>
      <c r="C28" s="132"/>
      <c r="D28" s="132"/>
      <c r="E28" s="132"/>
      <c r="F28" s="132"/>
      <c r="G28" s="132"/>
      <c r="H28" s="181"/>
    </row>
    <row r="29" spans="1:8">
      <c r="A29" s="155"/>
      <c r="B29" s="155"/>
      <c r="C29" s="132"/>
      <c r="D29" s="132"/>
      <c r="E29" s="132"/>
      <c r="F29" s="132"/>
      <c r="G29" s="132"/>
      <c r="H29" s="181"/>
    </row>
    <row r="30" spans="1:8">
      <c r="A30" s="155"/>
      <c r="B30" s="155"/>
      <c r="C30" s="132"/>
      <c r="D30" s="132"/>
      <c r="E30" s="132"/>
      <c r="F30" s="132"/>
      <c r="G30" s="132"/>
      <c r="H30" s="181"/>
    </row>
    <row r="31" spans="1:8">
      <c r="A31" s="155"/>
      <c r="B31" s="155"/>
      <c r="C31" s="132"/>
      <c r="D31" s="132"/>
      <c r="E31" s="132"/>
      <c r="F31" s="132"/>
      <c r="G31" s="132"/>
      <c r="H31" s="181"/>
    </row>
    <row r="32" spans="1:8">
      <c r="A32" s="155"/>
      <c r="B32" s="155"/>
      <c r="C32" s="132"/>
      <c r="D32" s="132"/>
      <c r="E32" s="132"/>
      <c r="F32" s="132"/>
      <c r="G32" s="132"/>
      <c r="H32" s="181"/>
    </row>
    <row r="33" spans="1:8">
      <c r="A33" s="155"/>
      <c r="B33" s="155"/>
      <c r="C33" s="132"/>
      <c r="D33" s="132"/>
      <c r="E33" s="132"/>
      <c r="F33" s="132"/>
      <c r="G33" s="132"/>
      <c r="H33" s="181"/>
    </row>
    <row r="34" spans="1:8">
      <c r="A34" s="155"/>
      <c r="B34" s="155"/>
      <c r="C34" s="132"/>
      <c r="D34" s="132"/>
      <c r="E34" s="132"/>
      <c r="F34" s="132"/>
      <c r="G34" s="132"/>
      <c r="H34" s="181"/>
    </row>
    <row r="35" spans="1:8">
      <c r="A35" s="155"/>
      <c r="B35" s="155"/>
      <c r="C35" s="132"/>
      <c r="D35" s="132"/>
      <c r="E35" s="132"/>
      <c r="F35" s="132"/>
      <c r="G35" s="132"/>
      <c r="H35" s="181"/>
    </row>
    <row r="36" spans="1:8">
      <c r="A36" s="155"/>
      <c r="B36" s="155"/>
      <c r="C36" s="132"/>
      <c r="D36" s="132"/>
      <c r="E36" s="132"/>
      <c r="F36" s="132"/>
      <c r="G36" s="132"/>
      <c r="H36" s="181"/>
    </row>
    <row r="37" spans="1:8">
      <c r="A37" s="155"/>
      <c r="B37" s="155"/>
      <c r="C37" s="132"/>
      <c r="D37" s="132"/>
      <c r="E37" s="132"/>
      <c r="F37" s="132"/>
      <c r="G37" s="132"/>
      <c r="H37" s="181"/>
    </row>
    <row r="38" spans="1:8">
      <c r="A38" s="155"/>
      <c r="B38" s="155"/>
      <c r="C38" s="132"/>
      <c r="D38" s="132"/>
      <c r="E38" s="132"/>
      <c r="F38" s="132"/>
      <c r="G38" s="132"/>
      <c r="H38" s="181"/>
    </row>
    <row r="39" spans="1:8">
      <c r="A39" s="182"/>
      <c r="B39" s="182" t="s">
        <v>249</v>
      </c>
      <c r="C39" s="183">
        <f>SUM(C25:C38)</f>
        <v>0</v>
      </c>
      <c r="D39" s="183">
        <f>SUM(D25:D38)</f>
        <v>0</v>
      </c>
      <c r="E39" s="183">
        <f>SUM(E25:E38)</f>
        <v>0</v>
      </c>
      <c r="F39" s="183">
        <f>SUM(F25:F38)</f>
        <v>0</v>
      </c>
      <c r="G39" s="183">
        <f>SUM(G25:G38)</f>
        <v>0</v>
      </c>
      <c r="H39" s="183"/>
    </row>
  </sheetData>
  <dataValidations count="8">
    <dataValidation allowBlank="1" showInputMessage="1" showErrorMessage="1" prompt="Saldo final de la Información Financiera Trimestral que se presenta (trimestral: 1er, 2do, 3ro. o 4to.)." sqref="C7 C24"/>
    <dataValidation allowBlank="1" showInputMessage="1" showErrorMessage="1" prompt="Corresponde al número de la cuenta de acuerdo al Plan de Cuentas emitido por el CONAC (DOF 23/12/2015)." sqref="A7 A24"/>
    <dataValidation allowBlank="1" showInputMessage="1" showErrorMessage="1" prompt="Informar sobre la factibilidad de pago." sqref="H7 H24"/>
    <dataValidation allowBlank="1" showInputMessage="1" showErrorMessage="1" prompt="Importe de la cuentas por cobrar con vencimiento mayor a 365 días." sqref="G7 G24"/>
    <dataValidation allowBlank="1" showInputMessage="1" showErrorMessage="1" prompt="Importe de la cuentas por cobrar con fecha de vencimiento de 181 a 365 días." sqref="F7 F24"/>
    <dataValidation allowBlank="1" showInputMessage="1" showErrorMessage="1" prompt="Importe de la cuentas por cobrar con fecha de vencimiento de 91 a 180 días." sqref="E7 E24"/>
    <dataValidation allowBlank="1" showInputMessage="1" showErrorMessage="1" prompt="Importe de la cuentas por cobrar con fecha de vencimiento de 1 a 90 días." sqref="D7 D24"/>
    <dataValidation allowBlank="1" showInputMessage="1" showErrorMessage="1" prompt="Corresponde al nombre o descripción de la cuenta de acuerdo al Plan de Cuentas emitido por el CONAC." sqref="B7 B24"/>
  </dataValidations>
  <pageMargins left="0.7" right="0.7" top="0.75" bottom="0.75" header="0.3" footer="0.3"/>
  <pageSetup scale="55" orientation="portrait"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SheetLayoutView="100" workbookViewId="0">
      <selection activeCell="B32" sqref="B32"/>
    </sheetView>
  </sheetViews>
  <sheetFormatPr baseColWidth="10" defaultColWidth="13.7109375" defaultRowHeight="11.25"/>
  <cols>
    <col min="1" max="1" width="20.7109375" style="274" customWidth="1"/>
    <col min="2" max="2" width="50.7109375" style="274" customWidth="1"/>
    <col min="3" max="3" width="17.7109375" style="9" customWidth="1"/>
    <col min="4" max="5" width="17.7109375" style="274" customWidth="1"/>
    <col min="6" max="16384" width="13.7109375" style="274"/>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ht="11.25" customHeight="1">
      <c r="A8" s="155"/>
      <c r="B8" s="155"/>
      <c r="C8" s="181"/>
      <c r="D8" s="181"/>
      <c r="E8" s="137"/>
    </row>
    <row r="9" spans="1:5">
      <c r="A9" s="155"/>
      <c r="B9" s="155"/>
      <c r="C9" s="181"/>
      <c r="D9" s="181"/>
      <c r="E9" s="137"/>
    </row>
    <row r="10" spans="1:5">
      <c r="A10" s="190"/>
      <c r="B10" s="190" t="s">
        <v>251</v>
      </c>
      <c r="C10" s="191">
        <f>SUM(C8:C9)</f>
        <v>0</v>
      </c>
      <c r="D10" s="189"/>
      <c r="E10" s="189"/>
    </row>
    <row r="13" spans="1:5" ht="11.25" customHeight="1">
      <c r="A13" s="10" t="s">
        <v>250</v>
      </c>
      <c r="B13" s="366"/>
      <c r="E13" s="79" t="s">
        <v>88</v>
      </c>
    </row>
    <row r="14" spans="1:5">
      <c r="A14" s="272"/>
    </row>
    <row r="15" spans="1:5" ht="15" customHeight="1">
      <c r="A15" s="15" t="s">
        <v>46</v>
      </c>
      <c r="B15" s="16" t="s">
        <v>47</v>
      </c>
      <c r="C15" s="17" t="s">
        <v>48</v>
      </c>
      <c r="D15" s="17" t="s">
        <v>89</v>
      </c>
      <c r="E15" s="17" t="s">
        <v>59</v>
      </c>
    </row>
    <row r="16" spans="1:5">
      <c r="A16" s="184"/>
      <c r="B16" s="185"/>
      <c r="C16" s="186"/>
      <c r="D16" s="181"/>
      <c r="E16" s="137"/>
    </row>
    <row r="17" spans="1:5">
      <c r="A17" s="155"/>
      <c r="B17" s="187"/>
      <c r="C17" s="181"/>
      <c r="D17" s="181"/>
      <c r="E17" s="137"/>
    </row>
    <row r="18" spans="1:5">
      <c r="A18" s="182"/>
      <c r="B18" s="182" t="s">
        <v>252</v>
      </c>
      <c r="C18" s="188">
        <f>SUM(C16:C17)</f>
        <v>0</v>
      </c>
      <c r="D18" s="189"/>
      <c r="E18" s="189"/>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SheetLayoutView="100" workbookViewId="0">
      <selection activeCell="C32" sqref="C32"/>
    </sheetView>
  </sheetViews>
  <sheetFormatPr baseColWidth="10" defaultColWidth="11.42578125"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366"/>
      <c r="C5" s="9"/>
      <c r="D5" s="274"/>
      <c r="E5" s="79" t="s">
        <v>256</v>
      </c>
    </row>
    <row r="6" spans="1:5" s="41" customFormat="1">
      <c r="A6" s="272"/>
      <c r="B6" s="274"/>
      <c r="C6" s="9"/>
      <c r="D6" s="274"/>
      <c r="E6" s="274"/>
    </row>
    <row r="7" spans="1:5" s="41" customFormat="1" ht="15" customHeight="1">
      <c r="A7" s="15" t="s">
        <v>46</v>
      </c>
      <c r="B7" s="16" t="s">
        <v>47</v>
      </c>
      <c r="C7" s="17" t="s">
        <v>48</v>
      </c>
      <c r="D7" s="17" t="s">
        <v>89</v>
      </c>
      <c r="E7" s="17" t="s">
        <v>59</v>
      </c>
    </row>
    <row r="8" spans="1:5" s="41" customFormat="1">
      <c r="A8" s="184"/>
      <c r="B8" s="185"/>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366" t="s">
        <v>90</v>
      </c>
    </row>
    <row r="14" spans="1:5" s="81" customFormat="1">
      <c r="A14" s="44"/>
      <c r="B14" s="44"/>
      <c r="C14" s="78"/>
      <c r="D14" s="82"/>
    </row>
    <row r="15" spans="1:5" ht="15" customHeight="1">
      <c r="A15" s="15" t="s">
        <v>46</v>
      </c>
      <c r="B15" s="16" t="s">
        <v>47</v>
      </c>
      <c r="C15" s="17" t="s">
        <v>48</v>
      </c>
      <c r="D15" s="17" t="s">
        <v>89</v>
      </c>
      <c r="E15" s="17" t="s">
        <v>59</v>
      </c>
    </row>
    <row r="16" spans="1:5" ht="11.25" customHeight="1">
      <c r="A16" s="150"/>
      <c r="B16" s="167"/>
      <c r="C16" s="132"/>
      <c r="D16" s="132"/>
      <c r="E16" s="137"/>
    </row>
    <row r="17" spans="1:5">
      <c r="A17" s="150"/>
      <c r="B17" s="167"/>
      <c r="C17" s="132"/>
      <c r="D17" s="132"/>
      <c r="E17" s="137"/>
    </row>
    <row r="18" spans="1:5">
      <c r="A18" s="192"/>
      <c r="B18" s="192" t="s">
        <v>255</v>
      </c>
      <c r="C18" s="193">
        <f>SUM(C16:C17)</f>
        <v>0</v>
      </c>
      <c r="D18" s="140"/>
      <c r="E18" s="140"/>
    </row>
    <row r="21" spans="1:5">
      <c r="A21" s="10" t="s">
        <v>153</v>
      </c>
      <c r="B21" s="366"/>
      <c r="E21" s="79" t="s">
        <v>256</v>
      </c>
    </row>
    <row r="22" spans="1:5">
      <c r="A22" s="272"/>
    </row>
    <row r="23" spans="1:5" ht="15" customHeight="1">
      <c r="A23" s="15" t="s">
        <v>46</v>
      </c>
      <c r="B23" s="16" t="s">
        <v>47</v>
      </c>
      <c r="C23" s="17" t="s">
        <v>48</v>
      </c>
      <c r="D23" s="17" t="s">
        <v>89</v>
      </c>
      <c r="E23" s="17" t="s">
        <v>59</v>
      </c>
    </row>
    <row r="24" spans="1:5">
      <c r="A24" s="184"/>
      <c r="B24" s="185"/>
      <c r="C24" s="186"/>
      <c r="D24" s="181"/>
      <c r="E24" s="137"/>
    </row>
    <row r="25" spans="1:5">
      <c r="A25" s="155"/>
      <c r="B25" s="187"/>
      <c r="C25" s="181"/>
      <c r="D25" s="181"/>
      <c r="E25" s="137"/>
    </row>
    <row r="26" spans="1:5">
      <c r="A26" s="182"/>
      <c r="B26" s="182" t="s">
        <v>254</v>
      </c>
      <c r="C26" s="188">
        <f>SUM(C24:C25)</f>
        <v>0</v>
      </c>
      <c r="D26" s="189"/>
      <c r="E26" s="189"/>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SheetLayoutView="100" workbookViewId="0">
      <selection activeCell="B32" sqref="B32"/>
    </sheetView>
  </sheetViews>
  <sheetFormatPr baseColWidth="10" defaultColWidth="11.42578125"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259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274"/>
      <c r="B2" s="274"/>
      <c r="C2" s="274"/>
      <c r="D2" s="274"/>
      <c r="E2" s="274"/>
      <c r="F2" s="9"/>
      <c r="G2" s="9"/>
      <c r="H2" s="9"/>
      <c r="I2" s="9"/>
      <c r="J2" s="9"/>
      <c r="K2" s="9"/>
      <c r="L2" s="9"/>
      <c r="M2" s="9"/>
      <c r="N2" s="9"/>
      <c r="O2" s="9"/>
      <c r="P2" s="274"/>
      <c r="Q2" s="274"/>
      <c r="R2" s="274"/>
      <c r="S2" s="84"/>
      <c r="T2" s="274"/>
      <c r="U2" s="274"/>
      <c r="V2" s="274"/>
      <c r="W2" s="274"/>
      <c r="X2" s="274"/>
      <c r="Y2" s="274"/>
      <c r="Z2" s="274"/>
      <c r="AA2" s="274"/>
      <c r="AB2" s="41"/>
    </row>
    <row r="3" spans="1:28" s="81" customFormat="1">
      <c r="A3" s="274"/>
      <c r="B3" s="274"/>
      <c r="C3" s="274"/>
      <c r="D3" s="274"/>
      <c r="E3" s="274"/>
      <c r="F3" s="9"/>
      <c r="G3" s="9"/>
      <c r="H3" s="9"/>
      <c r="I3" s="9"/>
      <c r="J3" s="9"/>
      <c r="K3" s="9"/>
      <c r="L3" s="9"/>
      <c r="M3" s="9"/>
      <c r="N3" s="9"/>
      <c r="O3" s="9"/>
      <c r="P3" s="274"/>
      <c r="Q3" s="274"/>
      <c r="R3" s="274"/>
      <c r="S3" s="84"/>
      <c r="T3" s="274"/>
      <c r="U3" s="274"/>
      <c r="V3" s="274"/>
      <c r="W3" s="274"/>
      <c r="X3" s="274"/>
      <c r="Y3" s="274"/>
      <c r="Z3" s="274"/>
      <c r="AA3" s="274"/>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274"/>
      <c r="V4" s="274"/>
      <c r="W4" s="274"/>
      <c r="X4" s="274"/>
      <c r="Y4" s="274"/>
      <c r="Z4" s="274"/>
      <c r="AA4" s="274"/>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c r="A20" s="59"/>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SheetLayoutView="100" workbookViewId="0">
      <selection activeCell="B32" sqref="B32"/>
    </sheetView>
  </sheetViews>
  <sheetFormatPr baseColWidth="10" defaultColWidth="12.42578125" defaultRowHeight="11.25"/>
  <cols>
    <col min="1" max="1" width="19.7109375" style="274" customWidth="1"/>
    <col min="2" max="2" width="50.7109375" style="274" customWidth="1"/>
    <col min="3" max="4" width="17.7109375" style="6" customWidth="1"/>
    <col min="5" max="16384" width="12.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ht="11.25" customHeight="1">
      <c r="A5" s="61" t="s">
        <v>257</v>
      </c>
      <c r="B5" s="61"/>
      <c r="C5" s="42"/>
      <c r="D5" s="366" t="s">
        <v>284</v>
      </c>
    </row>
    <row r="6" spans="1:4" ht="11.25" customHeight="1">
      <c r="A6" s="75"/>
      <c r="B6" s="75"/>
      <c r="C6" s="76"/>
      <c r="D6" s="92"/>
    </row>
    <row r="7" spans="1:4" ht="15" customHeight="1">
      <c r="A7" s="15" t="s">
        <v>46</v>
      </c>
      <c r="B7" s="16" t="s">
        <v>47</v>
      </c>
      <c r="C7" s="17" t="s">
        <v>48</v>
      </c>
      <c r="D7" s="17" t="s">
        <v>59</v>
      </c>
    </row>
    <row r="8" spans="1:4">
      <c r="A8" s="150"/>
      <c r="B8" s="150"/>
      <c r="C8" s="143"/>
      <c r="D8" s="132"/>
    </row>
    <row r="9" spans="1:4">
      <c r="A9" s="150"/>
      <c r="B9" s="150"/>
      <c r="C9" s="143"/>
      <c r="D9" s="132"/>
    </row>
    <row r="10" spans="1:4">
      <c r="A10" s="150"/>
      <c r="B10" s="150"/>
      <c r="C10" s="143"/>
      <c r="D10" s="132"/>
    </row>
    <row r="11" spans="1:4">
      <c r="A11" s="150"/>
      <c r="B11" s="150"/>
      <c r="C11" s="143"/>
      <c r="D11" s="132"/>
    </row>
    <row r="12" spans="1:4">
      <c r="A12" s="150"/>
      <c r="B12" s="150"/>
      <c r="C12" s="143"/>
      <c r="D12" s="132"/>
    </row>
    <row r="13" spans="1:4">
      <c r="A13" s="150"/>
      <c r="B13" s="150"/>
      <c r="C13" s="143"/>
      <c r="D13" s="132"/>
    </row>
    <row r="14" spans="1:4">
      <c r="A14" s="150"/>
      <c r="B14" s="150"/>
      <c r="C14" s="143"/>
      <c r="D14" s="132"/>
    </row>
    <row r="15" spans="1:4" s="19" customFormat="1">
      <c r="A15" s="152"/>
      <c r="B15" s="152" t="s">
        <v>260</v>
      </c>
      <c r="C15" s="144">
        <f>SUM(C8:C14)</f>
        <v>0</v>
      </c>
      <c r="D15" s="140"/>
    </row>
    <row r="16" spans="1:4" s="19" customFormat="1">
      <c r="A16" s="153"/>
      <c r="B16" s="153"/>
      <c r="C16" s="27"/>
      <c r="D16" s="27"/>
    </row>
    <row r="17" spans="1:4" s="19" customFormat="1">
      <c r="A17" s="153"/>
      <c r="B17" s="153"/>
      <c r="C17" s="27"/>
      <c r="D17" s="27"/>
    </row>
    <row r="18" spans="1:4">
      <c r="A18" s="154"/>
      <c r="B18" s="154"/>
      <c r="C18" s="118"/>
      <c r="D18" s="118"/>
    </row>
    <row r="19" spans="1:4" ht="21.75" customHeight="1">
      <c r="A19" s="61" t="s">
        <v>258</v>
      </c>
      <c r="B19" s="61"/>
      <c r="C19" s="278"/>
      <c r="D19" s="366" t="s">
        <v>113</v>
      </c>
    </row>
    <row r="20" spans="1:4">
      <c r="A20" s="75"/>
      <c r="B20" s="75"/>
      <c r="C20" s="76"/>
      <c r="D20" s="92"/>
    </row>
    <row r="21" spans="1:4" ht="15" customHeight="1">
      <c r="A21" s="15" t="s">
        <v>46</v>
      </c>
      <c r="B21" s="16" t="s">
        <v>47</v>
      </c>
      <c r="C21" s="17" t="s">
        <v>48</v>
      </c>
      <c r="D21" s="17" t="s">
        <v>59</v>
      </c>
    </row>
    <row r="22" spans="1:4">
      <c r="A22" s="534"/>
      <c r="B22" s="534"/>
      <c r="C22" s="534"/>
      <c r="D22" s="132"/>
    </row>
    <row r="23" spans="1:4">
      <c r="A23" s="534">
        <f>+[1]EA!A55</f>
        <v>4213</v>
      </c>
      <c r="B23" s="534" t="str">
        <f>+[1]EA!B55</f>
        <v>Convenios</v>
      </c>
      <c r="C23" s="534">
        <f>+[2]EA!C55</f>
        <v>2429595.0299999998</v>
      </c>
      <c r="D23" s="132"/>
    </row>
    <row r="24" spans="1:4">
      <c r="A24" s="534">
        <f>+[1]EA!A59</f>
        <v>4223</v>
      </c>
      <c r="B24" s="534" t="str">
        <f>+[1]EA!B59</f>
        <v>Subsidios y subvenciones</v>
      </c>
      <c r="C24" s="534">
        <f>+[2]EA!C59</f>
        <v>6589371.8799999999</v>
      </c>
      <c r="D24" s="132"/>
    </row>
    <row r="25" spans="1:4">
      <c r="A25" s="534"/>
      <c r="B25" s="534"/>
      <c r="C25" s="534"/>
      <c r="D25" s="132"/>
    </row>
    <row r="26" spans="1:4">
      <c r="A26" s="534"/>
      <c r="B26" s="534"/>
      <c r="C26" s="535"/>
      <c r="D26" s="132"/>
    </row>
    <row r="27" spans="1:4">
      <c r="A27" s="152"/>
      <c r="B27" s="152" t="s">
        <v>276</v>
      </c>
      <c r="C27" s="144">
        <f>SUM(C22:C25)</f>
        <v>9018966.9100000001</v>
      </c>
      <c r="D27" s="140"/>
    </row>
    <row r="28" spans="1:4">
      <c r="A28" s="154"/>
      <c r="B28" s="154"/>
      <c r="C28" s="118"/>
      <c r="D28" s="118"/>
    </row>
    <row r="29" spans="1:4">
      <c r="A29" s="154"/>
      <c r="B29" s="154"/>
      <c r="C29" s="118"/>
      <c r="D29" s="118"/>
    </row>
    <row r="30" spans="1:4">
      <c r="A30" s="154"/>
      <c r="B30" s="154"/>
      <c r="C30" s="118"/>
      <c r="D30" s="118"/>
    </row>
    <row r="31" spans="1:4">
      <c r="A31" s="154"/>
      <c r="B31" s="154"/>
      <c r="C31" s="118"/>
      <c r="D31" s="118"/>
    </row>
    <row r="32" spans="1:4">
      <c r="A32" s="154"/>
      <c r="B32" s="154"/>
      <c r="C32" s="118"/>
      <c r="D32" s="118"/>
    </row>
    <row r="33" spans="1:4">
      <c r="A33" s="154"/>
      <c r="B33" s="154"/>
      <c r="C33" s="118"/>
      <c r="D33" s="118"/>
    </row>
    <row r="34" spans="1:4">
      <c r="A34" s="154"/>
      <c r="B34" s="154"/>
      <c r="C34" s="118"/>
      <c r="D34" s="118"/>
    </row>
    <row r="35" spans="1:4">
      <c r="A35" s="154"/>
      <c r="B35" s="154"/>
      <c r="C35" s="118"/>
      <c r="D35" s="118"/>
    </row>
    <row r="36" spans="1:4">
      <c r="A36" s="154"/>
      <c r="B36" s="154"/>
      <c r="C36" s="118"/>
      <c r="D36" s="118"/>
    </row>
    <row r="37" spans="1:4">
      <c r="A37" s="154"/>
      <c r="B37" s="154"/>
      <c r="C37" s="118"/>
      <c r="D37" s="118"/>
    </row>
    <row r="38" spans="1:4">
      <c r="A38" s="154"/>
      <c r="B38" s="154"/>
      <c r="C38" s="118"/>
      <c r="D38" s="118"/>
    </row>
    <row r="39" spans="1:4">
      <c r="A39" s="154"/>
      <c r="B39" s="154"/>
      <c r="C39" s="118"/>
      <c r="D39" s="118"/>
    </row>
    <row r="40" spans="1:4">
      <c r="A40" s="154"/>
      <c r="B40" s="154"/>
      <c r="C40" s="118"/>
      <c r="D40" s="118"/>
    </row>
    <row r="41" spans="1:4">
      <c r="A41" s="154"/>
      <c r="B41" s="154"/>
      <c r="C41" s="118"/>
      <c r="D41" s="118"/>
    </row>
    <row r="42" spans="1:4">
      <c r="A42" s="154"/>
      <c r="B42" s="154"/>
      <c r="C42" s="118"/>
      <c r="D42" s="118"/>
    </row>
    <row r="43" spans="1:4">
      <c r="A43" s="154"/>
      <c r="B43" s="154"/>
      <c r="C43" s="118"/>
      <c r="D43" s="118"/>
    </row>
    <row r="44" spans="1:4">
      <c r="A44" s="154"/>
      <c r="B44" s="154"/>
      <c r="C44" s="118"/>
      <c r="D44" s="118"/>
    </row>
  </sheetData>
  <dataValidations count="4">
    <dataValidation allowBlank="1" showInputMessage="1" showErrorMessage="1" prompt="Saldo final de la Información Financiera Trimestral que se presenta (trimestral: 1er, 2do, 3ro. o 4to.)." sqref="C21 C7"/>
    <dataValidation allowBlank="1" showInputMessage="1" showErrorMessage="1" prompt="Corresponde al número de la cuenta de acuerdo al Plan de Cuentas emitido por el CONAC (DOF 23/12/2015)." sqref="A21 A7"/>
    <dataValidation allowBlank="1" showInputMessage="1" showErrorMessage="1" prompt="Corresponde al nombre o descripción de la cuenta de acuerdo al Plan de Cuentas emitido por el CONAC." sqref="B21 B7"/>
    <dataValidation allowBlank="1" showInputMessage="1" showErrorMessage="1" prompt="Características cualitativas significativas que les impacten financieramente." sqref="D21 D7"/>
  </dataValidations>
  <pageMargins left="0.70866141732283472" right="0.70866141732283472" top="0.98425196850393704" bottom="0.98425196850393704" header="0.31496062992125984" footer="0.31496062992125984"/>
  <pageSetup scale="78"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SheetLayoutView="100" workbookViewId="0">
      <selection activeCell="B32" sqref="B32"/>
    </sheetView>
  </sheetViews>
  <sheetFormatPr baseColWidth="10" defaultColWidth="11.42578125" defaultRowHeight="11.25"/>
  <cols>
    <col min="1" max="1" width="20.7109375" style="274" customWidth="1"/>
    <col min="2" max="2" width="50.7109375" style="274" customWidth="1"/>
    <col min="3" max="3" width="17.7109375" style="9" customWidth="1"/>
    <col min="4" max="5" width="17.7109375" style="274"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41"/>
      <c r="B4" s="41"/>
      <c r="C4" s="72"/>
      <c r="D4" s="41"/>
      <c r="E4" s="41"/>
    </row>
    <row r="5" spans="1:5" ht="11.25" customHeight="1">
      <c r="A5" s="61" t="s">
        <v>138</v>
      </c>
      <c r="B5" s="61"/>
      <c r="C5" s="72"/>
      <c r="E5" s="366" t="s">
        <v>283</v>
      </c>
    </row>
    <row r="6" spans="1:5">
      <c r="A6" s="75"/>
      <c r="B6" s="75"/>
      <c r="C6" s="76"/>
      <c r="D6" s="75"/>
      <c r="E6" s="92"/>
    </row>
    <row r="7" spans="1:5" ht="15" customHeight="1">
      <c r="A7" s="15" t="s">
        <v>46</v>
      </c>
      <c r="B7" s="16" t="s">
        <v>47</v>
      </c>
      <c r="C7" s="17" t="s">
        <v>48</v>
      </c>
      <c r="D7" s="23" t="s">
        <v>89</v>
      </c>
      <c r="E7" s="17" t="s">
        <v>59</v>
      </c>
    </row>
    <row r="8" spans="1:5">
      <c r="A8" s="93"/>
      <c r="B8" s="93"/>
      <c r="C8" s="94"/>
      <c r="D8" s="48"/>
      <c r="E8" s="48"/>
    </row>
    <row r="9" spans="1:5">
      <c r="A9" s="534">
        <f>+[1]EA!A84</f>
        <v>4399</v>
      </c>
      <c r="B9" s="534" t="str">
        <f>+[1]EA!B84</f>
        <v>Otros ingresos y beneficios varios</v>
      </c>
      <c r="C9" s="534">
        <f>+[2]EA!C84</f>
        <v>43122.14</v>
      </c>
      <c r="D9" s="132" t="s">
        <v>5003</v>
      </c>
      <c r="E9" s="48"/>
    </row>
    <row r="10" spans="1:5">
      <c r="A10" s="93"/>
      <c r="B10" s="93"/>
      <c r="C10" s="94"/>
      <c r="D10" s="48"/>
      <c r="E10" s="48"/>
    </row>
    <row r="11" spans="1:5">
      <c r="A11" s="93"/>
      <c r="B11" s="93"/>
      <c r="C11" s="94"/>
      <c r="D11" s="48"/>
      <c r="E11" s="48"/>
    </row>
    <row r="12" spans="1:5">
      <c r="A12" s="93"/>
      <c r="B12" s="93"/>
      <c r="C12" s="94"/>
      <c r="D12" s="48"/>
      <c r="E12" s="48"/>
    </row>
    <row r="13" spans="1:5">
      <c r="A13" s="93"/>
      <c r="B13" s="93"/>
      <c r="C13" s="94"/>
      <c r="D13" s="48"/>
      <c r="E13" s="48"/>
    </row>
    <row r="14" spans="1:5">
      <c r="A14" s="29"/>
      <c r="B14" s="152" t="s">
        <v>277</v>
      </c>
      <c r="C14" s="30">
        <f>SUM(C8:C13)</f>
        <v>43122.14</v>
      </c>
      <c r="D14" s="77"/>
      <c r="E14" s="77"/>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72"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zoomScaleSheetLayoutView="100" workbookViewId="0">
      <selection activeCell="B32" sqref="B32"/>
    </sheetView>
  </sheetViews>
  <sheetFormatPr baseColWidth="10" defaultColWidth="11.42578125" defaultRowHeight="11.25"/>
  <cols>
    <col min="1" max="1" width="20.7109375" style="154" customWidth="1"/>
    <col min="2" max="2" width="50.7109375" style="154" customWidth="1"/>
    <col min="3" max="3" width="19" style="118" customWidth="1"/>
    <col min="4" max="4" width="17.7109375" style="194" customWidth="1"/>
    <col min="5" max="5" width="17.7109375" style="195" customWidth="1"/>
    <col min="6" max="8" width="11.42578125" style="154"/>
    <col min="9" max="16384" width="11.42578125" style="274"/>
  </cols>
  <sheetData>
    <row r="1" spans="1:8" s="41" customFormat="1" ht="11.25" customHeight="1">
      <c r="A1" s="71" t="s">
        <v>43</v>
      </c>
      <c r="B1" s="71"/>
      <c r="C1" s="72"/>
      <c r="D1" s="95"/>
      <c r="E1" s="7"/>
    </row>
    <row r="2" spans="1:8" s="41" customFormat="1" ht="11.25" customHeight="1">
      <c r="A2" s="71" t="s">
        <v>0</v>
      </c>
      <c r="B2" s="71"/>
      <c r="C2" s="72"/>
      <c r="D2" s="95"/>
      <c r="E2" s="96"/>
    </row>
    <row r="3" spans="1:8" s="41" customFormat="1" ht="10.5" customHeight="1">
      <c r="C3" s="72"/>
      <c r="D3" s="95"/>
      <c r="E3" s="96"/>
    </row>
    <row r="4" spans="1:8" s="41" customFormat="1" ht="10.5" customHeight="1">
      <c r="C4" s="72"/>
      <c r="D4" s="95"/>
      <c r="E4" s="96"/>
    </row>
    <row r="5" spans="1:8" s="41" customFormat="1" ht="11.25" customHeight="1">
      <c r="A5" s="10" t="s">
        <v>208</v>
      </c>
      <c r="B5" s="10"/>
      <c r="C5" s="72"/>
      <c r="D5" s="97"/>
      <c r="E5" s="98" t="s">
        <v>282</v>
      </c>
    </row>
    <row r="6" spans="1:8" ht="11.25" customHeight="1">
      <c r="A6" s="13"/>
      <c r="B6" s="13"/>
      <c r="C6" s="4"/>
      <c r="D6" s="99"/>
      <c r="E6" s="3"/>
      <c r="F6" s="274"/>
      <c r="G6" s="274"/>
      <c r="H6" s="274"/>
    </row>
    <row r="7" spans="1:8" ht="15" customHeight="1">
      <c r="A7" s="15" t="s">
        <v>46</v>
      </c>
      <c r="B7" s="16" t="s">
        <v>47</v>
      </c>
      <c r="C7" s="17" t="s">
        <v>48</v>
      </c>
      <c r="D7" s="206" t="s">
        <v>114</v>
      </c>
      <c r="E7" s="100" t="s">
        <v>115</v>
      </c>
      <c r="F7" s="274"/>
      <c r="G7" s="274"/>
      <c r="H7" s="274"/>
    </row>
    <row r="8" spans="1:8">
      <c r="A8" s="536" t="s">
        <v>5004</v>
      </c>
      <c r="B8" s="536" t="s">
        <v>5005</v>
      </c>
      <c r="C8" s="537">
        <v>2844064.7</v>
      </c>
      <c r="D8" s="538">
        <f>+C8/C$56</f>
        <v>0.33978346512924279</v>
      </c>
      <c r="E8" s="539" t="s">
        <v>5006</v>
      </c>
    </row>
    <row r="9" spans="1:8" ht="12" customHeight="1">
      <c r="A9" s="536" t="s">
        <v>5007</v>
      </c>
      <c r="B9" s="536" t="s">
        <v>5008</v>
      </c>
      <c r="C9" s="540">
        <v>1869242.87</v>
      </c>
      <c r="D9" s="541">
        <f>+C9/C$56</f>
        <v>0.22332045383381424</v>
      </c>
      <c r="E9" s="542" t="s">
        <v>5009</v>
      </c>
    </row>
    <row r="10" spans="1:8">
      <c r="A10" s="536" t="s">
        <v>5010</v>
      </c>
      <c r="B10" s="536" t="s">
        <v>5011</v>
      </c>
      <c r="C10" s="540">
        <v>5931.25</v>
      </c>
      <c r="D10" s="541">
        <f>+C10/C$56</f>
        <v>7.0861280952849671E-4</v>
      </c>
      <c r="E10" s="542"/>
    </row>
    <row r="11" spans="1:8">
      <c r="A11" s="536" t="s">
        <v>5012</v>
      </c>
      <c r="B11" s="536" t="s">
        <v>5013</v>
      </c>
      <c r="C11" s="540">
        <v>85346.58</v>
      </c>
      <c r="D11" s="541">
        <f t="shared" ref="D11:D54" si="0">+C11/C$56</f>
        <v>1.0196447601677322E-2</v>
      </c>
      <c r="E11" s="542"/>
    </row>
    <row r="12" spans="1:8">
      <c r="A12" s="536" t="s">
        <v>5014</v>
      </c>
      <c r="B12" s="536" t="s">
        <v>5015</v>
      </c>
      <c r="C12" s="540">
        <v>401196.41</v>
      </c>
      <c r="D12" s="541">
        <f t="shared" si="0"/>
        <v>4.793136611386245E-2</v>
      </c>
      <c r="E12" s="542"/>
    </row>
    <row r="13" spans="1:8">
      <c r="A13" s="536" t="s">
        <v>5016</v>
      </c>
      <c r="B13" s="536" t="s">
        <v>5017</v>
      </c>
      <c r="C13" s="540">
        <v>278956.53000000003</v>
      </c>
      <c r="D13" s="541">
        <f t="shared" si="0"/>
        <v>3.3327236326174146E-2</v>
      </c>
      <c r="E13" s="542"/>
    </row>
    <row r="14" spans="1:8">
      <c r="A14" s="536" t="s">
        <v>5018</v>
      </c>
      <c r="B14" s="536" t="s">
        <v>5019</v>
      </c>
      <c r="C14" s="540">
        <v>348302.61</v>
      </c>
      <c r="D14" s="541">
        <f t="shared" si="0"/>
        <v>4.1612087003280639E-2</v>
      </c>
      <c r="E14" s="542"/>
    </row>
    <row r="15" spans="1:8">
      <c r="A15" s="536" t="s">
        <v>5020</v>
      </c>
      <c r="B15" s="536" t="s">
        <v>5021</v>
      </c>
      <c r="C15" s="540">
        <v>79232.039999999994</v>
      </c>
      <c r="D15" s="541">
        <f t="shared" si="0"/>
        <v>9.4659369389376996E-3</v>
      </c>
      <c r="E15" s="542"/>
    </row>
    <row r="16" spans="1:8">
      <c r="A16" s="536" t="s">
        <v>5022</v>
      </c>
      <c r="B16" s="536" t="s">
        <v>5023</v>
      </c>
      <c r="C16" s="540">
        <v>225463.54</v>
      </c>
      <c r="D16" s="541">
        <f t="shared" si="0"/>
        <v>2.6936371342573758E-2</v>
      </c>
      <c r="E16" s="542"/>
    </row>
    <row r="17" spans="1:5">
      <c r="A17" s="536" t="s">
        <v>5024</v>
      </c>
      <c r="B17" s="536" t="s">
        <v>5025</v>
      </c>
      <c r="C17" s="540">
        <v>26953.55</v>
      </c>
      <c r="D17" s="541">
        <f t="shared" si="0"/>
        <v>3.2201695750924027E-3</v>
      </c>
      <c r="E17" s="542"/>
    </row>
    <row r="18" spans="1:5">
      <c r="A18" s="536" t="s">
        <v>5026</v>
      </c>
      <c r="B18" s="536" t="s">
        <v>5027</v>
      </c>
      <c r="C18" s="540">
        <v>39482.879999999997</v>
      </c>
      <c r="D18" s="541">
        <f t="shared" si="0"/>
        <v>4.7170620906346033E-3</v>
      </c>
      <c r="E18" s="542"/>
    </row>
    <row r="19" spans="1:5">
      <c r="A19" s="536" t="s">
        <v>5028</v>
      </c>
      <c r="B19" s="536" t="s">
        <v>5029</v>
      </c>
      <c r="C19" s="540">
        <v>259132.21</v>
      </c>
      <c r="D19" s="541">
        <f t="shared" si="0"/>
        <v>3.0958803518217646E-2</v>
      </c>
      <c r="E19" s="542"/>
    </row>
    <row r="20" spans="1:5">
      <c r="A20" s="536" t="s">
        <v>5030</v>
      </c>
      <c r="B20" s="536" t="s">
        <v>5031</v>
      </c>
      <c r="C20" s="540">
        <v>282359.74</v>
      </c>
      <c r="D20" s="541">
        <f t="shared" si="0"/>
        <v>3.3733821480992347E-2</v>
      </c>
      <c r="E20" s="542"/>
    </row>
    <row r="21" spans="1:5">
      <c r="A21" s="536" t="s">
        <v>5032</v>
      </c>
      <c r="B21" s="536" t="s">
        <v>5033</v>
      </c>
      <c r="C21" s="540">
        <v>81282.48</v>
      </c>
      <c r="D21" s="541">
        <f t="shared" si="0"/>
        <v>9.7109052085553368E-3</v>
      </c>
      <c r="E21" s="542"/>
    </row>
    <row r="22" spans="1:5">
      <c r="A22" s="536" t="s">
        <v>5034</v>
      </c>
      <c r="B22" s="536" t="s">
        <v>5035</v>
      </c>
      <c r="C22" s="540">
        <v>66874</v>
      </c>
      <c r="D22" s="541">
        <f t="shared" si="0"/>
        <v>7.9895086237148482E-3</v>
      </c>
      <c r="E22" s="542"/>
    </row>
    <row r="23" spans="1:5">
      <c r="A23" s="536" t="s">
        <v>5036</v>
      </c>
      <c r="B23" s="536" t="s">
        <v>5037</v>
      </c>
      <c r="C23" s="540">
        <v>34810.68</v>
      </c>
      <c r="D23" s="541">
        <f t="shared" si="0"/>
        <v>4.1588693372219092E-3</v>
      </c>
      <c r="E23" s="542"/>
    </row>
    <row r="24" spans="1:5">
      <c r="A24" s="536" t="s">
        <v>5038</v>
      </c>
      <c r="B24" s="536" t="s">
        <v>5039</v>
      </c>
      <c r="C24" s="540">
        <v>21830.01</v>
      </c>
      <c r="D24" s="541">
        <f t="shared" si="0"/>
        <v>2.6080547469985549E-3</v>
      </c>
      <c r="E24" s="542"/>
    </row>
    <row r="25" spans="1:5">
      <c r="A25" s="536" t="s">
        <v>5040</v>
      </c>
      <c r="B25" s="536" t="s">
        <v>5041</v>
      </c>
      <c r="C25" s="540">
        <v>30471.34</v>
      </c>
      <c r="D25" s="541">
        <f t="shared" si="0"/>
        <v>3.6404437256055745E-3</v>
      </c>
      <c r="E25" s="542"/>
    </row>
    <row r="26" spans="1:5">
      <c r="A26" s="536" t="s">
        <v>5042</v>
      </c>
      <c r="B26" s="536" t="s">
        <v>5043</v>
      </c>
      <c r="C26" s="540">
        <v>1383</v>
      </c>
      <c r="D26" s="541">
        <f t="shared" si="0"/>
        <v>1.6522849577709774E-4</v>
      </c>
      <c r="E26" s="542"/>
    </row>
    <row r="27" spans="1:5">
      <c r="A27" s="536" t="s">
        <v>5044</v>
      </c>
      <c r="B27" s="536" t="s">
        <v>5045</v>
      </c>
      <c r="C27" s="540">
        <v>32900</v>
      </c>
      <c r="D27" s="541">
        <f t="shared" si="0"/>
        <v>3.9305983449504818E-3</v>
      </c>
      <c r="E27" s="542"/>
    </row>
    <row r="28" spans="1:5">
      <c r="A28" s="536" t="s">
        <v>5046</v>
      </c>
      <c r="B28" s="536" t="s">
        <v>5047</v>
      </c>
      <c r="C28" s="540">
        <v>18000</v>
      </c>
      <c r="D28" s="541">
        <f t="shared" si="0"/>
        <v>2.1504793376628775E-3</v>
      </c>
      <c r="E28" s="542"/>
    </row>
    <row r="29" spans="1:5">
      <c r="A29" s="536" t="s">
        <v>5048</v>
      </c>
      <c r="B29" s="536" t="s">
        <v>5049</v>
      </c>
      <c r="C29" s="540">
        <v>46056</v>
      </c>
      <c r="D29" s="541">
        <f t="shared" si="0"/>
        <v>5.5023597986334155E-3</v>
      </c>
      <c r="E29" s="542"/>
    </row>
    <row r="30" spans="1:5">
      <c r="A30" s="536" t="s">
        <v>5050</v>
      </c>
      <c r="B30" s="536" t="s">
        <v>5051</v>
      </c>
      <c r="C30" s="540">
        <v>24060</v>
      </c>
      <c r="D30" s="541">
        <f t="shared" si="0"/>
        <v>2.8744740480093796E-3</v>
      </c>
      <c r="E30" s="542"/>
    </row>
    <row r="31" spans="1:5">
      <c r="A31" s="536" t="s">
        <v>5052</v>
      </c>
      <c r="B31" s="536" t="s">
        <v>5053</v>
      </c>
      <c r="C31" s="540">
        <v>4511.41</v>
      </c>
      <c r="D31" s="541">
        <f t="shared" si="0"/>
        <v>5.3898299937364896E-4</v>
      </c>
      <c r="E31" s="542"/>
    </row>
    <row r="32" spans="1:5">
      <c r="A32" s="536" t="s">
        <v>5054</v>
      </c>
      <c r="B32" s="536" t="s">
        <v>5055</v>
      </c>
      <c r="C32" s="540">
        <v>8000</v>
      </c>
      <c r="D32" s="541">
        <f t="shared" si="0"/>
        <v>9.5576859451683438E-4</v>
      </c>
      <c r="E32" s="542"/>
    </row>
    <row r="33" spans="1:5">
      <c r="A33" s="536" t="s">
        <v>5056</v>
      </c>
      <c r="B33" s="536" t="s">
        <v>5057</v>
      </c>
      <c r="C33" s="540">
        <v>44660</v>
      </c>
      <c r="D33" s="541">
        <f t="shared" si="0"/>
        <v>5.3355781788902278E-3</v>
      </c>
      <c r="E33" s="542"/>
    </row>
    <row r="34" spans="1:5">
      <c r="A34" s="536" t="s">
        <v>5058</v>
      </c>
      <c r="B34" s="536" t="s">
        <v>5059</v>
      </c>
      <c r="C34" s="540">
        <v>84360</v>
      </c>
      <c r="D34" s="541">
        <f t="shared" si="0"/>
        <v>1.0078579829180019E-2</v>
      </c>
      <c r="E34" s="542"/>
    </row>
    <row r="35" spans="1:5">
      <c r="A35" s="536" t="s">
        <v>5060</v>
      </c>
      <c r="B35" s="536" t="s">
        <v>5061</v>
      </c>
      <c r="C35" s="540">
        <v>2900</v>
      </c>
      <c r="D35" s="541">
        <f t="shared" si="0"/>
        <v>3.4646611551235248E-4</v>
      </c>
      <c r="E35" s="542"/>
    </row>
    <row r="36" spans="1:5">
      <c r="A36" s="536" t="s">
        <v>5062</v>
      </c>
      <c r="B36" s="536" t="s">
        <v>5063</v>
      </c>
      <c r="C36" s="540">
        <v>2374.5100000000002</v>
      </c>
      <c r="D36" s="541">
        <f t="shared" si="0"/>
        <v>2.8368526067077109E-4</v>
      </c>
      <c r="E36" s="542"/>
    </row>
    <row r="37" spans="1:5">
      <c r="A37" s="536" t="s">
        <v>5064</v>
      </c>
      <c r="B37" s="536" t="s">
        <v>5065</v>
      </c>
      <c r="C37" s="540">
        <v>252587.68</v>
      </c>
      <c r="D37" s="541">
        <f t="shared" si="0"/>
        <v>3.0176921488233487E-2</v>
      </c>
      <c r="E37" s="542"/>
    </row>
    <row r="38" spans="1:5">
      <c r="A38" s="536" t="s">
        <v>5066</v>
      </c>
      <c r="B38" s="536" t="s">
        <v>5067</v>
      </c>
      <c r="C38" s="540">
        <v>1795.04</v>
      </c>
      <c r="D38" s="541">
        <f t="shared" si="0"/>
        <v>2.144553572376873E-4</v>
      </c>
      <c r="E38" s="542"/>
    </row>
    <row r="39" spans="1:5">
      <c r="A39" s="536" t="s">
        <v>5068</v>
      </c>
      <c r="B39" s="536" t="s">
        <v>5069</v>
      </c>
      <c r="C39" s="540">
        <v>20157.84</v>
      </c>
      <c r="D39" s="541">
        <f t="shared" si="0"/>
        <v>2.4082788006619029E-3</v>
      </c>
      <c r="E39" s="542"/>
    </row>
    <row r="40" spans="1:5">
      <c r="A40" s="536" t="s">
        <v>5070</v>
      </c>
      <c r="B40" s="536" t="s">
        <v>5071</v>
      </c>
      <c r="C40" s="540">
        <v>1254.8800000000001</v>
      </c>
      <c r="D40" s="541">
        <f t="shared" si="0"/>
        <v>1.4992186173591065E-4</v>
      </c>
      <c r="E40" s="542"/>
    </row>
    <row r="41" spans="1:5">
      <c r="A41" s="536" t="s">
        <v>5072</v>
      </c>
      <c r="B41" s="536" t="s">
        <v>5073</v>
      </c>
      <c r="C41" s="540">
        <v>20624.8</v>
      </c>
      <c r="D41" s="541">
        <f t="shared" si="0"/>
        <v>2.4640670135238508E-3</v>
      </c>
      <c r="E41" s="542"/>
    </row>
    <row r="42" spans="1:5">
      <c r="A42" s="536" t="s">
        <v>5074</v>
      </c>
      <c r="B42" s="536" t="s">
        <v>5075</v>
      </c>
      <c r="C42" s="540">
        <v>2518.8000000000002</v>
      </c>
      <c r="D42" s="541">
        <f t="shared" si="0"/>
        <v>3.0092374198362534E-4</v>
      </c>
      <c r="E42" s="542"/>
    </row>
    <row r="43" spans="1:5">
      <c r="A43" s="536" t="s">
        <v>5076</v>
      </c>
      <c r="B43" s="536" t="s">
        <v>5077</v>
      </c>
      <c r="C43" s="540">
        <v>1251.78</v>
      </c>
      <c r="D43" s="541">
        <f t="shared" si="0"/>
        <v>1.4955150140553536E-4</v>
      </c>
      <c r="E43" s="542"/>
    </row>
    <row r="44" spans="1:5">
      <c r="A44" s="536" t="s">
        <v>5078</v>
      </c>
      <c r="B44" s="536" t="s">
        <v>5079</v>
      </c>
      <c r="C44" s="540">
        <v>328513.43</v>
      </c>
      <c r="D44" s="541">
        <f t="shared" si="0"/>
        <v>3.9247852408875558E-2</v>
      </c>
      <c r="E44" s="542"/>
    </row>
    <row r="45" spans="1:5">
      <c r="A45" s="536" t="s">
        <v>5080</v>
      </c>
      <c r="B45" s="536" t="s">
        <v>5081</v>
      </c>
      <c r="C45" s="540">
        <v>228945.78</v>
      </c>
      <c r="D45" s="541">
        <f t="shared" si="0"/>
        <v>2.7352398296395047E-2</v>
      </c>
      <c r="E45" s="542"/>
    </row>
    <row r="46" spans="1:5">
      <c r="A46" s="536" t="s">
        <v>5082</v>
      </c>
      <c r="B46" s="536" t="s">
        <v>5083</v>
      </c>
      <c r="C46" s="540">
        <v>19430</v>
      </c>
      <c r="D46" s="541">
        <f t="shared" si="0"/>
        <v>2.3213229739327615E-3</v>
      </c>
      <c r="E46" s="542"/>
    </row>
    <row r="47" spans="1:5">
      <c r="A47" s="536" t="s">
        <v>5084</v>
      </c>
      <c r="B47" s="536" t="s">
        <v>5085</v>
      </c>
      <c r="C47" s="540">
        <v>27500</v>
      </c>
      <c r="D47" s="541">
        <f t="shared" si="0"/>
        <v>3.2854545436516182E-3</v>
      </c>
      <c r="E47" s="542"/>
    </row>
    <row r="48" spans="1:5">
      <c r="A48" s="536" t="s">
        <v>5086</v>
      </c>
      <c r="B48" s="536" t="s">
        <v>5087</v>
      </c>
      <c r="C48" s="540">
        <v>2061</v>
      </c>
      <c r="D48" s="541">
        <f t="shared" si="0"/>
        <v>2.4622988416239948E-4</v>
      </c>
      <c r="E48" s="542"/>
    </row>
    <row r="49" spans="1:5">
      <c r="A49" s="536" t="s">
        <v>5088</v>
      </c>
      <c r="B49" s="536" t="s">
        <v>5089</v>
      </c>
      <c r="C49" s="540">
        <v>3406</v>
      </c>
      <c r="D49" s="541">
        <f t="shared" si="0"/>
        <v>4.0691847911554225E-4</v>
      </c>
      <c r="E49" s="542"/>
    </row>
    <row r="50" spans="1:5">
      <c r="A50" s="536" t="s">
        <v>5090</v>
      </c>
      <c r="B50" s="536" t="s">
        <v>5091</v>
      </c>
      <c r="C50" s="540">
        <v>7865</v>
      </c>
      <c r="D50" s="541">
        <f t="shared" si="0"/>
        <v>9.3963999948436282E-4</v>
      </c>
      <c r="E50" s="542"/>
    </row>
    <row r="51" spans="1:5">
      <c r="A51" s="536" t="s">
        <v>5092</v>
      </c>
      <c r="B51" s="536" t="s">
        <v>5093</v>
      </c>
      <c r="C51" s="540">
        <v>95371.839999999997</v>
      </c>
      <c r="D51" s="541">
        <f t="shared" si="0"/>
        <v>1.139417618416055E-2</v>
      </c>
      <c r="E51" s="542"/>
    </row>
    <row r="52" spans="1:5">
      <c r="A52" s="536" t="s">
        <v>5094</v>
      </c>
      <c r="B52" s="536" t="s">
        <v>5095</v>
      </c>
      <c r="C52" s="540">
        <v>19871.400000000001</v>
      </c>
      <c r="D52" s="541">
        <f t="shared" si="0"/>
        <v>2.3740575061352281E-3</v>
      </c>
      <c r="E52" s="542"/>
    </row>
    <row r="53" spans="1:5">
      <c r="A53" s="536" t="s">
        <v>5096</v>
      </c>
      <c r="B53" s="536" t="s">
        <v>5097</v>
      </c>
      <c r="C53" s="540">
        <v>17930.939999999999</v>
      </c>
      <c r="D53" s="541">
        <f t="shared" si="0"/>
        <v>2.1422286652707108E-3</v>
      </c>
      <c r="E53" s="542"/>
    </row>
    <row r="54" spans="1:5">
      <c r="A54" s="536" t="s">
        <v>5098</v>
      </c>
      <c r="B54" s="536" t="s">
        <v>5099</v>
      </c>
      <c r="C54" s="540">
        <v>69002.350000000006</v>
      </c>
      <c r="D54" s="541">
        <f t="shared" si="0"/>
        <v>8.2437848847323365E-3</v>
      </c>
      <c r="E54" s="542"/>
    </row>
    <row r="55" spans="1:5">
      <c r="A55" s="543"/>
      <c r="B55" s="543"/>
      <c r="C55" s="544"/>
      <c r="D55" s="542"/>
      <c r="E55" s="542"/>
    </row>
    <row r="56" spans="1:5">
      <c r="A56" s="152"/>
      <c r="B56" s="152" t="s">
        <v>388</v>
      </c>
      <c r="C56" s="166">
        <f>SUM(C8:C54)</f>
        <v>8370226.9000000004</v>
      </c>
      <c r="D56" s="347">
        <f>SUM(D8:D54)</f>
        <v>0.99999999999999978</v>
      </c>
      <c r="E56" s="180"/>
    </row>
    <row r="57" spans="1:5">
      <c r="A57" s="198"/>
      <c r="B57" s="198"/>
      <c r="C57" s="199"/>
      <c r="D57" s="200"/>
      <c r="E57" s="20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2"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SheetLayoutView="100" workbookViewId="0">
      <selection activeCell="C32" sqref="C32"/>
    </sheetView>
  </sheetViews>
  <sheetFormatPr baseColWidth="10" defaultColWidth="11.42578125" defaultRowHeight="11.25"/>
  <cols>
    <col min="1" max="1" width="20.7109375" style="274" customWidth="1"/>
    <col min="2" max="2" width="50.7109375" style="274" customWidth="1"/>
    <col min="3" max="5" width="17.7109375" style="9" customWidth="1"/>
    <col min="6" max="7" width="17.7109375" style="274" customWidth="1"/>
    <col min="8" max="16384" width="11.42578125" style="274"/>
  </cols>
  <sheetData>
    <row r="1" spans="1:7" s="41" customFormat="1" ht="11.25" customHeight="1">
      <c r="A1" s="71" t="s">
        <v>43</v>
      </c>
      <c r="B1" s="71"/>
      <c r="C1" s="42"/>
      <c r="D1" s="42"/>
      <c r="E1" s="42"/>
      <c r="F1" s="101"/>
      <c r="G1" s="7"/>
    </row>
    <row r="2" spans="1:7" s="41" customFormat="1" ht="11.25" customHeight="1">
      <c r="A2" s="71" t="s">
        <v>0</v>
      </c>
      <c r="B2" s="71"/>
      <c r="C2" s="42"/>
      <c r="D2" s="42"/>
      <c r="E2" s="42"/>
    </row>
    <row r="3" spans="1:7" s="41" customFormat="1">
      <c r="C3" s="42"/>
      <c r="D3" s="42"/>
      <c r="E3" s="42"/>
    </row>
    <row r="4" spans="1:7" s="41" customFormat="1">
      <c r="C4" s="42"/>
      <c r="D4" s="42"/>
      <c r="E4" s="42"/>
    </row>
    <row r="5" spans="1:7" s="41" customFormat="1" ht="11.25" customHeight="1">
      <c r="A5" s="10" t="s">
        <v>139</v>
      </c>
      <c r="B5" s="10"/>
      <c r="C5" s="42"/>
      <c r="D5" s="42"/>
      <c r="E5" s="42"/>
      <c r="G5" s="366"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c r="A8" s="150"/>
      <c r="B8" s="150"/>
      <c r="C8" s="165"/>
      <c r="D8" s="165"/>
      <c r="E8" s="165"/>
      <c r="F8" s="172"/>
      <c r="G8" s="172"/>
    </row>
    <row r="9" spans="1:7">
      <c r="A9" s="150">
        <v>3110</v>
      </c>
      <c r="B9" s="150" t="s">
        <v>3509</v>
      </c>
      <c r="C9" s="165">
        <v>1246550.98</v>
      </c>
      <c r="D9" s="165">
        <f>+[3]ESF!$C$175</f>
        <v>1246550.98</v>
      </c>
      <c r="E9" s="165">
        <f>+D9-C9</f>
        <v>0</v>
      </c>
      <c r="F9" s="172"/>
      <c r="G9" s="172" t="s">
        <v>5100</v>
      </c>
    </row>
    <row r="10" spans="1:7">
      <c r="A10" s="150">
        <v>3120</v>
      </c>
      <c r="B10" s="150" t="s">
        <v>3511</v>
      </c>
      <c r="C10" s="165">
        <v>22320098.140000001</v>
      </c>
      <c r="D10" s="165">
        <f>+[3]ESF!$C$176</f>
        <v>22320098.140000001</v>
      </c>
      <c r="E10" s="165">
        <f>+D10-C10</f>
        <v>0</v>
      </c>
      <c r="F10" s="172"/>
      <c r="G10" s="172" t="s">
        <v>5100</v>
      </c>
    </row>
    <row r="11" spans="1:7">
      <c r="A11" s="150">
        <v>3130</v>
      </c>
      <c r="B11" s="150" t="s">
        <v>5101</v>
      </c>
      <c r="C11" s="165"/>
      <c r="D11" s="165"/>
      <c r="E11" s="165"/>
      <c r="F11" s="172"/>
      <c r="G11" s="172"/>
    </row>
    <row r="12" spans="1:7">
      <c r="A12" s="150"/>
      <c r="B12" s="150"/>
      <c r="C12" s="165"/>
      <c r="D12" s="165"/>
      <c r="E12" s="165"/>
      <c r="F12" s="172"/>
      <c r="G12" s="172"/>
    </row>
    <row r="13" spans="1:7">
      <c r="A13" s="150"/>
      <c r="B13" s="150"/>
      <c r="C13" s="165"/>
      <c r="D13" s="165"/>
      <c r="E13" s="165"/>
      <c r="F13" s="172"/>
      <c r="G13" s="172"/>
    </row>
    <row r="14" spans="1:7">
      <c r="A14" s="169"/>
      <c r="B14" s="152" t="s">
        <v>278</v>
      </c>
      <c r="C14" s="142">
        <f>SUM(C8:C13)</f>
        <v>23566649.120000001</v>
      </c>
      <c r="D14" s="142">
        <f>SUM(D8:D13)</f>
        <v>23566649.120000001</v>
      </c>
      <c r="E14" s="145">
        <f>SUM(E8:E13)</f>
        <v>0</v>
      </c>
      <c r="F14" s="202"/>
      <c r="G14" s="202"/>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SheetLayoutView="100" workbookViewId="0">
      <selection activeCell="B32" sqref="B32"/>
    </sheetView>
  </sheetViews>
  <sheetFormatPr baseColWidth="10" defaultColWidth="11.42578125"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ht="11.25" customHeight="1">
      <c r="A5" s="10" t="s">
        <v>140</v>
      </c>
      <c r="B5" s="10"/>
      <c r="C5" s="42"/>
      <c r="D5" s="42"/>
      <c r="E5" s="42"/>
      <c r="F5" s="366" t="s">
        <v>118</v>
      </c>
    </row>
    <row r="6" spans="1:6" s="81" customFormat="1">
      <c r="A6" s="44"/>
      <c r="B6" s="44"/>
      <c r="C6" s="78"/>
      <c r="D6" s="80"/>
      <c r="E6" s="80"/>
    </row>
    <row r="7" spans="1:6" ht="15" customHeight="1">
      <c r="A7" s="15" t="s">
        <v>46</v>
      </c>
      <c r="B7" s="16" t="s">
        <v>47</v>
      </c>
      <c r="C7" s="57" t="s">
        <v>75</v>
      </c>
      <c r="D7" s="57" t="s">
        <v>76</v>
      </c>
      <c r="E7" s="102" t="s">
        <v>117</v>
      </c>
      <c r="F7" s="102" t="s">
        <v>89</v>
      </c>
    </row>
    <row r="8" spans="1:6">
      <c r="A8" s="150">
        <v>3200</v>
      </c>
      <c r="B8" s="150" t="s">
        <v>5102</v>
      </c>
      <c r="C8" s="165"/>
      <c r="D8" s="165"/>
      <c r="E8" s="165"/>
      <c r="F8" s="207"/>
    </row>
    <row r="9" spans="1:6">
      <c r="A9" s="150">
        <v>3210</v>
      </c>
      <c r="B9" s="150" t="s">
        <v>5103</v>
      </c>
      <c r="C9" s="165">
        <v>1092292.6599999999</v>
      </c>
      <c r="D9" s="165">
        <f>+[3]ESF!$C$179</f>
        <v>-662794.80000000005</v>
      </c>
      <c r="E9" s="165">
        <f>+D9-C9</f>
        <v>-1755087.46</v>
      </c>
      <c r="F9" s="207" t="s">
        <v>5100</v>
      </c>
    </row>
    <row r="10" spans="1:6">
      <c r="A10" s="150">
        <v>3220</v>
      </c>
      <c r="B10" s="150" t="s">
        <v>5104</v>
      </c>
      <c r="C10" s="165">
        <v>1921746.61</v>
      </c>
      <c r="D10" s="165">
        <f>+[3]ESF!$C$180</f>
        <v>2711184.55</v>
      </c>
      <c r="E10" s="165">
        <f>+D10-C10</f>
        <v>789437.93999999971</v>
      </c>
      <c r="F10" s="207" t="s">
        <v>5100</v>
      </c>
    </row>
    <row r="11" spans="1:6">
      <c r="A11" s="150"/>
      <c r="B11" s="150"/>
      <c r="C11" s="165"/>
      <c r="D11" s="165"/>
      <c r="E11" s="165"/>
      <c r="F11" s="207"/>
    </row>
    <row r="12" spans="1:6">
      <c r="A12" s="150"/>
      <c r="B12" s="150"/>
      <c r="C12" s="165"/>
      <c r="D12" s="165"/>
      <c r="E12" s="165"/>
      <c r="F12" s="207"/>
    </row>
    <row r="13" spans="1:6">
      <c r="A13" s="150"/>
      <c r="B13" s="150"/>
      <c r="C13" s="165"/>
      <c r="D13" s="165"/>
      <c r="E13" s="165"/>
      <c r="F13" s="207"/>
    </row>
    <row r="14" spans="1:6">
      <c r="A14" s="150"/>
      <c r="B14" s="150"/>
      <c r="C14" s="165"/>
      <c r="D14" s="165"/>
      <c r="E14" s="165"/>
      <c r="F14" s="207"/>
    </row>
    <row r="15" spans="1:6">
      <c r="A15" s="150"/>
      <c r="B15" s="150"/>
      <c r="C15" s="165"/>
      <c r="D15" s="165"/>
      <c r="E15" s="165"/>
      <c r="F15" s="207"/>
    </row>
    <row r="16" spans="1:6">
      <c r="A16" s="150"/>
      <c r="B16" s="150"/>
      <c r="C16" s="165"/>
      <c r="D16" s="165"/>
      <c r="E16" s="165"/>
      <c r="F16" s="207"/>
    </row>
    <row r="17" spans="1:6">
      <c r="A17" s="150"/>
      <c r="B17" s="150"/>
      <c r="C17" s="165"/>
      <c r="D17" s="165"/>
      <c r="E17" s="165"/>
      <c r="F17" s="207"/>
    </row>
    <row r="18" spans="1:6">
      <c r="A18" s="150"/>
      <c r="B18" s="150"/>
      <c r="C18" s="165"/>
      <c r="D18" s="165"/>
      <c r="E18" s="165"/>
      <c r="F18" s="207"/>
    </row>
    <row r="19" spans="1:6">
      <c r="A19" s="150"/>
      <c r="B19" s="150"/>
      <c r="C19" s="165"/>
      <c r="D19" s="165"/>
      <c r="E19" s="165"/>
      <c r="F19" s="207"/>
    </row>
    <row r="20" spans="1:6">
      <c r="A20" s="150"/>
      <c r="B20" s="150"/>
      <c r="C20" s="165"/>
      <c r="D20" s="165"/>
      <c r="E20" s="165"/>
      <c r="F20" s="207"/>
    </row>
    <row r="21" spans="1:6">
      <c r="A21" s="150"/>
      <c r="B21" s="150"/>
      <c r="C21" s="165"/>
      <c r="D21" s="165"/>
      <c r="E21" s="165"/>
      <c r="F21" s="207"/>
    </row>
    <row r="22" spans="1:6">
      <c r="A22" s="150"/>
      <c r="B22" s="150"/>
      <c r="C22" s="165"/>
      <c r="D22" s="165"/>
      <c r="E22" s="165"/>
      <c r="F22" s="207"/>
    </row>
    <row r="23" spans="1:6">
      <c r="A23" s="152"/>
      <c r="B23" s="152" t="s">
        <v>279</v>
      </c>
      <c r="C23" s="166">
        <f>SUM(C8:C22)</f>
        <v>3014039.27</v>
      </c>
      <c r="D23" s="166">
        <f>SUM(D8:D22)</f>
        <v>2048389.7499999998</v>
      </c>
      <c r="E23" s="166">
        <f>SUM(E8:E22)</f>
        <v>-965649.52000000025</v>
      </c>
      <c r="F23" s="152"/>
    </row>
  </sheetData>
  <protectedRanges>
    <protectedRange sqref="F23"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zoomScaleSheetLayoutView="100" workbookViewId="0">
      <selection activeCell="B32" sqref="B32"/>
    </sheetView>
  </sheetViews>
  <sheetFormatPr baseColWidth="10" defaultColWidth="11.42578125" defaultRowHeight="11.25"/>
  <cols>
    <col min="1" max="1" width="20.7109375" style="154" customWidth="1"/>
    <col min="2" max="2" width="50.7109375" style="154" customWidth="1"/>
    <col min="3" max="5" width="17.7109375" style="118" customWidth="1"/>
    <col min="6" max="16384" width="11.42578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ht="11.25" customHeight="1">
      <c r="A5" s="65" t="s">
        <v>154</v>
      </c>
      <c r="C5" s="72"/>
      <c r="D5" s="72"/>
      <c r="E5" s="262" t="s">
        <v>119</v>
      </c>
    </row>
    <row r="6" spans="1:5" s="81" customFormat="1">
      <c r="A6" s="28"/>
      <c r="B6" s="28"/>
      <c r="C6" s="103"/>
      <c r="D6" s="104"/>
      <c r="E6" s="104"/>
    </row>
    <row r="7" spans="1:5" ht="15" customHeight="1">
      <c r="A7" s="15" t="s">
        <v>46</v>
      </c>
      <c r="B7" s="16" t="s">
        <v>47</v>
      </c>
      <c r="C7" s="57" t="s">
        <v>75</v>
      </c>
      <c r="D7" s="57" t="s">
        <v>76</v>
      </c>
      <c r="E7" s="57" t="s">
        <v>77</v>
      </c>
    </row>
    <row r="8" spans="1:5">
      <c r="A8" s="172"/>
      <c r="B8" s="172"/>
      <c r="C8" s="165"/>
      <c r="D8" s="165"/>
      <c r="E8" s="165"/>
    </row>
    <row r="9" spans="1:5">
      <c r="A9" s="172"/>
      <c r="B9" s="172"/>
      <c r="C9" s="165"/>
      <c r="D9" s="165"/>
      <c r="E9" s="165"/>
    </row>
    <row r="10" spans="1:5">
      <c r="A10" s="172" t="s">
        <v>5105</v>
      </c>
      <c r="B10" s="172" t="s">
        <v>5106</v>
      </c>
      <c r="C10" s="165">
        <v>3000</v>
      </c>
      <c r="D10" s="165">
        <v>3000</v>
      </c>
      <c r="E10" s="165">
        <f>+D10-C10</f>
        <v>0</v>
      </c>
    </row>
    <row r="11" spans="1:5">
      <c r="A11" s="172" t="s">
        <v>5107</v>
      </c>
      <c r="B11" s="172" t="s">
        <v>5108</v>
      </c>
      <c r="C11" s="165">
        <v>560041.84</v>
      </c>
      <c r="D11" s="165">
        <v>966017.49</v>
      </c>
      <c r="E11" s="165">
        <f t="shared" ref="E11:E13" si="0">+D11-C11</f>
        <v>405975.65</v>
      </c>
    </row>
    <row r="12" spans="1:5">
      <c r="A12" s="172" t="s">
        <v>5109</v>
      </c>
      <c r="B12" s="172" t="s">
        <v>5110</v>
      </c>
      <c r="C12" s="165">
        <v>292302.53999999998</v>
      </c>
      <c r="D12" s="165">
        <v>292302.53999999998</v>
      </c>
      <c r="E12" s="165">
        <f t="shared" si="0"/>
        <v>0</v>
      </c>
    </row>
    <row r="13" spans="1:5">
      <c r="A13" s="172" t="s">
        <v>5111</v>
      </c>
      <c r="B13" s="172" t="s">
        <v>5112</v>
      </c>
      <c r="C13" s="165">
        <v>0</v>
      </c>
      <c r="D13" s="165">
        <v>2598.6</v>
      </c>
      <c r="E13" s="165">
        <f t="shared" si="0"/>
        <v>2598.6</v>
      </c>
    </row>
    <row r="14" spans="1:5">
      <c r="A14" s="151"/>
      <c r="B14" s="151"/>
      <c r="C14" s="203"/>
      <c r="D14" s="203"/>
      <c r="E14" s="203"/>
    </row>
    <row r="15" spans="1:5" s="19" customFormat="1">
      <c r="A15" s="152"/>
      <c r="B15" s="152" t="s">
        <v>389</v>
      </c>
      <c r="C15" s="166">
        <f>SUM(C8:C14)</f>
        <v>855344.37999999989</v>
      </c>
      <c r="D15" s="166">
        <f>SUM(D8:D14)</f>
        <v>1263918.6300000001</v>
      </c>
      <c r="E15" s="166">
        <f>SUM(E8:E14)</f>
        <v>408574.25</v>
      </c>
    </row>
    <row r="16" spans="1:5" s="19" customFormat="1">
      <c r="A16" s="198"/>
      <c r="B16" s="198"/>
      <c r="C16" s="204"/>
      <c r="D16" s="204"/>
      <c r="E16" s="204"/>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72"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9"/>
  <sheetViews>
    <sheetView topLeftCell="A29" zoomScaleSheetLayoutView="100" workbookViewId="0">
      <selection activeCell="B32" sqref="B32"/>
    </sheetView>
  </sheetViews>
  <sheetFormatPr baseColWidth="10" defaultColWidth="11.42578125" defaultRowHeight="11.25"/>
  <cols>
    <col min="1" max="1" width="20.7109375" style="154" customWidth="1"/>
    <col min="2" max="2" width="50.7109375" style="154" customWidth="1"/>
    <col min="3" max="3" width="17.7109375" style="118" customWidth="1"/>
    <col min="4" max="4" width="17.7109375" style="119" customWidth="1"/>
    <col min="5" max="16384" width="11.42578125" style="274"/>
  </cols>
  <sheetData>
    <row r="1" spans="1:4" s="41" customFormat="1">
      <c r="A1" s="71" t="s">
        <v>43</v>
      </c>
      <c r="B1" s="71"/>
      <c r="C1" s="105"/>
      <c r="D1" s="106"/>
    </row>
    <row r="2" spans="1:4" s="41" customFormat="1">
      <c r="A2" s="71" t="s">
        <v>0</v>
      </c>
      <c r="B2" s="71"/>
      <c r="C2" s="105"/>
      <c r="D2" s="107"/>
    </row>
    <row r="3" spans="1:4" s="41" customFormat="1">
      <c r="A3" s="71"/>
      <c r="B3" s="71"/>
      <c r="C3" s="105"/>
      <c r="D3" s="107"/>
    </row>
    <row r="4" spans="1:4" s="41" customFormat="1">
      <c r="C4" s="105"/>
      <c r="D4" s="107"/>
    </row>
    <row r="5" spans="1:4" s="41" customFormat="1" ht="11.25" customHeight="1">
      <c r="A5" s="1021" t="s">
        <v>280</v>
      </c>
      <c r="B5" s="1022"/>
      <c r="C5" s="105"/>
      <c r="D5" s="108" t="s">
        <v>120</v>
      </c>
    </row>
    <row r="6" spans="1:4">
      <c r="A6" s="109"/>
      <c r="B6" s="109"/>
      <c r="C6" s="110"/>
      <c r="D6" s="111"/>
    </row>
    <row r="7" spans="1:4" ht="15" customHeight="1">
      <c r="A7" s="15" t="s">
        <v>46</v>
      </c>
      <c r="B7" s="16" t="s">
        <v>47</v>
      </c>
      <c r="C7" s="57" t="s">
        <v>77</v>
      </c>
      <c r="D7" s="51" t="s">
        <v>121</v>
      </c>
    </row>
    <row r="8" spans="1:4">
      <c r="A8" s="112"/>
      <c r="B8" s="113"/>
      <c r="C8" s="114"/>
      <c r="D8" s="115"/>
    </row>
    <row r="9" spans="1:4">
      <c r="A9" s="112"/>
      <c r="B9" s="113"/>
      <c r="C9" s="114"/>
      <c r="D9" s="115"/>
    </row>
    <row r="10" spans="1:4">
      <c r="A10" s="112"/>
      <c r="B10" s="113"/>
      <c r="C10" s="114"/>
      <c r="D10" s="115"/>
    </row>
    <row r="11" spans="1:4">
      <c r="A11" s="112"/>
      <c r="B11" s="113"/>
      <c r="C11" s="114"/>
      <c r="D11" s="115"/>
    </row>
    <row r="12" spans="1:4">
      <c r="A12" s="112"/>
      <c r="B12" s="113"/>
      <c r="C12" s="114"/>
      <c r="D12" s="115"/>
    </row>
    <row r="13" spans="1:4">
      <c r="A13" s="112"/>
      <c r="B13" s="112"/>
      <c r="C13" s="114"/>
      <c r="D13" s="115"/>
    </row>
    <row r="14" spans="1:4">
      <c r="A14" s="116"/>
      <c r="B14" s="116" t="s">
        <v>387</v>
      </c>
      <c r="C14" s="117">
        <f>SUM(C8:C13)</f>
        <v>0</v>
      </c>
      <c r="D14" s="205">
        <v>0</v>
      </c>
    </row>
    <row r="17" spans="1:4">
      <c r="A17" s="1021" t="s">
        <v>281</v>
      </c>
      <c r="B17" s="1022"/>
      <c r="C17" s="105"/>
      <c r="D17" s="108" t="s">
        <v>120</v>
      </c>
    </row>
    <row r="18" spans="1:4">
      <c r="A18" s="109"/>
      <c r="B18" s="109"/>
      <c r="C18" s="110"/>
      <c r="D18" s="111"/>
    </row>
    <row r="19" spans="1:4">
      <c r="A19" s="15" t="s">
        <v>46</v>
      </c>
      <c r="B19" s="16" t="s">
        <v>47</v>
      </c>
      <c r="C19" s="57" t="s">
        <v>77</v>
      </c>
      <c r="D19" s="51" t="s">
        <v>121</v>
      </c>
    </row>
    <row r="20" spans="1:4">
      <c r="A20" s="112"/>
      <c r="B20" s="113"/>
      <c r="C20" s="114"/>
      <c r="D20" s="115"/>
    </row>
    <row r="21" spans="1:4">
      <c r="A21" s="112" t="s">
        <v>4050</v>
      </c>
      <c r="B21" s="113" t="s">
        <v>4051</v>
      </c>
      <c r="C21" s="114">
        <v>9164</v>
      </c>
      <c r="D21" s="115">
        <f t="shared" ref="D21:D54" si="0">+C21/$C$59</f>
        <v>2.9825846543545975E-2</v>
      </c>
    </row>
    <row r="22" spans="1:4">
      <c r="A22" s="112" t="s">
        <v>4052</v>
      </c>
      <c r="B22" s="113" t="s">
        <v>4053</v>
      </c>
      <c r="C22" s="114">
        <v>11890</v>
      </c>
      <c r="D22" s="115">
        <f t="shared" si="0"/>
        <v>3.8698092034347625E-2</v>
      </c>
    </row>
    <row r="23" spans="1:4">
      <c r="A23" s="112" t="s">
        <v>4054</v>
      </c>
      <c r="B23" s="113" t="s">
        <v>4055</v>
      </c>
      <c r="C23" s="114">
        <v>7888</v>
      </c>
      <c r="D23" s="115">
        <f t="shared" si="0"/>
        <v>2.5672880569128181E-2</v>
      </c>
    </row>
    <row r="24" spans="1:4">
      <c r="A24" s="112" t="s">
        <v>4056</v>
      </c>
      <c r="B24" s="113" t="s">
        <v>4057</v>
      </c>
      <c r="C24" s="114">
        <v>1856</v>
      </c>
      <c r="D24" s="115">
        <f t="shared" si="0"/>
        <v>6.0406777809713366E-3</v>
      </c>
    </row>
    <row r="25" spans="1:4">
      <c r="A25" s="112" t="s">
        <v>4090</v>
      </c>
      <c r="B25" s="113" t="s">
        <v>4091</v>
      </c>
      <c r="C25" s="114">
        <v>1160</v>
      </c>
      <c r="D25" s="115">
        <f t="shared" si="0"/>
        <v>3.7754236131070855E-3</v>
      </c>
    </row>
    <row r="26" spans="1:4">
      <c r="A26" s="112" t="s">
        <v>4092</v>
      </c>
      <c r="B26" s="113" t="s">
        <v>4093</v>
      </c>
      <c r="C26" s="114">
        <v>8700</v>
      </c>
      <c r="D26" s="115">
        <f t="shared" si="0"/>
        <v>2.8315677098303141E-2</v>
      </c>
    </row>
    <row r="27" spans="1:4">
      <c r="A27" s="112" t="s">
        <v>4123</v>
      </c>
      <c r="B27" s="113" t="s">
        <v>4124</v>
      </c>
      <c r="C27" s="114">
        <v>15756.99</v>
      </c>
      <c r="D27" s="115">
        <f t="shared" si="0"/>
        <v>5.1283889756458804E-2</v>
      </c>
    </row>
    <row r="28" spans="1:4">
      <c r="A28" s="112" t="s">
        <v>4125</v>
      </c>
      <c r="B28" s="113" t="s">
        <v>4126</v>
      </c>
      <c r="C28" s="114">
        <v>5071.5200000000004</v>
      </c>
      <c r="D28" s="115">
        <f t="shared" si="0"/>
        <v>1.6506152036504181E-2</v>
      </c>
    </row>
    <row r="29" spans="1:4">
      <c r="A29" s="112" t="s">
        <v>4127</v>
      </c>
      <c r="B29" s="113" t="s">
        <v>4128</v>
      </c>
      <c r="C29" s="114">
        <v>5416.04</v>
      </c>
      <c r="D29" s="115">
        <f t="shared" si="0"/>
        <v>1.7627452849596981E-2</v>
      </c>
    </row>
    <row r="30" spans="1:4">
      <c r="A30" s="112" t="s">
        <v>4129</v>
      </c>
      <c r="B30" s="113" t="s">
        <v>4130</v>
      </c>
      <c r="C30" s="114">
        <v>904.8</v>
      </c>
      <c r="D30" s="115">
        <f t="shared" si="0"/>
        <v>2.9448304182235268E-3</v>
      </c>
    </row>
    <row r="31" spans="1:4">
      <c r="A31" s="112" t="s">
        <v>4131</v>
      </c>
      <c r="B31" s="113" t="s">
        <v>4132</v>
      </c>
      <c r="C31" s="114">
        <v>13248.36</v>
      </c>
      <c r="D31" s="115">
        <f t="shared" si="0"/>
        <v>4.3119113085296028E-2</v>
      </c>
    </row>
    <row r="32" spans="1:4">
      <c r="A32" s="112" t="s">
        <v>4133</v>
      </c>
      <c r="B32" s="113" t="s">
        <v>4134</v>
      </c>
      <c r="C32" s="114">
        <v>4505.4399999999996</v>
      </c>
      <c r="D32" s="115">
        <f t="shared" si="0"/>
        <v>1.4663745313307918E-2</v>
      </c>
    </row>
    <row r="33" spans="1:4">
      <c r="A33" s="112" t="s">
        <v>4135</v>
      </c>
      <c r="B33" s="113" t="s">
        <v>4136</v>
      </c>
      <c r="C33" s="114">
        <v>3140.12</v>
      </c>
      <c r="D33" s="115">
        <f t="shared" si="0"/>
        <v>1.022007172068088E-2</v>
      </c>
    </row>
    <row r="34" spans="1:4">
      <c r="A34" s="112" t="s">
        <v>4137</v>
      </c>
      <c r="B34" s="113" t="s">
        <v>4138</v>
      </c>
      <c r="C34" s="114">
        <v>21800.74</v>
      </c>
      <c r="D34" s="115">
        <f t="shared" si="0"/>
        <v>7.0954334982076012E-2</v>
      </c>
    </row>
    <row r="35" spans="1:4">
      <c r="A35" s="112" t="s">
        <v>4139</v>
      </c>
      <c r="B35" s="113" t="s">
        <v>4140</v>
      </c>
      <c r="C35" s="114">
        <v>1577.61</v>
      </c>
      <c r="D35" s="115">
        <f t="shared" si="0"/>
        <v>5.1346086605809213E-3</v>
      </c>
    </row>
    <row r="36" spans="1:4">
      <c r="A36" s="112" t="s">
        <v>4141</v>
      </c>
      <c r="B36" s="113" t="s">
        <v>4142</v>
      </c>
      <c r="C36" s="114">
        <v>5057.6000000000004</v>
      </c>
      <c r="D36" s="115">
        <f t="shared" si="0"/>
        <v>1.6460846953146896E-2</v>
      </c>
    </row>
    <row r="37" spans="1:4">
      <c r="A37" s="112" t="s">
        <v>4143</v>
      </c>
      <c r="B37" s="113" t="s">
        <v>4144</v>
      </c>
      <c r="C37" s="114">
        <v>21170</v>
      </c>
      <c r="D37" s="115">
        <f t="shared" si="0"/>
        <v>6.8901480939204313E-2</v>
      </c>
    </row>
    <row r="38" spans="1:4">
      <c r="A38" s="112" t="s">
        <v>4145</v>
      </c>
      <c r="B38" s="113" t="s">
        <v>4146</v>
      </c>
      <c r="C38" s="114">
        <v>26192.799999999999</v>
      </c>
      <c r="D38" s="115">
        <f t="shared" si="0"/>
        <v>8.5249065183957987E-2</v>
      </c>
    </row>
    <row r="39" spans="1:4">
      <c r="A39" s="112" t="s">
        <v>4147</v>
      </c>
      <c r="B39" s="113" t="s">
        <v>4148</v>
      </c>
      <c r="C39" s="114">
        <v>16395.439999999999</v>
      </c>
      <c r="D39" s="115">
        <f t="shared" si="0"/>
        <v>5.3361837347655545E-2</v>
      </c>
    </row>
    <row r="40" spans="1:4">
      <c r="A40" s="112" t="s">
        <v>4149</v>
      </c>
      <c r="B40" s="113" t="s">
        <v>4150</v>
      </c>
      <c r="C40" s="114">
        <v>278.39999999999998</v>
      </c>
      <c r="D40" s="115">
        <f t="shared" si="0"/>
        <v>9.0610166714570042E-4</v>
      </c>
    </row>
    <row r="41" spans="1:4">
      <c r="A41" s="112" t="s">
        <v>4151</v>
      </c>
      <c r="B41" s="113" t="s">
        <v>4152</v>
      </c>
      <c r="C41" s="114">
        <v>14186.8</v>
      </c>
      <c r="D41" s="115">
        <f t="shared" si="0"/>
        <v>4.6173430788299656E-2</v>
      </c>
    </row>
    <row r="42" spans="1:4">
      <c r="A42" s="112" t="s">
        <v>4456</v>
      </c>
      <c r="B42" s="113" t="s">
        <v>4457</v>
      </c>
      <c r="C42" s="114">
        <v>10417</v>
      </c>
      <c r="D42" s="115">
        <f t="shared" si="0"/>
        <v>3.3903954980807338E-2</v>
      </c>
    </row>
    <row r="43" spans="1:4">
      <c r="A43" s="112" t="s">
        <v>4458</v>
      </c>
      <c r="B43" s="113" t="s">
        <v>4457</v>
      </c>
      <c r="C43" s="114">
        <v>10417</v>
      </c>
      <c r="D43" s="115">
        <f t="shared" si="0"/>
        <v>3.3903954980807338E-2</v>
      </c>
    </row>
    <row r="44" spans="1:4" ht="12.75">
      <c r="A44" s="545"/>
      <c r="B44" s="545"/>
      <c r="C44" s="114"/>
      <c r="D44" s="115"/>
    </row>
    <row r="45" spans="1:4">
      <c r="A45" s="112" t="s">
        <v>4872</v>
      </c>
      <c r="B45" s="113" t="s">
        <v>4873</v>
      </c>
      <c r="C45" s="114">
        <v>1497</v>
      </c>
      <c r="D45" s="115">
        <f t="shared" si="0"/>
        <v>4.8722492662252644E-3</v>
      </c>
    </row>
    <row r="46" spans="1:4">
      <c r="A46" s="112" t="s">
        <v>4874</v>
      </c>
      <c r="B46" s="113" t="s">
        <v>4875</v>
      </c>
      <c r="C46" s="114">
        <v>1998</v>
      </c>
      <c r="D46" s="115">
        <f t="shared" si="0"/>
        <v>6.5028417060241008E-3</v>
      </c>
    </row>
    <row r="47" spans="1:4">
      <c r="A47" s="112" t="s">
        <v>4876</v>
      </c>
      <c r="B47" s="113" t="s">
        <v>4877</v>
      </c>
      <c r="C47" s="114">
        <v>4663.2</v>
      </c>
      <c r="D47" s="115">
        <f t="shared" si="0"/>
        <v>1.5177202924690483E-2</v>
      </c>
    </row>
    <row r="48" spans="1:4">
      <c r="A48" s="112" t="s">
        <v>4878</v>
      </c>
      <c r="B48" s="113" t="s">
        <v>4879</v>
      </c>
      <c r="C48" s="114">
        <v>26113.919999999998</v>
      </c>
      <c r="D48" s="115">
        <f t="shared" si="0"/>
        <v>8.4992336378266711E-2</v>
      </c>
    </row>
    <row r="49" spans="1:4">
      <c r="A49" s="112" t="s">
        <v>4880</v>
      </c>
      <c r="B49" s="113" t="s">
        <v>4881</v>
      </c>
      <c r="C49" s="114">
        <v>10436.52</v>
      </c>
      <c r="D49" s="115">
        <f t="shared" si="0"/>
        <v>3.3967486247124451E-2</v>
      </c>
    </row>
    <row r="50" spans="1:4">
      <c r="A50" s="112" t="s">
        <v>4882</v>
      </c>
      <c r="B50" s="113" t="s">
        <v>4883</v>
      </c>
      <c r="C50" s="114">
        <v>14997.99</v>
      </c>
      <c r="D50" s="115">
        <f t="shared" si="0"/>
        <v>4.8813591030296498E-2</v>
      </c>
    </row>
    <row r="51" spans="1:4">
      <c r="A51" s="112" t="s">
        <v>4884</v>
      </c>
      <c r="B51" s="113" t="s">
        <v>4885</v>
      </c>
      <c r="C51" s="114">
        <v>5997.01</v>
      </c>
      <c r="D51" s="115">
        <f t="shared" si="0"/>
        <v>1.951832169141321E-2</v>
      </c>
    </row>
    <row r="52" spans="1:4">
      <c r="A52" s="112" t="s">
        <v>4886</v>
      </c>
      <c r="B52" s="113" t="s">
        <v>4887</v>
      </c>
      <c r="C52" s="114">
        <v>1995.03</v>
      </c>
      <c r="D52" s="115">
        <f t="shared" si="0"/>
        <v>6.4931753197043354E-3</v>
      </c>
    </row>
    <row r="53" spans="1:4">
      <c r="A53" s="112" t="s">
        <v>4888</v>
      </c>
      <c r="B53" s="113" t="s">
        <v>4889</v>
      </c>
      <c r="C53" s="114">
        <v>692.96</v>
      </c>
      <c r="D53" s="115">
        <f t="shared" si="0"/>
        <v>2.2553599542574879E-3</v>
      </c>
    </row>
    <row r="54" spans="1:4">
      <c r="A54" s="112" t="s">
        <v>4975</v>
      </c>
      <c r="B54" s="113" t="s">
        <v>4976</v>
      </c>
      <c r="C54" s="114">
        <v>3248</v>
      </c>
      <c r="D54" s="115">
        <f t="shared" si="0"/>
        <v>1.0571186116699841E-2</v>
      </c>
    </row>
    <row r="55" spans="1:4">
      <c r="A55" s="112" t="s">
        <v>4977</v>
      </c>
      <c r="B55" s="113" t="s">
        <v>4978</v>
      </c>
      <c r="C55" s="114">
        <v>18096</v>
      </c>
      <c r="D55" s="115">
        <f>+C55/$C$59</f>
        <v>5.8896608364470533E-2</v>
      </c>
    </row>
    <row r="56" spans="1:4">
      <c r="A56" s="112" t="s">
        <v>4983</v>
      </c>
      <c r="B56" s="113" t="s">
        <v>4984</v>
      </c>
      <c r="C56" s="114">
        <v>1320</v>
      </c>
      <c r="D56" s="115">
        <f>+C56/$C$59</f>
        <v>4.29617169767358E-3</v>
      </c>
    </row>
    <row r="57" spans="1:4">
      <c r="A57" s="112"/>
      <c r="B57" s="113"/>
      <c r="C57" s="114"/>
      <c r="D57" s="115"/>
    </row>
    <row r="58" spans="1:4">
      <c r="A58" s="112"/>
      <c r="B58" s="112"/>
      <c r="C58" s="114"/>
      <c r="D58" s="115"/>
    </row>
    <row r="59" spans="1:4">
      <c r="A59" s="116"/>
      <c r="B59" s="116" t="s">
        <v>390</v>
      </c>
      <c r="C59" s="117">
        <f>SUM(C20:C58)</f>
        <v>307250.29000000004</v>
      </c>
      <c r="D59" s="403">
        <f>SUM(D20:D58)</f>
        <v>0.99999999999999989</v>
      </c>
    </row>
  </sheetData>
  <mergeCells count="2">
    <mergeCell ref="A5:B5"/>
    <mergeCell ref="A17:B17"/>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19 A7"/>
    <dataValidation allowBlank="1" showInputMessage="1" showErrorMessage="1" prompt="Corresponde al nombre o descripción de la cuenta de acuerdo al Plan de Cuentas emitido por el CONAC." sqref="B19 B7"/>
    <dataValidation allowBlank="1" showInputMessage="1" showErrorMessage="1" prompt="Importe (saldo final) de las adquisiciones de bienes muebles e inmuebles efectuadas en el periodo al que corresponde la cuenta pública presentada." sqref="C19"/>
    <dataValidation allowBlank="1" showInputMessage="1" showErrorMessage="1" prompt="Detallar el porcentaje de estas adquisiciones que fueron realizadas mediante subsidios de capital del sector central (subsidiados por la federación, estado o municipio)." sqref="D19 D7"/>
  </dataValidations>
  <pageMargins left="0.70866141732283472" right="0.70866141732283472" top="0.74803149606299213" bottom="0.74803149606299213" header="0.31496062992125984" footer="0.31496062992125984"/>
  <pageSetup scale="84"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SheetLayoutView="100" workbookViewId="0">
      <pane ySplit="8" topLeftCell="A9" activePane="bottomLeft" state="frozen"/>
      <selection activeCell="B32" sqref="B32"/>
      <selection pane="bottomLeft" activeCell="B32" sqref="B32"/>
    </sheetView>
  </sheetViews>
  <sheetFormatPr baseColWidth="10" defaultColWidth="11.42578125" defaultRowHeight="11.25"/>
  <cols>
    <col min="1" max="1" width="11.7109375" style="154" customWidth="1"/>
    <col min="2" max="2" width="56.140625" style="154" customWidth="1"/>
    <col min="3" max="3" width="10.7109375" style="118" bestFit="1" customWidth="1"/>
    <col min="4" max="4" width="13.42578125" style="274" customWidth="1"/>
    <col min="5" max="16384" width="11.42578125" style="274"/>
  </cols>
  <sheetData>
    <row r="1" spans="1:4" s="41" customFormat="1">
      <c r="A1" s="71" t="s">
        <v>43</v>
      </c>
      <c r="B1" s="71"/>
      <c r="C1" s="105"/>
    </row>
    <row r="2" spans="1:4" s="41" customFormat="1">
      <c r="A2" s="71" t="s">
        <v>0</v>
      </c>
      <c r="B2" s="71"/>
      <c r="C2" s="105"/>
    </row>
    <row r="3" spans="1:4" s="41" customFormat="1">
      <c r="A3" s="71"/>
      <c r="B3" s="71"/>
      <c r="C3" s="105"/>
    </row>
    <row r="4" spans="1:4" s="41" customFormat="1">
      <c r="A4" s="71"/>
      <c r="B4" s="71"/>
      <c r="C4" s="105"/>
    </row>
    <row r="5" spans="1:4" s="41" customFormat="1">
      <c r="C5" s="105"/>
    </row>
    <row r="6" spans="1:4" s="41" customFormat="1" ht="11.25" customHeight="1">
      <c r="A6" s="1021" t="s">
        <v>262</v>
      </c>
      <c r="B6" s="1022"/>
      <c r="C6" s="105"/>
      <c r="D6" s="279" t="s">
        <v>220</v>
      </c>
    </row>
    <row r="7" spans="1:4">
      <c r="A7" s="109"/>
      <c r="B7" s="109"/>
      <c r="C7" s="110"/>
    </row>
    <row r="8" spans="1:4" ht="15" customHeight="1">
      <c r="A8" s="15" t="s">
        <v>46</v>
      </c>
      <c r="B8" s="216" t="s">
        <v>47</v>
      </c>
      <c r="C8" s="57" t="s">
        <v>75</v>
      </c>
      <c r="D8" s="57" t="s">
        <v>76</v>
      </c>
    </row>
    <row r="9" spans="1:4">
      <c r="A9" s="306">
        <v>5500</v>
      </c>
      <c r="B9" s="307" t="s">
        <v>289</v>
      </c>
      <c r="C9" s="308"/>
      <c r="D9" s="309"/>
    </row>
    <row r="10" spans="1:4">
      <c r="A10" s="310">
        <v>5510</v>
      </c>
      <c r="B10" s="311" t="s">
        <v>177</v>
      </c>
      <c r="C10" s="308"/>
      <c r="D10" s="309"/>
    </row>
    <row r="11" spans="1:4">
      <c r="A11" s="310">
        <v>5511</v>
      </c>
      <c r="B11" s="311" t="s">
        <v>290</v>
      </c>
      <c r="C11" s="308"/>
      <c r="D11" s="309"/>
    </row>
    <row r="12" spans="1:4">
      <c r="A12" s="310">
        <v>5512</v>
      </c>
      <c r="B12" s="311" t="s">
        <v>291</v>
      </c>
      <c r="C12" s="308"/>
      <c r="D12" s="309"/>
    </row>
    <row r="13" spans="1:4">
      <c r="A13" s="310">
        <v>5513</v>
      </c>
      <c r="B13" s="311" t="s">
        <v>292</v>
      </c>
      <c r="C13" s="308"/>
      <c r="D13" s="309"/>
    </row>
    <row r="14" spans="1:4">
      <c r="A14" s="310">
        <v>5514</v>
      </c>
      <c r="B14" s="311" t="s">
        <v>293</v>
      </c>
      <c r="C14" s="308"/>
      <c r="D14" s="309"/>
    </row>
    <row r="15" spans="1:4">
      <c r="A15" s="310">
        <v>5515</v>
      </c>
      <c r="B15" s="311" t="s">
        <v>294</v>
      </c>
      <c r="C15" s="308">
        <v>1595282.54</v>
      </c>
      <c r="D15" s="309">
        <v>2664843.2000000002</v>
      </c>
    </row>
    <row r="16" spans="1:4">
      <c r="A16" s="310">
        <v>5516</v>
      </c>
      <c r="B16" s="311" t="s">
        <v>295</v>
      </c>
      <c r="C16" s="308"/>
      <c r="D16" s="309"/>
    </row>
    <row r="17" spans="1:4">
      <c r="A17" s="310">
        <v>5517</v>
      </c>
      <c r="B17" s="311" t="s">
        <v>296</v>
      </c>
      <c r="C17" s="308"/>
      <c r="D17" s="309"/>
    </row>
    <row r="18" spans="1:4">
      <c r="A18" s="310">
        <v>5518</v>
      </c>
      <c r="B18" s="311" t="s">
        <v>297</v>
      </c>
      <c r="C18" s="308"/>
      <c r="D18" s="309"/>
    </row>
    <row r="19" spans="1:4">
      <c r="A19" s="310">
        <v>5520</v>
      </c>
      <c r="B19" s="311" t="s">
        <v>178</v>
      </c>
      <c r="C19" s="308"/>
      <c r="D19" s="309"/>
    </row>
    <row r="20" spans="1:4">
      <c r="A20" s="310">
        <v>5521</v>
      </c>
      <c r="B20" s="311" t="s">
        <v>298</v>
      </c>
      <c r="C20" s="308"/>
      <c r="D20" s="309"/>
    </row>
    <row r="21" spans="1:4">
      <c r="A21" s="310">
        <v>5522</v>
      </c>
      <c r="B21" s="311" t="s">
        <v>299</v>
      </c>
      <c r="C21" s="308"/>
      <c r="D21" s="309"/>
    </row>
    <row r="22" spans="1:4">
      <c r="A22" s="310">
        <v>5530</v>
      </c>
      <c r="B22" s="311" t="s">
        <v>179</v>
      </c>
      <c r="C22" s="308"/>
      <c r="D22" s="309"/>
    </row>
    <row r="23" spans="1:4">
      <c r="A23" s="310">
        <v>5531</v>
      </c>
      <c r="B23" s="311" t="s">
        <v>300</v>
      </c>
      <c r="C23" s="308"/>
      <c r="D23" s="309"/>
    </row>
    <row r="24" spans="1:4">
      <c r="A24" s="310">
        <v>5532</v>
      </c>
      <c r="B24" s="311" t="s">
        <v>301</v>
      </c>
      <c r="C24" s="308"/>
      <c r="D24" s="309"/>
    </row>
    <row r="25" spans="1:4">
      <c r="A25" s="310">
        <v>5533</v>
      </c>
      <c r="B25" s="311" t="s">
        <v>302</v>
      </c>
      <c r="C25" s="308"/>
      <c r="D25" s="309"/>
    </row>
    <row r="26" spans="1:4" ht="22.5">
      <c r="A26" s="310">
        <v>5534</v>
      </c>
      <c r="B26" s="311" t="s">
        <v>303</v>
      </c>
      <c r="C26" s="308"/>
      <c r="D26" s="309"/>
    </row>
    <row r="27" spans="1:4">
      <c r="A27" s="310">
        <v>5535</v>
      </c>
      <c r="B27" s="311" t="s">
        <v>304</v>
      </c>
      <c r="C27" s="308"/>
      <c r="D27" s="309"/>
    </row>
    <row r="28" spans="1:4" ht="22.5">
      <c r="A28" s="310">
        <v>5540</v>
      </c>
      <c r="B28" s="311" t="s">
        <v>180</v>
      </c>
      <c r="C28" s="308"/>
      <c r="D28" s="309"/>
    </row>
    <row r="29" spans="1:4" ht="22.5">
      <c r="A29" s="310">
        <v>5541</v>
      </c>
      <c r="B29" s="311" t="s">
        <v>180</v>
      </c>
      <c r="C29" s="308"/>
      <c r="D29" s="309"/>
    </row>
    <row r="30" spans="1:4">
      <c r="A30" s="310">
        <v>5550</v>
      </c>
      <c r="B30" s="312" t="s">
        <v>181</v>
      </c>
      <c r="C30" s="308"/>
      <c r="D30" s="309"/>
    </row>
    <row r="31" spans="1:4">
      <c r="A31" s="310">
        <v>5551</v>
      </c>
      <c r="B31" s="312" t="s">
        <v>181</v>
      </c>
      <c r="C31" s="308"/>
      <c r="D31" s="309"/>
    </row>
    <row r="32" spans="1:4">
      <c r="A32" s="310">
        <v>5590</v>
      </c>
      <c r="B32" s="312" t="s">
        <v>203</v>
      </c>
      <c r="C32" s="308"/>
      <c r="D32" s="309"/>
    </row>
    <row r="33" spans="1:4">
      <c r="A33" s="310">
        <v>5591</v>
      </c>
      <c r="B33" s="312" t="s">
        <v>305</v>
      </c>
      <c r="C33" s="308"/>
      <c r="D33" s="309"/>
    </row>
    <row r="34" spans="1:4">
      <c r="A34" s="310">
        <v>5592</v>
      </c>
      <c r="B34" s="312" t="s">
        <v>306</v>
      </c>
      <c r="C34" s="308"/>
      <c r="D34" s="309"/>
    </row>
    <row r="35" spans="1:4">
      <c r="A35" s="310">
        <v>5593</v>
      </c>
      <c r="B35" s="312" t="s">
        <v>307</v>
      </c>
      <c r="C35" s="308"/>
      <c r="D35" s="309"/>
    </row>
    <row r="36" spans="1:4">
      <c r="A36" s="310">
        <v>5594</v>
      </c>
      <c r="B36" s="312" t="s">
        <v>308</v>
      </c>
      <c r="C36" s="308"/>
      <c r="D36" s="309"/>
    </row>
    <row r="37" spans="1:4">
      <c r="A37" s="310">
        <v>5595</v>
      </c>
      <c r="B37" s="312" t="s">
        <v>309</v>
      </c>
      <c r="C37" s="308"/>
      <c r="D37" s="309"/>
    </row>
    <row r="38" spans="1:4">
      <c r="A38" s="310">
        <v>5596</v>
      </c>
      <c r="B38" s="312" t="s">
        <v>310</v>
      </c>
      <c r="C38" s="308"/>
      <c r="D38" s="309"/>
    </row>
    <row r="39" spans="1:4">
      <c r="A39" s="310">
        <v>5597</v>
      </c>
      <c r="B39" s="312" t="s">
        <v>311</v>
      </c>
      <c r="C39" s="308"/>
      <c r="D39" s="309"/>
    </row>
    <row r="40" spans="1:4">
      <c r="A40" s="310">
        <v>5599</v>
      </c>
      <c r="B40" s="312" t="s">
        <v>312</v>
      </c>
      <c r="C40" s="308"/>
      <c r="D40" s="309"/>
    </row>
    <row r="41" spans="1:4">
      <c r="A41" s="306">
        <v>5600</v>
      </c>
      <c r="B41" s="313" t="s">
        <v>313</v>
      </c>
      <c r="C41" s="308"/>
      <c r="D41" s="309"/>
    </row>
    <row r="42" spans="1:4">
      <c r="A42" s="310">
        <v>5610</v>
      </c>
      <c r="B42" s="312" t="s">
        <v>314</v>
      </c>
      <c r="C42" s="308"/>
      <c r="D42" s="309"/>
    </row>
    <row r="43" spans="1:4">
      <c r="A43" s="314">
        <v>5611</v>
      </c>
      <c r="B43" s="315" t="s">
        <v>315</v>
      </c>
      <c r="C43" s="316"/>
      <c r="D43" s="317"/>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B32" sqref="B32"/>
    </sheetView>
  </sheetViews>
  <sheetFormatPr baseColWidth="10" defaultColWidth="11.42578125" defaultRowHeight="11.25"/>
  <cols>
    <col min="1" max="1" width="20.7109375" style="274" customWidth="1"/>
    <col min="2" max="2" width="50.7109375" style="274" customWidth="1"/>
    <col min="3" max="3" width="17.7109375" style="274"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v>9062089.0899999999</v>
      </c>
    </row>
    <row r="9" spans="1:3">
      <c r="A9" s="234">
        <v>900002</v>
      </c>
      <c r="B9" s="218" t="s">
        <v>184</v>
      </c>
      <c r="C9" s="221">
        <f>SUM(C10:C14)</f>
        <v>0</v>
      </c>
    </row>
    <row r="10" spans="1:3">
      <c r="A10" s="232">
        <v>4320</v>
      </c>
      <c r="B10" s="219" t="s">
        <v>185</v>
      </c>
      <c r="C10" s="222">
        <v>0</v>
      </c>
    </row>
    <row r="11" spans="1:3" ht="22.5">
      <c r="A11" s="232">
        <v>4330</v>
      </c>
      <c r="B11" s="219" t="s">
        <v>186</v>
      </c>
      <c r="C11" s="222">
        <v>0</v>
      </c>
    </row>
    <row r="12" spans="1:3">
      <c r="A12" s="232">
        <v>4340</v>
      </c>
      <c r="B12" s="219" t="s">
        <v>187</v>
      </c>
      <c r="C12" s="222">
        <v>0</v>
      </c>
    </row>
    <row r="13" spans="1:3">
      <c r="A13" s="232">
        <v>4399</v>
      </c>
      <c r="B13" s="219" t="s">
        <v>188</v>
      </c>
      <c r="C13" s="222">
        <v>0</v>
      </c>
    </row>
    <row r="14" spans="1:3">
      <c r="A14" s="233">
        <v>4400</v>
      </c>
      <c r="B14" s="219" t="s">
        <v>189</v>
      </c>
      <c r="C14" s="222">
        <v>0</v>
      </c>
    </row>
    <row r="15" spans="1:3">
      <c r="A15" s="234">
        <v>900003</v>
      </c>
      <c r="B15" s="218" t="s">
        <v>190</v>
      </c>
      <c r="C15" s="221">
        <f>SUM(C16:C19)</f>
        <v>0</v>
      </c>
    </row>
    <row r="16" spans="1:3">
      <c r="A16" s="237">
        <v>52</v>
      </c>
      <c r="B16" s="219" t="s">
        <v>191</v>
      </c>
      <c r="C16" s="222">
        <v>0</v>
      </c>
    </row>
    <row r="17" spans="1:3">
      <c r="A17" s="237">
        <v>62</v>
      </c>
      <c r="B17" s="219" t="s">
        <v>192</v>
      </c>
      <c r="C17" s="222">
        <v>0</v>
      </c>
    </row>
    <row r="18" spans="1:3">
      <c r="A18" s="241" t="s">
        <v>206</v>
      </c>
      <c r="B18" s="219" t="s">
        <v>193</v>
      </c>
      <c r="C18" s="222">
        <v>0</v>
      </c>
    </row>
    <row r="19" spans="1:3">
      <c r="A19" s="233">
        <v>4500</v>
      </c>
      <c r="B19" s="220" t="s">
        <v>201</v>
      </c>
      <c r="C19" s="222">
        <v>0</v>
      </c>
    </row>
    <row r="20" spans="1:3">
      <c r="A20" s="235">
        <v>900004</v>
      </c>
      <c r="B20" s="223" t="s">
        <v>194</v>
      </c>
      <c r="C20" s="224">
        <f>+C8+C9-C15</f>
        <v>9062089.0899999999</v>
      </c>
    </row>
    <row r="23" spans="1:3">
      <c r="C23" s="9"/>
    </row>
    <row r="24" spans="1:3">
      <c r="C24" s="9"/>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6" zoomScale="90" zoomScaleNormal="90" workbookViewId="0">
      <selection activeCell="C32" sqref="C32"/>
    </sheetView>
  </sheetViews>
  <sheetFormatPr baseColWidth="10" defaultColWidth="11.42578125" defaultRowHeight="11.25"/>
  <cols>
    <col min="1" max="1" width="20.7109375" style="274" customWidth="1"/>
    <col min="2" max="2" width="50.7109375" style="274" customWidth="1"/>
    <col min="3" max="3" width="17.7109375" style="9" customWidth="1"/>
    <col min="4" max="4" width="11.42578125" style="274"/>
    <col min="5" max="5" width="12.85546875" style="274" bestFit="1" customWidth="1"/>
    <col min="6" max="16384" width="11.42578125" style="274"/>
  </cols>
  <sheetData>
    <row r="1" spans="1:5">
      <c r="A1" s="71" t="s">
        <v>43</v>
      </c>
    </row>
    <row r="2" spans="1:5">
      <c r="A2" s="71"/>
    </row>
    <row r="3" spans="1:5">
      <c r="A3" s="71"/>
    </row>
    <row r="4" spans="1:5">
      <c r="A4" s="71"/>
    </row>
    <row r="5" spans="1:5" ht="11.25" customHeight="1">
      <c r="A5" s="259" t="s">
        <v>196</v>
      </c>
      <c r="B5" s="260"/>
      <c r="C5" s="263" t="s">
        <v>214</v>
      </c>
    </row>
    <row r="6" spans="1:5" ht="11.25" customHeight="1">
      <c r="A6" s="264"/>
      <c r="B6" s="265"/>
      <c r="C6" s="266"/>
    </row>
    <row r="7" spans="1:5" ht="15" customHeight="1">
      <c r="A7" s="15" t="s">
        <v>46</v>
      </c>
      <c r="B7" s="261" t="s">
        <v>47</v>
      </c>
      <c r="C7" s="216" t="s">
        <v>54</v>
      </c>
    </row>
    <row r="8" spans="1:5">
      <c r="A8" s="239">
        <v>900001</v>
      </c>
      <c r="B8" s="226" t="s">
        <v>160</v>
      </c>
      <c r="C8" s="229">
        <v>8392380.9000000004</v>
      </c>
      <c r="E8" s="358"/>
    </row>
    <row r="9" spans="1:5">
      <c r="A9" s="239">
        <v>900002</v>
      </c>
      <c r="B9" s="226" t="s">
        <v>161</v>
      </c>
      <c r="C9" s="229">
        <f>SUM(C10:C26)</f>
        <v>22154</v>
      </c>
    </row>
    <row r="10" spans="1:5">
      <c r="A10" s="232">
        <v>5100</v>
      </c>
      <c r="B10" s="227" t="s">
        <v>162</v>
      </c>
      <c r="C10" s="225">
        <v>0</v>
      </c>
    </row>
    <row r="11" spans="1:5">
      <c r="A11" s="232">
        <v>5200</v>
      </c>
      <c r="B11" s="227" t="s">
        <v>163</v>
      </c>
      <c r="C11" s="225">
        <v>0</v>
      </c>
    </row>
    <row r="12" spans="1:5">
      <c r="A12" s="232">
        <v>5300</v>
      </c>
      <c r="B12" s="227" t="s">
        <v>164</v>
      </c>
      <c r="C12" s="225">
        <v>0</v>
      </c>
    </row>
    <row r="13" spans="1:5">
      <c r="A13" s="232">
        <v>5400</v>
      </c>
      <c r="B13" s="227" t="s">
        <v>165</v>
      </c>
      <c r="C13" s="225">
        <v>0</v>
      </c>
    </row>
    <row r="14" spans="1:5">
      <c r="A14" s="232">
        <v>5500</v>
      </c>
      <c r="B14" s="227" t="s">
        <v>166</v>
      </c>
      <c r="C14" s="225">
        <v>0</v>
      </c>
    </row>
    <row r="15" spans="1:5">
      <c r="A15" s="232">
        <v>5600</v>
      </c>
      <c r="B15" s="227" t="s">
        <v>167</v>
      </c>
      <c r="C15" s="225">
        <v>22154</v>
      </c>
    </row>
    <row r="16" spans="1:5">
      <c r="A16" s="232">
        <v>5700</v>
      </c>
      <c r="B16" s="227" t="s">
        <v>168</v>
      </c>
      <c r="C16" s="225">
        <v>0</v>
      </c>
    </row>
    <row r="17" spans="1:3">
      <c r="A17" s="232" t="s">
        <v>212</v>
      </c>
      <c r="B17" s="227" t="s">
        <v>169</v>
      </c>
      <c r="C17" s="225">
        <v>0</v>
      </c>
    </row>
    <row r="18" spans="1:3">
      <c r="A18" s="232">
        <v>5900</v>
      </c>
      <c r="B18" s="227" t="s">
        <v>170</v>
      </c>
      <c r="C18" s="225">
        <v>0</v>
      </c>
    </row>
    <row r="19" spans="1:3">
      <c r="A19" s="237">
        <v>6200</v>
      </c>
      <c r="B19" s="227" t="s">
        <v>171</v>
      </c>
      <c r="C19" s="225">
        <v>0</v>
      </c>
    </row>
    <row r="20" spans="1:3">
      <c r="A20" s="237">
        <v>7200</v>
      </c>
      <c r="B20" s="227" t="s">
        <v>172</v>
      </c>
      <c r="C20" s="225">
        <v>0</v>
      </c>
    </row>
    <row r="21" spans="1:3">
      <c r="A21" s="237">
        <v>7300</v>
      </c>
      <c r="B21" s="227" t="s">
        <v>173</v>
      </c>
      <c r="C21" s="225">
        <v>0</v>
      </c>
    </row>
    <row r="22" spans="1:3">
      <c r="A22" s="237">
        <v>7500</v>
      </c>
      <c r="B22" s="227" t="s">
        <v>174</v>
      </c>
      <c r="C22" s="225">
        <v>0</v>
      </c>
    </row>
    <row r="23" spans="1:3">
      <c r="A23" s="237">
        <v>7900</v>
      </c>
      <c r="B23" s="227" t="s">
        <v>175</v>
      </c>
      <c r="C23" s="225">
        <v>0</v>
      </c>
    </row>
    <row r="24" spans="1:3">
      <c r="A24" s="237">
        <v>9100</v>
      </c>
      <c r="B24" s="227" t="s">
        <v>200</v>
      </c>
      <c r="C24" s="225">
        <v>0</v>
      </c>
    </row>
    <row r="25" spans="1:3">
      <c r="A25" s="237">
        <v>9900</v>
      </c>
      <c r="B25" s="227" t="s">
        <v>176</v>
      </c>
      <c r="C25" s="225">
        <v>0</v>
      </c>
    </row>
    <row r="26" spans="1:3">
      <c r="A26" s="237">
        <v>7400</v>
      </c>
      <c r="B26" s="228" t="s">
        <v>202</v>
      </c>
      <c r="C26" s="225">
        <v>0</v>
      </c>
    </row>
    <row r="27" spans="1:3">
      <c r="A27" s="239">
        <v>900003</v>
      </c>
      <c r="B27" s="226" t="s">
        <v>205</v>
      </c>
      <c r="C27" s="229">
        <f>SUM(C28:C34)</f>
        <v>1354656.95</v>
      </c>
    </row>
    <row r="28" spans="1:3" ht="22.5">
      <c r="A28" s="232">
        <v>5510</v>
      </c>
      <c r="B28" s="227" t="s">
        <v>177</v>
      </c>
      <c r="C28" s="225">
        <v>1354656.95</v>
      </c>
    </row>
    <row r="29" spans="1:3">
      <c r="A29" s="232">
        <v>5520</v>
      </c>
      <c r="B29" s="227" t="s">
        <v>178</v>
      </c>
      <c r="C29" s="225"/>
    </row>
    <row r="30" spans="1:3">
      <c r="A30" s="232">
        <v>5530</v>
      </c>
      <c r="B30" s="227" t="s">
        <v>179</v>
      </c>
      <c r="C30" s="225"/>
    </row>
    <row r="31" spans="1:3" ht="22.5">
      <c r="A31" s="232">
        <v>5540</v>
      </c>
      <c r="B31" s="227" t="s">
        <v>180</v>
      </c>
      <c r="C31" s="225"/>
    </row>
    <row r="32" spans="1:3">
      <c r="A32" s="232">
        <v>5550</v>
      </c>
      <c r="B32" s="227" t="s">
        <v>181</v>
      </c>
      <c r="C32" s="225"/>
    </row>
    <row r="33" spans="1:5">
      <c r="A33" s="232">
        <v>5590</v>
      </c>
      <c r="B33" s="227" t="s">
        <v>203</v>
      </c>
      <c r="C33" s="225"/>
    </row>
    <row r="34" spans="1:5">
      <c r="A34" s="232">
        <v>5600</v>
      </c>
      <c r="B34" s="228" t="s">
        <v>204</v>
      </c>
      <c r="C34" s="225"/>
    </row>
    <row r="35" spans="1:5">
      <c r="A35" s="240">
        <v>900004</v>
      </c>
      <c r="B35" s="230" t="s">
        <v>182</v>
      </c>
      <c r="C35" s="231">
        <f>+C8-C9+C27</f>
        <v>9724883.8499999996</v>
      </c>
      <c r="E35" s="358"/>
    </row>
    <row r="36" spans="1:5">
      <c r="E36" s="358"/>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topLeftCell="A31" zoomScaleSheetLayoutView="100" workbookViewId="0">
      <selection activeCell="B32" sqref="B32"/>
    </sheetView>
  </sheetViews>
  <sheetFormatPr baseColWidth="10" defaultColWidth="11.42578125" defaultRowHeight="11.25"/>
  <cols>
    <col min="1" max="1" width="13" style="274" customWidth="1"/>
    <col min="2" max="2" width="53.5703125" style="274" customWidth="1"/>
    <col min="3" max="3" width="18.7109375" style="274" bestFit="1" customWidth="1"/>
    <col min="4" max="4" width="17" style="274" bestFit="1" customWidth="1"/>
    <col min="5" max="5" width="11" style="274" bestFit="1" customWidth="1"/>
    <col min="6" max="16384" width="11.42578125" style="274"/>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333">
        <v>7000</v>
      </c>
      <c r="B11" s="332" t="s">
        <v>370</v>
      </c>
      <c r="C11" s="122"/>
      <c r="D11" s="122"/>
    </row>
    <row r="12" spans="1:8" s="120" customFormat="1" ht="12.75">
      <c r="A12" s="333"/>
      <c r="B12" s="332"/>
      <c r="C12" s="122"/>
      <c r="D12" s="122"/>
    </row>
    <row r="13" spans="1:8" s="120" customFormat="1">
      <c r="A13" s="125" t="s">
        <v>46</v>
      </c>
      <c r="B13" s="125" t="s">
        <v>47</v>
      </c>
      <c r="C13" s="125" t="s">
        <v>75</v>
      </c>
      <c r="D13" s="125" t="s">
        <v>76</v>
      </c>
      <c r="E13" s="125" t="s">
        <v>77</v>
      </c>
    </row>
    <row r="14" spans="1:8" s="120" customFormat="1">
      <c r="A14" s="334">
        <v>7100</v>
      </c>
      <c r="B14" s="335" t="s">
        <v>338</v>
      </c>
      <c r="C14" s="337">
        <v>0</v>
      </c>
      <c r="D14" s="337">
        <v>0</v>
      </c>
      <c r="E14" s="337">
        <f>+D14-C14</f>
        <v>0</v>
      </c>
    </row>
    <row r="15" spans="1:8" s="120" customFormat="1">
      <c r="A15" s="329">
        <v>7110</v>
      </c>
      <c r="B15" s="338" t="s">
        <v>339</v>
      </c>
      <c r="C15" s="337">
        <v>0</v>
      </c>
      <c r="D15" s="337">
        <v>0</v>
      </c>
      <c r="E15" s="337">
        <f t="shared" ref="E15:E53" si="0">+D15-C15</f>
        <v>0</v>
      </c>
    </row>
    <row r="16" spans="1:8" s="120" customFormat="1">
      <c r="A16" s="329">
        <v>7120</v>
      </c>
      <c r="B16" s="338" t="s">
        <v>340</v>
      </c>
      <c r="C16" s="337">
        <v>0</v>
      </c>
      <c r="D16" s="337">
        <v>0</v>
      </c>
      <c r="E16" s="337">
        <f t="shared" si="0"/>
        <v>0</v>
      </c>
    </row>
    <row r="17" spans="1:5" s="120" customFormat="1">
      <c r="A17" s="329">
        <v>7130</v>
      </c>
      <c r="B17" s="338" t="s">
        <v>341</v>
      </c>
      <c r="C17" s="337">
        <v>0</v>
      </c>
      <c r="D17" s="337">
        <v>0</v>
      </c>
      <c r="E17" s="337">
        <f t="shared" si="0"/>
        <v>0</v>
      </c>
    </row>
    <row r="18" spans="1:5" s="120" customFormat="1" ht="22.5">
      <c r="A18" s="329">
        <v>7140</v>
      </c>
      <c r="B18" s="338" t="s">
        <v>342</v>
      </c>
      <c r="C18" s="337">
        <v>0</v>
      </c>
      <c r="D18" s="337">
        <v>0</v>
      </c>
      <c r="E18" s="337">
        <f t="shared" si="0"/>
        <v>0</v>
      </c>
    </row>
    <row r="19" spans="1:5" s="120" customFormat="1" ht="22.5">
      <c r="A19" s="329">
        <v>7150</v>
      </c>
      <c r="B19" s="338" t="s">
        <v>343</v>
      </c>
      <c r="C19" s="337">
        <v>0</v>
      </c>
      <c r="D19" s="337">
        <v>0</v>
      </c>
      <c r="E19" s="337">
        <f t="shared" si="0"/>
        <v>0</v>
      </c>
    </row>
    <row r="20" spans="1:5" s="120" customFormat="1">
      <c r="A20" s="329">
        <v>7160</v>
      </c>
      <c r="B20" s="338" t="s">
        <v>344</v>
      </c>
      <c r="C20" s="337">
        <v>0</v>
      </c>
      <c r="D20" s="337">
        <v>0</v>
      </c>
      <c r="E20" s="337">
        <f t="shared" si="0"/>
        <v>0</v>
      </c>
    </row>
    <row r="21" spans="1:5" s="120" customFormat="1">
      <c r="A21" s="334">
        <v>7200</v>
      </c>
      <c r="B21" s="335" t="s">
        <v>345</v>
      </c>
      <c r="C21" s="337"/>
      <c r="D21" s="337"/>
      <c r="E21" s="337">
        <f t="shared" si="0"/>
        <v>0</v>
      </c>
    </row>
    <row r="22" spans="1:5" s="120" customFormat="1" ht="22.5">
      <c r="A22" s="329">
        <v>7210</v>
      </c>
      <c r="B22" s="338" t="s">
        <v>346</v>
      </c>
      <c r="C22" s="337">
        <v>0</v>
      </c>
      <c r="D22" s="337">
        <v>0</v>
      </c>
      <c r="E22" s="337">
        <f t="shared" si="0"/>
        <v>0</v>
      </c>
    </row>
    <row r="23" spans="1:5" s="120" customFormat="1" ht="22.5">
      <c r="A23" s="329">
        <v>7220</v>
      </c>
      <c r="B23" s="338" t="s">
        <v>347</v>
      </c>
      <c r="C23" s="337">
        <v>0</v>
      </c>
      <c r="D23" s="337">
        <v>0</v>
      </c>
      <c r="E23" s="337">
        <f t="shared" si="0"/>
        <v>0</v>
      </c>
    </row>
    <row r="24" spans="1:5" s="120" customFormat="1" ht="12.95" customHeight="1">
      <c r="A24" s="329">
        <v>7230</v>
      </c>
      <c r="B24" s="339" t="s">
        <v>348</v>
      </c>
      <c r="C24" s="337">
        <v>0</v>
      </c>
      <c r="D24" s="337">
        <v>0</v>
      </c>
      <c r="E24" s="337">
        <f t="shared" si="0"/>
        <v>0</v>
      </c>
    </row>
    <row r="25" spans="1:5" s="120" customFormat="1" ht="22.5">
      <c r="A25" s="329">
        <v>7240</v>
      </c>
      <c r="B25" s="339" t="s">
        <v>349</v>
      </c>
      <c r="C25" s="337">
        <v>0</v>
      </c>
      <c r="D25" s="337">
        <v>0</v>
      </c>
      <c r="E25" s="337">
        <f t="shared" si="0"/>
        <v>0</v>
      </c>
    </row>
    <row r="26" spans="1:5" s="120" customFormat="1" ht="22.5">
      <c r="A26" s="329">
        <v>7250</v>
      </c>
      <c r="B26" s="339" t="s">
        <v>350</v>
      </c>
      <c r="C26" s="337">
        <v>0</v>
      </c>
      <c r="D26" s="337">
        <v>0</v>
      </c>
      <c r="E26" s="337">
        <f t="shared" si="0"/>
        <v>0</v>
      </c>
    </row>
    <row r="27" spans="1:5" s="120" customFormat="1" ht="22.5">
      <c r="A27" s="329">
        <v>7260</v>
      </c>
      <c r="B27" s="339" t="s">
        <v>351</v>
      </c>
      <c r="C27" s="337">
        <v>0</v>
      </c>
      <c r="D27" s="337">
        <v>0</v>
      </c>
      <c r="E27" s="337">
        <f t="shared" si="0"/>
        <v>0</v>
      </c>
    </row>
    <row r="28" spans="1:5" s="120" customFormat="1">
      <c r="A28" s="334">
        <v>7300</v>
      </c>
      <c r="B28" s="340" t="s">
        <v>352</v>
      </c>
      <c r="C28" s="337"/>
      <c r="D28" s="337"/>
      <c r="E28" s="337">
        <f t="shared" si="0"/>
        <v>0</v>
      </c>
    </row>
    <row r="29" spans="1:5" s="120" customFormat="1">
      <c r="A29" s="329">
        <v>7310</v>
      </c>
      <c r="B29" s="339" t="s">
        <v>353</v>
      </c>
      <c r="C29" s="337">
        <v>0</v>
      </c>
      <c r="D29" s="337">
        <v>0</v>
      </c>
      <c r="E29" s="337">
        <f t="shared" si="0"/>
        <v>0</v>
      </c>
    </row>
    <row r="30" spans="1:5" s="120" customFormat="1">
      <c r="A30" s="329">
        <v>7320</v>
      </c>
      <c r="B30" s="339" t="s">
        <v>354</v>
      </c>
      <c r="C30" s="337">
        <v>0</v>
      </c>
      <c r="D30" s="337">
        <v>0</v>
      </c>
      <c r="E30" s="337">
        <f t="shared" si="0"/>
        <v>0</v>
      </c>
    </row>
    <row r="31" spans="1:5" s="120" customFormat="1">
      <c r="A31" s="329">
        <v>7330</v>
      </c>
      <c r="B31" s="339" t="s">
        <v>355</v>
      </c>
      <c r="C31" s="337">
        <v>0</v>
      </c>
      <c r="D31" s="337">
        <v>0</v>
      </c>
      <c r="E31" s="337">
        <f t="shared" si="0"/>
        <v>0</v>
      </c>
    </row>
    <row r="32" spans="1:5" s="120" customFormat="1">
      <c r="A32" s="329">
        <v>7340</v>
      </c>
      <c r="B32" s="339" t="s">
        <v>356</v>
      </c>
      <c r="C32" s="337">
        <v>0</v>
      </c>
      <c r="D32" s="337">
        <v>0</v>
      </c>
      <c r="E32" s="337">
        <f t="shared" si="0"/>
        <v>0</v>
      </c>
    </row>
    <row r="33" spans="1:5" s="120" customFormat="1">
      <c r="A33" s="329">
        <v>7350</v>
      </c>
      <c r="B33" s="339" t="s">
        <v>357</v>
      </c>
      <c r="C33" s="337">
        <v>0</v>
      </c>
      <c r="D33" s="337">
        <v>0</v>
      </c>
      <c r="E33" s="337">
        <f t="shared" si="0"/>
        <v>0</v>
      </c>
    </row>
    <row r="34" spans="1:5" s="120" customFormat="1">
      <c r="A34" s="329">
        <v>7360</v>
      </c>
      <c r="B34" s="339" t="s">
        <v>358</v>
      </c>
      <c r="C34" s="337">
        <v>0</v>
      </c>
      <c r="D34" s="337">
        <v>0</v>
      </c>
      <c r="E34" s="337">
        <f t="shared" si="0"/>
        <v>0</v>
      </c>
    </row>
    <row r="35" spans="1:5" s="120" customFormat="1">
      <c r="A35" s="334">
        <v>7400</v>
      </c>
      <c r="B35" s="340" t="s">
        <v>359</v>
      </c>
      <c r="C35" s="337"/>
      <c r="D35" s="337"/>
      <c r="E35" s="337">
        <f t="shared" si="0"/>
        <v>0</v>
      </c>
    </row>
    <row r="36" spans="1:5" s="120" customFormat="1">
      <c r="A36" s="329">
        <v>7410</v>
      </c>
      <c r="B36" s="339" t="s">
        <v>360</v>
      </c>
      <c r="C36" s="337">
        <v>0</v>
      </c>
      <c r="D36" s="337">
        <v>0</v>
      </c>
      <c r="E36" s="337">
        <f t="shared" si="0"/>
        <v>0</v>
      </c>
    </row>
    <row r="37" spans="1:5" s="120" customFormat="1">
      <c r="A37" s="329">
        <v>7420</v>
      </c>
      <c r="B37" s="339" t="s">
        <v>361</v>
      </c>
      <c r="C37" s="337">
        <v>0</v>
      </c>
      <c r="D37" s="337">
        <v>0</v>
      </c>
      <c r="E37" s="337">
        <f t="shared" si="0"/>
        <v>0</v>
      </c>
    </row>
    <row r="38" spans="1:5" s="120" customFormat="1" ht="22.5">
      <c r="A38" s="334">
        <v>7500</v>
      </c>
      <c r="B38" s="340" t="s">
        <v>362</v>
      </c>
      <c r="C38" s="337"/>
      <c r="D38" s="337"/>
      <c r="E38" s="337">
        <f t="shared" si="0"/>
        <v>0</v>
      </c>
    </row>
    <row r="39" spans="1:5" s="120" customFormat="1" ht="22.5">
      <c r="A39" s="329">
        <v>7510</v>
      </c>
      <c r="B39" s="339" t="s">
        <v>363</v>
      </c>
      <c r="C39" s="337">
        <v>0</v>
      </c>
      <c r="D39" s="337">
        <v>0</v>
      </c>
      <c r="E39" s="337">
        <f t="shared" si="0"/>
        <v>0</v>
      </c>
    </row>
    <row r="40" spans="1:5" s="120" customFormat="1" ht="22.5">
      <c r="A40" s="329">
        <v>7520</v>
      </c>
      <c r="B40" s="339" t="s">
        <v>364</v>
      </c>
      <c r="C40" s="337">
        <v>0</v>
      </c>
      <c r="D40" s="337">
        <v>0</v>
      </c>
      <c r="E40" s="337">
        <f t="shared" si="0"/>
        <v>0</v>
      </c>
    </row>
    <row r="41" spans="1:5" s="120" customFormat="1">
      <c r="A41" s="334">
        <v>7600</v>
      </c>
      <c r="B41" s="340" t="s">
        <v>365</v>
      </c>
      <c r="C41" s="337"/>
      <c r="D41" s="337"/>
      <c r="E41" s="337">
        <f t="shared" si="0"/>
        <v>0</v>
      </c>
    </row>
    <row r="42" spans="1:5" s="120" customFormat="1">
      <c r="A42" s="329">
        <v>7610</v>
      </c>
      <c r="B42" s="338" t="s">
        <v>366</v>
      </c>
      <c r="C42" s="337">
        <v>0</v>
      </c>
      <c r="D42" s="337">
        <v>0</v>
      </c>
      <c r="E42" s="337">
        <f t="shared" si="0"/>
        <v>0</v>
      </c>
    </row>
    <row r="43" spans="1:5" s="120" customFormat="1">
      <c r="A43" s="329">
        <v>7620</v>
      </c>
      <c r="B43" s="338" t="s">
        <v>367</v>
      </c>
      <c r="C43" s="337">
        <v>0</v>
      </c>
      <c r="D43" s="337">
        <v>0</v>
      </c>
      <c r="E43" s="337">
        <f t="shared" si="0"/>
        <v>0</v>
      </c>
    </row>
    <row r="44" spans="1:5" s="120" customFormat="1">
      <c r="A44" s="329">
        <v>7630</v>
      </c>
      <c r="B44" s="338" t="s">
        <v>368</v>
      </c>
      <c r="C44" s="337">
        <v>0</v>
      </c>
      <c r="D44" s="337">
        <v>0</v>
      </c>
      <c r="E44" s="337">
        <f t="shared" si="0"/>
        <v>0</v>
      </c>
    </row>
    <row r="45" spans="1:5" s="120" customFormat="1">
      <c r="A45" s="329">
        <v>7640</v>
      </c>
      <c r="B45" s="339" t="s">
        <v>369</v>
      </c>
      <c r="C45" s="337">
        <v>0</v>
      </c>
      <c r="D45" s="337">
        <v>0</v>
      </c>
      <c r="E45" s="337">
        <f t="shared" si="0"/>
        <v>0</v>
      </c>
    </row>
    <row r="46" spans="1:5" s="120" customFormat="1">
      <c r="A46" s="329"/>
      <c r="B46" s="339"/>
      <c r="C46" s="337"/>
      <c r="D46" s="337"/>
      <c r="E46" s="337">
        <f t="shared" si="0"/>
        <v>0</v>
      </c>
    </row>
    <row r="47" spans="1:5" s="120" customFormat="1">
      <c r="A47" s="334" t="s">
        <v>371</v>
      </c>
      <c r="B47" s="341" t="s">
        <v>372</v>
      </c>
      <c r="C47" s="337"/>
      <c r="D47" s="337"/>
      <c r="E47" s="337">
        <f t="shared" si="0"/>
        <v>0</v>
      </c>
    </row>
    <row r="48" spans="1:5" s="120" customFormat="1">
      <c r="A48" s="329" t="s">
        <v>373</v>
      </c>
      <c r="B48" s="342" t="s">
        <v>374</v>
      </c>
      <c r="C48" s="337">
        <v>0</v>
      </c>
      <c r="D48" s="337">
        <v>0</v>
      </c>
      <c r="E48" s="337">
        <f t="shared" si="0"/>
        <v>0</v>
      </c>
    </row>
    <row r="49" spans="1:8" s="120" customFormat="1">
      <c r="A49" s="329" t="s">
        <v>375</v>
      </c>
      <c r="B49" s="342" t="s">
        <v>376</v>
      </c>
      <c r="C49" s="337">
        <v>0</v>
      </c>
      <c r="D49" s="337">
        <v>0</v>
      </c>
      <c r="E49" s="337">
        <f t="shared" si="0"/>
        <v>0</v>
      </c>
    </row>
    <row r="50" spans="1:8" s="120" customFormat="1">
      <c r="A50" s="329" t="s">
        <v>377</v>
      </c>
      <c r="B50" s="342" t="s">
        <v>378</v>
      </c>
      <c r="C50" s="337">
        <v>0</v>
      </c>
      <c r="D50" s="337">
        <v>0</v>
      </c>
      <c r="E50" s="337">
        <f t="shared" si="0"/>
        <v>0</v>
      </c>
    </row>
    <row r="51" spans="1:8" s="120" customFormat="1">
      <c r="A51" s="329" t="s">
        <v>379</v>
      </c>
      <c r="B51" s="342" t="s">
        <v>380</v>
      </c>
      <c r="C51" s="337">
        <v>0</v>
      </c>
      <c r="D51" s="337">
        <v>0</v>
      </c>
      <c r="E51" s="337">
        <f t="shared" si="0"/>
        <v>0</v>
      </c>
    </row>
    <row r="52" spans="1:8" s="120" customFormat="1">
      <c r="A52" s="329" t="s">
        <v>381</v>
      </c>
      <c r="B52" s="342" t="s">
        <v>382</v>
      </c>
      <c r="C52" s="337">
        <v>0</v>
      </c>
      <c r="D52" s="337">
        <v>0</v>
      </c>
      <c r="E52" s="337">
        <f t="shared" si="0"/>
        <v>0</v>
      </c>
    </row>
    <row r="53" spans="1:8" s="120" customFormat="1">
      <c r="A53" s="329" t="s">
        <v>383</v>
      </c>
      <c r="B53" s="342" t="s">
        <v>384</v>
      </c>
      <c r="C53" s="337">
        <v>0</v>
      </c>
      <c r="D53" s="337">
        <v>0</v>
      </c>
      <c r="E53" s="337">
        <f t="shared" si="0"/>
        <v>0</v>
      </c>
    </row>
    <row r="54" spans="1:8" s="120" customFormat="1" ht="12">
      <c r="A54" s="320" t="s">
        <v>321</v>
      </c>
      <c r="B54" s="131"/>
    </row>
    <row r="55" spans="1:8" s="120" customFormat="1">
      <c r="A55" s="122"/>
      <c r="B55" s="131"/>
    </row>
    <row r="56" spans="1:8" s="120" customFormat="1" ht="12.75">
      <c r="A56" s="321" t="s">
        <v>385</v>
      </c>
      <c r="B56" s="131"/>
    </row>
    <row r="57" spans="1:8" s="120" customFormat="1" ht="12.75">
      <c r="A57" s="321"/>
    </row>
    <row r="58" spans="1:8" s="120" customFormat="1" ht="12.75">
      <c r="A58" s="333">
        <v>8000</v>
      </c>
      <c r="B58" s="332" t="s">
        <v>323</v>
      </c>
    </row>
    <row r="59" spans="1:8" s="120" customFormat="1">
      <c r="B59" s="1024" t="s">
        <v>126</v>
      </c>
      <c r="C59" s="1024"/>
      <c r="D59" s="1024"/>
      <c r="E59" s="1024"/>
      <c r="H59" s="123"/>
    </row>
    <row r="60" spans="1:8" s="120" customFormat="1">
      <c r="A60" s="124" t="s">
        <v>46</v>
      </c>
      <c r="B60" s="124" t="s">
        <v>47</v>
      </c>
      <c r="C60" s="125" t="s">
        <v>75</v>
      </c>
      <c r="D60" s="125" t="s">
        <v>76</v>
      </c>
      <c r="E60" s="125" t="s">
        <v>77</v>
      </c>
      <c r="H60" s="123"/>
    </row>
    <row r="61" spans="1:8" s="120" customFormat="1">
      <c r="A61" s="326">
        <v>8100</v>
      </c>
      <c r="B61" s="327" t="s">
        <v>324</v>
      </c>
      <c r="C61" s="546"/>
      <c r="D61" s="125"/>
      <c r="E61" s="125">
        <f>+D61-C61</f>
        <v>0</v>
      </c>
      <c r="H61" s="123"/>
    </row>
    <row r="62" spans="1:8" s="120" customFormat="1">
      <c r="A62" s="322">
        <v>8110</v>
      </c>
      <c r="B62" s="126" t="s">
        <v>325</v>
      </c>
      <c r="C62" s="547">
        <v>6076686.3337417496</v>
      </c>
      <c r="D62" s="547">
        <v>5926225.9200000009</v>
      </c>
      <c r="E62" s="406">
        <f t="shared" ref="E62:E74" si="1">+D62-C62</f>
        <v>-150460.41374174878</v>
      </c>
      <c r="F62" s="123"/>
      <c r="H62" s="123"/>
    </row>
    <row r="63" spans="1:8" s="120" customFormat="1">
      <c r="A63" s="322">
        <v>8120</v>
      </c>
      <c r="B63" s="126" t="s">
        <v>326</v>
      </c>
      <c r="C63" s="547">
        <v>-4760.5600000023842</v>
      </c>
      <c r="D63" s="547">
        <v>-1122.1399999987334</v>
      </c>
      <c r="E63" s="406">
        <f t="shared" si="1"/>
        <v>3638.4200000036508</v>
      </c>
      <c r="F63" s="123"/>
      <c r="H63" s="123"/>
    </row>
    <row r="64" spans="1:8" s="120" customFormat="1">
      <c r="A64" s="323">
        <v>8130</v>
      </c>
      <c r="B64" s="126" t="s">
        <v>327</v>
      </c>
      <c r="C64" s="547">
        <v>8732516.5599999987</v>
      </c>
      <c r="D64" s="547">
        <v>9060966.9500000011</v>
      </c>
      <c r="E64" s="406">
        <f t="shared" si="1"/>
        <v>328450.39000000246</v>
      </c>
      <c r="F64" s="123"/>
      <c r="H64" s="123"/>
    </row>
    <row r="65" spans="1:8" s="120" customFormat="1">
      <c r="A65" s="323">
        <v>8140</v>
      </c>
      <c r="B65" s="126" t="s">
        <v>328</v>
      </c>
      <c r="C65" s="547">
        <v>8737277.120000001</v>
      </c>
      <c r="D65" s="547">
        <v>9062089.0899999999</v>
      </c>
      <c r="E65" s="406">
        <f t="shared" si="1"/>
        <v>324811.96999999881</v>
      </c>
      <c r="F65" s="123"/>
      <c r="H65" s="123"/>
    </row>
    <row r="66" spans="1:8" s="120" customFormat="1">
      <c r="A66" s="323">
        <v>8150</v>
      </c>
      <c r="B66" s="126" t="s">
        <v>329</v>
      </c>
      <c r="C66" s="547">
        <v>8737277.120000001</v>
      </c>
      <c r="D66" s="547">
        <v>9062089.0899999999</v>
      </c>
      <c r="E66" s="406">
        <f t="shared" si="1"/>
        <v>324811.96999999881</v>
      </c>
      <c r="F66" s="123"/>
      <c r="H66" s="123"/>
    </row>
    <row r="67" spans="1:8" s="120" customFormat="1">
      <c r="A67" s="328">
        <v>8200</v>
      </c>
      <c r="B67" s="327" t="s">
        <v>330</v>
      </c>
      <c r="C67" s="547"/>
      <c r="D67" s="547"/>
      <c r="E67" s="406">
        <f t="shared" si="1"/>
        <v>0</v>
      </c>
      <c r="F67" s="123"/>
      <c r="G67" s="123"/>
      <c r="H67" s="123"/>
    </row>
    <row r="68" spans="1:8" s="120" customFormat="1">
      <c r="A68" s="323">
        <v>8210</v>
      </c>
      <c r="B68" s="126" t="s">
        <v>331</v>
      </c>
      <c r="C68" s="547">
        <v>6076686.3337417478</v>
      </c>
      <c r="D68" s="547">
        <v>5926225.9200000009</v>
      </c>
      <c r="E68" s="406">
        <f t="shared" si="1"/>
        <v>-150460.41374174692</v>
      </c>
      <c r="F68" s="123"/>
      <c r="G68" s="123"/>
      <c r="H68" s="123"/>
    </row>
    <row r="69" spans="1:8" s="120" customFormat="1">
      <c r="A69" s="323">
        <v>8220</v>
      </c>
      <c r="B69" s="126" t="s">
        <v>332</v>
      </c>
      <c r="C69" s="547">
        <v>347414.77823133953</v>
      </c>
      <c r="D69" s="547">
        <v>668586.05000000075</v>
      </c>
      <c r="E69" s="406">
        <f t="shared" si="1"/>
        <v>321171.27176866122</v>
      </c>
      <c r="F69" s="123"/>
      <c r="G69" s="123"/>
      <c r="H69" s="123"/>
    </row>
    <row r="70" spans="1:8" s="120" customFormat="1">
      <c r="A70" s="323">
        <v>8230</v>
      </c>
      <c r="B70" s="126" t="s">
        <v>333</v>
      </c>
      <c r="C70" s="547">
        <v>8732516.5582313389</v>
      </c>
      <c r="D70" s="547">
        <v>9060966.9500000011</v>
      </c>
      <c r="E70" s="406">
        <f t="shared" si="1"/>
        <v>328450.39176866226</v>
      </c>
      <c r="F70" s="123"/>
      <c r="G70" s="123"/>
      <c r="H70" s="123"/>
    </row>
    <row r="71" spans="1:8" s="120" customFormat="1">
      <c r="A71" s="323">
        <v>8240</v>
      </c>
      <c r="B71" s="126" t="s">
        <v>334</v>
      </c>
      <c r="C71" s="547">
        <v>8385101.7799999993</v>
      </c>
      <c r="D71" s="547">
        <v>8392380.9000000004</v>
      </c>
      <c r="E71" s="406">
        <f t="shared" si="1"/>
        <v>7279.1200000010431</v>
      </c>
      <c r="F71" s="123"/>
      <c r="G71" s="123"/>
      <c r="H71" s="123"/>
    </row>
    <row r="72" spans="1:8" s="120" customFormat="1">
      <c r="A72" s="324">
        <v>8250</v>
      </c>
      <c r="B72" s="127" t="s">
        <v>335</v>
      </c>
      <c r="C72" s="547">
        <v>8385101.7799999993</v>
      </c>
      <c r="D72" s="547">
        <v>8392380.9000000004</v>
      </c>
      <c r="E72" s="406">
        <f t="shared" si="1"/>
        <v>7279.1200000010431</v>
      </c>
      <c r="F72" s="123"/>
      <c r="G72" s="123"/>
      <c r="H72" s="123"/>
    </row>
    <row r="73" spans="1:8" s="120" customFormat="1">
      <c r="A73" s="325">
        <v>8260</v>
      </c>
      <c r="B73" s="128" t="s">
        <v>336</v>
      </c>
      <c r="C73" s="547">
        <v>8385101.7799999993</v>
      </c>
      <c r="D73" s="547">
        <v>8392380.9000000004</v>
      </c>
      <c r="E73" s="406">
        <f t="shared" si="1"/>
        <v>7279.1200000010431</v>
      </c>
      <c r="F73" s="123"/>
      <c r="G73" s="123"/>
      <c r="H73" s="123"/>
    </row>
    <row r="74" spans="1:8" s="120" customFormat="1">
      <c r="A74" s="329">
        <v>8270</v>
      </c>
      <c r="B74" s="330" t="s">
        <v>337</v>
      </c>
      <c r="C74" s="547">
        <v>8385101.7799999993</v>
      </c>
      <c r="D74" s="547">
        <v>8392380.9000000004</v>
      </c>
      <c r="E74" s="406">
        <f t="shared" si="1"/>
        <v>7279.1200000010431</v>
      </c>
      <c r="F74" s="123"/>
      <c r="G74" s="123"/>
      <c r="H74" s="123"/>
    </row>
    <row r="75" spans="1:8" ht="12">
      <c r="A75" s="320" t="s">
        <v>322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52"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zoomScaleNormal="100" zoomScaleSheetLayoutView="90" workbookViewId="0">
      <selection activeCell="G29" sqref="G29"/>
    </sheetView>
  </sheetViews>
  <sheetFormatPr baseColWidth="10" defaultRowHeight="11.25"/>
  <cols>
    <col min="1" max="1" width="20.7109375" style="19" customWidth="1"/>
    <col min="2" max="2" width="50.7109375" style="19" customWidth="1"/>
    <col min="3" max="3" width="17.7109375" style="21" customWidth="1"/>
    <col min="4" max="5" width="17.7109375" style="164"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c r="C3" s="9"/>
      <c r="D3" s="5"/>
      <c r="E3" s="6"/>
    </row>
    <row r="4" spans="1:6" s="274" customFormat="1">
      <c r="C4" s="9"/>
      <c r="D4" s="5"/>
      <c r="E4" s="6"/>
    </row>
    <row r="5" spans="1:6" s="274" customFormat="1" ht="11.25" customHeight="1">
      <c r="A5" s="10" t="s">
        <v>141</v>
      </c>
      <c r="B5" s="11"/>
      <c r="C5" s="9"/>
      <c r="D5" s="4"/>
      <c r="E5" s="366" t="s">
        <v>45</v>
      </c>
    </row>
    <row r="6" spans="1:6" s="274" customFormat="1">
      <c r="A6" s="13"/>
      <c r="B6" s="13"/>
      <c r="C6" s="14"/>
      <c r="D6" s="3"/>
      <c r="E6" s="4"/>
      <c r="F6" s="3"/>
    </row>
    <row r="7" spans="1:6" ht="15" customHeight="1">
      <c r="A7" s="15" t="s">
        <v>46</v>
      </c>
      <c r="B7" s="16" t="s">
        <v>47</v>
      </c>
      <c r="C7" s="17" t="s">
        <v>48</v>
      </c>
      <c r="D7" s="18" t="s">
        <v>49</v>
      </c>
      <c r="E7" s="17" t="s">
        <v>50</v>
      </c>
    </row>
    <row r="8" spans="1:6" ht="11.25" customHeight="1">
      <c r="A8" s="155" t="s">
        <v>5113</v>
      </c>
      <c r="B8" s="155" t="s">
        <v>5114</v>
      </c>
      <c r="C8" s="132">
        <v>6380261.7699999996</v>
      </c>
      <c r="D8" s="141"/>
      <c r="E8" s="132"/>
    </row>
    <row r="9" spans="1:6" ht="11.25" customHeight="1">
      <c r="A9" s="155"/>
      <c r="B9" s="155"/>
      <c r="C9" s="132"/>
      <c r="D9" s="141"/>
      <c r="E9" s="132"/>
    </row>
    <row r="10" spans="1:6" ht="11.25" customHeight="1">
      <c r="A10" s="155"/>
      <c r="B10" s="155"/>
      <c r="C10" s="132"/>
      <c r="D10" s="141"/>
      <c r="E10" s="132"/>
    </row>
    <row r="11" spans="1:6" ht="11.25" customHeight="1">
      <c r="A11" s="155"/>
      <c r="B11" s="155"/>
      <c r="C11" s="132"/>
      <c r="D11" s="141"/>
      <c r="E11" s="132"/>
    </row>
    <row r="12" spans="1:6" ht="11.25" customHeight="1">
      <c r="A12" s="155"/>
      <c r="B12" s="155"/>
      <c r="C12" s="132"/>
      <c r="D12" s="141"/>
      <c r="E12" s="132"/>
    </row>
    <row r="13" spans="1:6" ht="11.25" customHeight="1">
      <c r="A13" s="155"/>
      <c r="B13" s="155"/>
      <c r="C13" s="132"/>
      <c r="D13" s="141"/>
      <c r="E13" s="132"/>
    </row>
    <row r="14" spans="1:6" ht="11.25" customHeight="1">
      <c r="A14" s="155"/>
      <c r="B14" s="155"/>
      <c r="C14" s="132"/>
      <c r="D14" s="141"/>
      <c r="E14" s="132"/>
    </row>
    <row r="15" spans="1:6" ht="11.25" customHeight="1">
      <c r="A15" s="155"/>
      <c r="B15" s="155"/>
      <c r="C15" s="132"/>
      <c r="D15" s="141"/>
      <c r="E15" s="132"/>
    </row>
    <row r="16" spans="1:6" ht="11.25" customHeight="1">
      <c r="A16" s="155"/>
      <c r="B16" s="155"/>
      <c r="C16" s="132"/>
      <c r="D16" s="141"/>
      <c r="E16" s="132"/>
    </row>
    <row r="17" spans="1:6" ht="11.25" customHeight="1">
      <c r="A17" s="155"/>
      <c r="B17" s="155"/>
      <c r="C17" s="132"/>
      <c r="D17" s="141"/>
      <c r="E17" s="132"/>
    </row>
    <row r="18" spans="1:6">
      <c r="A18" s="155"/>
      <c r="B18" s="155"/>
      <c r="C18" s="132"/>
      <c r="D18" s="141"/>
      <c r="E18" s="132"/>
    </row>
    <row r="19" spans="1:6">
      <c r="A19" s="155"/>
      <c r="B19" s="155"/>
      <c r="C19" s="132"/>
      <c r="D19" s="141"/>
      <c r="E19" s="132"/>
    </row>
    <row r="20" spans="1:6">
      <c r="A20" s="156"/>
      <c r="B20" s="156"/>
      <c r="C20" s="146"/>
      <c r="D20" s="141"/>
      <c r="E20" s="146"/>
    </row>
    <row r="21" spans="1:6">
      <c r="A21" s="157"/>
      <c r="B21" s="157" t="s">
        <v>223</v>
      </c>
      <c r="C21" s="20">
        <f>SUM(C8:C20)</f>
        <v>6380261.7699999996</v>
      </c>
      <c r="D21" s="140"/>
      <c r="E21" s="20"/>
    </row>
    <row r="22" spans="1:6">
      <c r="A22" s="158"/>
      <c r="B22" s="158"/>
      <c r="C22" s="159"/>
      <c r="D22" s="158"/>
      <c r="E22" s="159"/>
    </row>
    <row r="23" spans="1:6">
      <c r="A23" s="158"/>
      <c r="B23" s="158"/>
      <c r="C23" s="159"/>
      <c r="D23" s="158"/>
      <c r="E23" s="159"/>
    </row>
    <row r="24" spans="1:6" ht="11.25" customHeight="1">
      <c r="A24" s="10" t="s">
        <v>211</v>
      </c>
      <c r="B24" s="11"/>
      <c r="C24" s="22"/>
      <c r="D24" s="366" t="s">
        <v>45</v>
      </c>
    </row>
    <row r="25" spans="1:6">
      <c r="A25" s="274"/>
      <c r="B25" s="274"/>
      <c r="C25" s="9"/>
      <c r="D25" s="5"/>
      <c r="E25" s="6"/>
      <c r="F25" s="274"/>
    </row>
    <row r="26" spans="1:6" ht="15" customHeight="1">
      <c r="A26" s="15" t="s">
        <v>46</v>
      </c>
      <c r="B26" s="16" t="s">
        <v>47</v>
      </c>
      <c r="C26" s="17" t="s">
        <v>48</v>
      </c>
      <c r="D26" s="18" t="s">
        <v>49</v>
      </c>
      <c r="E26" s="24"/>
    </row>
    <row r="27" spans="1:6" ht="11.25" customHeight="1">
      <c r="A27" s="150"/>
      <c r="B27" s="160"/>
      <c r="C27" s="143"/>
      <c r="D27" s="132"/>
      <c r="E27" s="25"/>
    </row>
    <row r="28" spans="1:6" ht="11.25" customHeight="1">
      <c r="A28" s="150"/>
      <c r="B28" s="160"/>
      <c r="C28" s="143"/>
      <c r="D28" s="132"/>
      <c r="E28" s="25"/>
    </row>
    <row r="29" spans="1:6" ht="11.25" customHeight="1">
      <c r="A29" s="150"/>
      <c r="B29" s="160"/>
      <c r="C29" s="143"/>
      <c r="D29" s="132"/>
      <c r="E29" s="25"/>
    </row>
    <row r="30" spans="1:6" ht="11.25" customHeight="1">
      <c r="A30" s="150"/>
      <c r="B30" s="160"/>
      <c r="C30" s="143"/>
      <c r="D30" s="132"/>
      <c r="E30" s="25"/>
    </row>
    <row r="31" spans="1:6" ht="11.25" customHeight="1">
      <c r="A31" s="150"/>
      <c r="B31" s="160"/>
      <c r="C31" s="143"/>
      <c r="D31" s="132"/>
      <c r="E31" s="25"/>
    </row>
    <row r="32" spans="1:6" ht="11.25" customHeight="1">
      <c r="A32" s="150"/>
      <c r="B32" s="160"/>
      <c r="C32" s="143"/>
      <c r="D32" s="132"/>
      <c r="E32" s="25"/>
    </row>
    <row r="33" spans="1:5" ht="11.25" customHeight="1">
      <c r="A33" s="150"/>
      <c r="B33" s="160"/>
      <c r="C33" s="143"/>
      <c r="D33" s="132"/>
      <c r="E33" s="25"/>
    </row>
    <row r="34" spans="1:5" ht="11.25" customHeight="1">
      <c r="A34" s="150"/>
      <c r="B34" s="160"/>
      <c r="C34" s="143"/>
      <c r="D34" s="132"/>
      <c r="E34" s="25"/>
    </row>
    <row r="35" spans="1:5" ht="11.25" customHeight="1">
      <c r="A35" s="150"/>
      <c r="B35" s="160"/>
      <c r="C35" s="143"/>
      <c r="D35" s="132"/>
      <c r="E35" s="25"/>
    </row>
    <row r="36" spans="1:5" ht="11.25" customHeight="1">
      <c r="A36" s="150"/>
      <c r="B36" s="160"/>
      <c r="C36" s="143"/>
      <c r="D36" s="132"/>
      <c r="E36" s="25"/>
    </row>
    <row r="37" spans="1:5" ht="11.25" customHeight="1">
      <c r="A37" s="150"/>
      <c r="B37" s="160"/>
      <c r="C37" s="143"/>
      <c r="D37" s="132"/>
      <c r="E37" s="25"/>
    </row>
    <row r="38" spans="1:5" ht="11.25" customHeight="1">
      <c r="A38" s="150"/>
      <c r="B38" s="160"/>
      <c r="C38" s="143"/>
      <c r="D38" s="132"/>
      <c r="E38" s="25"/>
    </row>
    <row r="39" spans="1:5" ht="11.25" customHeight="1">
      <c r="A39" s="150"/>
      <c r="B39" s="160"/>
      <c r="C39" s="143"/>
      <c r="D39" s="132"/>
      <c r="E39" s="25"/>
    </row>
    <row r="40" spans="1:5" ht="11.25" customHeight="1">
      <c r="A40" s="150"/>
      <c r="B40" s="160"/>
      <c r="C40" s="143"/>
      <c r="D40" s="132"/>
      <c r="E40" s="25"/>
    </row>
    <row r="41" spans="1:5" ht="11.25" customHeight="1">
      <c r="A41" s="150"/>
      <c r="B41" s="160"/>
      <c r="C41" s="143"/>
      <c r="D41" s="132"/>
      <c r="E41" s="25"/>
    </row>
    <row r="42" spans="1:5" ht="11.25" customHeight="1">
      <c r="A42" s="150"/>
      <c r="B42" s="160"/>
      <c r="C42" s="143"/>
      <c r="D42" s="132"/>
      <c r="E42" s="25"/>
    </row>
    <row r="43" spans="1:5" ht="11.25" customHeight="1">
      <c r="A43" s="150"/>
      <c r="B43" s="160"/>
      <c r="C43" s="143"/>
      <c r="D43" s="132"/>
      <c r="E43" s="25"/>
    </row>
    <row r="44" spans="1:5" ht="11.25" customHeight="1">
      <c r="A44" s="150"/>
      <c r="B44" s="160"/>
      <c r="C44" s="143"/>
      <c r="D44" s="132"/>
      <c r="E44" s="25"/>
    </row>
    <row r="45" spans="1:5" ht="11.25" customHeight="1">
      <c r="A45" s="150"/>
      <c r="B45" s="160"/>
      <c r="C45" s="143"/>
      <c r="D45" s="132"/>
      <c r="E45" s="25"/>
    </row>
    <row r="46" spans="1:5" ht="11.25" customHeight="1">
      <c r="A46" s="150"/>
      <c r="B46" s="160"/>
      <c r="C46" s="143"/>
      <c r="D46" s="132"/>
      <c r="E46" s="25"/>
    </row>
    <row r="47" spans="1:5" ht="11.25" customHeight="1">
      <c r="A47" s="150"/>
      <c r="B47" s="160"/>
      <c r="C47" s="143"/>
      <c r="D47" s="132"/>
      <c r="E47" s="25"/>
    </row>
    <row r="48" spans="1:5" ht="11.25" customHeight="1">
      <c r="A48" s="150"/>
      <c r="B48" s="160"/>
      <c r="C48" s="143"/>
      <c r="D48" s="132"/>
      <c r="E48" s="25"/>
    </row>
    <row r="49" spans="1:6" ht="11.25" customHeight="1">
      <c r="A49" s="150"/>
      <c r="B49" s="160"/>
      <c r="C49" s="143"/>
      <c r="D49" s="132"/>
      <c r="E49" s="25"/>
    </row>
    <row r="50" spans="1:6" ht="11.25" customHeight="1">
      <c r="A50" s="150"/>
      <c r="B50" s="160"/>
      <c r="C50" s="143"/>
      <c r="D50" s="132"/>
      <c r="E50" s="25"/>
    </row>
    <row r="51" spans="1:6" ht="11.25" customHeight="1">
      <c r="A51" s="150"/>
      <c r="B51" s="160"/>
      <c r="C51" s="143"/>
      <c r="D51" s="132"/>
      <c r="E51" s="25"/>
    </row>
    <row r="52" spans="1:6">
      <c r="A52" s="161"/>
      <c r="B52" s="161" t="s">
        <v>224</v>
      </c>
      <c r="C52" s="26">
        <f>SUM(C27:C51)</f>
        <v>0</v>
      </c>
      <c r="D52" s="142"/>
      <c r="E52" s="27"/>
    </row>
    <row r="53" spans="1:6">
      <c r="A53" s="154"/>
      <c r="B53" s="154"/>
      <c r="C53" s="162"/>
      <c r="D53" s="154"/>
      <c r="E53" s="162"/>
      <c r="F53" s="274"/>
    </row>
    <row r="54" spans="1:6">
      <c r="A54" s="154"/>
      <c r="B54" s="154"/>
      <c r="C54" s="162"/>
      <c r="D54" s="154"/>
      <c r="E54" s="162"/>
      <c r="F54" s="274"/>
    </row>
    <row r="55" spans="1:6" ht="11.25" customHeight="1">
      <c r="A55" s="10" t="s">
        <v>148</v>
      </c>
      <c r="B55" s="11"/>
      <c r="C55" s="22"/>
      <c r="D55" s="274"/>
      <c r="E55" s="366" t="s">
        <v>45</v>
      </c>
    </row>
    <row r="56" spans="1:6">
      <c r="A56" s="274"/>
      <c r="B56" s="274"/>
      <c r="C56" s="9"/>
      <c r="D56" s="274"/>
      <c r="E56" s="9"/>
      <c r="F56" s="274"/>
    </row>
    <row r="57" spans="1:6" ht="15" customHeight="1">
      <c r="A57" s="15" t="s">
        <v>46</v>
      </c>
      <c r="B57" s="16" t="s">
        <v>47</v>
      </c>
      <c r="C57" s="17" t="s">
        <v>48</v>
      </c>
      <c r="D57" s="18" t="s">
        <v>49</v>
      </c>
      <c r="E57" s="17" t="s">
        <v>50</v>
      </c>
      <c r="F57" s="28"/>
    </row>
    <row r="58" spans="1:6">
      <c r="A58" s="150"/>
      <c r="B58" s="160"/>
      <c r="C58" s="143"/>
      <c r="D58" s="143"/>
      <c r="E58" s="132"/>
      <c r="F58" s="25"/>
    </row>
    <row r="59" spans="1:6">
      <c r="A59" s="150"/>
      <c r="B59" s="160"/>
      <c r="C59" s="143"/>
      <c r="D59" s="143"/>
      <c r="E59" s="132"/>
      <c r="F59" s="25"/>
    </row>
    <row r="60" spans="1:6">
      <c r="A60" s="150"/>
      <c r="B60" s="160"/>
      <c r="C60" s="143"/>
      <c r="D60" s="143"/>
      <c r="E60" s="132"/>
      <c r="F60" s="25"/>
    </row>
    <row r="61" spans="1:6">
      <c r="A61" s="150"/>
      <c r="B61" s="160"/>
      <c r="C61" s="143"/>
      <c r="D61" s="143"/>
      <c r="E61" s="132"/>
      <c r="F61" s="25"/>
    </row>
    <row r="62" spans="1:6">
      <c r="A62" s="150"/>
      <c r="B62" s="160"/>
      <c r="C62" s="143"/>
      <c r="D62" s="143"/>
      <c r="E62" s="132"/>
      <c r="F62" s="25"/>
    </row>
    <row r="63" spans="1:6">
      <c r="A63" s="150"/>
      <c r="B63" s="160"/>
      <c r="C63" s="143"/>
      <c r="D63" s="143"/>
      <c r="E63" s="132"/>
      <c r="F63" s="25"/>
    </row>
    <row r="64" spans="1:6">
      <c r="A64" s="150"/>
      <c r="B64" s="160"/>
      <c r="C64" s="143"/>
      <c r="D64" s="143"/>
      <c r="E64" s="132"/>
      <c r="F64" s="25"/>
    </row>
    <row r="65" spans="1:6">
      <c r="A65" s="161"/>
      <c r="B65" s="161" t="s">
        <v>225</v>
      </c>
      <c r="C65" s="26">
        <f>SUM(C58:C64)</f>
        <v>0</v>
      </c>
      <c r="D65" s="144"/>
      <c r="E65" s="20"/>
      <c r="F65" s="27"/>
    </row>
    <row r="66" spans="1:6">
      <c r="A66" s="154"/>
      <c r="B66" s="154"/>
      <c r="C66" s="162"/>
      <c r="D66" s="154"/>
      <c r="E66" s="162"/>
      <c r="F66" s="274"/>
    </row>
    <row r="67" spans="1:6">
      <c r="A67" s="154"/>
      <c r="B67" s="154"/>
      <c r="C67" s="162"/>
      <c r="D67" s="154"/>
      <c r="E67" s="162"/>
      <c r="F67" s="274"/>
    </row>
    <row r="68" spans="1:6" ht="11.25" customHeight="1">
      <c r="A68" s="10" t="s">
        <v>149</v>
      </c>
      <c r="B68" s="11"/>
      <c r="C68" s="22"/>
      <c r="D68" s="274"/>
      <c r="E68" s="366" t="s">
        <v>45</v>
      </c>
    </row>
    <row r="69" spans="1:6">
      <c r="A69" s="274"/>
      <c r="B69" s="274"/>
      <c r="C69" s="9"/>
      <c r="D69" s="274"/>
      <c r="E69" s="9"/>
      <c r="F69" s="274"/>
    </row>
    <row r="70" spans="1:6" ht="15" customHeight="1">
      <c r="A70" s="15" t="s">
        <v>46</v>
      </c>
      <c r="B70" s="16" t="s">
        <v>47</v>
      </c>
      <c r="C70" s="17" t="s">
        <v>48</v>
      </c>
      <c r="D70" s="18" t="s">
        <v>49</v>
      </c>
      <c r="E70" s="17" t="s">
        <v>50</v>
      </c>
      <c r="F70" s="28"/>
    </row>
    <row r="71" spans="1:6">
      <c r="A71" s="155"/>
      <c r="B71" s="155"/>
      <c r="C71" s="132"/>
      <c r="D71" s="132"/>
      <c r="E71" s="132"/>
      <c r="F71" s="25"/>
    </row>
    <row r="72" spans="1:6">
      <c r="A72" s="155"/>
      <c r="B72" s="155"/>
      <c r="C72" s="132"/>
      <c r="D72" s="132"/>
      <c r="E72" s="132"/>
      <c r="F72" s="25"/>
    </row>
    <row r="73" spans="1:6">
      <c r="A73" s="155"/>
      <c r="B73" s="155"/>
      <c r="C73" s="132"/>
      <c r="D73" s="132"/>
      <c r="E73" s="132"/>
      <c r="F73" s="25"/>
    </row>
    <row r="74" spans="1:6">
      <c r="A74" s="155"/>
      <c r="B74" s="155"/>
      <c r="C74" s="132"/>
      <c r="D74" s="132"/>
      <c r="E74" s="132"/>
      <c r="F74" s="25"/>
    </row>
    <row r="75" spans="1:6">
      <c r="A75" s="155"/>
      <c r="B75" s="155"/>
      <c r="C75" s="132"/>
      <c r="D75" s="132"/>
      <c r="E75" s="132"/>
      <c r="F75" s="25"/>
    </row>
    <row r="76" spans="1:6">
      <c r="A76" s="155"/>
      <c r="B76" s="155"/>
      <c r="C76" s="132"/>
      <c r="D76" s="132"/>
      <c r="E76" s="132"/>
      <c r="F76" s="25"/>
    </row>
    <row r="77" spans="1:6">
      <c r="A77" s="155"/>
      <c r="B77" s="155"/>
      <c r="C77" s="132"/>
      <c r="D77" s="132"/>
      <c r="E77" s="132"/>
      <c r="F77" s="25"/>
    </row>
    <row r="78" spans="1:6">
      <c r="A78" s="163"/>
      <c r="B78" s="163" t="s">
        <v>226</v>
      </c>
      <c r="C78" s="30">
        <f>SUM(C71:C77)</f>
        <v>0</v>
      </c>
      <c r="D78" s="145"/>
      <c r="E78" s="31"/>
      <c r="F78" s="27"/>
    </row>
  </sheetData>
  <dataValidations count="5">
    <dataValidation allowBlank="1" showInputMessage="1" showErrorMessage="1" prompt="Saldo final de la Información Financiera Trimestral que se presenta (trimestral: 1er, 2do, 3ro. o 4to.)." sqref="C7 C26 C57 C70"/>
    <dataValidation allowBlank="1" showInputMessage="1" showErrorMessage="1" prompt="Corresponde al número de la cuenta de acuerdo al Plan de Cuentas emitido por el CONAC (DOF 23/12/2015)." sqref="A7 A26 A57 A70"/>
    <dataValidation allowBlank="1" showInputMessage="1" showErrorMessage="1" prompt="Corresponde al nombre o descripción de la cuenta de acuerdo al Plan de Cuentas emitido por el CONAC." sqref="B7 B26 B57 B70"/>
    <dataValidation allowBlank="1" showInputMessage="1" showErrorMessage="1" prompt="Especificar el tipo de instrumento de inversión: Bondes, Petrobonos, Cetes, Mesa de dinero, etc." sqref="D7 D26 D57 D70"/>
    <dataValidation allowBlank="1" showInputMessage="1" showErrorMessage="1" prompt="En los casos en que la inversión se localice en dos o mas tipos de instrumentos, se detallará cada una de ellas y el importe invertido." sqref="E7 E57 E70"/>
  </dataValidations>
  <pageMargins left="0.70866141732283472" right="0.70866141732283472" top="0.74803149606299213" bottom="0.74803149606299213" header="0.31496062992125984" footer="0.31496062992125984"/>
  <pageSetup scale="72"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zoomScaleSheetLayoutView="100" workbookViewId="0">
      <selection activeCell="D15" sqref="D15"/>
    </sheetView>
  </sheetViews>
  <sheetFormatPr baseColWidth="10" defaultRowHeight="11.25"/>
  <cols>
    <col min="1" max="1" width="20.7109375" style="274" customWidth="1"/>
    <col min="2" max="2" width="50.7109375" style="274" customWidth="1"/>
    <col min="3" max="7" width="17.7109375" style="9" customWidth="1"/>
    <col min="8" max="9" width="11.42578125" style="274" customWidth="1"/>
    <col min="10" max="16384" width="11.42578125" style="274"/>
  </cols>
  <sheetData>
    <row r="1" spans="1:9">
      <c r="A1" s="3" t="s">
        <v>43</v>
      </c>
      <c r="B1" s="3"/>
      <c r="G1" s="32"/>
    </row>
    <row r="2" spans="1:9">
      <c r="A2" s="3" t="s">
        <v>199</v>
      </c>
      <c r="B2" s="3"/>
      <c r="C2" s="21"/>
      <c r="D2" s="21"/>
    </row>
    <row r="3" spans="1:9">
      <c r="B3" s="3"/>
      <c r="C3" s="21"/>
      <c r="D3" s="21"/>
    </row>
    <row r="5" spans="1:9" s="35" customFormat="1" ht="11.25" customHeight="1">
      <c r="A5" s="33" t="s">
        <v>142</v>
      </c>
      <c r="B5" s="33"/>
      <c r="C5" s="34"/>
      <c r="D5" s="34"/>
      <c r="E5" s="9"/>
      <c r="F5" s="9"/>
      <c r="G5" s="253" t="s">
        <v>51</v>
      </c>
    </row>
    <row r="6" spans="1:9">
      <c r="A6" s="13"/>
      <c r="B6" s="13"/>
      <c r="C6" s="4"/>
      <c r="D6" s="4"/>
      <c r="E6" s="4"/>
      <c r="F6" s="4"/>
      <c r="G6" s="4"/>
    </row>
    <row r="7" spans="1:9" ht="15" customHeight="1">
      <c r="A7" s="15" t="s">
        <v>46</v>
      </c>
      <c r="B7" s="16" t="s">
        <v>47</v>
      </c>
      <c r="C7" s="17" t="s">
        <v>48</v>
      </c>
      <c r="D7" s="305">
        <v>2015</v>
      </c>
      <c r="E7" s="275" t="s">
        <v>207</v>
      </c>
      <c r="F7" s="275" t="s">
        <v>158</v>
      </c>
      <c r="G7" s="36" t="s">
        <v>52</v>
      </c>
    </row>
    <row r="8" spans="1:9">
      <c r="A8" s="150"/>
      <c r="B8" s="150"/>
      <c r="C8" s="165"/>
      <c r="D8" s="165"/>
      <c r="E8" s="165"/>
      <c r="F8" s="165"/>
      <c r="G8" s="165"/>
    </row>
    <row r="9" spans="1:9">
      <c r="A9" s="150"/>
      <c r="B9" s="150"/>
      <c r="C9" s="165"/>
      <c r="D9" s="165"/>
      <c r="E9" s="165"/>
      <c r="F9" s="165"/>
      <c r="G9" s="165"/>
    </row>
    <row r="10" spans="1:9">
      <c r="A10" s="150"/>
      <c r="B10" s="150"/>
      <c r="C10" s="165"/>
      <c r="D10" s="165"/>
      <c r="E10" s="165"/>
      <c r="F10" s="165"/>
      <c r="G10" s="165"/>
    </row>
    <row r="11" spans="1:9">
      <c r="A11" s="150"/>
      <c r="B11" s="150"/>
      <c r="C11" s="165"/>
      <c r="D11" s="165"/>
      <c r="E11" s="165"/>
      <c r="F11" s="165"/>
      <c r="G11" s="165"/>
    </row>
    <row r="12" spans="1:9">
      <c r="A12" s="150"/>
      <c r="B12" s="150"/>
      <c r="C12" s="165"/>
      <c r="D12" s="165"/>
      <c r="E12" s="165"/>
      <c r="F12" s="165"/>
      <c r="G12" s="165"/>
    </row>
    <row r="13" spans="1:9">
      <c r="A13" s="150"/>
      <c r="B13" s="150"/>
      <c r="C13" s="165"/>
      <c r="D13" s="165"/>
      <c r="E13" s="165"/>
      <c r="F13" s="165"/>
      <c r="G13" s="165"/>
      <c r="I13" s="509"/>
    </row>
    <row r="14" spans="1:9">
      <c r="A14" s="152"/>
      <c r="B14" s="152" t="s">
        <v>227</v>
      </c>
      <c r="C14" s="166">
        <f>SUM(C8:C13)</f>
        <v>0</v>
      </c>
      <c r="D14" s="166">
        <f>SUM(D8:D13)</f>
        <v>0</v>
      </c>
      <c r="E14" s="166">
        <f>SUM(E8:E13)</f>
        <v>0</v>
      </c>
      <c r="F14" s="166">
        <f>SUM(F8:F13)</f>
        <v>0</v>
      </c>
      <c r="G14" s="166">
        <f>SUM(G8:G13)</f>
        <v>0</v>
      </c>
    </row>
    <row r="15" spans="1:9">
      <c r="A15" s="154"/>
      <c r="B15" s="154"/>
      <c r="C15" s="162"/>
      <c r="D15" s="162"/>
      <c r="E15" s="162"/>
      <c r="F15" s="162"/>
      <c r="G15" s="162"/>
    </row>
    <row r="16" spans="1:9">
      <c r="A16" s="154"/>
      <c r="B16" s="154"/>
      <c r="C16" s="162"/>
      <c r="D16" s="162"/>
      <c r="E16" s="162"/>
      <c r="F16" s="162"/>
      <c r="G16" s="162"/>
    </row>
    <row r="17" spans="1:7" s="35" customFormat="1" ht="11.25" customHeight="1">
      <c r="A17" s="33" t="s">
        <v>150</v>
      </c>
      <c r="B17" s="33"/>
      <c r="C17" s="34"/>
      <c r="D17" s="34"/>
      <c r="E17" s="9"/>
      <c r="F17" s="9"/>
      <c r="G17" s="253" t="s">
        <v>51</v>
      </c>
    </row>
    <row r="18" spans="1:7">
      <c r="A18" s="13"/>
      <c r="B18" s="13"/>
      <c r="C18" s="4"/>
      <c r="D18" s="4"/>
      <c r="E18" s="4"/>
      <c r="F18" s="4"/>
      <c r="G18" s="4"/>
    </row>
    <row r="19" spans="1:7" ht="15" customHeight="1">
      <c r="A19" s="15" t="s">
        <v>46</v>
      </c>
      <c r="B19" s="16" t="s">
        <v>47</v>
      </c>
      <c r="C19" s="17" t="s">
        <v>48</v>
      </c>
      <c r="D19" s="305">
        <v>2015</v>
      </c>
      <c r="E19" s="275" t="s">
        <v>207</v>
      </c>
      <c r="F19" s="275" t="s">
        <v>158</v>
      </c>
      <c r="G19" s="36" t="s">
        <v>52</v>
      </c>
    </row>
    <row r="20" spans="1:7">
      <c r="A20" s="150"/>
      <c r="B20" s="150"/>
      <c r="C20" s="165"/>
      <c r="D20" s="165"/>
      <c r="E20" s="165"/>
      <c r="F20" s="165"/>
      <c r="G20" s="165"/>
    </row>
    <row r="21" spans="1:7">
      <c r="A21" s="150"/>
      <c r="B21" s="150"/>
      <c r="C21" s="165"/>
      <c r="D21" s="165"/>
      <c r="E21" s="165"/>
      <c r="F21" s="165"/>
      <c r="G21" s="165"/>
    </row>
    <row r="22" spans="1:7">
      <c r="A22" s="150"/>
      <c r="B22" s="150"/>
      <c r="C22" s="165"/>
      <c r="D22" s="165"/>
      <c r="E22" s="165"/>
      <c r="F22" s="165"/>
      <c r="G22" s="165"/>
    </row>
    <row r="23" spans="1:7">
      <c r="A23" s="150"/>
      <c r="B23" s="150"/>
      <c r="C23" s="165"/>
      <c r="D23" s="165"/>
      <c r="E23" s="165"/>
      <c r="F23" s="165"/>
      <c r="G23" s="165"/>
    </row>
    <row r="24" spans="1:7">
      <c r="A24" s="152"/>
      <c r="B24" s="152" t="s">
        <v>228</v>
      </c>
      <c r="C24" s="166">
        <f>SUM(C20:C23)</f>
        <v>0</v>
      </c>
      <c r="D24" s="166">
        <f>SUM(D20:D23)</f>
        <v>0</v>
      </c>
      <c r="E24" s="166">
        <f>SUM(E20:E23)</f>
        <v>0</v>
      </c>
      <c r="F24" s="166">
        <f>SUM(F20:F23)</f>
        <v>0</v>
      </c>
      <c r="G24" s="166">
        <f>SUM(G20:G23)</f>
        <v>0</v>
      </c>
    </row>
  </sheetData>
  <dataValidations count="7">
    <dataValidation allowBlank="1" showInputMessage="1" showErrorMessage="1" prompt="Saldo final de la Información Financiera Trimestral que se presenta (trimestral: 1er, 2do, 3ro. o 4to.)." sqref="C7 C19"/>
    <dataValidation allowBlank="1" showInputMessage="1" showErrorMessage="1" prompt="Corresponde al número de la cuenta de acuerdo al Plan de Cuentas emitido por el CONAC (DOF 23/12/2015)." sqref="A7 A19"/>
    <dataValidation allowBlank="1" showInputMessage="1" showErrorMessage="1" prompt="Saldo final al 31 de diciembre de 2015." sqref="D19 D7"/>
    <dataValidation allowBlank="1" showInputMessage="1" showErrorMessage="1" prompt="Saldo final al 31 de diciembre de 2014." sqref="E19 E7"/>
    <dataValidation allowBlank="1" showInputMessage="1" showErrorMessage="1" prompt="Saldo final al 31 de diciembre de 2013." sqref="F7 F19"/>
    <dataValidation allowBlank="1" showInputMessage="1" showErrorMessage="1" prompt="Corresponde al nombre o descripción de la cuenta de acuerdo al Plan de Cuentas emitido por el CONAC." sqref="B7 B19"/>
    <dataValidation allowBlank="1" showInputMessage="1" showErrorMessage="1" prompt="Saldo final al 31 de diciembre de 2012." sqref="G7 G19"/>
  </dataValidations>
  <pageMargins left="0.7" right="0.7" top="0.75" bottom="0.75" header="0.3" footer="0.3"/>
  <pageSetup scale="72"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7"/>
  <sheetViews>
    <sheetView topLeftCell="B14" zoomScaleNormal="100" zoomScaleSheetLayoutView="100" workbookViewId="0">
      <selection activeCell="B14" sqref="B14"/>
    </sheetView>
  </sheetViews>
  <sheetFormatPr baseColWidth="10" defaultRowHeight="11.25"/>
  <cols>
    <col min="1" max="1" width="20.7109375" style="274" customWidth="1"/>
    <col min="2" max="2" width="50.7109375" style="274" customWidth="1"/>
    <col min="3" max="7" width="17.7109375" style="9" customWidth="1"/>
    <col min="8" max="9" width="18.7109375" style="274"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c r="A8" s="160" t="s">
        <v>5115</v>
      </c>
      <c r="B8" s="167" t="s">
        <v>5116</v>
      </c>
      <c r="C8" s="132">
        <v>30</v>
      </c>
      <c r="D8" s="132"/>
      <c r="E8" s="133"/>
      <c r="F8" s="133"/>
      <c r="G8" s="134"/>
      <c r="H8" s="138"/>
      <c r="I8" s="139"/>
    </row>
    <row r="9" spans="1:10">
      <c r="A9" s="160" t="s">
        <v>5117</v>
      </c>
      <c r="B9" s="167" t="s">
        <v>5118</v>
      </c>
      <c r="C9" s="132">
        <v>2203</v>
      </c>
      <c r="D9" s="132"/>
      <c r="E9" s="133"/>
      <c r="F9" s="133"/>
      <c r="G9" s="134"/>
      <c r="H9" s="138"/>
      <c r="I9" s="139"/>
    </row>
    <row r="10" spans="1:10">
      <c r="A10" s="160" t="s">
        <v>5119</v>
      </c>
      <c r="B10" s="167" t="s">
        <v>5120</v>
      </c>
      <c r="C10" s="132">
        <v>16683</v>
      </c>
      <c r="D10" s="133"/>
      <c r="E10" s="133"/>
      <c r="F10" s="133"/>
      <c r="G10" s="134"/>
      <c r="H10" s="138"/>
      <c r="I10" s="139"/>
    </row>
    <row r="11" spans="1:10">
      <c r="A11" s="160" t="s">
        <v>5121</v>
      </c>
      <c r="B11" s="167" t="s">
        <v>5122</v>
      </c>
      <c r="C11" s="132">
        <v>2107</v>
      </c>
      <c r="D11" s="132"/>
      <c r="E11" s="133"/>
      <c r="F11" s="133"/>
      <c r="G11" s="134"/>
      <c r="H11" s="138"/>
      <c r="I11" s="139"/>
    </row>
    <row r="12" spans="1:10" ht="22.5">
      <c r="A12" s="160" t="s">
        <v>5123</v>
      </c>
      <c r="B12" s="167" t="s">
        <v>5124</v>
      </c>
      <c r="C12" s="132">
        <v>5348.5</v>
      </c>
      <c r="D12" s="133"/>
      <c r="E12" s="133"/>
      <c r="F12" s="133"/>
      <c r="G12" s="132"/>
      <c r="H12" s="138"/>
      <c r="I12" s="139" t="s">
        <v>5125</v>
      </c>
    </row>
    <row r="13" spans="1:10">
      <c r="A13" s="160" t="s">
        <v>5126</v>
      </c>
      <c r="B13" s="167" t="s">
        <v>5127</v>
      </c>
      <c r="C13" s="132">
        <v>17790</v>
      </c>
      <c r="D13" s="133"/>
      <c r="E13" s="133"/>
      <c r="F13" s="133"/>
      <c r="G13" s="134"/>
      <c r="H13" s="138"/>
      <c r="I13" s="139"/>
    </row>
    <row r="14" spans="1:10">
      <c r="A14" s="160" t="s">
        <v>5128</v>
      </c>
      <c r="B14" s="167" t="s">
        <v>5129</v>
      </c>
      <c r="C14" s="132">
        <v>2595</v>
      </c>
      <c r="D14" s="133"/>
      <c r="E14" s="133"/>
      <c r="F14" s="133"/>
      <c r="G14" s="134"/>
      <c r="H14" s="138"/>
      <c r="I14" s="139"/>
    </row>
    <row r="15" spans="1:10">
      <c r="A15" s="160" t="s">
        <v>5130</v>
      </c>
      <c r="B15" s="167" t="s">
        <v>5131</v>
      </c>
      <c r="C15" s="132">
        <v>1617</v>
      </c>
      <c r="D15" s="133"/>
      <c r="E15" s="133"/>
      <c r="F15" s="133"/>
      <c r="G15" s="134"/>
      <c r="H15" s="138"/>
      <c r="I15" s="139"/>
    </row>
    <row r="16" spans="1:10" ht="12" customHeight="1">
      <c r="A16" s="160"/>
      <c r="B16" s="167"/>
      <c r="C16" s="135"/>
      <c r="D16" s="133"/>
      <c r="E16" s="133"/>
      <c r="F16" s="133"/>
      <c r="G16" s="134"/>
      <c r="H16" s="138"/>
      <c r="I16" s="139"/>
    </row>
    <row r="17" spans="1:9">
      <c r="A17" s="160"/>
      <c r="B17" s="167"/>
      <c r="C17" s="135"/>
      <c r="D17" s="133"/>
      <c r="E17" s="133"/>
      <c r="F17" s="133"/>
      <c r="G17" s="134"/>
      <c r="H17" s="138"/>
      <c r="I17" s="139"/>
    </row>
    <row r="18" spans="1:9">
      <c r="A18" s="160"/>
      <c r="B18" s="167"/>
      <c r="C18" s="135"/>
      <c r="D18" s="133"/>
      <c r="E18" s="133"/>
      <c r="F18" s="133"/>
      <c r="G18" s="134"/>
      <c r="H18" s="138"/>
      <c r="I18" s="139"/>
    </row>
    <row r="19" spans="1:9">
      <c r="A19" s="152"/>
      <c r="B19" s="152" t="s">
        <v>229</v>
      </c>
      <c r="C19" s="166">
        <f>SUM(C8:C18)</f>
        <v>48373.5</v>
      </c>
      <c r="D19" s="166">
        <f>SUM(D8:D18)</f>
        <v>0</v>
      </c>
      <c r="E19" s="166">
        <f>SUM(E8:E18)</f>
        <v>0</v>
      </c>
      <c r="F19" s="166">
        <f>SUM(F8:F18)</f>
        <v>0</v>
      </c>
      <c r="G19" s="166">
        <f>SUM(G8:G18)</f>
        <v>0</v>
      </c>
      <c r="H19" s="140"/>
      <c r="I19" s="140"/>
    </row>
    <row r="20" spans="1:9">
      <c r="A20" s="154"/>
      <c r="B20" s="154"/>
      <c r="C20" s="162"/>
      <c r="D20" s="162"/>
      <c r="E20" s="162"/>
      <c r="F20" s="162"/>
      <c r="G20" s="162"/>
      <c r="H20" s="154"/>
      <c r="I20" s="154"/>
    </row>
    <row r="21" spans="1:9">
      <c r="A21" s="154"/>
      <c r="B21" s="154"/>
      <c r="C21" s="162"/>
      <c r="D21" s="162"/>
      <c r="E21" s="162"/>
      <c r="F21" s="162"/>
      <c r="G21" s="162"/>
      <c r="H21" s="154"/>
      <c r="I21" s="154"/>
    </row>
    <row r="22" spans="1:9" ht="11.25" customHeight="1">
      <c r="A22" s="10" t="s">
        <v>151</v>
      </c>
      <c r="B22" s="11"/>
      <c r="E22" s="37"/>
      <c r="F22" s="37"/>
      <c r="I22" s="53" t="s">
        <v>53</v>
      </c>
    </row>
    <row r="23" spans="1:9">
      <c r="A23" s="38"/>
      <c r="B23" s="38"/>
      <c r="C23" s="37"/>
      <c r="D23" s="37"/>
      <c r="E23" s="37"/>
      <c r="F23" s="37"/>
    </row>
    <row r="24" spans="1:9" ht="15" customHeight="1">
      <c r="A24" s="15" t="s">
        <v>46</v>
      </c>
      <c r="B24" s="16" t="s">
        <v>47</v>
      </c>
      <c r="C24" s="39" t="s">
        <v>54</v>
      </c>
      <c r="D24" s="39" t="s">
        <v>55</v>
      </c>
      <c r="E24" s="39" t="s">
        <v>56</v>
      </c>
      <c r="F24" s="39" t="s">
        <v>57</v>
      </c>
      <c r="G24" s="40" t="s">
        <v>58</v>
      </c>
      <c r="H24" s="16" t="s">
        <v>59</v>
      </c>
      <c r="I24" s="16" t="s">
        <v>60</v>
      </c>
    </row>
    <row r="25" spans="1:9">
      <c r="A25" s="155"/>
      <c r="B25" s="155"/>
      <c r="C25" s="132"/>
      <c r="D25" s="136"/>
      <c r="E25" s="136"/>
      <c r="F25" s="136"/>
      <c r="G25" s="136"/>
      <c r="H25" s="138"/>
      <c r="I25" s="138"/>
    </row>
    <row r="26" spans="1:9">
      <c r="A26" s="155"/>
      <c r="B26" s="155"/>
      <c r="C26" s="132"/>
      <c r="D26" s="136"/>
      <c r="E26" s="136"/>
      <c r="F26" s="136"/>
      <c r="G26" s="136"/>
      <c r="H26" s="138"/>
      <c r="I26" s="138"/>
    </row>
    <row r="27" spans="1:9">
      <c r="A27" s="155"/>
      <c r="B27" s="155"/>
      <c r="C27" s="132"/>
      <c r="D27" s="136"/>
      <c r="E27" s="136"/>
      <c r="F27" s="136"/>
      <c r="G27" s="136"/>
      <c r="H27" s="138"/>
      <c r="I27" s="138"/>
    </row>
    <row r="28" spans="1:9">
      <c r="A28" s="168"/>
      <c r="B28" s="168" t="s">
        <v>230</v>
      </c>
      <c r="C28" s="140">
        <f>SUM(C25:C27)</f>
        <v>0</v>
      </c>
      <c r="D28" s="140">
        <f>SUM(D25:D27)</f>
        <v>0</v>
      </c>
      <c r="E28" s="140">
        <f>SUM(E25:E27)</f>
        <v>0</v>
      </c>
      <c r="F28" s="140">
        <f>SUM(F25:F27)</f>
        <v>0</v>
      </c>
      <c r="G28" s="140">
        <f>SUM(G25:G27)</f>
        <v>0</v>
      </c>
      <c r="H28" s="140"/>
      <c r="I28" s="140"/>
    </row>
    <row r="31" spans="1:9">
      <c r="A31" s="10" t="s">
        <v>263</v>
      </c>
      <c r="B31" s="11"/>
      <c r="E31" s="37"/>
      <c r="F31" s="37"/>
      <c r="I31" s="53" t="s">
        <v>53</v>
      </c>
    </row>
    <row r="32" spans="1:9">
      <c r="A32" s="38"/>
      <c r="B32" s="38"/>
      <c r="C32" s="37"/>
      <c r="D32" s="37"/>
      <c r="E32" s="37"/>
      <c r="F32" s="37"/>
    </row>
    <row r="33" spans="1:9">
      <c r="A33" s="15" t="s">
        <v>46</v>
      </c>
      <c r="B33" s="16" t="s">
        <v>47</v>
      </c>
      <c r="C33" s="39" t="s">
        <v>54</v>
      </c>
      <c r="D33" s="39" t="s">
        <v>55</v>
      </c>
      <c r="E33" s="39" t="s">
        <v>56</v>
      </c>
      <c r="F33" s="39" t="s">
        <v>57</v>
      </c>
      <c r="G33" s="40" t="s">
        <v>58</v>
      </c>
      <c r="H33" s="16" t="s">
        <v>59</v>
      </c>
      <c r="I33" s="16" t="s">
        <v>60</v>
      </c>
    </row>
    <row r="34" spans="1:9">
      <c r="A34" s="155"/>
      <c r="B34" s="155"/>
      <c r="C34" s="132"/>
      <c r="D34" s="136"/>
      <c r="E34" s="136"/>
      <c r="F34" s="136"/>
      <c r="G34" s="136"/>
      <c r="H34" s="138"/>
      <c r="I34" s="138"/>
    </row>
    <row r="35" spans="1:9">
      <c r="A35" s="155"/>
      <c r="B35" s="155"/>
      <c r="C35" s="132"/>
      <c r="D35" s="136"/>
      <c r="E35" s="136"/>
      <c r="F35" s="136"/>
      <c r="G35" s="136"/>
      <c r="H35" s="138"/>
      <c r="I35" s="138"/>
    </row>
    <row r="36" spans="1:9">
      <c r="A36" s="155"/>
      <c r="B36" s="155"/>
      <c r="C36" s="132"/>
      <c r="D36" s="136"/>
      <c r="E36" s="136"/>
      <c r="F36" s="136"/>
      <c r="G36" s="136"/>
      <c r="H36" s="138"/>
      <c r="I36" s="138"/>
    </row>
    <row r="37" spans="1:9">
      <c r="A37" s="168"/>
      <c r="B37" s="168" t="s">
        <v>264</v>
      </c>
      <c r="C37" s="140">
        <f>SUM(C34:C36)</f>
        <v>0</v>
      </c>
      <c r="D37" s="140">
        <f>SUM(D34:D36)</f>
        <v>0</v>
      </c>
      <c r="E37" s="140">
        <f>SUM(E34:E36)</f>
        <v>0</v>
      </c>
      <c r="F37" s="140">
        <f>SUM(F34:F36)</f>
        <v>0</v>
      </c>
      <c r="G37" s="140">
        <f>SUM(G34:G36)</f>
        <v>0</v>
      </c>
      <c r="H37" s="140"/>
      <c r="I37" s="140"/>
    </row>
    <row r="40" spans="1:9">
      <c r="A40" s="10" t="s">
        <v>265</v>
      </c>
      <c r="B40" s="11"/>
      <c r="E40" s="37"/>
      <c r="F40" s="37"/>
      <c r="I40" s="53" t="s">
        <v>53</v>
      </c>
    </row>
    <row r="41" spans="1:9">
      <c r="A41" s="38"/>
      <c r="B41" s="38"/>
      <c r="C41" s="37"/>
      <c r="D41" s="37"/>
      <c r="E41" s="37"/>
      <c r="F41" s="37"/>
    </row>
    <row r="42" spans="1:9">
      <c r="A42" s="15" t="s">
        <v>46</v>
      </c>
      <c r="B42" s="16" t="s">
        <v>47</v>
      </c>
      <c r="C42" s="39" t="s">
        <v>54</v>
      </c>
      <c r="D42" s="39" t="s">
        <v>55</v>
      </c>
      <c r="E42" s="39" t="s">
        <v>56</v>
      </c>
      <c r="F42" s="39" t="s">
        <v>57</v>
      </c>
      <c r="G42" s="40" t="s">
        <v>58</v>
      </c>
      <c r="H42" s="16" t="s">
        <v>59</v>
      </c>
      <c r="I42" s="16" t="s">
        <v>60</v>
      </c>
    </row>
    <row r="43" spans="1:9">
      <c r="A43" s="155"/>
      <c r="B43" s="155"/>
      <c r="C43" s="132"/>
      <c r="D43" s="136"/>
      <c r="E43" s="136"/>
      <c r="F43" s="136"/>
      <c r="G43" s="136"/>
      <c r="H43" s="138"/>
      <c r="I43" s="138"/>
    </row>
    <row r="44" spans="1:9">
      <c r="A44" s="155"/>
      <c r="B44" s="155"/>
      <c r="C44" s="132"/>
      <c r="D44" s="136"/>
      <c r="E44" s="136"/>
      <c r="F44" s="136"/>
      <c r="G44" s="136"/>
      <c r="H44" s="138"/>
      <c r="I44" s="138"/>
    </row>
    <row r="45" spans="1:9">
      <c r="A45" s="155"/>
      <c r="B45" s="155"/>
      <c r="C45" s="132"/>
      <c r="D45" s="136"/>
      <c r="E45" s="136"/>
      <c r="F45" s="136"/>
      <c r="G45" s="136"/>
      <c r="H45" s="138"/>
      <c r="I45" s="138"/>
    </row>
    <row r="46" spans="1:9">
      <c r="A46" s="168"/>
      <c r="B46" s="168" t="s">
        <v>266</v>
      </c>
      <c r="C46" s="140">
        <f>SUM(C43:C45)</f>
        <v>0</v>
      </c>
      <c r="D46" s="140">
        <f>SUM(D43:D45)</f>
        <v>0</v>
      </c>
      <c r="E46" s="140">
        <f>SUM(E43:E45)</f>
        <v>0</v>
      </c>
      <c r="F46" s="140">
        <f>SUM(F43:F45)</f>
        <v>0</v>
      </c>
      <c r="G46" s="140">
        <f>SUM(G43:G45)</f>
        <v>0</v>
      </c>
      <c r="H46" s="140"/>
      <c r="I46" s="140"/>
    </row>
    <row r="49" spans="1:11">
      <c r="A49" s="10" t="s">
        <v>267</v>
      </c>
      <c r="B49" s="11"/>
      <c r="C49" s="37"/>
      <c r="D49" s="37"/>
      <c r="E49" s="37"/>
      <c r="F49" s="37"/>
    </row>
    <row r="50" spans="1:11">
      <c r="A50" s="38"/>
      <c r="B50" s="38"/>
      <c r="C50" s="37"/>
      <c r="D50" s="37"/>
      <c r="E50" s="37"/>
      <c r="F50" s="37"/>
    </row>
    <row r="51" spans="1:11">
      <c r="A51" s="15" t="s">
        <v>46</v>
      </c>
      <c r="B51" s="16" t="s">
        <v>47</v>
      </c>
      <c r="C51" s="39" t="s">
        <v>54</v>
      </c>
      <c r="D51" s="39" t="s">
        <v>55</v>
      </c>
      <c r="E51" s="39" t="s">
        <v>56</v>
      </c>
      <c r="F51" s="39" t="s">
        <v>57</v>
      </c>
      <c r="G51" s="40" t="s">
        <v>58</v>
      </c>
      <c r="H51" s="16" t="s">
        <v>59</v>
      </c>
      <c r="I51" s="16" t="s">
        <v>60</v>
      </c>
    </row>
    <row r="52" spans="1:11">
      <c r="A52" s="155"/>
      <c r="B52" s="155"/>
      <c r="C52" s="132"/>
      <c r="D52" s="136"/>
      <c r="E52" s="136"/>
      <c r="F52" s="136"/>
      <c r="G52" s="136"/>
      <c r="H52" s="138"/>
      <c r="I52" s="138"/>
    </row>
    <row r="53" spans="1:11">
      <c r="A53" s="155"/>
      <c r="B53" s="155"/>
      <c r="C53" s="132"/>
      <c r="D53" s="136"/>
      <c r="E53" s="136"/>
      <c r="F53" s="136"/>
      <c r="G53" s="136"/>
      <c r="H53" s="138"/>
      <c r="I53" s="138"/>
    </row>
    <row r="54" spans="1:11">
      <c r="A54" s="155"/>
      <c r="B54" s="155"/>
      <c r="C54" s="132"/>
      <c r="D54" s="136"/>
      <c r="E54" s="136"/>
      <c r="F54" s="136"/>
      <c r="G54" s="136"/>
      <c r="H54" s="138"/>
      <c r="I54" s="138"/>
    </row>
    <row r="55" spans="1:11">
      <c r="A55" s="168"/>
      <c r="B55" s="168" t="s">
        <v>386</v>
      </c>
      <c r="C55" s="140">
        <f>SUM(C52:C54)</f>
        <v>0</v>
      </c>
      <c r="D55" s="140">
        <f>SUM(D52:D54)</f>
        <v>0</v>
      </c>
      <c r="E55" s="140">
        <f>SUM(E52:E54)</f>
        <v>0</v>
      </c>
      <c r="F55" s="140">
        <f>SUM(F52:F54)</f>
        <v>0</v>
      </c>
      <c r="G55" s="140">
        <f>SUM(G52:G54)</f>
        <v>0</v>
      </c>
      <c r="H55" s="140"/>
      <c r="I55" s="140"/>
    </row>
    <row r="58" spans="1:11">
      <c r="A58" s="10" t="s">
        <v>268</v>
      </c>
      <c r="B58" s="11"/>
      <c r="C58" s="276"/>
      <c r="E58" s="37"/>
      <c r="F58" s="37"/>
      <c r="I58" s="53" t="s">
        <v>53</v>
      </c>
    </row>
    <row r="59" spans="1:11">
      <c r="A59" s="38"/>
      <c r="B59" s="38"/>
      <c r="C59" s="37"/>
      <c r="D59" s="37"/>
      <c r="E59" s="37"/>
      <c r="F59" s="37"/>
    </row>
    <row r="60" spans="1:11">
      <c r="A60" s="15" t="s">
        <v>46</v>
      </c>
      <c r="B60" s="16" t="s">
        <v>47</v>
      </c>
      <c r="C60" s="39" t="s">
        <v>54</v>
      </c>
      <c r="D60" s="39" t="s">
        <v>55</v>
      </c>
      <c r="E60" s="39" t="s">
        <v>56</v>
      </c>
      <c r="F60" s="39" t="s">
        <v>57</v>
      </c>
      <c r="G60" s="40" t="s">
        <v>58</v>
      </c>
      <c r="H60" s="16" t="s">
        <v>59</v>
      </c>
      <c r="I60" s="16" t="s">
        <v>60</v>
      </c>
    </row>
    <row r="61" spans="1:11">
      <c r="A61" s="155"/>
      <c r="B61" s="155"/>
      <c r="C61" s="132"/>
      <c r="D61" s="136"/>
      <c r="E61" s="136"/>
      <c r="F61" s="136"/>
      <c r="G61" s="136"/>
      <c r="H61" s="138"/>
      <c r="I61" s="138"/>
    </row>
    <row r="62" spans="1:11">
      <c r="A62" s="155"/>
      <c r="B62" s="155"/>
      <c r="C62" s="132"/>
      <c r="D62" s="136"/>
      <c r="E62" s="136"/>
      <c r="F62" s="136"/>
      <c r="G62" s="136"/>
      <c r="H62" s="138"/>
      <c r="I62" s="138"/>
    </row>
    <row r="63" spans="1:11">
      <c r="A63" s="155"/>
      <c r="B63" s="155"/>
      <c r="C63" s="132"/>
      <c r="D63" s="136"/>
      <c r="E63" s="136"/>
      <c r="F63" s="136"/>
      <c r="G63" s="136"/>
      <c r="H63" s="138"/>
      <c r="I63" s="138"/>
      <c r="K63" s="9"/>
    </row>
    <row r="64" spans="1:11">
      <c r="A64" s="168"/>
      <c r="B64" s="168" t="s">
        <v>269</v>
      </c>
      <c r="C64" s="140">
        <f>SUM(C61:C63)</f>
        <v>0</v>
      </c>
      <c r="D64" s="140">
        <f>SUM(D61:D63)</f>
        <v>0</v>
      </c>
      <c r="E64" s="140">
        <f>SUM(E61:E63)</f>
        <v>0</v>
      </c>
      <c r="F64" s="140">
        <f>SUM(F61:F63)</f>
        <v>0</v>
      </c>
      <c r="G64" s="140">
        <f>SUM(G61:G63)</f>
        <v>0</v>
      </c>
      <c r="H64" s="140"/>
      <c r="I64" s="140"/>
      <c r="K64" s="9"/>
    </row>
    <row r="67" spans="1:11">
      <c r="A67" s="10" t="s">
        <v>270</v>
      </c>
      <c r="B67" s="11"/>
      <c r="E67" s="37"/>
      <c r="F67" s="37"/>
      <c r="I67" s="53" t="s">
        <v>53</v>
      </c>
    </row>
    <row r="68" spans="1:11">
      <c r="A68" s="38"/>
      <c r="B68" s="38"/>
      <c r="C68" s="37"/>
      <c r="D68" s="37"/>
      <c r="E68" s="37"/>
      <c r="F68" s="37"/>
    </row>
    <row r="69" spans="1:11">
      <c r="A69" s="15" t="s">
        <v>46</v>
      </c>
      <c r="B69" s="16" t="s">
        <v>47</v>
      </c>
      <c r="C69" s="39" t="s">
        <v>54</v>
      </c>
      <c r="D69" s="39" t="s">
        <v>55</v>
      </c>
      <c r="E69" s="39" t="s">
        <v>56</v>
      </c>
      <c r="F69" s="39" t="s">
        <v>57</v>
      </c>
      <c r="G69" s="40" t="s">
        <v>58</v>
      </c>
      <c r="H69" s="16" t="s">
        <v>59</v>
      </c>
      <c r="I69" s="16" t="s">
        <v>60</v>
      </c>
    </row>
    <row r="70" spans="1:11">
      <c r="A70" s="155"/>
      <c r="B70" s="155"/>
      <c r="C70" s="132"/>
      <c r="D70" s="136"/>
      <c r="E70" s="136"/>
      <c r="F70" s="136"/>
      <c r="G70" s="136"/>
      <c r="H70" s="138"/>
      <c r="I70" s="138"/>
    </row>
    <row r="71" spans="1:11">
      <c r="A71" s="155"/>
      <c r="B71" s="155"/>
      <c r="C71" s="132"/>
      <c r="D71" s="136"/>
      <c r="E71" s="136"/>
      <c r="F71" s="136"/>
      <c r="G71" s="136"/>
      <c r="H71" s="138"/>
      <c r="I71" s="138"/>
    </row>
    <row r="72" spans="1:11">
      <c r="A72" s="155"/>
      <c r="B72" s="155"/>
      <c r="C72" s="132"/>
      <c r="D72" s="136"/>
      <c r="E72" s="136"/>
      <c r="F72" s="136"/>
      <c r="G72" s="136"/>
      <c r="H72" s="138"/>
      <c r="I72" s="138"/>
    </row>
    <row r="73" spans="1:11">
      <c r="A73" s="168"/>
      <c r="B73" s="168" t="s">
        <v>271</v>
      </c>
      <c r="C73" s="140">
        <f>SUM(C70:C72)</f>
        <v>0</v>
      </c>
      <c r="D73" s="140">
        <f>SUM(D70:D72)</f>
        <v>0</v>
      </c>
      <c r="E73" s="140">
        <f>SUM(E70:E72)</f>
        <v>0</v>
      </c>
      <c r="F73" s="140">
        <f>SUM(F70:F72)</f>
        <v>0</v>
      </c>
      <c r="G73" s="140">
        <f>SUM(G70:G72)</f>
        <v>0</v>
      </c>
      <c r="H73" s="140"/>
      <c r="I73" s="140"/>
    </row>
    <row r="76" spans="1:11">
      <c r="A76" s="10" t="s">
        <v>272</v>
      </c>
      <c r="B76" s="11"/>
      <c r="E76" s="37"/>
      <c r="F76" s="37"/>
      <c r="I76" s="53" t="s">
        <v>53</v>
      </c>
    </row>
    <row r="77" spans="1:11">
      <c r="A77" s="38"/>
      <c r="B77" s="38"/>
      <c r="C77" s="37"/>
      <c r="D77" s="37"/>
      <c r="E77" s="37"/>
      <c r="F77" s="37"/>
    </row>
    <row r="78" spans="1:11">
      <c r="A78" s="15" t="s">
        <v>46</v>
      </c>
      <c r="B78" s="16" t="s">
        <v>47</v>
      </c>
      <c r="C78" s="39" t="s">
        <v>54</v>
      </c>
      <c r="D78" s="39" t="s">
        <v>55</v>
      </c>
      <c r="E78" s="39" t="s">
        <v>56</v>
      </c>
      <c r="F78" s="39" t="s">
        <v>57</v>
      </c>
      <c r="G78" s="40" t="s">
        <v>58</v>
      </c>
      <c r="H78" s="16" t="s">
        <v>59</v>
      </c>
      <c r="I78" s="16" t="s">
        <v>60</v>
      </c>
    </row>
    <row r="79" spans="1:11">
      <c r="A79" s="155"/>
      <c r="B79" s="155"/>
      <c r="C79" s="132"/>
      <c r="D79" s="136"/>
      <c r="E79" s="136"/>
      <c r="F79" s="136"/>
      <c r="G79" s="136"/>
      <c r="H79" s="138"/>
      <c r="I79" s="138"/>
      <c r="K79" s="9"/>
    </row>
    <row r="80" spans="1:11">
      <c r="A80" s="155"/>
      <c r="B80" s="155"/>
      <c r="C80" s="132"/>
      <c r="D80" s="136"/>
      <c r="E80" s="136"/>
      <c r="F80" s="136"/>
      <c r="G80" s="136"/>
      <c r="H80" s="138"/>
      <c r="I80" s="138"/>
      <c r="K80" s="9"/>
    </row>
    <row r="81" spans="1:9">
      <c r="A81" s="155"/>
      <c r="B81" s="155"/>
      <c r="C81" s="132"/>
      <c r="D81" s="136"/>
      <c r="E81" s="136"/>
      <c r="F81" s="136"/>
      <c r="G81" s="136"/>
      <c r="H81" s="138"/>
      <c r="I81" s="138"/>
    </row>
    <row r="82" spans="1:9">
      <c r="A82" s="168"/>
      <c r="B82" s="168" t="s">
        <v>273</v>
      </c>
      <c r="C82" s="140">
        <f>SUM(C79:C81)</f>
        <v>0</v>
      </c>
      <c r="D82" s="140">
        <f>SUM(D79:D81)</f>
        <v>0</v>
      </c>
      <c r="E82" s="140">
        <f>SUM(E79:E81)</f>
        <v>0</v>
      </c>
      <c r="F82" s="140">
        <f>SUM(F79:F81)</f>
        <v>0</v>
      </c>
      <c r="G82" s="140">
        <f>SUM(G79:G81)</f>
        <v>0</v>
      </c>
      <c r="H82" s="140"/>
      <c r="I82" s="140"/>
    </row>
    <row r="85" spans="1:9">
      <c r="A85" s="10" t="s">
        <v>274</v>
      </c>
      <c r="B85" s="11"/>
      <c r="E85" s="37"/>
      <c r="F85" s="37"/>
      <c r="I85" s="53" t="s">
        <v>53</v>
      </c>
    </row>
    <row r="86" spans="1:9">
      <c r="A86" s="38"/>
      <c r="B86" s="38"/>
      <c r="C86" s="37"/>
      <c r="D86" s="37"/>
      <c r="E86" s="37"/>
      <c r="F86" s="37"/>
    </row>
    <row r="87" spans="1:9">
      <c r="A87" s="15" t="s">
        <v>46</v>
      </c>
      <c r="B87" s="16" t="s">
        <v>47</v>
      </c>
      <c r="C87" s="39" t="s">
        <v>54</v>
      </c>
      <c r="D87" s="39" t="s">
        <v>55</v>
      </c>
      <c r="E87" s="39" t="s">
        <v>56</v>
      </c>
      <c r="F87" s="39" t="s">
        <v>57</v>
      </c>
      <c r="G87" s="40" t="s">
        <v>58</v>
      </c>
      <c r="H87" s="16" t="s">
        <v>59</v>
      </c>
      <c r="I87" s="16" t="s">
        <v>60</v>
      </c>
    </row>
    <row r="88" spans="1:9">
      <c r="A88" s="155"/>
      <c r="B88" s="155"/>
      <c r="C88" s="132"/>
      <c r="D88" s="136"/>
      <c r="E88" s="136"/>
      <c r="F88" s="136"/>
      <c r="G88" s="136"/>
      <c r="H88" s="138"/>
      <c r="I88" s="138"/>
    </row>
    <row r="89" spans="1:9">
      <c r="A89" s="155"/>
      <c r="B89" s="155"/>
      <c r="C89" s="132"/>
      <c r="D89" s="136"/>
      <c r="E89" s="136"/>
      <c r="F89" s="136"/>
      <c r="G89" s="136"/>
      <c r="H89" s="138"/>
      <c r="I89" s="138"/>
    </row>
    <row r="90" spans="1:9">
      <c r="A90" s="155"/>
      <c r="B90" s="155"/>
      <c r="C90" s="132"/>
      <c r="D90" s="136"/>
      <c r="E90" s="136"/>
      <c r="F90" s="136"/>
      <c r="G90" s="136"/>
      <c r="H90" s="138"/>
      <c r="I90" s="138"/>
    </row>
    <row r="91" spans="1:9">
      <c r="A91" s="168"/>
      <c r="B91" s="168" t="s">
        <v>275</v>
      </c>
      <c r="C91" s="140">
        <f>SUM(C88:C90)</f>
        <v>0</v>
      </c>
      <c r="D91" s="140">
        <f>SUM(D88:D90)</f>
        <v>0</v>
      </c>
      <c r="E91" s="140">
        <f>SUM(E88:E90)</f>
        <v>0</v>
      </c>
      <c r="F91" s="140">
        <f>SUM(F88:F90)</f>
        <v>0</v>
      </c>
      <c r="G91" s="140">
        <f>SUM(G88:G90)</f>
        <v>0</v>
      </c>
      <c r="H91" s="140"/>
      <c r="I91" s="140"/>
    </row>
    <row r="172" spans="1:8">
      <c r="A172" s="41"/>
      <c r="B172" s="41"/>
      <c r="C172" s="42"/>
      <c r="D172" s="42"/>
      <c r="E172" s="42"/>
      <c r="F172" s="42"/>
      <c r="G172" s="42"/>
      <c r="H172" s="41"/>
    </row>
    <row r="173" spans="1:8">
      <c r="A173" s="251"/>
      <c r="B173" s="252"/>
    </row>
    <row r="174" spans="1:8">
      <c r="A174" s="251"/>
      <c r="B174" s="252"/>
    </row>
    <row r="175" spans="1:8">
      <c r="A175" s="251"/>
      <c r="B175" s="252"/>
    </row>
    <row r="176" spans="1:8">
      <c r="A176" s="251"/>
      <c r="B176" s="252"/>
    </row>
    <row r="177" spans="1:2">
      <c r="A177" s="251"/>
      <c r="B177" s="252"/>
    </row>
  </sheetData>
  <dataValidations count="9">
    <dataValidation allowBlank="1" showInputMessage="1" showErrorMessage="1" prompt="Saldo final del periodo de la información financiera trimestral presentada, el cual debe coincidir con la suma de las columnas de 90, 180, 365 y más de 365 días." sqref="C87 C78 C60 C42 C33 C24 C51 C69 C7"/>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87 A78 A60 A42 A33 A24 A51 A69 A7"/>
    <dataValidation allowBlank="1" showInputMessage="1" showErrorMessage="1" prompt="Corresponde al nombre o descripción de la cuenta de acuerdo al Plan de Cuentas emitido por el CONAC." sqref="B87 B78 B60 B42 B33 B24 B51 B69 B7"/>
    <dataValidation allowBlank="1" showInputMessage="1" showErrorMessage="1" prompt="Importe de la cuentas por cobrar con fecha de vencimiento de 1 a 90 días." sqref="D87 D78 D60 D42 D33 D24 D51 D69 D7"/>
    <dataValidation allowBlank="1" showInputMessage="1" showErrorMessage="1" prompt="Importe de la cuentas por cobrar con fecha de vencimiento de 91 a 180 días." sqref="E87 E78 E60 E42 E33 E24 E51 E69 E7"/>
    <dataValidation allowBlank="1" showInputMessage="1" showErrorMessage="1" prompt="Importe de la cuentas por cobrar con fecha de vencimiento de 181 a 365 días." sqref="F87 F78 F60 F42 F33 F24 F51 F69 F7"/>
    <dataValidation allowBlank="1" showInputMessage="1" showErrorMessage="1" prompt="Importe de la cuentas por cobrar con vencimiento mayor a 365 días." sqref="G87 G78 G60 G42 G33 G24 G51 G69 G7"/>
    <dataValidation allowBlank="1" showInputMessage="1" showErrorMessage="1" prompt="Informar sobre caraterísticas cualitativas de la cuenta, ejemplo: acciones implementadas para su recuperación, causas de la demora en su recuperación." sqref="H87 H78 H60 H42 H33 H24 H51 H69 H7"/>
    <dataValidation allowBlank="1" showInputMessage="1" showErrorMessage="1" prompt="Indicar si el deudor ya sobrepasó el plazo estipulado para pago, 90, 180 o 365 días." sqref="I87 I78 I60 I42 I33 I24 I51 I69 I7"/>
  </dataValidations>
  <pageMargins left="0.70866141732283472" right="0.70866141732283472" top="0.74803149606299213" bottom="0.74803149606299213" header="0.31496062992125984" footer="0.31496062992125984"/>
  <pageSetup scale="61" fitToHeight="3"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C14" sqref="C14"/>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66" t="s">
        <v>318</v>
      </c>
    </row>
    <row r="6" spans="1:17">
      <c r="J6" s="1014"/>
      <c r="K6" s="1014"/>
      <c r="L6" s="1014"/>
      <c r="M6" s="1014"/>
      <c r="N6" s="1014"/>
      <c r="O6" s="1014"/>
      <c r="P6" s="1014"/>
      <c r="Q6" s="1014"/>
    </row>
    <row r="7" spans="1:17">
      <c r="A7" s="3" t="s">
        <v>84</v>
      </c>
    </row>
    <row r="8" spans="1:17" ht="52.5" customHeight="1">
      <c r="A8" s="1015" t="s">
        <v>317</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zoomScaleNormal="100" zoomScaleSheetLayoutView="100" workbookViewId="0">
      <selection activeCell="C14" sqref="C14"/>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5" t="s">
        <v>5132</v>
      </c>
      <c r="B8" s="138" t="s">
        <v>5133</v>
      </c>
      <c r="C8" s="136">
        <v>84468.6</v>
      </c>
      <c r="D8" s="138" t="s">
        <v>5134</v>
      </c>
    </row>
    <row r="9" spans="1:4">
      <c r="A9" s="155" t="s">
        <v>5135</v>
      </c>
      <c r="B9" s="138" t="s">
        <v>5136</v>
      </c>
      <c r="C9" s="136">
        <v>56339.51</v>
      </c>
      <c r="D9" s="138" t="s">
        <v>5134</v>
      </c>
    </row>
    <row r="10" spans="1:4">
      <c r="A10" s="155" t="s">
        <v>5137</v>
      </c>
      <c r="B10" s="138" t="s">
        <v>5138</v>
      </c>
      <c r="C10" s="136">
        <v>613078.51</v>
      </c>
      <c r="D10" s="138" t="s">
        <v>5134</v>
      </c>
    </row>
    <row r="11" spans="1:4">
      <c r="A11" s="155"/>
      <c r="B11" s="138"/>
      <c r="C11" s="136"/>
      <c r="D11" s="138"/>
    </row>
    <row r="12" spans="1:4">
      <c r="A12" s="155"/>
      <c r="B12" s="138"/>
      <c r="C12" s="136"/>
      <c r="D12" s="138"/>
    </row>
    <row r="13" spans="1:4">
      <c r="A13" s="155"/>
      <c r="B13" s="138"/>
      <c r="C13" s="136"/>
      <c r="D13" s="138"/>
    </row>
    <row r="14" spans="1:4">
      <c r="A14" s="155"/>
      <c r="B14" s="138"/>
      <c r="C14" s="136"/>
      <c r="D14" s="138"/>
    </row>
    <row r="15" spans="1:4">
      <c r="A15" s="155"/>
      <c r="B15" s="138"/>
      <c r="C15" s="136"/>
      <c r="D15" s="138"/>
    </row>
    <row r="16" spans="1:4">
      <c r="A16" s="169"/>
      <c r="B16" s="169" t="s">
        <v>221</v>
      </c>
      <c r="C16" s="145">
        <f>SUM(C8:C15)</f>
        <v>753886.62</v>
      </c>
      <c r="D16" s="170"/>
    </row>
    <row r="17" spans="1:4">
      <c r="A17" s="154"/>
      <c r="B17" s="154"/>
      <c r="C17" s="162"/>
      <c r="D17" s="154"/>
    </row>
    <row r="18" spans="1:4">
      <c r="A18" s="154"/>
      <c r="B18" s="154"/>
      <c r="C18" s="162"/>
      <c r="D18" s="154"/>
    </row>
    <row r="19" spans="1:4" s="35" customFormat="1" ht="11.25" customHeight="1">
      <c r="A19" s="33" t="s">
        <v>64</v>
      </c>
      <c r="B19" s="154"/>
      <c r="C19" s="43"/>
      <c r="D19" s="257" t="s">
        <v>62</v>
      </c>
    </row>
    <row r="20" spans="1:4">
      <c r="A20" s="44"/>
      <c r="B20" s="44"/>
      <c r="C20" s="45"/>
      <c r="D20" s="46"/>
    </row>
    <row r="21" spans="1:4" ht="15" customHeight="1">
      <c r="A21" s="15" t="s">
        <v>46</v>
      </c>
      <c r="B21" s="16" t="s">
        <v>47</v>
      </c>
      <c r="C21" s="17" t="s">
        <v>48</v>
      </c>
      <c r="D21" s="47" t="s">
        <v>63</v>
      </c>
    </row>
    <row r="22" spans="1:4">
      <c r="A22" s="160" t="s">
        <v>414</v>
      </c>
      <c r="B22" s="167" t="s">
        <v>5039</v>
      </c>
      <c r="C22" s="136">
        <v>45863.64</v>
      </c>
      <c r="D22" s="138" t="s">
        <v>5134</v>
      </c>
    </row>
    <row r="23" spans="1:4">
      <c r="A23" s="160" t="s">
        <v>5139</v>
      </c>
      <c r="B23" s="167" t="s">
        <v>5140</v>
      </c>
      <c r="C23" s="136">
        <v>109651.68</v>
      </c>
      <c r="D23" s="138" t="s">
        <v>5134</v>
      </c>
    </row>
    <row r="24" spans="1:4">
      <c r="A24" s="160" t="s">
        <v>426</v>
      </c>
      <c r="B24" s="167" t="s">
        <v>1155</v>
      </c>
      <c r="C24" s="136">
        <v>163468.38</v>
      </c>
      <c r="D24" s="138" t="s">
        <v>5134</v>
      </c>
    </row>
    <row r="25" spans="1:4">
      <c r="A25" s="160" t="s">
        <v>5141</v>
      </c>
      <c r="B25" s="167" t="s">
        <v>5142</v>
      </c>
      <c r="C25" s="136">
        <v>15994.17</v>
      </c>
      <c r="D25" s="138" t="s">
        <v>5134</v>
      </c>
    </row>
    <row r="26" spans="1:4">
      <c r="A26" s="160" t="s">
        <v>5143</v>
      </c>
      <c r="B26" s="167" t="s">
        <v>5144</v>
      </c>
      <c r="C26" s="136">
        <v>4271.2700000000004</v>
      </c>
      <c r="D26" s="138" t="s">
        <v>5134</v>
      </c>
    </row>
    <row r="27" spans="1:4">
      <c r="A27" s="160" t="s">
        <v>5145</v>
      </c>
      <c r="B27" s="167" t="s">
        <v>5146</v>
      </c>
      <c r="C27" s="136">
        <v>6750.5</v>
      </c>
      <c r="D27" s="138" t="s">
        <v>5134</v>
      </c>
    </row>
    <row r="28" spans="1:4">
      <c r="A28" s="160" t="s">
        <v>5147</v>
      </c>
      <c r="B28" s="167" t="s">
        <v>5148</v>
      </c>
      <c r="C28" s="136">
        <v>2123.4699999999998</v>
      </c>
      <c r="D28" s="138" t="s">
        <v>5134</v>
      </c>
    </row>
    <row r="29" spans="1:4">
      <c r="A29" s="160" t="s">
        <v>448</v>
      </c>
      <c r="B29" s="167" t="s">
        <v>5149</v>
      </c>
      <c r="C29" s="136">
        <v>612.66999999999996</v>
      </c>
      <c r="D29" s="138" t="s">
        <v>5134</v>
      </c>
    </row>
    <row r="30" spans="1:4">
      <c r="A30" s="160"/>
      <c r="B30" s="167"/>
      <c r="C30" s="136"/>
      <c r="D30" s="138"/>
    </row>
    <row r="31" spans="1:4">
      <c r="A31" s="160"/>
      <c r="B31" s="167"/>
      <c r="C31" s="136"/>
      <c r="D31" s="138"/>
    </row>
    <row r="32" spans="1:4">
      <c r="A32" s="152"/>
      <c r="B32" s="152" t="s">
        <v>222</v>
      </c>
      <c r="C32" s="144">
        <f>SUM(C22:C31)</f>
        <v>348735.77999999997</v>
      </c>
      <c r="D32" s="170"/>
    </row>
    <row r="34" spans="2:2">
      <c r="B34" s="274" t="str">
        <f>+UPPER(B17)</f>
        <v/>
      </c>
    </row>
  </sheetData>
  <dataValidations count="6">
    <dataValidation allowBlank="1" showInputMessage="1" showErrorMessage="1" prompt="Saldo final de la Información Financiera Trimestral que se presenta (trimestral: 1er, 2do, 3ro. o 4to.)." sqref="C21"/>
    <dataValidation allowBlank="1" showInputMessage="1" showErrorMessage="1" prompt="Saldo final de la Información Financiera Trimestral que se presentada (trimestral: 1er, 2do, 3ro. o 4to.)." sqref="C7"/>
    <dataValidation allowBlank="1" showInputMessage="1" showErrorMessage="1" prompt="Corresponde al número de la cuenta de acuerdo al Plan de Cuentas emitido por el CONAC (DOF 23/12/2015)." sqref="A7 A21"/>
    <dataValidation allowBlank="1" showInputMessage="1" showErrorMessage="1" prompt="Método de valuación aplicados." sqref="D21"/>
    <dataValidation allowBlank="1" showInputMessage="1" showErrorMessage="1" prompt="Corresponde al nombre o descripción de la cuenta de acuerdo al Plan de Cuentas emitido por el CONAC." sqref="B7 B21"/>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84"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zoomScaleSheetLayoutView="100" workbookViewId="0">
      <selection activeCell="C14" sqref="C14"/>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7" width="22.7109375" style="274" customWidth="1"/>
    <col min="8" max="16384" width="11.42578125" style="274"/>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366"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71"/>
      <c r="B8" s="171"/>
      <c r="C8" s="132"/>
      <c r="D8" s="172"/>
      <c r="E8" s="173"/>
      <c r="F8" s="171"/>
      <c r="G8" s="171"/>
    </row>
    <row r="9" spans="1:7">
      <c r="A9" s="171"/>
      <c r="B9" s="171"/>
      <c r="C9" s="132"/>
      <c r="D9" s="173"/>
      <c r="E9" s="173"/>
      <c r="F9" s="171"/>
      <c r="G9" s="171"/>
    </row>
    <row r="10" spans="1:7">
      <c r="A10" s="171"/>
      <c r="B10" s="171"/>
      <c r="C10" s="132"/>
      <c r="D10" s="173"/>
      <c r="E10" s="173"/>
      <c r="F10" s="171"/>
      <c r="G10" s="171"/>
    </row>
    <row r="11" spans="1:7">
      <c r="A11" s="171"/>
      <c r="B11" s="171"/>
      <c r="C11" s="132"/>
      <c r="D11" s="173"/>
      <c r="E11" s="173"/>
      <c r="F11" s="171"/>
      <c r="G11" s="171"/>
    </row>
    <row r="12" spans="1:7">
      <c r="A12" s="171"/>
      <c r="B12" s="171"/>
      <c r="C12" s="132"/>
      <c r="D12" s="173"/>
      <c r="E12" s="173"/>
      <c r="F12" s="171"/>
      <c r="G12" s="171"/>
    </row>
    <row r="13" spans="1:7">
      <c r="A13" s="171"/>
      <c r="B13" s="171"/>
      <c r="C13" s="132"/>
      <c r="D13" s="173"/>
      <c r="E13" s="173"/>
      <c r="F13" s="171"/>
      <c r="G13" s="171"/>
    </row>
    <row r="14" spans="1:7">
      <c r="A14" s="171"/>
      <c r="B14" s="171"/>
      <c r="C14" s="132"/>
      <c r="D14" s="173"/>
      <c r="E14" s="173"/>
      <c r="F14" s="171"/>
      <c r="G14" s="171"/>
    </row>
    <row r="15" spans="1:7">
      <c r="A15" s="171"/>
      <c r="B15" s="171"/>
      <c r="C15" s="132"/>
      <c r="D15" s="173"/>
      <c r="E15" s="173"/>
      <c r="F15" s="171"/>
      <c r="G15" s="171"/>
    </row>
    <row r="16" spans="1:7">
      <c r="A16" s="168"/>
      <c r="B16" s="168" t="s">
        <v>231</v>
      </c>
      <c r="C16" s="140">
        <f>SUM(C8:C15)</f>
        <v>0</v>
      </c>
      <c r="D16" s="168"/>
      <c r="E16" s="168"/>
      <c r="F16" s="168"/>
      <c r="G16" s="168"/>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election activeCell="C14" sqref="C14"/>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c r="A1" s="3" t="s">
        <v>43</v>
      </c>
      <c r="B1" s="3"/>
      <c r="C1" s="4"/>
      <c r="D1" s="3"/>
      <c r="E1" s="7"/>
    </row>
    <row r="2" spans="1:5">
      <c r="A2" s="3" t="s">
        <v>199</v>
      </c>
      <c r="B2" s="3"/>
      <c r="C2" s="4"/>
      <c r="D2" s="3"/>
      <c r="E2" s="3"/>
    </row>
    <row r="5" spans="1:5" ht="11.25" customHeight="1">
      <c r="A5" s="10" t="s">
        <v>70</v>
      </c>
      <c r="B5" s="10"/>
      <c r="E5" s="366" t="s">
        <v>71</v>
      </c>
    </row>
    <row r="6" spans="1:5">
      <c r="A6" s="272"/>
      <c r="B6" s="272"/>
      <c r="C6" s="66"/>
      <c r="D6" s="272"/>
      <c r="E6" s="272"/>
    </row>
    <row r="7" spans="1:5" ht="15" customHeight="1">
      <c r="A7" s="15" t="s">
        <v>46</v>
      </c>
      <c r="B7" s="16" t="s">
        <v>47</v>
      </c>
      <c r="C7" s="17" t="s">
        <v>48</v>
      </c>
      <c r="D7" s="18" t="s">
        <v>49</v>
      </c>
      <c r="E7" s="16" t="s">
        <v>72</v>
      </c>
    </row>
    <row r="8" spans="1:5" ht="11.25" customHeight="1">
      <c r="A8" s="172"/>
      <c r="B8" s="172"/>
      <c r="C8" s="165"/>
      <c r="D8" s="172"/>
      <c r="E8" s="172"/>
    </row>
    <row r="9" spans="1:5" ht="11.25" customHeight="1">
      <c r="A9" s="172"/>
      <c r="B9" s="172"/>
      <c r="C9" s="165"/>
      <c r="D9" s="172"/>
      <c r="E9" s="172"/>
    </row>
    <row r="10" spans="1:5" ht="11.25" customHeight="1">
      <c r="A10" s="172"/>
      <c r="B10" s="172"/>
      <c r="C10" s="165"/>
      <c r="D10" s="172"/>
      <c r="E10" s="172"/>
    </row>
    <row r="11" spans="1:5" ht="11.25" customHeight="1">
      <c r="A11" s="172"/>
      <c r="B11" s="172"/>
      <c r="C11" s="165"/>
      <c r="D11" s="172"/>
      <c r="E11" s="172"/>
    </row>
    <row r="12" spans="1:5" ht="11.25" customHeight="1">
      <c r="A12" s="172"/>
      <c r="B12" s="172"/>
      <c r="C12" s="165"/>
      <c r="D12" s="172"/>
      <c r="E12" s="172"/>
    </row>
    <row r="13" spans="1:5" ht="11.25" customHeight="1">
      <c r="A13" s="172"/>
      <c r="B13" s="172"/>
      <c r="C13" s="165"/>
      <c r="D13" s="172"/>
      <c r="E13" s="172"/>
    </row>
    <row r="14" spans="1:5" ht="11.25" customHeight="1">
      <c r="A14" s="172"/>
      <c r="B14" s="172"/>
      <c r="C14" s="165"/>
      <c r="D14" s="172"/>
      <c r="E14" s="172"/>
    </row>
    <row r="15" spans="1:5">
      <c r="A15" s="172"/>
      <c r="B15" s="172"/>
      <c r="C15" s="165"/>
      <c r="D15" s="172"/>
      <c r="E15" s="172"/>
    </row>
    <row r="16" spans="1:5">
      <c r="A16" s="152"/>
      <c r="B16" s="152" t="s">
        <v>232</v>
      </c>
      <c r="C16" s="166">
        <f>SUM(C8:C15)</f>
        <v>0</v>
      </c>
      <c r="D16" s="152"/>
      <c r="E16" s="152"/>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5"/>
  <sheetViews>
    <sheetView topLeftCell="A490" zoomScaleNormal="100" zoomScaleSheetLayoutView="100" workbookViewId="0">
      <selection activeCell="C14" sqref="C14"/>
    </sheetView>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8" width="8.7109375" style="274" customWidth="1"/>
    <col min="9" max="16384" width="11.42578125" style="274"/>
  </cols>
  <sheetData>
    <row r="1" spans="1:6">
      <c r="A1" s="3" t="s">
        <v>43</v>
      </c>
      <c r="B1" s="3"/>
      <c r="C1" s="4"/>
      <c r="D1" s="4"/>
      <c r="E1" s="4"/>
      <c r="F1" s="7"/>
    </row>
    <row r="2" spans="1:6">
      <c r="A2" s="3" t="s">
        <v>199</v>
      </c>
      <c r="B2" s="3"/>
      <c r="C2" s="4"/>
      <c r="D2" s="4"/>
      <c r="E2" s="4"/>
      <c r="F2" s="5"/>
    </row>
    <row r="3" spans="1:6">
      <c r="F3" s="5"/>
    </row>
    <row r="4" spans="1:6">
      <c r="F4" s="5"/>
    </row>
    <row r="5" spans="1:6" ht="11.25" customHeight="1">
      <c r="A5" s="10" t="s">
        <v>73</v>
      </c>
      <c r="B5" s="10"/>
      <c r="C5" s="52"/>
      <c r="D5" s="52"/>
      <c r="E5" s="52"/>
      <c r="F5" s="53" t="s">
        <v>74</v>
      </c>
    </row>
    <row r="6" spans="1:6">
      <c r="A6" s="54"/>
      <c r="B6" s="54"/>
      <c r="C6" s="52"/>
      <c r="D6" s="55"/>
      <c r="E6" s="55"/>
      <c r="F6" s="56"/>
    </row>
    <row r="7" spans="1:6" ht="15" customHeight="1">
      <c r="A7" s="15" t="s">
        <v>46</v>
      </c>
      <c r="B7" s="16" t="s">
        <v>47</v>
      </c>
      <c r="C7" s="57" t="s">
        <v>75</v>
      </c>
      <c r="D7" s="57" t="s">
        <v>76</v>
      </c>
      <c r="E7" s="57" t="s">
        <v>77</v>
      </c>
      <c r="F7" s="58" t="s">
        <v>78</v>
      </c>
    </row>
    <row r="8" spans="1:6">
      <c r="A8" s="155" t="s">
        <v>5150</v>
      </c>
      <c r="B8" s="155" t="s">
        <v>5151</v>
      </c>
      <c r="C8" s="132">
        <v>365000</v>
      </c>
      <c r="D8" s="132">
        <v>365000</v>
      </c>
      <c r="E8" s="132">
        <f>D8-C8</f>
        <v>0</v>
      </c>
      <c r="F8" s="132"/>
    </row>
    <row r="9" spans="1:6">
      <c r="A9" s="155" t="s">
        <v>5152</v>
      </c>
      <c r="B9" s="155" t="s">
        <v>5153</v>
      </c>
      <c r="C9" s="132">
        <v>3797600</v>
      </c>
      <c r="D9" s="132">
        <v>3797600</v>
      </c>
      <c r="E9" s="132">
        <f t="shared" ref="E9:E72" si="0">D9-C9</f>
        <v>0</v>
      </c>
      <c r="F9" s="132"/>
    </row>
    <row r="10" spans="1:6">
      <c r="A10" s="155" t="s">
        <v>5154</v>
      </c>
      <c r="B10" s="155" t="s">
        <v>5155</v>
      </c>
      <c r="C10" s="132">
        <v>29300</v>
      </c>
      <c r="D10" s="132">
        <v>29300</v>
      </c>
      <c r="E10" s="132">
        <f t="shared" si="0"/>
        <v>0</v>
      </c>
      <c r="F10" s="132"/>
    </row>
    <row r="11" spans="1:6">
      <c r="A11" s="155" t="s">
        <v>5156</v>
      </c>
      <c r="B11" s="155" t="s">
        <v>5157</v>
      </c>
      <c r="C11" s="132">
        <v>227200</v>
      </c>
      <c r="D11" s="132">
        <v>227200</v>
      </c>
      <c r="E11" s="132">
        <f t="shared" si="0"/>
        <v>0</v>
      </c>
      <c r="F11" s="132"/>
    </row>
    <row r="12" spans="1:6">
      <c r="A12" s="155" t="s">
        <v>5158</v>
      </c>
      <c r="B12" s="155" t="s">
        <v>5159</v>
      </c>
      <c r="C12" s="132">
        <v>26100</v>
      </c>
      <c r="D12" s="132">
        <v>26100</v>
      </c>
      <c r="E12" s="132">
        <f t="shared" si="0"/>
        <v>0</v>
      </c>
      <c r="F12" s="132"/>
    </row>
    <row r="13" spans="1:6">
      <c r="A13" s="155" t="s">
        <v>5160</v>
      </c>
      <c r="B13" s="155" t="s">
        <v>5161</v>
      </c>
      <c r="C13" s="132">
        <v>310600</v>
      </c>
      <c r="D13" s="132">
        <v>310600</v>
      </c>
      <c r="E13" s="132">
        <f t="shared" si="0"/>
        <v>0</v>
      </c>
      <c r="F13" s="132"/>
    </row>
    <row r="14" spans="1:6">
      <c r="A14" s="155" t="s">
        <v>5162</v>
      </c>
      <c r="B14" s="155" t="s">
        <v>5163</v>
      </c>
      <c r="C14" s="132">
        <v>9400</v>
      </c>
      <c r="D14" s="132">
        <v>9400</v>
      </c>
      <c r="E14" s="132">
        <f t="shared" si="0"/>
        <v>0</v>
      </c>
      <c r="F14" s="132"/>
    </row>
    <row r="15" spans="1:6">
      <c r="A15" s="155" t="s">
        <v>5164</v>
      </c>
      <c r="B15" s="155" t="s">
        <v>5165</v>
      </c>
      <c r="C15" s="132">
        <v>23800</v>
      </c>
      <c r="D15" s="132">
        <v>23800</v>
      </c>
      <c r="E15" s="132">
        <f t="shared" si="0"/>
        <v>0</v>
      </c>
      <c r="F15" s="132"/>
    </row>
    <row r="16" spans="1:6">
      <c r="A16" s="155" t="s">
        <v>5166</v>
      </c>
      <c r="B16" s="155" t="s">
        <v>5167</v>
      </c>
      <c r="C16" s="132">
        <v>132900</v>
      </c>
      <c r="D16" s="132">
        <v>132900</v>
      </c>
      <c r="E16" s="132">
        <f t="shared" si="0"/>
        <v>0</v>
      </c>
      <c r="F16" s="132"/>
    </row>
    <row r="17" spans="1:6">
      <c r="A17" s="155" t="s">
        <v>5168</v>
      </c>
      <c r="B17" s="155" t="s">
        <v>5169</v>
      </c>
      <c r="C17" s="132">
        <v>249400</v>
      </c>
      <c r="D17" s="132">
        <v>249400</v>
      </c>
      <c r="E17" s="132">
        <f t="shared" si="0"/>
        <v>0</v>
      </c>
      <c r="F17" s="132"/>
    </row>
    <row r="18" spans="1:6">
      <c r="A18" s="155" t="s">
        <v>5170</v>
      </c>
      <c r="B18" s="155" t="s">
        <v>5171</v>
      </c>
      <c r="C18" s="132">
        <v>637900</v>
      </c>
      <c r="D18" s="132">
        <v>637900</v>
      </c>
      <c r="E18" s="132">
        <f t="shared" si="0"/>
        <v>0</v>
      </c>
      <c r="F18" s="132"/>
    </row>
    <row r="19" spans="1:6">
      <c r="A19" s="155" t="s">
        <v>5172</v>
      </c>
      <c r="B19" s="155" t="s">
        <v>5173</v>
      </c>
      <c r="C19" s="132">
        <v>11000</v>
      </c>
      <c r="D19" s="132">
        <v>11000</v>
      </c>
      <c r="E19" s="132">
        <f t="shared" si="0"/>
        <v>0</v>
      </c>
      <c r="F19" s="132"/>
    </row>
    <row r="20" spans="1:6">
      <c r="A20" s="155" t="s">
        <v>5174</v>
      </c>
      <c r="B20" s="155" t="s">
        <v>5175</v>
      </c>
      <c r="C20" s="132">
        <v>160200</v>
      </c>
      <c r="D20" s="132">
        <v>160200</v>
      </c>
      <c r="E20" s="132">
        <f t="shared" si="0"/>
        <v>0</v>
      </c>
      <c r="F20" s="132"/>
    </row>
    <row r="21" spans="1:6">
      <c r="A21" s="155" t="s">
        <v>5176</v>
      </c>
      <c r="B21" s="155" t="s">
        <v>5177</v>
      </c>
      <c r="C21" s="132">
        <v>181500</v>
      </c>
      <c r="D21" s="132">
        <v>181500</v>
      </c>
      <c r="E21" s="132">
        <f t="shared" si="0"/>
        <v>0</v>
      </c>
      <c r="F21" s="132"/>
    </row>
    <row r="22" spans="1:6">
      <c r="A22" s="155" t="s">
        <v>5178</v>
      </c>
      <c r="B22" s="155" t="s">
        <v>5179</v>
      </c>
      <c r="C22" s="132">
        <v>35200</v>
      </c>
      <c r="D22" s="132">
        <v>35200</v>
      </c>
      <c r="E22" s="132">
        <f t="shared" si="0"/>
        <v>0</v>
      </c>
      <c r="F22" s="132"/>
    </row>
    <row r="23" spans="1:6">
      <c r="A23" s="155" t="s">
        <v>5180</v>
      </c>
      <c r="B23" s="155" t="s">
        <v>5181</v>
      </c>
      <c r="C23" s="132">
        <v>764000</v>
      </c>
      <c r="D23" s="132">
        <v>764000</v>
      </c>
      <c r="E23" s="132">
        <f t="shared" si="0"/>
        <v>0</v>
      </c>
      <c r="F23" s="132"/>
    </row>
    <row r="24" spans="1:6">
      <c r="A24" s="155" t="s">
        <v>5182</v>
      </c>
      <c r="B24" s="155" t="s">
        <v>5183</v>
      </c>
      <c r="C24" s="132">
        <v>8900</v>
      </c>
      <c r="D24" s="132">
        <v>8900</v>
      </c>
      <c r="E24" s="132">
        <f t="shared" si="0"/>
        <v>0</v>
      </c>
      <c r="F24" s="132"/>
    </row>
    <row r="25" spans="1:6">
      <c r="A25" s="155" t="s">
        <v>5184</v>
      </c>
      <c r="B25" s="155" t="s">
        <v>5185</v>
      </c>
      <c r="C25" s="132">
        <v>6100</v>
      </c>
      <c r="D25" s="132">
        <v>6100</v>
      </c>
      <c r="E25" s="132">
        <f t="shared" si="0"/>
        <v>0</v>
      </c>
      <c r="F25" s="132"/>
    </row>
    <row r="26" spans="1:6">
      <c r="A26" s="155" t="s">
        <v>5186</v>
      </c>
      <c r="B26" s="155" t="s">
        <v>5187</v>
      </c>
      <c r="C26" s="132">
        <v>2600</v>
      </c>
      <c r="D26" s="132">
        <v>2600</v>
      </c>
      <c r="E26" s="132">
        <f t="shared" si="0"/>
        <v>0</v>
      </c>
      <c r="F26" s="132"/>
    </row>
    <row r="27" spans="1:6">
      <c r="A27" s="155" t="s">
        <v>5188</v>
      </c>
      <c r="B27" s="155" t="s">
        <v>5189</v>
      </c>
      <c r="C27" s="132">
        <v>5000</v>
      </c>
      <c r="D27" s="132">
        <v>5000</v>
      </c>
      <c r="E27" s="132">
        <f t="shared" si="0"/>
        <v>0</v>
      </c>
      <c r="F27" s="132"/>
    </row>
    <row r="28" spans="1:6">
      <c r="A28" s="155" t="s">
        <v>5190</v>
      </c>
      <c r="B28" s="155" t="s">
        <v>5191</v>
      </c>
      <c r="C28" s="132">
        <v>4900</v>
      </c>
      <c r="D28" s="132">
        <v>4900</v>
      </c>
      <c r="E28" s="132">
        <f t="shared" si="0"/>
        <v>0</v>
      </c>
      <c r="F28" s="132"/>
    </row>
    <row r="29" spans="1:6">
      <c r="A29" s="155" t="s">
        <v>5192</v>
      </c>
      <c r="B29" s="155" t="s">
        <v>5193</v>
      </c>
      <c r="C29" s="132">
        <v>43600</v>
      </c>
      <c r="D29" s="132">
        <v>43600</v>
      </c>
      <c r="E29" s="132">
        <f t="shared" si="0"/>
        <v>0</v>
      </c>
      <c r="F29" s="132"/>
    </row>
    <row r="30" spans="1:6">
      <c r="A30" s="155" t="s">
        <v>5194</v>
      </c>
      <c r="B30" s="155" t="s">
        <v>5195</v>
      </c>
      <c r="C30" s="132">
        <v>235500</v>
      </c>
      <c r="D30" s="132">
        <v>235500</v>
      </c>
      <c r="E30" s="132">
        <f t="shared" si="0"/>
        <v>0</v>
      </c>
      <c r="F30" s="132"/>
    </row>
    <row r="31" spans="1:6">
      <c r="A31" s="155" t="s">
        <v>5196</v>
      </c>
      <c r="B31" s="155" t="s">
        <v>5197</v>
      </c>
      <c r="C31" s="132">
        <v>126800</v>
      </c>
      <c r="D31" s="132">
        <v>126800</v>
      </c>
      <c r="E31" s="132">
        <f t="shared" si="0"/>
        <v>0</v>
      </c>
      <c r="F31" s="132"/>
    </row>
    <row r="32" spans="1:6">
      <c r="A32" s="155" t="s">
        <v>5198</v>
      </c>
      <c r="B32" s="155" t="s">
        <v>5199</v>
      </c>
      <c r="C32" s="132">
        <v>268800</v>
      </c>
      <c r="D32" s="132">
        <v>268800</v>
      </c>
      <c r="E32" s="132">
        <f t="shared" si="0"/>
        <v>0</v>
      </c>
      <c r="F32" s="132"/>
    </row>
    <row r="33" spans="1:6">
      <c r="A33" s="155" t="s">
        <v>5200</v>
      </c>
      <c r="B33" s="155" t="s">
        <v>5201</v>
      </c>
      <c r="C33" s="132">
        <v>148400</v>
      </c>
      <c r="D33" s="132">
        <v>148400</v>
      </c>
      <c r="E33" s="132">
        <f t="shared" si="0"/>
        <v>0</v>
      </c>
      <c r="F33" s="132"/>
    </row>
    <row r="34" spans="1:6">
      <c r="A34" s="155" t="s">
        <v>5202</v>
      </c>
      <c r="B34" s="155" t="s">
        <v>5203</v>
      </c>
      <c r="C34" s="132">
        <v>50000</v>
      </c>
      <c r="D34" s="132">
        <v>50000</v>
      </c>
      <c r="E34" s="132">
        <f t="shared" si="0"/>
        <v>0</v>
      </c>
      <c r="F34" s="132"/>
    </row>
    <row r="35" spans="1:6">
      <c r="A35" s="155" t="s">
        <v>5204</v>
      </c>
      <c r="B35" s="155" t="s">
        <v>5205</v>
      </c>
      <c r="C35" s="132">
        <v>526200</v>
      </c>
      <c r="D35" s="132">
        <v>526200</v>
      </c>
      <c r="E35" s="132">
        <f t="shared" si="0"/>
        <v>0</v>
      </c>
      <c r="F35" s="132"/>
    </row>
    <row r="36" spans="1:6">
      <c r="A36" s="155" t="s">
        <v>5206</v>
      </c>
      <c r="B36" s="155" t="s">
        <v>5207</v>
      </c>
      <c r="C36" s="132">
        <v>306800</v>
      </c>
      <c r="D36" s="132">
        <v>306800</v>
      </c>
      <c r="E36" s="132">
        <f t="shared" si="0"/>
        <v>0</v>
      </c>
      <c r="F36" s="132"/>
    </row>
    <row r="37" spans="1:6">
      <c r="A37" s="155" t="s">
        <v>5208</v>
      </c>
      <c r="B37" s="155" t="s">
        <v>5209</v>
      </c>
      <c r="C37" s="132">
        <v>43400</v>
      </c>
      <c r="D37" s="132">
        <v>43400</v>
      </c>
      <c r="E37" s="132">
        <f t="shared" si="0"/>
        <v>0</v>
      </c>
      <c r="F37" s="132"/>
    </row>
    <row r="38" spans="1:6">
      <c r="A38" s="155" t="s">
        <v>5210</v>
      </c>
      <c r="B38" s="155" t="s">
        <v>5211</v>
      </c>
      <c r="C38" s="132">
        <v>73200</v>
      </c>
      <c r="D38" s="132">
        <v>73200</v>
      </c>
      <c r="E38" s="132">
        <f t="shared" si="0"/>
        <v>0</v>
      </c>
      <c r="F38" s="132"/>
    </row>
    <row r="39" spans="1:6">
      <c r="A39" s="155" t="s">
        <v>5212</v>
      </c>
      <c r="B39" s="155" t="s">
        <v>5213</v>
      </c>
      <c r="C39" s="132">
        <v>66900</v>
      </c>
      <c r="D39" s="132">
        <v>66900</v>
      </c>
      <c r="E39" s="132">
        <f t="shared" si="0"/>
        <v>0</v>
      </c>
      <c r="F39" s="132"/>
    </row>
    <row r="40" spans="1:6">
      <c r="A40" s="155" t="s">
        <v>5214</v>
      </c>
      <c r="B40" s="155" t="s">
        <v>5215</v>
      </c>
      <c r="C40" s="132">
        <v>373100</v>
      </c>
      <c r="D40" s="132">
        <v>373100</v>
      </c>
      <c r="E40" s="132">
        <f t="shared" si="0"/>
        <v>0</v>
      </c>
      <c r="F40" s="132"/>
    </row>
    <row r="41" spans="1:6">
      <c r="A41" s="155" t="s">
        <v>5216</v>
      </c>
      <c r="B41" s="155" t="s">
        <v>5217</v>
      </c>
      <c r="C41" s="132">
        <v>454900</v>
      </c>
      <c r="D41" s="132">
        <v>454900</v>
      </c>
      <c r="E41" s="132">
        <f t="shared" si="0"/>
        <v>0</v>
      </c>
      <c r="F41" s="132"/>
    </row>
    <row r="42" spans="1:6">
      <c r="A42" s="155" t="s">
        <v>5218</v>
      </c>
      <c r="B42" s="155" t="s">
        <v>5219</v>
      </c>
      <c r="C42" s="132">
        <v>157000</v>
      </c>
      <c r="D42" s="132">
        <v>157000</v>
      </c>
      <c r="E42" s="132">
        <f t="shared" si="0"/>
        <v>0</v>
      </c>
      <c r="F42" s="132"/>
    </row>
    <row r="43" spans="1:6">
      <c r="A43" s="155" t="s">
        <v>5220</v>
      </c>
      <c r="B43" s="155" t="s">
        <v>5221</v>
      </c>
      <c r="C43" s="132">
        <v>95125.39</v>
      </c>
      <c r="D43" s="132">
        <v>95125.39</v>
      </c>
      <c r="E43" s="132">
        <f t="shared" si="0"/>
        <v>0</v>
      </c>
      <c r="F43" s="132"/>
    </row>
    <row r="44" spans="1:6">
      <c r="A44" s="155" t="s">
        <v>5222</v>
      </c>
      <c r="B44" s="155" t="s">
        <v>5223</v>
      </c>
      <c r="C44" s="132">
        <v>306000</v>
      </c>
      <c r="D44" s="132">
        <v>306000</v>
      </c>
      <c r="E44" s="132">
        <f t="shared" si="0"/>
        <v>0</v>
      </c>
      <c r="F44" s="132"/>
    </row>
    <row r="45" spans="1:6">
      <c r="A45" s="155" t="s">
        <v>5224</v>
      </c>
      <c r="B45" s="155" t="s">
        <v>5225</v>
      </c>
      <c r="C45" s="132">
        <v>178200</v>
      </c>
      <c r="D45" s="132">
        <v>178200</v>
      </c>
      <c r="E45" s="132">
        <f t="shared" si="0"/>
        <v>0</v>
      </c>
      <c r="F45" s="132"/>
    </row>
    <row r="46" spans="1:6">
      <c r="A46" s="155" t="s">
        <v>5226</v>
      </c>
      <c r="B46" s="155" t="s">
        <v>5227</v>
      </c>
      <c r="C46" s="132">
        <v>319700</v>
      </c>
      <c r="D46" s="132">
        <v>319700</v>
      </c>
      <c r="E46" s="132">
        <f t="shared" si="0"/>
        <v>0</v>
      </c>
      <c r="F46" s="132"/>
    </row>
    <row r="47" spans="1:6">
      <c r="A47" s="155" t="s">
        <v>5228</v>
      </c>
      <c r="B47" s="155" t="s">
        <v>5229</v>
      </c>
      <c r="C47" s="132">
        <v>260800</v>
      </c>
      <c r="D47" s="132">
        <v>260800</v>
      </c>
      <c r="E47" s="132">
        <f t="shared" si="0"/>
        <v>0</v>
      </c>
      <c r="F47" s="132"/>
    </row>
    <row r="48" spans="1:6">
      <c r="A48" s="155" t="s">
        <v>5230</v>
      </c>
      <c r="B48" s="155" t="s">
        <v>5231</v>
      </c>
      <c r="C48" s="132">
        <v>11700</v>
      </c>
      <c r="D48" s="132">
        <v>11700</v>
      </c>
      <c r="E48" s="132">
        <f t="shared" si="0"/>
        <v>0</v>
      </c>
      <c r="F48" s="132"/>
    </row>
    <row r="49" spans="1:6">
      <c r="A49" s="155" t="s">
        <v>5232</v>
      </c>
      <c r="B49" s="155" t="s">
        <v>5233</v>
      </c>
      <c r="C49" s="132">
        <v>1244000</v>
      </c>
      <c r="D49" s="132">
        <v>1244000</v>
      </c>
      <c r="E49" s="132">
        <f t="shared" si="0"/>
        <v>0</v>
      </c>
      <c r="F49" s="132"/>
    </row>
    <row r="50" spans="1:6">
      <c r="A50" s="155" t="s">
        <v>5234</v>
      </c>
      <c r="B50" s="155" t="s">
        <v>5235</v>
      </c>
      <c r="C50" s="132">
        <v>38100</v>
      </c>
      <c r="D50" s="132">
        <v>38100</v>
      </c>
      <c r="E50" s="132">
        <f t="shared" si="0"/>
        <v>0</v>
      </c>
      <c r="F50" s="132"/>
    </row>
    <row r="51" spans="1:6">
      <c r="A51" s="155" t="s">
        <v>5236</v>
      </c>
      <c r="B51" s="155" t="s">
        <v>5237</v>
      </c>
      <c r="C51" s="132">
        <v>21800</v>
      </c>
      <c r="D51" s="132">
        <v>21800</v>
      </c>
      <c r="E51" s="132">
        <f t="shared" si="0"/>
        <v>0</v>
      </c>
      <c r="F51" s="132"/>
    </row>
    <row r="52" spans="1:6">
      <c r="A52" s="155" t="s">
        <v>5238</v>
      </c>
      <c r="B52" s="155" t="s">
        <v>5239</v>
      </c>
      <c r="C52" s="132">
        <v>1009389.12</v>
      </c>
      <c r="D52" s="132">
        <v>1009389.12</v>
      </c>
      <c r="E52" s="132">
        <f t="shared" si="0"/>
        <v>0</v>
      </c>
      <c r="F52" s="132"/>
    </row>
    <row r="53" spans="1:6">
      <c r="A53" s="155" t="s">
        <v>5240</v>
      </c>
      <c r="B53" s="155" t="s">
        <v>5241</v>
      </c>
      <c r="C53" s="132">
        <v>48100</v>
      </c>
      <c r="D53" s="132">
        <v>48100</v>
      </c>
      <c r="E53" s="132">
        <f t="shared" si="0"/>
        <v>0</v>
      </c>
      <c r="F53" s="132"/>
    </row>
    <row r="54" spans="1:6">
      <c r="A54" s="155" t="s">
        <v>5242</v>
      </c>
      <c r="B54" s="155" t="s">
        <v>5243</v>
      </c>
      <c r="C54" s="132">
        <v>826800</v>
      </c>
      <c r="D54" s="132">
        <v>826800</v>
      </c>
      <c r="E54" s="132">
        <f t="shared" si="0"/>
        <v>0</v>
      </c>
      <c r="F54" s="132"/>
    </row>
    <row r="55" spans="1:6">
      <c r="A55" s="155" t="s">
        <v>5244</v>
      </c>
      <c r="B55" s="155" t="s">
        <v>5245</v>
      </c>
      <c r="C55" s="132">
        <v>62600</v>
      </c>
      <c r="D55" s="132">
        <v>62600</v>
      </c>
      <c r="E55" s="132">
        <f t="shared" si="0"/>
        <v>0</v>
      </c>
      <c r="F55" s="132"/>
    </row>
    <row r="56" spans="1:6">
      <c r="A56" s="155" t="s">
        <v>5246</v>
      </c>
      <c r="B56" s="155" t="s">
        <v>5247</v>
      </c>
      <c r="C56" s="132">
        <v>176000</v>
      </c>
      <c r="D56" s="132">
        <v>176000</v>
      </c>
      <c r="E56" s="132">
        <f t="shared" si="0"/>
        <v>0</v>
      </c>
      <c r="F56" s="132"/>
    </row>
    <row r="57" spans="1:6">
      <c r="A57" s="155" t="s">
        <v>5248</v>
      </c>
      <c r="B57" s="155" t="s">
        <v>5249</v>
      </c>
      <c r="C57" s="132">
        <v>94200</v>
      </c>
      <c r="D57" s="132">
        <v>94200</v>
      </c>
      <c r="E57" s="132">
        <f t="shared" si="0"/>
        <v>0</v>
      </c>
      <c r="F57" s="132"/>
    </row>
    <row r="58" spans="1:6">
      <c r="A58" s="155" t="s">
        <v>5250</v>
      </c>
      <c r="B58" s="155" t="s">
        <v>5251</v>
      </c>
      <c r="C58" s="132">
        <v>510000</v>
      </c>
      <c r="D58" s="132">
        <v>510000</v>
      </c>
      <c r="E58" s="132">
        <f t="shared" si="0"/>
        <v>0</v>
      </c>
      <c r="F58" s="132"/>
    </row>
    <row r="59" spans="1:6">
      <c r="A59" s="155" t="s">
        <v>5252</v>
      </c>
      <c r="B59" s="155" t="s">
        <v>5253</v>
      </c>
      <c r="C59" s="132">
        <v>677700</v>
      </c>
      <c r="D59" s="132">
        <v>677700</v>
      </c>
      <c r="E59" s="132">
        <f t="shared" si="0"/>
        <v>0</v>
      </c>
      <c r="F59" s="132"/>
    </row>
    <row r="60" spans="1:6">
      <c r="A60" s="155" t="s">
        <v>5254</v>
      </c>
      <c r="B60" s="155" t="s">
        <v>5255</v>
      </c>
      <c r="C60" s="132">
        <v>389500</v>
      </c>
      <c r="D60" s="132">
        <v>389500</v>
      </c>
      <c r="E60" s="132">
        <f t="shared" si="0"/>
        <v>0</v>
      </c>
      <c r="F60" s="132"/>
    </row>
    <row r="61" spans="1:6">
      <c r="A61" s="155" t="s">
        <v>5256</v>
      </c>
      <c r="B61" s="155" t="s">
        <v>5251</v>
      </c>
      <c r="C61" s="132">
        <v>180200</v>
      </c>
      <c r="D61" s="132">
        <v>180200</v>
      </c>
      <c r="E61" s="132">
        <f t="shared" si="0"/>
        <v>0</v>
      </c>
      <c r="F61" s="132"/>
    </row>
    <row r="62" spans="1:6">
      <c r="A62" s="155" t="s">
        <v>5257</v>
      </c>
      <c r="B62" s="155" t="s">
        <v>5258</v>
      </c>
      <c r="C62" s="132">
        <v>82200</v>
      </c>
      <c r="D62" s="132">
        <v>82200</v>
      </c>
      <c r="E62" s="132">
        <f t="shared" si="0"/>
        <v>0</v>
      </c>
      <c r="F62" s="132"/>
    </row>
    <row r="63" spans="1:6">
      <c r="A63" s="155" t="s">
        <v>5259</v>
      </c>
      <c r="B63" s="155" t="s">
        <v>5260</v>
      </c>
      <c r="C63" s="132">
        <v>6000</v>
      </c>
      <c r="D63" s="132">
        <v>6000</v>
      </c>
      <c r="E63" s="132">
        <f t="shared" si="0"/>
        <v>0</v>
      </c>
      <c r="F63" s="132"/>
    </row>
    <row r="64" spans="1:6">
      <c r="A64" s="155" t="s">
        <v>5261</v>
      </c>
      <c r="B64" s="155" t="s">
        <v>5262</v>
      </c>
      <c r="C64" s="132">
        <v>78500</v>
      </c>
      <c r="D64" s="132">
        <v>78500</v>
      </c>
      <c r="E64" s="132">
        <f t="shared" si="0"/>
        <v>0</v>
      </c>
      <c r="F64" s="132"/>
    </row>
    <row r="65" spans="1:6">
      <c r="A65" s="155" t="s">
        <v>5263</v>
      </c>
      <c r="B65" s="155" t="s">
        <v>5264</v>
      </c>
      <c r="C65" s="132">
        <v>124900</v>
      </c>
      <c r="D65" s="132">
        <v>124900</v>
      </c>
      <c r="E65" s="132">
        <f t="shared" si="0"/>
        <v>0</v>
      </c>
      <c r="F65" s="132"/>
    </row>
    <row r="66" spans="1:6">
      <c r="A66" s="155" t="s">
        <v>5265</v>
      </c>
      <c r="B66" s="155" t="s">
        <v>5266</v>
      </c>
      <c r="C66" s="132">
        <v>71200</v>
      </c>
      <c r="D66" s="132">
        <v>71200</v>
      </c>
      <c r="E66" s="132">
        <f t="shared" si="0"/>
        <v>0</v>
      </c>
      <c r="F66" s="132"/>
    </row>
    <row r="67" spans="1:6">
      <c r="A67" s="155" t="s">
        <v>5267</v>
      </c>
      <c r="B67" s="155" t="s">
        <v>5268</v>
      </c>
      <c r="C67" s="132">
        <v>248600</v>
      </c>
      <c r="D67" s="132">
        <v>248600</v>
      </c>
      <c r="E67" s="132">
        <f t="shared" si="0"/>
        <v>0</v>
      </c>
      <c r="F67" s="132"/>
    </row>
    <row r="68" spans="1:6">
      <c r="A68" s="155" t="s">
        <v>5269</v>
      </c>
      <c r="B68" s="155" t="s">
        <v>5270</v>
      </c>
      <c r="C68" s="132">
        <v>115000</v>
      </c>
      <c r="D68" s="132">
        <v>115000</v>
      </c>
      <c r="E68" s="132">
        <f t="shared" si="0"/>
        <v>0</v>
      </c>
      <c r="F68" s="132"/>
    </row>
    <row r="69" spans="1:6">
      <c r="A69" s="155" t="s">
        <v>5271</v>
      </c>
      <c r="B69" s="155" t="s">
        <v>5272</v>
      </c>
      <c r="C69" s="132">
        <v>203200</v>
      </c>
      <c r="D69" s="132">
        <v>203200</v>
      </c>
      <c r="E69" s="132">
        <f t="shared" si="0"/>
        <v>0</v>
      </c>
      <c r="F69" s="132"/>
    </row>
    <row r="70" spans="1:6">
      <c r="A70" s="155" t="s">
        <v>5273</v>
      </c>
      <c r="B70" s="155" t="s">
        <v>5274</v>
      </c>
      <c r="C70" s="132">
        <v>38200</v>
      </c>
      <c r="D70" s="132">
        <v>38200</v>
      </c>
      <c r="E70" s="132">
        <f t="shared" si="0"/>
        <v>0</v>
      </c>
      <c r="F70" s="132"/>
    </row>
    <row r="71" spans="1:6">
      <c r="A71" s="155" t="s">
        <v>5275</v>
      </c>
      <c r="B71" s="155" t="s">
        <v>5276</v>
      </c>
      <c r="C71" s="132">
        <v>254600</v>
      </c>
      <c r="D71" s="132">
        <v>254600</v>
      </c>
      <c r="E71" s="132">
        <f t="shared" si="0"/>
        <v>0</v>
      </c>
      <c r="F71" s="132"/>
    </row>
    <row r="72" spans="1:6">
      <c r="A72" s="155" t="s">
        <v>5277</v>
      </c>
      <c r="B72" s="155" t="s">
        <v>5278</v>
      </c>
      <c r="C72" s="132">
        <v>90200</v>
      </c>
      <c r="D72" s="132">
        <v>90200</v>
      </c>
      <c r="E72" s="132">
        <f t="shared" si="0"/>
        <v>0</v>
      </c>
      <c r="F72" s="132"/>
    </row>
    <row r="73" spans="1:6">
      <c r="A73" s="155" t="s">
        <v>5279</v>
      </c>
      <c r="B73" s="155" t="s">
        <v>5280</v>
      </c>
      <c r="C73" s="132">
        <v>1092830.72</v>
      </c>
      <c r="D73" s="132">
        <v>1092830.72</v>
      </c>
      <c r="E73" s="132">
        <f t="shared" ref="E73:E136" si="1">D73-C73</f>
        <v>0</v>
      </c>
      <c r="F73" s="132"/>
    </row>
    <row r="74" spans="1:6">
      <c r="A74" s="155" t="s">
        <v>5281</v>
      </c>
      <c r="B74" s="155" t="s">
        <v>5282</v>
      </c>
      <c r="C74" s="132">
        <v>64000</v>
      </c>
      <c r="D74" s="132">
        <v>64000</v>
      </c>
      <c r="E74" s="132">
        <f t="shared" si="1"/>
        <v>0</v>
      </c>
      <c r="F74" s="132"/>
    </row>
    <row r="75" spans="1:6">
      <c r="A75" s="155" t="s">
        <v>5283</v>
      </c>
      <c r="B75" s="155" t="s">
        <v>5284</v>
      </c>
      <c r="C75" s="132">
        <v>28400</v>
      </c>
      <c r="D75" s="132">
        <v>28400</v>
      </c>
      <c r="E75" s="132">
        <f t="shared" si="1"/>
        <v>0</v>
      </c>
      <c r="F75" s="132"/>
    </row>
    <row r="76" spans="1:6">
      <c r="A76" s="155" t="s">
        <v>5285</v>
      </c>
      <c r="B76" s="155" t="s">
        <v>5286</v>
      </c>
      <c r="C76" s="132">
        <v>6605837.0899999999</v>
      </c>
      <c r="D76" s="132">
        <v>6605837.0899999999</v>
      </c>
      <c r="E76" s="132">
        <f t="shared" si="1"/>
        <v>0</v>
      </c>
      <c r="F76" s="132"/>
    </row>
    <row r="77" spans="1:6">
      <c r="A77" s="155" t="s">
        <v>5287</v>
      </c>
      <c r="B77" s="155" t="s">
        <v>5288</v>
      </c>
      <c r="C77" s="132">
        <v>44600</v>
      </c>
      <c r="D77" s="132">
        <v>44600</v>
      </c>
      <c r="E77" s="132">
        <f t="shared" si="1"/>
        <v>0</v>
      </c>
      <c r="F77" s="132"/>
    </row>
    <row r="78" spans="1:6">
      <c r="A78" s="155" t="s">
        <v>5289</v>
      </c>
      <c r="B78" s="155" t="s">
        <v>5290</v>
      </c>
      <c r="C78" s="132">
        <v>122800</v>
      </c>
      <c r="D78" s="132">
        <v>122800</v>
      </c>
      <c r="E78" s="132">
        <f t="shared" si="1"/>
        <v>0</v>
      </c>
      <c r="F78" s="132"/>
    </row>
    <row r="79" spans="1:6">
      <c r="A79" s="155" t="s">
        <v>5291</v>
      </c>
      <c r="B79" s="155" t="s">
        <v>5292</v>
      </c>
      <c r="C79" s="132">
        <v>16500</v>
      </c>
      <c r="D79" s="132">
        <v>16500</v>
      </c>
      <c r="E79" s="132">
        <f t="shared" si="1"/>
        <v>0</v>
      </c>
      <c r="F79" s="132"/>
    </row>
    <row r="80" spans="1:6">
      <c r="A80" s="155" t="s">
        <v>5293</v>
      </c>
      <c r="B80" s="155" t="s">
        <v>5294</v>
      </c>
      <c r="C80" s="132">
        <v>18900</v>
      </c>
      <c r="D80" s="132">
        <v>18900</v>
      </c>
      <c r="E80" s="132">
        <f t="shared" si="1"/>
        <v>0</v>
      </c>
      <c r="F80" s="132"/>
    </row>
    <row r="81" spans="1:6">
      <c r="A81" s="155" t="s">
        <v>5295</v>
      </c>
      <c r="B81" s="155" t="s">
        <v>5296</v>
      </c>
      <c r="C81" s="132">
        <v>22500</v>
      </c>
      <c r="D81" s="132">
        <v>22500</v>
      </c>
      <c r="E81" s="132">
        <f t="shared" si="1"/>
        <v>0</v>
      </c>
      <c r="F81" s="132"/>
    </row>
    <row r="82" spans="1:6">
      <c r="A82" s="155" t="s">
        <v>5297</v>
      </c>
      <c r="B82" s="155" t="s">
        <v>5298</v>
      </c>
      <c r="C82" s="132">
        <v>62000</v>
      </c>
      <c r="D82" s="132">
        <v>62000</v>
      </c>
      <c r="E82" s="132">
        <f t="shared" si="1"/>
        <v>0</v>
      </c>
      <c r="F82" s="132"/>
    </row>
    <row r="83" spans="1:6">
      <c r="A83" s="155" t="s">
        <v>5299</v>
      </c>
      <c r="B83" s="155" t="s">
        <v>5300</v>
      </c>
      <c r="C83" s="132">
        <v>63300</v>
      </c>
      <c r="D83" s="132">
        <v>63300</v>
      </c>
      <c r="E83" s="132">
        <f t="shared" si="1"/>
        <v>0</v>
      </c>
      <c r="F83" s="132"/>
    </row>
    <row r="84" spans="1:6">
      <c r="A84" s="155" t="s">
        <v>5301</v>
      </c>
      <c r="B84" s="155" t="s">
        <v>5302</v>
      </c>
      <c r="C84" s="132">
        <v>5500</v>
      </c>
      <c r="D84" s="132">
        <v>5500</v>
      </c>
      <c r="E84" s="132">
        <f t="shared" si="1"/>
        <v>0</v>
      </c>
      <c r="F84" s="132"/>
    </row>
    <row r="85" spans="1:6">
      <c r="A85" s="155" t="s">
        <v>5303</v>
      </c>
      <c r="B85" s="155" t="s">
        <v>5304</v>
      </c>
      <c r="C85" s="132">
        <v>18600</v>
      </c>
      <c r="D85" s="132">
        <v>18600</v>
      </c>
      <c r="E85" s="132">
        <f t="shared" si="1"/>
        <v>0</v>
      </c>
      <c r="F85" s="132"/>
    </row>
    <row r="86" spans="1:6">
      <c r="A86" s="155" t="s">
        <v>5305</v>
      </c>
      <c r="B86" s="155" t="s">
        <v>5306</v>
      </c>
      <c r="C86" s="132">
        <v>31300</v>
      </c>
      <c r="D86" s="132">
        <v>31300</v>
      </c>
      <c r="E86" s="132">
        <f t="shared" si="1"/>
        <v>0</v>
      </c>
      <c r="F86" s="132"/>
    </row>
    <row r="87" spans="1:6">
      <c r="A87" s="155" t="s">
        <v>5307</v>
      </c>
      <c r="B87" s="155" t="s">
        <v>5308</v>
      </c>
      <c r="C87" s="132">
        <v>141740.54999999999</v>
      </c>
      <c r="D87" s="132">
        <v>141740.54999999999</v>
      </c>
      <c r="E87" s="132">
        <f t="shared" si="1"/>
        <v>0</v>
      </c>
      <c r="F87" s="132"/>
    </row>
    <row r="88" spans="1:6">
      <c r="A88" s="155" t="s">
        <v>5309</v>
      </c>
      <c r="B88" s="155" t="s">
        <v>5310</v>
      </c>
      <c r="C88" s="132">
        <v>41900</v>
      </c>
      <c r="D88" s="132">
        <v>41900</v>
      </c>
      <c r="E88" s="132">
        <f t="shared" si="1"/>
        <v>0</v>
      </c>
      <c r="F88" s="132"/>
    </row>
    <row r="89" spans="1:6">
      <c r="A89" s="155" t="s">
        <v>5311</v>
      </c>
      <c r="B89" s="155" t="s">
        <v>5312</v>
      </c>
      <c r="C89" s="132">
        <v>1034000</v>
      </c>
      <c r="D89" s="132">
        <v>1034000</v>
      </c>
      <c r="E89" s="132">
        <f t="shared" si="1"/>
        <v>0</v>
      </c>
      <c r="F89" s="132"/>
    </row>
    <row r="90" spans="1:6">
      <c r="A90" s="155" t="s">
        <v>5313</v>
      </c>
      <c r="B90" s="155" t="s">
        <v>5314</v>
      </c>
      <c r="C90" s="132">
        <v>57400</v>
      </c>
      <c r="D90" s="132">
        <v>57400</v>
      </c>
      <c r="E90" s="132">
        <f t="shared" si="1"/>
        <v>0</v>
      </c>
      <c r="F90" s="132"/>
    </row>
    <row r="91" spans="1:6">
      <c r="A91" s="155" t="s">
        <v>5315</v>
      </c>
      <c r="B91" s="155" t="s">
        <v>5316</v>
      </c>
      <c r="C91" s="132">
        <v>128900</v>
      </c>
      <c r="D91" s="132">
        <v>128900</v>
      </c>
      <c r="E91" s="132">
        <f t="shared" si="1"/>
        <v>0</v>
      </c>
      <c r="F91" s="132"/>
    </row>
    <row r="92" spans="1:6">
      <c r="A92" s="155" t="s">
        <v>5317</v>
      </c>
      <c r="B92" s="155" t="s">
        <v>5318</v>
      </c>
      <c r="C92" s="132">
        <v>143000</v>
      </c>
      <c r="D92" s="132">
        <v>143000</v>
      </c>
      <c r="E92" s="132">
        <f t="shared" si="1"/>
        <v>0</v>
      </c>
      <c r="F92" s="132"/>
    </row>
    <row r="93" spans="1:6">
      <c r="A93" s="155" t="s">
        <v>5319</v>
      </c>
      <c r="B93" s="155" t="s">
        <v>5320</v>
      </c>
      <c r="C93" s="132">
        <v>246899.1</v>
      </c>
      <c r="D93" s="132">
        <v>246899.1</v>
      </c>
      <c r="E93" s="132">
        <f t="shared" si="1"/>
        <v>0</v>
      </c>
      <c r="F93" s="132"/>
    </row>
    <row r="94" spans="1:6">
      <c r="A94" s="155" t="s">
        <v>5321</v>
      </c>
      <c r="B94" s="155" t="s">
        <v>5322</v>
      </c>
      <c r="C94" s="132">
        <v>5900</v>
      </c>
      <c r="D94" s="132">
        <v>5900</v>
      </c>
      <c r="E94" s="132">
        <f t="shared" si="1"/>
        <v>0</v>
      </c>
      <c r="F94" s="132"/>
    </row>
    <row r="95" spans="1:6">
      <c r="A95" s="155" t="s">
        <v>5323</v>
      </c>
      <c r="B95" s="155" t="s">
        <v>5324</v>
      </c>
      <c r="C95" s="132">
        <v>169900</v>
      </c>
      <c r="D95" s="132">
        <v>169900</v>
      </c>
      <c r="E95" s="132">
        <f t="shared" si="1"/>
        <v>0</v>
      </c>
      <c r="F95" s="132"/>
    </row>
    <row r="96" spans="1:6">
      <c r="A96" s="155" t="s">
        <v>5325</v>
      </c>
      <c r="B96" s="155" t="s">
        <v>5326</v>
      </c>
      <c r="C96" s="132">
        <v>159500</v>
      </c>
      <c r="D96" s="132">
        <v>159500</v>
      </c>
      <c r="E96" s="132">
        <f t="shared" si="1"/>
        <v>0</v>
      </c>
      <c r="F96" s="132"/>
    </row>
    <row r="97" spans="1:6">
      <c r="A97" s="155" t="s">
        <v>5327</v>
      </c>
      <c r="B97" s="155" t="s">
        <v>5328</v>
      </c>
      <c r="C97" s="132">
        <v>96300</v>
      </c>
      <c r="D97" s="132">
        <v>96300</v>
      </c>
      <c r="E97" s="132">
        <f t="shared" si="1"/>
        <v>0</v>
      </c>
      <c r="F97" s="132"/>
    </row>
    <row r="98" spans="1:6">
      <c r="A98" s="155" t="s">
        <v>5329</v>
      </c>
      <c r="B98" s="155" t="s">
        <v>5330</v>
      </c>
      <c r="C98" s="132">
        <v>27000</v>
      </c>
      <c r="D98" s="132">
        <v>27000</v>
      </c>
      <c r="E98" s="132">
        <f t="shared" si="1"/>
        <v>0</v>
      </c>
      <c r="F98" s="132"/>
    </row>
    <row r="99" spans="1:6">
      <c r="A99" s="155" t="s">
        <v>5331</v>
      </c>
      <c r="B99" s="155" t="s">
        <v>5332</v>
      </c>
      <c r="C99" s="132">
        <v>151200</v>
      </c>
      <c r="D99" s="132">
        <v>151200</v>
      </c>
      <c r="E99" s="132">
        <f t="shared" si="1"/>
        <v>0</v>
      </c>
      <c r="F99" s="132"/>
    </row>
    <row r="100" spans="1:6">
      <c r="A100" s="155" t="s">
        <v>5333</v>
      </c>
      <c r="B100" s="155" t="s">
        <v>5334</v>
      </c>
      <c r="C100" s="132">
        <v>915932.44</v>
      </c>
      <c r="D100" s="132">
        <v>915932.44</v>
      </c>
      <c r="E100" s="132">
        <f t="shared" si="1"/>
        <v>0</v>
      </c>
      <c r="F100" s="132"/>
    </row>
    <row r="101" spans="1:6">
      <c r="A101" s="155" t="s">
        <v>5335</v>
      </c>
      <c r="B101" s="155" t="s">
        <v>5336</v>
      </c>
      <c r="C101" s="132">
        <v>211000</v>
      </c>
      <c r="D101" s="132">
        <v>211000</v>
      </c>
      <c r="E101" s="132">
        <f t="shared" si="1"/>
        <v>0</v>
      </c>
      <c r="F101" s="132"/>
    </row>
    <row r="102" spans="1:6">
      <c r="A102" s="155" t="s">
        <v>5337</v>
      </c>
      <c r="B102" s="155" t="s">
        <v>5338</v>
      </c>
      <c r="C102" s="132">
        <v>119300</v>
      </c>
      <c r="D102" s="132">
        <v>119300</v>
      </c>
      <c r="E102" s="132">
        <f t="shared" si="1"/>
        <v>0</v>
      </c>
      <c r="F102" s="132"/>
    </row>
    <row r="103" spans="1:6">
      <c r="A103" s="155" t="s">
        <v>5339</v>
      </c>
      <c r="B103" s="155" t="s">
        <v>5340</v>
      </c>
      <c r="C103" s="132">
        <v>351189.16</v>
      </c>
      <c r="D103" s="132">
        <v>351189.16</v>
      </c>
      <c r="E103" s="132">
        <f t="shared" si="1"/>
        <v>0</v>
      </c>
      <c r="F103" s="132"/>
    </row>
    <row r="104" spans="1:6">
      <c r="A104" s="155" t="s">
        <v>5341</v>
      </c>
      <c r="B104" s="155" t="s">
        <v>5193</v>
      </c>
      <c r="C104" s="132">
        <v>44000</v>
      </c>
      <c r="D104" s="132">
        <v>44000</v>
      </c>
      <c r="E104" s="132">
        <f t="shared" si="1"/>
        <v>0</v>
      </c>
      <c r="F104" s="132"/>
    </row>
    <row r="105" spans="1:6">
      <c r="A105" s="155" t="s">
        <v>5342</v>
      </c>
      <c r="B105" s="155" t="s">
        <v>5343</v>
      </c>
      <c r="C105" s="132">
        <v>48100</v>
      </c>
      <c r="D105" s="132">
        <v>48100</v>
      </c>
      <c r="E105" s="132">
        <f t="shared" si="1"/>
        <v>0</v>
      </c>
      <c r="F105" s="132"/>
    </row>
    <row r="106" spans="1:6">
      <c r="A106" s="155" t="s">
        <v>5344</v>
      </c>
      <c r="B106" s="155" t="s">
        <v>5345</v>
      </c>
      <c r="C106" s="132">
        <v>18000</v>
      </c>
      <c r="D106" s="132">
        <v>18000</v>
      </c>
      <c r="E106" s="132">
        <f t="shared" si="1"/>
        <v>0</v>
      </c>
      <c r="F106" s="132"/>
    </row>
    <row r="107" spans="1:6">
      <c r="A107" s="155" t="s">
        <v>5346</v>
      </c>
      <c r="B107" s="155" t="s">
        <v>5347</v>
      </c>
      <c r="C107" s="132">
        <v>241700</v>
      </c>
      <c r="D107" s="132">
        <v>241700</v>
      </c>
      <c r="E107" s="132">
        <f t="shared" si="1"/>
        <v>0</v>
      </c>
      <c r="F107" s="132"/>
    </row>
    <row r="108" spans="1:6">
      <c r="A108" s="155" t="s">
        <v>5348</v>
      </c>
      <c r="B108" s="155" t="s">
        <v>5349</v>
      </c>
      <c r="C108" s="132">
        <v>56500</v>
      </c>
      <c r="D108" s="132">
        <v>56500</v>
      </c>
      <c r="E108" s="132">
        <f t="shared" si="1"/>
        <v>0</v>
      </c>
      <c r="F108" s="132"/>
    </row>
    <row r="109" spans="1:6">
      <c r="A109" s="155" t="s">
        <v>5350</v>
      </c>
      <c r="B109" s="155" t="s">
        <v>5351</v>
      </c>
      <c r="C109" s="132">
        <v>280500</v>
      </c>
      <c r="D109" s="132">
        <v>280500</v>
      </c>
      <c r="E109" s="132">
        <f t="shared" si="1"/>
        <v>0</v>
      </c>
      <c r="F109" s="132"/>
    </row>
    <row r="110" spans="1:6">
      <c r="A110" s="155" t="s">
        <v>5352</v>
      </c>
      <c r="B110" s="155" t="s">
        <v>5353</v>
      </c>
      <c r="C110" s="132">
        <v>73500</v>
      </c>
      <c r="D110" s="132">
        <v>73500</v>
      </c>
      <c r="E110" s="132">
        <f t="shared" si="1"/>
        <v>0</v>
      </c>
      <c r="F110" s="132"/>
    </row>
    <row r="111" spans="1:6">
      <c r="A111" s="155" t="s">
        <v>5354</v>
      </c>
      <c r="B111" s="155" t="s">
        <v>5355</v>
      </c>
      <c r="C111" s="132">
        <v>34000</v>
      </c>
      <c r="D111" s="132">
        <v>34000</v>
      </c>
      <c r="E111" s="132">
        <f t="shared" si="1"/>
        <v>0</v>
      </c>
      <c r="F111" s="132"/>
    </row>
    <row r="112" spans="1:6">
      <c r="A112" s="155" t="s">
        <v>5356</v>
      </c>
      <c r="B112" s="155" t="s">
        <v>5357</v>
      </c>
      <c r="C112" s="132">
        <v>39800</v>
      </c>
      <c r="D112" s="132">
        <v>39800</v>
      </c>
      <c r="E112" s="132">
        <f t="shared" si="1"/>
        <v>0</v>
      </c>
      <c r="F112" s="132"/>
    </row>
    <row r="113" spans="1:6">
      <c r="A113" s="155" t="s">
        <v>5358</v>
      </c>
      <c r="B113" s="155" t="s">
        <v>5359</v>
      </c>
      <c r="C113" s="132">
        <v>58200</v>
      </c>
      <c r="D113" s="132">
        <v>58200</v>
      </c>
      <c r="E113" s="132">
        <f t="shared" si="1"/>
        <v>0</v>
      </c>
      <c r="F113" s="132"/>
    </row>
    <row r="114" spans="1:6">
      <c r="A114" s="155" t="s">
        <v>5360</v>
      </c>
      <c r="B114" s="155" t="s">
        <v>5361</v>
      </c>
      <c r="C114" s="132">
        <v>31000</v>
      </c>
      <c r="D114" s="132">
        <v>31000</v>
      </c>
      <c r="E114" s="132">
        <f t="shared" si="1"/>
        <v>0</v>
      </c>
      <c r="F114" s="132"/>
    </row>
    <row r="115" spans="1:6">
      <c r="A115" s="155" t="s">
        <v>5362</v>
      </c>
      <c r="B115" s="155" t="s">
        <v>5363</v>
      </c>
      <c r="C115" s="132">
        <v>93100</v>
      </c>
      <c r="D115" s="132">
        <v>93100</v>
      </c>
      <c r="E115" s="132">
        <f t="shared" si="1"/>
        <v>0</v>
      </c>
      <c r="F115" s="132"/>
    </row>
    <row r="116" spans="1:6">
      <c r="A116" s="155" t="s">
        <v>5364</v>
      </c>
      <c r="B116" s="155" t="s">
        <v>5365</v>
      </c>
      <c r="C116" s="132">
        <v>11500</v>
      </c>
      <c r="D116" s="132">
        <v>11500</v>
      </c>
      <c r="E116" s="132">
        <f t="shared" si="1"/>
        <v>0</v>
      </c>
      <c r="F116" s="132"/>
    </row>
    <row r="117" spans="1:6">
      <c r="A117" s="155" t="s">
        <v>5366</v>
      </c>
      <c r="B117" s="155" t="s">
        <v>5367</v>
      </c>
      <c r="C117" s="132">
        <v>5500</v>
      </c>
      <c r="D117" s="132">
        <v>5500</v>
      </c>
      <c r="E117" s="132">
        <f t="shared" si="1"/>
        <v>0</v>
      </c>
      <c r="F117" s="132"/>
    </row>
    <row r="118" spans="1:6">
      <c r="A118" s="155" t="s">
        <v>5368</v>
      </c>
      <c r="B118" s="155" t="s">
        <v>5369</v>
      </c>
      <c r="C118" s="132">
        <v>719600</v>
      </c>
      <c r="D118" s="132">
        <v>719600</v>
      </c>
      <c r="E118" s="132">
        <f t="shared" si="1"/>
        <v>0</v>
      </c>
      <c r="F118" s="132"/>
    </row>
    <row r="119" spans="1:6">
      <c r="A119" s="155" t="s">
        <v>5370</v>
      </c>
      <c r="B119" s="155" t="s">
        <v>5371</v>
      </c>
      <c r="C119" s="132">
        <v>20700</v>
      </c>
      <c r="D119" s="132">
        <v>20700</v>
      </c>
      <c r="E119" s="132">
        <f t="shared" si="1"/>
        <v>0</v>
      </c>
      <c r="F119" s="132"/>
    </row>
    <row r="120" spans="1:6">
      <c r="A120" s="155" t="s">
        <v>5372</v>
      </c>
      <c r="B120" s="155" t="s">
        <v>5373</v>
      </c>
      <c r="C120" s="132">
        <v>97000</v>
      </c>
      <c r="D120" s="132">
        <v>97000</v>
      </c>
      <c r="E120" s="132">
        <f t="shared" si="1"/>
        <v>0</v>
      </c>
      <c r="F120" s="132"/>
    </row>
    <row r="121" spans="1:6">
      <c r="A121" s="155" t="s">
        <v>5374</v>
      </c>
      <c r="B121" s="155" t="s">
        <v>5375</v>
      </c>
      <c r="C121" s="132">
        <v>112200</v>
      </c>
      <c r="D121" s="132">
        <v>112200</v>
      </c>
      <c r="E121" s="132">
        <f t="shared" si="1"/>
        <v>0</v>
      </c>
      <c r="F121" s="132"/>
    </row>
    <row r="122" spans="1:6">
      <c r="A122" s="155" t="s">
        <v>5376</v>
      </c>
      <c r="B122" s="155" t="s">
        <v>5377</v>
      </c>
      <c r="C122" s="132">
        <v>22900</v>
      </c>
      <c r="D122" s="132">
        <v>22900</v>
      </c>
      <c r="E122" s="132">
        <f t="shared" si="1"/>
        <v>0</v>
      </c>
      <c r="F122" s="132"/>
    </row>
    <row r="123" spans="1:6">
      <c r="A123" s="155" t="s">
        <v>5378</v>
      </c>
      <c r="B123" s="155" t="s">
        <v>5379</v>
      </c>
      <c r="C123" s="132">
        <v>191000</v>
      </c>
      <c r="D123" s="132">
        <v>191000</v>
      </c>
      <c r="E123" s="132">
        <f t="shared" si="1"/>
        <v>0</v>
      </c>
      <c r="F123" s="132"/>
    </row>
    <row r="124" spans="1:6">
      <c r="A124" s="155" t="s">
        <v>5380</v>
      </c>
      <c r="B124" s="155" t="s">
        <v>5381</v>
      </c>
      <c r="C124" s="132">
        <v>1524000</v>
      </c>
      <c r="D124" s="132">
        <v>1524000</v>
      </c>
      <c r="E124" s="132">
        <f t="shared" si="1"/>
        <v>0</v>
      </c>
      <c r="F124" s="132"/>
    </row>
    <row r="125" spans="1:6">
      <c r="A125" s="155" t="s">
        <v>5382</v>
      </c>
      <c r="B125" s="155" t="s">
        <v>5383</v>
      </c>
      <c r="C125" s="132">
        <v>19000</v>
      </c>
      <c r="D125" s="132">
        <v>19000</v>
      </c>
      <c r="E125" s="132">
        <f t="shared" si="1"/>
        <v>0</v>
      </c>
      <c r="F125" s="132"/>
    </row>
    <row r="126" spans="1:6">
      <c r="A126" s="155" t="s">
        <v>5384</v>
      </c>
      <c r="B126" s="155" t="s">
        <v>5385</v>
      </c>
      <c r="C126" s="132">
        <v>2500</v>
      </c>
      <c r="D126" s="132">
        <v>2500</v>
      </c>
      <c r="E126" s="132">
        <f t="shared" si="1"/>
        <v>0</v>
      </c>
      <c r="F126" s="132"/>
    </row>
    <row r="127" spans="1:6">
      <c r="A127" s="155" t="s">
        <v>5386</v>
      </c>
      <c r="B127" s="155" t="s">
        <v>5387</v>
      </c>
      <c r="C127" s="132">
        <v>33500</v>
      </c>
      <c r="D127" s="132">
        <v>33500</v>
      </c>
      <c r="E127" s="132">
        <f t="shared" si="1"/>
        <v>0</v>
      </c>
      <c r="F127" s="132"/>
    </row>
    <row r="128" spans="1:6">
      <c r="A128" s="155" t="s">
        <v>5388</v>
      </c>
      <c r="B128" s="155" t="s">
        <v>5389</v>
      </c>
      <c r="C128" s="132">
        <v>28300</v>
      </c>
      <c r="D128" s="132">
        <v>28300</v>
      </c>
      <c r="E128" s="132">
        <f t="shared" si="1"/>
        <v>0</v>
      </c>
      <c r="F128" s="132"/>
    </row>
    <row r="129" spans="1:6">
      <c r="A129" s="155" t="s">
        <v>5390</v>
      </c>
      <c r="B129" s="155" t="s">
        <v>5391</v>
      </c>
      <c r="C129" s="132">
        <v>79700</v>
      </c>
      <c r="D129" s="132">
        <v>79700</v>
      </c>
      <c r="E129" s="132">
        <f t="shared" si="1"/>
        <v>0</v>
      </c>
      <c r="F129" s="132"/>
    </row>
    <row r="130" spans="1:6">
      <c r="A130" s="155" t="s">
        <v>5392</v>
      </c>
      <c r="B130" s="155" t="s">
        <v>5393</v>
      </c>
      <c r="C130" s="132">
        <v>18700</v>
      </c>
      <c r="D130" s="132">
        <v>18700</v>
      </c>
      <c r="E130" s="132">
        <f t="shared" si="1"/>
        <v>0</v>
      </c>
      <c r="F130" s="132"/>
    </row>
    <row r="131" spans="1:6">
      <c r="A131" s="155" t="s">
        <v>5394</v>
      </c>
      <c r="B131" s="155" t="s">
        <v>5395</v>
      </c>
      <c r="C131" s="132">
        <v>68300</v>
      </c>
      <c r="D131" s="132">
        <v>0</v>
      </c>
      <c r="E131" s="132">
        <f t="shared" si="1"/>
        <v>-68300</v>
      </c>
      <c r="F131" s="132"/>
    </row>
    <row r="132" spans="1:6">
      <c r="A132" s="155" t="s">
        <v>5396</v>
      </c>
      <c r="B132" s="155" t="s">
        <v>5397</v>
      </c>
      <c r="C132" s="132">
        <v>135300</v>
      </c>
      <c r="D132" s="132">
        <v>135300</v>
      </c>
      <c r="E132" s="132">
        <f t="shared" si="1"/>
        <v>0</v>
      </c>
      <c r="F132" s="132"/>
    </row>
    <row r="133" spans="1:6">
      <c r="A133" s="155" t="s">
        <v>5398</v>
      </c>
      <c r="B133" s="155" t="s">
        <v>5399</v>
      </c>
      <c r="C133" s="132">
        <v>254200</v>
      </c>
      <c r="D133" s="132">
        <v>254200</v>
      </c>
      <c r="E133" s="132">
        <f t="shared" si="1"/>
        <v>0</v>
      </c>
      <c r="F133" s="132"/>
    </row>
    <row r="134" spans="1:6">
      <c r="A134" s="155" t="s">
        <v>5400</v>
      </c>
      <c r="B134" s="155" t="s">
        <v>5401</v>
      </c>
      <c r="C134" s="132">
        <v>26700</v>
      </c>
      <c r="D134" s="132">
        <v>26700</v>
      </c>
      <c r="E134" s="132">
        <f t="shared" si="1"/>
        <v>0</v>
      </c>
      <c r="F134" s="132"/>
    </row>
    <row r="135" spans="1:6">
      <c r="A135" s="155" t="s">
        <v>5402</v>
      </c>
      <c r="B135" s="155" t="s">
        <v>5403</v>
      </c>
      <c r="C135" s="132">
        <v>191800</v>
      </c>
      <c r="D135" s="132">
        <v>191800</v>
      </c>
      <c r="E135" s="132">
        <f t="shared" si="1"/>
        <v>0</v>
      </c>
      <c r="F135" s="132"/>
    </row>
    <row r="136" spans="1:6">
      <c r="A136" s="155" t="s">
        <v>5404</v>
      </c>
      <c r="B136" s="155" t="s">
        <v>5405</v>
      </c>
      <c r="C136" s="132">
        <v>32800</v>
      </c>
      <c r="D136" s="132">
        <v>32800</v>
      </c>
      <c r="E136" s="132">
        <f t="shared" si="1"/>
        <v>0</v>
      </c>
      <c r="F136" s="132"/>
    </row>
    <row r="137" spans="1:6">
      <c r="A137" s="155" t="s">
        <v>5406</v>
      </c>
      <c r="B137" s="155" t="s">
        <v>5407</v>
      </c>
      <c r="C137" s="132">
        <v>4100</v>
      </c>
      <c r="D137" s="132">
        <v>4100</v>
      </c>
      <c r="E137" s="132">
        <f t="shared" ref="E137:E200" si="2">D137-C137</f>
        <v>0</v>
      </c>
      <c r="F137" s="132"/>
    </row>
    <row r="138" spans="1:6">
      <c r="A138" s="155" t="s">
        <v>5408</v>
      </c>
      <c r="B138" s="155" t="s">
        <v>5409</v>
      </c>
      <c r="C138" s="132">
        <v>632800</v>
      </c>
      <c r="D138" s="132">
        <v>632800</v>
      </c>
      <c r="E138" s="132">
        <f t="shared" si="2"/>
        <v>0</v>
      </c>
      <c r="F138" s="132"/>
    </row>
    <row r="139" spans="1:6">
      <c r="A139" s="155" t="s">
        <v>5410</v>
      </c>
      <c r="B139" s="155" t="s">
        <v>5411</v>
      </c>
      <c r="C139" s="132">
        <v>65100</v>
      </c>
      <c r="D139" s="132">
        <v>65100</v>
      </c>
      <c r="E139" s="132">
        <f t="shared" si="2"/>
        <v>0</v>
      </c>
      <c r="F139" s="132"/>
    </row>
    <row r="140" spans="1:6">
      <c r="A140" s="155" t="s">
        <v>5412</v>
      </c>
      <c r="B140" s="155" t="s">
        <v>5413</v>
      </c>
      <c r="C140" s="132">
        <v>256434</v>
      </c>
      <c r="D140" s="132">
        <v>256434</v>
      </c>
      <c r="E140" s="132">
        <f t="shared" si="2"/>
        <v>0</v>
      </c>
      <c r="F140" s="132"/>
    </row>
    <row r="141" spans="1:6">
      <c r="A141" s="155" t="s">
        <v>5414</v>
      </c>
      <c r="B141" s="155" t="s">
        <v>5415</v>
      </c>
      <c r="C141" s="132">
        <v>18000</v>
      </c>
      <c r="D141" s="132">
        <v>18000</v>
      </c>
      <c r="E141" s="132">
        <f t="shared" si="2"/>
        <v>0</v>
      </c>
      <c r="F141" s="132"/>
    </row>
    <row r="142" spans="1:6">
      <c r="A142" s="155" t="s">
        <v>5416</v>
      </c>
      <c r="B142" s="155" t="s">
        <v>5417</v>
      </c>
      <c r="C142" s="132">
        <v>7500</v>
      </c>
      <c r="D142" s="132">
        <v>7500</v>
      </c>
      <c r="E142" s="132">
        <f t="shared" si="2"/>
        <v>0</v>
      </c>
      <c r="F142" s="132"/>
    </row>
    <row r="143" spans="1:6">
      <c r="A143" s="155" t="s">
        <v>5418</v>
      </c>
      <c r="B143" s="155" t="s">
        <v>5419</v>
      </c>
      <c r="C143" s="132">
        <v>35500</v>
      </c>
      <c r="D143" s="132">
        <v>35500</v>
      </c>
      <c r="E143" s="132">
        <f t="shared" si="2"/>
        <v>0</v>
      </c>
      <c r="F143" s="132"/>
    </row>
    <row r="144" spans="1:6">
      <c r="A144" s="155" t="s">
        <v>5420</v>
      </c>
      <c r="B144" s="155" t="s">
        <v>5421</v>
      </c>
      <c r="C144" s="132">
        <v>243800</v>
      </c>
      <c r="D144" s="132">
        <v>243800</v>
      </c>
      <c r="E144" s="132">
        <f t="shared" si="2"/>
        <v>0</v>
      </c>
      <c r="F144" s="132"/>
    </row>
    <row r="145" spans="1:6">
      <c r="A145" s="155" t="s">
        <v>5422</v>
      </c>
      <c r="B145" s="155" t="s">
        <v>5423</v>
      </c>
      <c r="C145" s="132">
        <v>90000</v>
      </c>
      <c r="D145" s="132">
        <v>90000</v>
      </c>
      <c r="E145" s="132">
        <f t="shared" si="2"/>
        <v>0</v>
      </c>
      <c r="F145" s="132"/>
    </row>
    <row r="146" spans="1:6">
      <c r="A146" s="155" t="s">
        <v>5424</v>
      </c>
      <c r="B146" s="155" t="s">
        <v>5425</v>
      </c>
      <c r="C146" s="132">
        <v>48900</v>
      </c>
      <c r="D146" s="132">
        <v>48900</v>
      </c>
      <c r="E146" s="132">
        <f t="shared" si="2"/>
        <v>0</v>
      </c>
      <c r="F146" s="132"/>
    </row>
    <row r="147" spans="1:6">
      <c r="A147" s="155" t="s">
        <v>5426</v>
      </c>
      <c r="B147" s="155" t="s">
        <v>5427</v>
      </c>
      <c r="C147" s="132">
        <v>358500</v>
      </c>
      <c r="D147" s="132">
        <v>358500</v>
      </c>
      <c r="E147" s="132">
        <f t="shared" si="2"/>
        <v>0</v>
      </c>
      <c r="F147" s="132"/>
    </row>
    <row r="148" spans="1:6">
      <c r="A148" s="155" t="s">
        <v>5428</v>
      </c>
      <c r="B148" s="155" t="s">
        <v>5429</v>
      </c>
      <c r="C148" s="132">
        <v>900500</v>
      </c>
      <c r="D148" s="132">
        <v>900500</v>
      </c>
      <c r="E148" s="132">
        <f t="shared" si="2"/>
        <v>0</v>
      </c>
      <c r="F148" s="132"/>
    </row>
    <row r="149" spans="1:6">
      <c r="A149" s="155" t="s">
        <v>5430</v>
      </c>
      <c r="B149" s="155" t="s">
        <v>5431</v>
      </c>
      <c r="C149" s="132">
        <v>104500</v>
      </c>
      <c r="D149" s="132">
        <v>104500</v>
      </c>
      <c r="E149" s="132">
        <f t="shared" si="2"/>
        <v>0</v>
      </c>
      <c r="F149" s="132"/>
    </row>
    <row r="150" spans="1:6">
      <c r="A150" s="155" t="s">
        <v>5432</v>
      </c>
      <c r="B150" s="155" t="s">
        <v>5433</v>
      </c>
      <c r="C150" s="132">
        <v>365100</v>
      </c>
      <c r="D150" s="132">
        <v>365100</v>
      </c>
      <c r="E150" s="132">
        <f t="shared" si="2"/>
        <v>0</v>
      </c>
      <c r="F150" s="132"/>
    </row>
    <row r="151" spans="1:6">
      <c r="A151" s="155" t="s">
        <v>5434</v>
      </c>
      <c r="B151" s="155" t="s">
        <v>5435</v>
      </c>
      <c r="C151" s="132">
        <v>760300</v>
      </c>
      <c r="D151" s="132">
        <v>760300</v>
      </c>
      <c r="E151" s="132">
        <f t="shared" si="2"/>
        <v>0</v>
      </c>
      <c r="F151" s="132"/>
    </row>
    <row r="152" spans="1:6">
      <c r="A152" s="155" t="s">
        <v>5436</v>
      </c>
      <c r="B152" s="155" t="s">
        <v>5437</v>
      </c>
      <c r="C152" s="132">
        <v>227100</v>
      </c>
      <c r="D152" s="132">
        <v>227100</v>
      </c>
      <c r="E152" s="132">
        <f t="shared" si="2"/>
        <v>0</v>
      </c>
      <c r="F152" s="132"/>
    </row>
    <row r="153" spans="1:6">
      <c r="A153" s="155" t="s">
        <v>5438</v>
      </c>
      <c r="B153" s="155" t="s">
        <v>5439</v>
      </c>
      <c r="C153" s="132">
        <v>228400</v>
      </c>
      <c r="D153" s="132">
        <v>228400</v>
      </c>
      <c r="E153" s="132">
        <f t="shared" si="2"/>
        <v>0</v>
      </c>
      <c r="F153" s="132"/>
    </row>
    <row r="154" spans="1:6">
      <c r="A154" s="155" t="s">
        <v>5440</v>
      </c>
      <c r="B154" s="155" t="s">
        <v>5441</v>
      </c>
      <c r="C154" s="132">
        <v>222200</v>
      </c>
      <c r="D154" s="132">
        <v>222200</v>
      </c>
      <c r="E154" s="132">
        <f t="shared" si="2"/>
        <v>0</v>
      </c>
      <c r="F154" s="132"/>
    </row>
    <row r="155" spans="1:6">
      <c r="A155" s="155" t="s">
        <v>5442</v>
      </c>
      <c r="B155" s="155" t="s">
        <v>5443</v>
      </c>
      <c r="C155" s="132">
        <v>13600</v>
      </c>
      <c r="D155" s="132">
        <v>13600</v>
      </c>
      <c r="E155" s="132">
        <f t="shared" si="2"/>
        <v>0</v>
      </c>
      <c r="F155" s="132"/>
    </row>
    <row r="156" spans="1:6">
      <c r="A156" s="155" t="s">
        <v>5444</v>
      </c>
      <c r="B156" s="155" t="s">
        <v>5445</v>
      </c>
      <c r="C156" s="132">
        <v>139300</v>
      </c>
      <c r="D156" s="132">
        <v>139300</v>
      </c>
      <c r="E156" s="132">
        <f t="shared" si="2"/>
        <v>0</v>
      </c>
      <c r="F156" s="132"/>
    </row>
    <row r="157" spans="1:6">
      <c r="A157" s="155" t="s">
        <v>5446</v>
      </c>
      <c r="B157" s="155" t="s">
        <v>5447</v>
      </c>
      <c r="C157" s="132">
        <v>46300</v>
      </c>
      <c r="D157" s="132">
        <v>46300</v>
      </c>
      <c r="E157" s="132">
        <f t="shared" si="2"/>
        <v>0</v>
      </c>
      <c r="F157" s="132"/>
    </row>
    <row r="158" spans="1:6">
      <c r="A158" s="155" t="s">
        <v>5448</v>
      </c>
      <c r="B158" s="155" t="s">
        <v>5449</v>
      </c>
      <c r="C158" s="132">
        <v>36500</v>
      </c>
      <c r="D158" s="132">
        <v>36500</v>
      </c>
      <c r="E158" s="132">
        <f t="shared" si="2"/>
        <v>0</v>
      </c>
      <c r="F158" s="132"/>
    </row>
    <row r="159" spans="1:6">
      <c r="A159" s="155" t="s">
        <v>5450</v>
      </c>
      <c r="B159" s="155" t="s">
        <v>5451</v>
      </c>
      <c r="C159" s="132">
        <v>14300</v>
      </c>
      <c r="D159" s="132">
        <v>14300</v>
      </c>
      <c r="E159" s="132">
        <f t="shared" si="2"/>
        <v>0</v>
      </c>
      <c r="F159" s="132"/>
    </row>
    <row r="160" spans="1:6">
      <c r="A160" s="155" t="s">
        <v>5452</v>
      </c>
      <c r="B160" s="155" t="s">
        <v>5453</v>
      </c>
      <c r="C160" s="132">
        <v>9100</v>
      </c>
      <c r="D160" s="132">
        <v>9100</v>
      </c>
      <c r="E160" s="132">
        <f t="shared" si="2"/>
        <v>0</v>
      </c>
      <c r="F160" s="132"/>
    </row>
    <row r="161" spans="1:6">
      <c r="A161" s="155" t="s">
        <v>5454</v>
      </c>
      <c r="B161" s="155" t="s">
        <v>5455</v>
      </c>
      <c r="C161" s="132">
        <v>8700</v>
      </c>
      <c r="D161" s="132">
        <v>8700</v>
      </c>
      <c r="E161" s="132">
        <f t="shared" si="2"/>
        <v>0</v>
      </c>
      <c r="F161" s="132"/>
    </row>
    <row r="162" spans="1:6">
      <c r="A162" s="155" t="s">
        <v>5456</v>
      </c>
      <c r="B162" s="155" t="s">
        <v>5457</v>
      </c>
      <c r="C162" s="132">
        <v>10300</v>
      </c>
      <c r="D162" s="132">
        <v>10300</v>
      </c>
      <c r="E162" s="132">
        <f t="shared" si="2"/>
        <v>0</v>
      </c>
      <c r="F162" s="132"/>
    </row>
    <row r="163" spans="1:6">
      <c r="A163" s="155" t="s">
        <v>5458</v>
      </c>
      <c r="B163" s="155" t="s">
        <v>5459</v>
      </c>
      <c r="C163" s="132">
        <v>13900</v>
      </c>
      <c r="D163" s="132">
        <v>13900</v>
      </c>
      <c r="E163" s="132">
        <f t="shared" si="2"/>
        <v>0</v>
      </c>
      <c r="F163" s="132"/>
    </row>
    <row r="164" spans="1:6">
      <c r="A164" s="155" t="s">
        <v>5460</v>
      </c>
      <c r="B164" s="155" t="s">
        <v>5461</v>
      </c>
      <c r="C164" s="132">
        <v>11900</v>
      </c>
      <c r="D164" s="132">
        <v>11900</v>
      </c>
      <c r="E164" s="132">
        <f t="shared" si="2"/>
        <v>0</v>
      </c>
      <c r="F164" s="132"/>
    </row>
    <row r="165" spans="1:6">
      <c r="A165" s="155" t="s">
        <v>5462</v>
      </c>
      <c r="B165" s="155" t="s">
        <v>5463</v>
      </c>
      <c r="C165" s="132">
        <v>12000</v>
      </c>
      <c r="D165" s="132">
        <v>12000</v>
      </c>
      <c r="E165" s="132">
        <f t="shared" si="2"/>
        <v>0</v>
      </c>
      <c r="F165" s="132"/>
    </row>
    <row r="166" spans="1:6">
      <c r="A166" s="155" t="s">
        <v>5464</v>
      </c>
      <c r="B166" s="155" t="s">
        <v>5465</v>
      </c>
      <c r="C166" s="132">
        <v>11100</v>
      </c>
      <c r="D166" s="132">
        <v>11100</v>
      </c>
      <c r="E166" s="132">
        <f t="shared" si="2"/>
        <v>0</v>
      </c>
      <c r="F166" s="132"/>
    </row>
    <row r="167" spans="1:6">
      <c r="A167" s="155" t="s">
        <v>5466</v>
      </c>
      <c r="B167" s="155" t="s">
        <v>5467</v>
      </c>
      <c r="C167" s="132">
        <v>12000</v>
      </c>
      <c r="D167" s="132">
        <v>12000</v>
      </c>
      <c r="E167" s="132">
        <f t="shared" si="2"/>
        <v>0</v>
      </c>
      <c r="F167" s="132"/>
    </row>
    <row r="168" spans="1:6">
      <c r="A168" s="155" t="s">
        <v>5468</v>
      </c>
      <c r="B168" s="155" t="s">
        <v>5469</v>
      </c>
      <c r="C168" s="132">
        <v>17500</v>
      </c>
      <c r="D168" s="132">
        <v>17500</v>
      </c>
      <c r="E168" s="132">
        <f t="shared" si="2"/>
        <v>0</v>
      </c>
      <c r="F168" s="132"/>
    </row>
    <row r="169" spans="1:6">
      <c r="A169" s="155" t="s">
        <v>5470</v>
      </c>
      <c r="B169" s="155" t="s">
        <v>5471</v>
      </c>
      <c r="C169" s="132">
        <v>14000</v>
      </c>
      <c r="D169" s="132">
        <v>14000</v>
      </c>
      <c r="E169" s="132">
        <f t="shared" si="2"/>
        <v>0</v>
      </c>
      <c r="F169" s="132"/>
    </row>
    <row r="170" spans="1:6">
      <c r="A170" s="155" t="s">
        <v>5472</v>
      </c>
      <c r="B170" s="155" t="s">
        <v>5473</v>
      </c>
      <c r="C170" s="132">
        <v>3800</v>
      </c>
      <c r="D170" s="132">
        <v>3800</v>
      </c>
      <c r="E170" s="132">
        <f t="shared" si="2"/>
        <v>0</v>
      </c>
      <c r="F170" s="132"/>
    </row>
    <row r="171" spans="1:6">
      <c r="A171" s="155" t="s">
        <v>5474</v>
      </c>
      <c r="B171" s="155" t="s">
        <v>5475</v>
      </c>
      <c r="C171" s="132">
        <v>19400</v>
      </c>
      <c r="D171" s="132">
        <v>19400</v>
      </c>
      <c r="E171" s="132">
        <f t="shared" si="2"/>
        <v>0</v>
      </c>
      <c r="F171" s="132"/>
    </row>
    <row r="172" spans="1:6">
      <c r="A172" s="155" t="s">
        <v>5476</v>
      </c>
      <c r="B172" s="155" t="s">
        <v>5477</v>
      </c>
      <c r="C172" s="132">
        <v>39800</v>
      </c>
      <c r="D172" s="132">
        <v>39800</v>
      </c>
      <c r="E172" s="132">
        <f t="shared" si="2"/>
        <v>0</v>
      </c>
      <c r="F172" s="132"/>
    </row>
    <row r="173" spans="1:6">
      <c r="A173" s="155" t="s">
        <v>5478</v>
      </c>
      <c r="B173" s="155" t="s">
        <v>5479</v>
      </c>
      <c r="C173" s="132">
        <v>9300</v>
      </c>
      <c r="D173" s="132">
        <v>9300</v>
      </c>
      <c r="E173" s="132">
        <f t="shared" si="2"/>
        <v>0</v>
      </c>
      <c r="F173" s="132"/>
    </row>
    <row r="174" spans="1:6">
      <c r="A174" s="155" t="s">
        <v>5480</v>
      </c>
      <c r="B174" s="155" t="s">
        <v>5481</v>
      </c>
      <c r="C174" s="132">
        <v>23500</v>
      </c>
      <c r="D174" s="132">
        <v>23500</v>
      </c>
      <c r="E174" s="132">
        <f t="shared" si="2"/>
        <v>0</v>
      </c>
      <c r="F174" s="132"/>
    </row>
    <row r="175" spans="1:6">
      <c r="A175" s="155" t="s">
        <v>5482</v>
      </c>
      <c r="B175" s="155" t="s">
        <v>5483</v>
      </c>
      <c r="C175" s="132">
        <v>34000</v>
      </c>
      <c r="D175" s="132">
        <v>34000</v>
      </c>
      <c r="E175" s="132">
        <f t="shared" si="2"/>
        <v>0</v>
      </c>
      <c r="F175" s="132"/>
    </row>
    <row r="176" spans="1:6">
      <c r="A176" s="155" t="s">
        <v>5484</v>
      </c>
      <c r="B176" s="155" t="s">
        <v>5485</v>
      </c>
      <c r="C176" s="132">
        <v>34300</v>
      </c>
      <c r="D176" s="132">
        <v>34300</v>
      </c>
      <c r="E176" s="132">
        <f t="shared" si="2"/>
        <v>0</v>
      </c>
      <c r="F176" s="132"/>
    </row>
    <row r="177" spans="1:6">
      <c r="A177" s="155" t="s">
        <v>5486</v>
      </c>
      <c r="B177" s="155" t="s">
        <v>5487</v>
      </c>
      <c r="C177" s="132">
        <v>6800</v>
      </c>
      <c r="D177" s="132">
        <v>6800</v>
      </c>
      <c r="E177" s="132">
        <f t="shared" si="2"/>
        <v>0</v>
      </c>
      <c r="F177" s="132"/>
    </row>
    <row r="178" spans="1:6">
      <c r="A178" s="155" t="s">
        <v>5488</v>
      </c>
      <c r="B178" s="155" t="s">
        <v>5489</v>
      </c>
      <c r="C178" s="132">
        <v>2300</v>
      </c>
      <c r="D178" s="132">
        <v>2300</v>
      </c>
      <c r="E178" s="132">
        <f t="shared" si="2"/>
        <v>0</v>
      </c>
      <c r="F178" s="132"/>
    </row>
    <row r="179" spans="1:6">
      <c r="A179" s="155" t="s">
        <v>5490</v>
      </c>
      <c r="B179" s="155" t="s">
        <v>5491</v>
      </c>
      <c r="C179" s="132">
        <v>3800</v>
      </c>
      <c r="D179" s="132">
        <v>3800</v>
      </c>
      <c r="E179" s="132">
        <f t="shared" si="2"/>
        <v>0</v>
      </c>
      <c r="F179" s="132"/>
    </row>
    <row r="180" spans="1:6">
      <c r="A180" s="155" t="s">
        <v>5492</v>
      </c>
      <c r="B180" s="155" t="s">
        <v>5493</v>
      </c>
      <c r="C180" s="132">
        <v>3700</v>
      </c>
      <c r="D180" s="132">
        <v>3700</v>
      </c>
      <c r="E180" s="132">
        <f t="shared" si="2"/>
        <v>0</v>
      </c>
      <c r="F180" s="132"/>
    </row>
    <row r="181" spans="1:6">
      <c r="A181" s="155" t="s">
        <v>5494</v>
      </c>
      <c r="B181" s="155" t="s">
        <v>5495</v>
      </c>
      <c r="C181" s="132">
        <v>2500</v>
      </c>
      <c r="D181" s="132">
        <v>2500</v>
      </c>
      <c r="E181" s="132">
        <f t="shared" si="2"/>
        <v>0</v>
      </c>
      <c r="F181" s="132"/>
    </row>
    <row r="182" spans="1:6">
      <c r="A182" s="155" t="s">
        <v>5496</v>
      </c>
      <c r="B182" s="155" t="s">
        <v>5497</v>
      </c>
      <c r="C182" s="132">
        <v>14800</v>
      </c>
      <c r="D182" s="132">
        <v>14800</v>
      </c>
      <c r="E182" s="132">
        <f t="shared" si="2"/>
        <v>0</v>
      </c>
      <c r="F182" s="132"/>
    </row>
    <row r="183" spans="1:6">
      <c r="A183" s="155" t="s">
        <v>5498</v>
      </c>
      <c r="B183" s="155" t="s">
        <v>5499</v>
      </c>
      <c r="C183" s="132">
        <v>1200</v>
      </c>
      <c r="D183" s="132">
        <v>1200</v>
      </c>
      <c r="E183" s="132">
        <f t="shared" si="2"/>
        <v>0</v>
      </c>
      <c r="F183" s="132"/>
    </row>
    <row r="184" spans="1:6">
      <c r="A184" s="155" t="s">
        <v>5500</v>
      </c>
      <c r="B184" s="155" t="s">
        <v>5501</v>
      </c>
      <c r="C184" s="132">
        <v>30600</v>
      </c>
      <c r="D184" s="132">
        <v>30600</v>
      </c>
      <c r="E184" s="132">
        <f t="shared" si="2"/>
        <v>0</v>
      </c>
      <c r="F184" s="132"/>
    </row>
    <row r="185" spans="1:6">
      <c r="A185" s="155" t="s">
        <v>5502</v>
      </c>
      <c r="B185" s="155" t="s">
        <v>5503</v>
      </c>
      <c r="C185" s="132">
        <v>7500</v>
      </c>
      <c r="D185" s="132">
        <v>7500</v>
      </c>
      <c r="E185" s="132">
        <f t="shared" si="2"/>
        <v>0</v>
      </c>
      <c r="F185" s="132"/>
    </row>
    <row r="186" spans="1:6">
      <c r="A186" s="155" t="s">
        <v>5504</v>
      </c>
      <c r="B186" s="155" t="s">
        <v>5481</v>
      </c>
      <c r="C186" s="132">
        <v>18300</v>
      </c>
      <c r="D186" s="132">
        <v>18300</v>
      </c>
      <c r="E186" s="132">
        <f t="shared" si="2"/>
        <v>0</v>
      </c>
      <c r="F186" s="132"/>
    </row>
    <row r="187" spans="1:6">
      <c r="A187" s="155" t="s">
        <v>5505</v>
      </c>
      <c r="B187" s="155" t="s">
        <v>5506</v>
      </c>
      <c r="C187" s="132">
        <v>6700</v>
      </c>
      <c r="D187" s="132">
        <v>6700</v>
      </c>
      <c r="E187" s="132">
        <f t="shared" si="2"/>
        <v>0</v>
      </c>
      <c r="F187" s="132"/>
    </row>
    <row r="188" spans="1:6">
      <c r="A188" s="155" t="s">
        <v>5507</v>
      </c>
      <c r="B188" s="155" t="s">
        <v>5508</v>
      </c>
      <c r="C188" s="132">
        <v>38100</v>
      </c>
      <c r="D188" s="132">
        <v>38100</v>
      </c>
      <c r="E188" s="132">
        <f t="shared" si="2"/>
        <v>0</v>
      </c>
      <c r="F188" s="132"/>
    </row>
    <row r="189" spans="1:6">
      <c r="A189" s="155" t="s">
        <v>5509</v>
      </c>
      <c r="B189" s="155" t="s">
        <v>5510</v>
      </c>
      <c r="C189" s="132">
        <v>28200</v>
      </c>
      <c r="D189" s="132">
        <v>28200</v>
      </c>
      <c r="E189" s="132">
        <f t="shared" si="2"/>
        <v>0</v>
      </c>
      <c r="F189" s="132"/>
    </row>
    <row r="190" spans="1:6">
      <c r="A190" s="155" t="s">
        <v>5511</v>
      </c>
      <c r="B190" s="155" t="s">
        <v>5512</v>
      </c>
      <c r="C190" s="132">
        <v>661600</v>
      </c>
      <c r="D190" s="132">
        <v>661600</v>
      </c>
      <c r="E190" s="132">
        <f t="shared" si="2"/>
        <v>0</v>
      </c>
      <c r="F190" s="132"/>
    </row>
    <row r="191" spans="1:6">
      <c r="A191" s="155" t="s">
        <v>5513</v>
      </c>
      <c r="B191" s="155" t="s">
        <v>5514</v>
      </c>
      <c r="C191" s="132">
        <v>13300</v>
      </c>
      <c r="D191" s="132">
        <v>13300</v>
      </c>
      <c r="E191" s="132">
        <f t="shared" si="2"/>
        <v>0</v>
      </c>
      <c r="F191" s="132"/>
    </row>
    <row r="192" spans="1:6">
      <c r="A192" s="155" t="s">
        <v>5515</v>
      </c>
      <c r="B192" s="155" t="s">
        <v>5516</v>
      </c>
      <c r="C192" s="132">
        <v>20700</v>
      </c>
      <c r="D192" s="132">
        <v>20700</v>
      </c>
      <c r="E192" s="132">
        <f t="shared" si="2"/>
        <v>0</v>
      </c>
      <c r="F192" s="132"/>
    </row>
    <row r="193" spans="1:6">
      <c r="A193" s="155" t="s">
        <v>5517</v>
      </c>
      <c r="B193" s="155" t="s">
        <v>5518</v>
      </c>
      <c r="C193" s="132">
        <v>131700</v>
      </c>
      <c r="D193" s="132">
        <v>131700</v>
      </c>
      <c r="E193" s="132">
        <f t="shared" si="2"/>
        <v>0</v>
      </c>
      <c r="F193" s="132"/>
    </row>
    <row r="194" spans="1:6">
      <c r="A194" s="155" t="s">
        <v>5519</v>
      </c>
      <c r="B194" s="155" t="s">
        <v>5520</v>
      </c>
      <c r="C194" s="132">
        <v>465800</v>
      </c>
      <c r="D194" s="132">
        <v>465800</v>
      </c>
      <c r="E194" s="132">
        <f t="shared" si="2"/>
        <v>0</v>
      </c>
      <c r="F194" s="132"/>
    </row>
    <row r="195" spans="1:6">
      <c r="A195" s="155" t="s">
        <v>5521</v>
      </c>
      <c r="B195" s="155" t="s">
        <v>5522</v>
      </c>
      <c r="C195" s="132">
        <v>30200</v>
      </c>
      <c r="D195" s="132">
        <v>30200</v>
      </c>
      <c r="E195" s="132">
        <f t="shared" si="2"/>
        <v>0</v>
      </c>
      <c r="F195" s="132"/>
    </row>
    <row r="196" spans="1:6">
      <c r="A196" s="155" t="s">
        <v>5523</v>
      </c>
      <c r="B196" s="155" t="s">
        <v>5524</v>
      </c>
      <c r="C196" s="132">
        <v>47300</v>
      </c>
      <c r="D196" s="132">
        <v>47300</v>
      </c>
      <c r="E196" s="132">
        <f t="shared" si="2"/>
        <v>0</v>
      </c>
      <c r="F196" s="132"/>
    </row>
    <row r="197" spans="1:6">
      <c r="A197" s="155" t="s">
        <v>5525</v>
      </c>
      <c r="B197" s="155" t="s">
        <v>5526</v>
      </c>
      <c r="C197" s="132">
        <v>5300</v>
      </c>
      <c r="D197" s="132">
        <v>5300</v>
      </c>
      <c r="E197" s="132">
        <f t="shared" si="2"/>
        <v>0</v>
      </c>
      <c r="F197" s="132"/>
    </row>
    <row r="198" spans="1:6">
      <c r="A198" s="155" t="s">
        <v>5527</v>
      </c>
      <c r="B198" s="155" t="s">
        <v>5528</v>
      </c>
      <c r="C198" s="132">
        <v>81200</v>
      </c>
      <c r="D198" s="132">
        <v>81200</v>
      </c>
      <c r="E198" s="132">
        <f t="shared" si="2"/>
        <v>0</v>
      </c>
      <c r="F198" s="132"/>
    </row>
    <row r="199" spans="1:6">
      <c r="A199" s="155" t="s">
        <v>5529</v>
      </c>
      <c r="B199" s="155" t="s">
        <v>5530</v>
      </c>
      <c r="C199" s="132">
        <v>510154.62</v>
      </c>
      <c r="D199" s="132">
        <v>510154.62</v>
      </c>
      <c r="E199" s="132">
        <f t="shared" si="2"/>
        <v>0</v>
      </c>
      <c r="F199" s="132"/>
    </row>
    <row r="200" spans="1:6">
      <c r="A200" s="155" t="s">
        <v>5531</v>
      </c>
      <c r="B200" s="155" t="s">
        <v>5532</v>
      </c>
      <c r="C200" s="132">
        <v>0</v>
      </c>
      <c r="D200" s="132">
        <v>189259.03</v>
      </c>
      <c r="E200" s="132">
        <f t="shared" si="2"/>
        <v>189259.03</v>
      </c>
      <c r="F200" s="132"/>
    </row>
    <row r="201" spans="1:6">
      <c r="A201" s="155" t="s">
        <v>5533</v>
      </c>
      <c r="B201" s="155" t="s">
        <v>5534</v>
      </c>
      <c r="C201" s="132">
        <v>0</v>
      </c>
      <c r="D201" s="132">
        <v>5394602</v>
      </c>
      <c r="E201" s="132">
        <f t="shared" ref="E201:E209" si="3">D201-C201</f>
        <v>5394602</v>
      </c>
      <c r="F201" s="132"/>
    </row>
    <row r="202" spans="1:6">
      <c r="A202" s="155" t="s">
        <v>5535</v>
      </c>
      <c r="B202" s="155" t="s">
        <v>5197</v>
      </c>
      <c r="C202" s="132">
        <v>189259.03</v>
      </c>
      <c r="D202" s="132">
        <v>0</v>
      </c>
      <c r="E202" s="132">
        <f t="shared" si="3"/>
        <v>-189259.03</v>
      </c>
      <c r="F202" s="132"/>
    </row>
    <row r="203" spans="1:6">
      <c r="A203" s="155" t="s">
        <v>5536</v>
      </c>
      <c r="B203" s="155" t="s">
        <v>5537</v>
      </c>
      <c r="C203" s="132">
        <v>2236587.66</v>
      </c>
      <c r="D203" s="132">
        <v>4595577.93</v>
      </c>
      <c r="E203" s="132">
        <f t="shared" si="3"/>
        <v>2358990.2699999996</v>
      </c>
      <c r="F203" s="132"/>
    </row>
    <row r="204" spans="1:6">
      <c r="A204" s="155" t="s">
        <v>5538</v>
      </c>
      <c r="B204" s="155" t="s">
        <v>5539</v>
      </c>
      <c r="C204" s="132">
        <v>68432.100000000006</v>
      </c>
      <c r="D204" s="132">
        <v>68432.100000000006</v>
      </c>
      <c r="E204" s="132">
        <f t="shared" si="3"/>
        <v>0</v>
      </c>
      <c r="F204" s="132"/>
    </row>
    <row r="205" spans="1:6">
      <c r="A205" s="155" t="s">
        <v>5540</v>
      </c>
      <c r="B205" s="155" t="s">
        <v>5534</v>
      </c>
      <c r="C205" s="132">
        <v>5394602</v>
      </c>
      <c r="D205" s="132">
        <v>0</v>
      </c>
      <c r="E205" s="132">
        <f t="shared" si="3"/>
        <v>-5394602</v>
      </c>
      <c r="F205" s="132"/>
    </row>
    <row r="206" spans="1:6">
      <c r="A206" s="155" t="s">
        <v>5541</v>
      </c>
      <c r="B206" s="155" t="s">
        <v>5542</v>
      </c>
      <c r="C206" s="132">
        <v>2401914.16</v>
      </c>
      <c r="D206" s="132">
        <v>6415303.2800000003</v>
      </c>
      <c r="E206" s="132">
        <f t="shared" si="3"/>
        <v>4013389.12</v>
      </c>
      <c r="F206" s="132"/>
    </row>
    <row r="207" spans="1:6">
      <c r="A207" s="155" t="s">
        <v>5543</v>
      </c>
      <c r="B207" s="155" t="s">
        <v>5544</v>
      </c>
      <c r="C207" s="132">
        <v>749124.03</v>
      </c>
      <c r="D207" s="132">
        <v>749124.03</v>
      </c>
      <c r="E207" s="132">
        <f t="shared" si="3"/>
        <v>0</v>
      </c>
      <c r="F207" s="132"/>
    </row>
    <row r="208" spans="1:6">
      <c r="A208" s="155" t="s">
        <v>5545</v>
      </c>
      <c r="B208" s="155" t="s">
        <v>5546</v>
      </c>
      <c r="C208" s="132">
        <v>1303152.22</v>
      </c>
      <c r="D208" s="132">
        <v>1303152.22</v>
      </c>
      <c r="E208" s="132">
        <f t="shared" si="3"/>
        <v>0</v>
      </c>
      <c r="F208" s="132"/>
    </row>
    <row r="209" spans="1:6">
      <c r="A209" s="155" t="s">
        <v>5547</v>
      </c>
      <c r="B209" s="155" t="s">
        <v>5548</v>
      </c>
      <c r="C209" s="132">
        <v>0</v>
      </c>
      <c r="D209" s="132">
        <v>245594.04</v>
      </c>
      <c r="E209" s="132">
        <f t="shared" si="3"/>
        <v>245594.04</v>
      </c>
      <c r="F209" s="132"/>
    </row>
    <row r="210" spans="1:6">
      <c r="A210" s="155"/>
      <c r="B210" s="155"/>
      <c r="C210" s="132"/>
      <c r="D210" s="132"/>
      <c r="E210" s="132"/>
      <c r="F210" s="132"/>
    </row>
    <row r="211" spans="1:6">
      <c r="A211" s="168"/>
      <c r="B211" s="168" t="s">
        <v>387</v>
      </c>
      <c r="C211" s="140">
        <f>SUM(C8:C209)</f>
        <v>54015603.390000001</v>
      </c>
      <c r="D211" s="140">
        <f>SUM(D8:D209)</f>
        <v>60565276.82</v>
      </c>
      <c r="E211" s="140">
        <f>SUM(E8:E209)</f>
        <v>6549673.4299999997</v>
      </c>
      <c r="F211" s="140"/>
    </row>
    <row r="212" spans="1:6">
      <c r="A212" s="154"/>
      <c r="B212" s="154"/>
      <c r="C212" s="162"/>
      <c r="D212" s="162"/>
      <c r="E212" s="162"/>
      <c r="F212" s="154"/>
    </row>
    <row r="213" spans="1:6">
      <c r="A213" s="154"/>
      <c r="B213" s="154"/>
      <c r="C213" s="162"/>
      <c r="D213" s="162"/>
      <c r="E213" s="162"/>
      <c r="F213" s="154"/>
    </row>
    <row r="214" spans="1:6" ht="11.25" customHeight="1">
      <c r="A214" s="10" t="s">
        <v>79</v>
      </c>
      <c r="B214" s="154"/>
      <c r="C214" s="52"/>
      <c r="D214" s="52"/>
      <c r="E214" s="52"/>
      <c r="F214" s="53" t="s">
        <v>74</v>
      </c>
    </row>
    <row r="215" spans="1:6" ht="12.75" customHeight="1">
      <c r="A215" s="44"/>
      <c r="B215" s="44"/>
      <c r="C215" s="22"/>
    </row>
    <row r="216" spans="1:6" ht="15" customHeight="1">
      <c r="A216" s="15" t="s">
        <v>46</v>
      </c>
      <c r="B216" s="16" t="s">
        <v>47</v>
      </c>
      <c r="C216" s="57" t="s">
        <v>75</v>
      </c>
      <c r="D216" s="57" t="s">
        <v>76</v>
      </c>
      <c r="E216" s="57" t="s">
        <v>77</v>
      </c>
      <c r="F216" s="58" t="s">
        <v>78</v>
      </c>
    </row>
    <row r="217" spans="1:6">
      <c r="A217" s="155" t="s">
        <v>5549</v>
      </c>
      <c r="B217" s="138" t="s">
        <v>5550</v>
      </c>
      <c r="C217" s="136">
        <v>306301.46000000002</v>
      </c>
      <c r="D217" s="136">
        <v>326834.56</v>
      </c>
      <c r="E217" s="136">
        <f>D217-C217</f>
        <v>20533.099999999977</v>
      </c>
      <c r="F217" s="138"/>
    </row>
    <row r="218" spans="1:6">
      <c r="A218" s="155" t="s">
        <v>5551</v>
      </c>
      <c r="B218" s="138" t="s">
        <v>5552</v>
      </c>
      <c r="C218" s="136">
        <v>110174.87</v>
      </c>
      <c r="D218" s="136">
        <v>110174.87</v>
      </c>
      <c r="E218" s="136">
        <f t="shared" ref="E218:E281" si="4">D218-C218</f>
        <v>0</v>
      </c>
      <c r="F218" s="138"/>
    </row>
    <row r="219" spans="1:6">
      <c r="A219" s="155" t="s">
        <v>5553</v>
      </c>
      <c r="B219" s="138" t="s">
        <v>5554</v>
      </c>
      <c r="C219" s="136">
        <v>612982.04</v>
      </c>
      <c r="D219" s="136">
        <v>962857.44</v>
      </c>
      <c r="E219" s="136">
        <f t="shared" si="4"/>
        <v>349875.39999999991</v>
      </c>
      <c r="F219" s="138"/>
    </row>
    <row r="220" spans="1:6">
      <c r="A220" s="155" t="s">
        <v>5555</v>
      </c>
      <c r="B220" s="138" t="s">
        <v>5556</v>
      </c>
      <c r="C220" s="136">
        <v>19000.009999999998</v>
      </c>
      <c r="D220" s="136">
        <v>19000.009999999998</v>
      </c>
      <c r="E220" s="136">
        <f t="shared" si="4"/>
        <v>0</v>
      </c>
      <c r="F220" s="138"/>
    </row>
    <row r="221" spans="1:6">
      <c r="A221" s="155" t="s">
        <v>5557</v>
      </c>
      <c r="B221" s="138" t="s">
        <v>5558</v>
      </c>
      <c r="C221" s="136">
        <v>309633.75</v>
      </c>
      <c r="D221" s="136">
        <v>309633.75</v>
      </c>
      <c r="E221" s="136">
        <f t="shared" si="4"/>
        <v>0</v>
      </c>
      <c r="F221" s="138"/>
    </row>
    <row r="222" spans="1:6">
      <c r="A222" s="155" t="s">
        <v>5559</v>
      </c>
      <c r="B222" s="138" t="s">
        <v>5560</v>
      </c>
      <c r="C222" s="136">
        <v>6407.08</v>
      </c>
      <c r="D222" s="136">
        <v>6407.08</v>
      </c>
      <c r="E222" s="136">
        <f t="shared" si="4"/>
        <v>0</v>
      </c>
      <c r="F222" s="138"/>
    </row>
    <row r="223" spans="1:6">
      <c r="A223" s="155" t="s">
        <v>5561</v>
      </c>
      <c r="B223" s="138" t="s">
        <v>821</v>
      </c>
      <c r="C223" s="136">
        <v>10428.200000000001</v>
      </c>
      <c r="D223" s="136">
        <v>10428.200000000001</v>
      </c>
      <c r="E223" s="136">
        <f t="shared" si="4"/>
        <v>0</v>
      </c>
      <c r="F223" s="138"/>
    </row>
    <row r="224" spans="1:6">
      <c r="A224" s="155" t="s">
        <v>5562</v>
      </c>
      <c r="B224" s="138" t="s">
        <v>5563</v>
      </c>
      <c r="C224" s="136">
        <v>32298.09</v>
      </c>
      <c r="D224" s="136">
        <v>107280.49</v>
      </c>
      <c r="E224" s="136">
        <f t="shared" si="4"/>
        <v>74982.400000000009</v>
      </c>
      <c r="F224" s="138"/>
    </row>
    <row r="225" spans="1:6">
      <c r="A225" s="155" t="s">
        <v>5564</v>
      </c>
      <c r="B225" s="138" t="s">
        <v>4507</v>
      </c>
      <c r="C225" s="136">
        <v>2481896.63</v>
      </c>
      <c r="D225" s="136">
        <v>2684444.63</v>
      </c>
      <c r="E225" s="136">
        <f t="shared" si="4"/>
        <v>202548</v>
      </c>
      <c r="F225" s="138"/>
    </row>
    <row r="226" spans="1:6">
      <c r="A226" s="155" t="s">
        <v>5565</v>
      </c>
      <c r="B226" s="138" t="s">
        <v>5566</v>
      </c>
      <c r="C226" s="136">
        <v>1421966.23</v>
      </c>
      <c r="D226" s="136">
        <v>1421966.23</v>
      </c>
      <c r="E226" s="136">
        <f t="shared" si="4"/>
        <v>0</v>
      </c>
      <c r="F226" s="138"/>
    </row>
    <row r="227" spans="1:6">
      <c r="A227" s="155" t="s">
        <v>5567</v>
      </c>
      <c r="B227" s="138" t="s">
        <v>5568</v>
      </c>
      <c r="C227" s="136">
        <v>120016.91</v>
      </c>
      <c r="D227" s="136">
        <v>120016.91</v>
      </c>
      <c r="E227" s="136">
        <f t="shared" si="4"/>
        <v>0</v>
      </c>
      <c r="F227" s="138"/>
    </row>
    <row r="228" spans="1:6">
      <c r="A228" s="155" t="s">
        <v>5569</v>
      </c>
      <c r="B228" s="138" t="s">
        <v>5570</v>
      </c>
      <c r="C228" s="136">
        <v>85448.42</v>
      </c>
      <c r="D228" s="136">
        <v>85448.42</v>
      </c>
      <c r="E228" s="136">
        <f t="shared" si="4"/>
        <v>0</v>
      </c>
      <c r="F228" s="138"/>
    </row>
    <row r="229" spans="1:6">
      <c r="A229" s="155" t="s">
        <v>5571</v>
      </c>
      <c r="B229" s="138" t="s">
        <v>5572</v>
      </c>
      <c r="C229" s="136">
        <v>210135.93</v>
      </c>
      <c r="D229" s="136">
        <v>260529.93</v>
      </c>
      <c r="E229" s="136">
        <f t="shared" si="4"/>
        <v>50394</v>
      </c>
      <c r="F229" s="138"/>
    </row>
    <row r="230" spans="1:6">
      <c r="A230" s="155" t="s">
        <v>5573</v>
      </c>
      <c r="B230" s="138" t="s">
        <v>5574</v>
      </c>
      <c r="C230" s="136">
        <v>388181.27</v>
      </c>
      <c r="D230" s="136">
        <v>564666.13</v>
      </c>
      <c r="E230" s="136">
        <f t="shared" si="4"/>
        <v>176484.86</v>
      </c>
      <c r="F230" s="138"/>
    </row>
    <row r="231" spans="1:6">
      <c r="A231" s="155" t="s">
        <v>5575</v>
      </c>
      <c r="B231" s="138" t="s">
        <v>647</v>
      </c>
      <c r="C231" s="136">
        <v>0</v>
      </c>
      <c r="D231" s="136">
        <v>8397</v>
      </c>
      <c r="E231" s="136">
        <f t="shared" si="4"/>
        <v>8397</v>
      </c>
      <c r="F231" s="138"/>
    </row>
    <row r="232" spans="1:6">
      <c r="A232" s="155" t="s">
        <v>5576</v>
      </c>
      <c r="B232" s="138" t="s">
        <v>5577</v>
      </c>
      <c r="C232" s="136">
        <v>2000000</v>
      </c>
      <c r="D232" s="136">
        <v>2000000</v>
      </c>
      <c r="E232" s="136">
        <f t="shared" si="4"/>
        <v>0</v>
      </c>
      <c r="F232" s="138"/>
    </row>
    <row r="233" spans="1:6">
      <c r="A233" s="155" t="s">
        <v>5578</v>
      </c>
      <c r="B233" s="138" t="s">
        <v>5579</v>
      </c>
      <c r="C233" s="136">
        <v>2430000</v>
      </c>
      <c r="D233" s="136">
        <v>2430000</v>
      </c>
      <c r="E233" s="136">
        <f t="shared" si="4"/>
        <v>0</v>
      </c>
      <c r="F233" s="138"/>
    </row>
    <row r="234" spans="1:6">
      <c r="A234" s="155" t="s">
        <v>5580</v>
      </c>
      <c r="B234" s="138" t="s">
        <v>5581</v>
      </c>
      <c r="C234" s="136">
        <v>2000001</v>
      </c>
      <c r="D234" s="136">
        <v>2000001</v>
      </c>
      <c r="E234" s="136">
        <f t="shared" si="4"/>
        <v>0</v>
      </c>
      <c r="F234" s="138"/>
    </row>
    <row r="235" spans="1:6">
      <c r="A235" s="155" t="s">
        <v>5582</v>
      </c>
      <c r="B235" s="138" t="s">
        <v>5583</v>
      </c>
      <c r="C235" s="136">
        <v>270000</v>
      </c>
      <c r="D235" s="136">
        <v>270000</v>
      </c>
      <c r="E235" s="136">
        <f t="shared" si="4"/>
        <v>0</v>
      </c>
      <c r="F235" s="138"/>
    </row>
    <row r="236" spans="1:6">
      <c r="A236" s="155" t="s">
        <v>5584</v>
      </c>
      <c r="B236" s="138" t="s">
        <v>5585</v>
      </c>
      <c r="C236" s="136">
        <v>500000</v>
      </c>
      <c r="D236" s="136">
        <v>500000</v>
      </c>
      <c r="E236" s="136">
        <f t="shared" si="4"/>
        <v>0</v>
      </c>
      <c r="F236" s="138"/>
    </row>
    <row r="237" spans="1:6">
      <c r="A237" s="155" t="s">
        <v>5586</v>
      </c>
      <c r="B237" s="138" t="s">
        <v>5587</v>
      </c>
      <c r="C237" s="136">
        <v>800000</v>
      </c>
      <c r="D237" s="136">
        <v>700000</v>
      </c>
      <c r="E237" s="136">
        <f t="shared" si="4"/>
        <v>-100000</v>
      </c>
      <c r="F237" s="138"/>
    </row>
    <row r="238" spans="1:6">
      <c r="A238" s="155" t="s">
        <v>5588</v>
      </c>
      <c r="B238" s="138" t="s">
        <v>5589</v>
      </c>
      <c r="C238" s="136">
        <v>810000</v>
      </c>
      <c r="D238" s="136">
        <v>810000</v>
      </c>
      <c r="E238" s="136">
        <f t="shared" si="4"/>
        <v>0</v>
      </c>
      <c r="F238" s="138"/>
    </row>
    <row r="239" spans="1:6">
      <c r="A239" s="155" t="s">
        <v>5590</v>
      </c>
      <c r="B239" s="138" t="s">
        <v>5591</v>
      </c>
      <c r="C239" s="136">
        <v>540000</v>
      </c>
      <c r="D239" s="136">
        <v>540000</v>
      </c>
      <c r="E239" s="136">
        <f t="shared" si="4"/>
        <v>0</v>
      </c>
      <c r="F239" s="138"/>
    </row>
    <row r="240" spans="1:6">
      <c r="A240" s="155" t="s">
        <v>5592</v>
      </c>
      <c r="B240" s="138" t="s">
        <v>5593</v>
      </c>
      <c r="C240" s="136">
        <v>250000</v>
      </c>
      <c r="D240" s="136">
        <v>250000</v>
      </c>
      <c r="E240" s="136">
        <f t="shared" si="4"/>
        <v>0</v>
      </c>
      <c r="F240" s="138"/>
    </row>
    <row r="241" spans="1:6">
      <c r="A241" s="155" t="s">
        <v>5594</v>
      </c>
      <c r="B241" s="138" t="s">
        <v>5595</v>
      </c>
      <c r="C241" s="136">
        <v>340000</v>
      </c>
      <c r="D241" s="136">
        <v>320000</v>
      </c>
      <c r="E241" s="136">
        <f t="shared" si="4"/>
        <v>-20000</v>
      </c>
      <c r="F241" s="138"/>
    </row>
    <row r="242" spans="1:6">
      <c r="A242" s="155" t="s">
        <v>5596</v>
      </c>
      <c r="B242" s="138" t="s">
        <v>5597</v>
      </c>
      <c r="C242" s="136">
        <v>40000</v>
      </c>
      <c r="D242" s="136">
        <v>40000</v>
      </c>
      <c r="E242" s="136">
        <f t="shared" si="4"/>
        <v>0</v>
      </c>
      <c r="F242" s="138"/>
    </row>
    <row r="243" spans="1:6">
      <c r="A243" s="155" t="s">
        <v>5598</v>
      </c>
      <c r="B243" s="138" t="s">
        <v>5599</v>
      </c>
      <c r="C243" s="136">
        <v>881999</v>
      </c>
      <c r="D243" s="136">
        <v>1007999</v>
      </c>
      <c r="E243" s="136">
        <f t="shared" si="4"/>
        <v>126000</v>
      </c>
      <c r="F243" s="138"/>
    </row>
    <row r="244" spans="1:6">
      <c r="A244" s="155" t="s">
        <v>5600</v>
      </c>
      <c r="B244" s="138" t="s">
        <v>5601</v>
      </c>
      <c r="C244" s="136">
        <v>120000</v>
      </c>
      <c r="D244" s="136">
        <v>120000</v>
      </c>
      <c r="E244" s="136">
        <f t="shared" si="4"/>
        <v>0</v>
      </c>
      <c r="F244" s="138"/>
    </row>
    <row r="245" spans="1:6">
      <c r="A245" s="155" t="s">
        <v>5602</v>
      </c>
      <c r="B245" s="138" t="s">
        <v>5603</v>
      </c>
      <c r="C245" s="136">
        <v>144000</v>
      </c>
      <c r="D245" s="136">
        <v>108000</v>
      </c>
      <c r="E245" s="136">
        <f t="shared" si="4"/>
        <v>-36000</v>
      </c>
      <c r="F245" s="138"/>
    </row>
    <row r="246" spans="1:6">
      <c r="A246" s="155" t="s">
        <v>5604</v>
      </c>
      <c r="B246" s="138" t="s">
        <v>5605</v>
      </c>
      <c r="C246" s="136">
        <v>100000</v>
      </c>
      <c r="D246" s="136">
        <v>139000</v>
      </c>
      <c r="E246" s="136">
        <f t="shared" si="4"/>
        <v>39000</v>
      </c>
      <c r="F246" s="138"/>
    </row>
    <row r="247" spans="1:6">
      <c r="A247" s="155" t="s">
        <v>5606</v>
      </c>
      <c r="B247" s="138" t="s">
        <v>5605</v>
      </c>
      <c r="C247" s="136">
        <v>44500</v>
      </c>
      <c r="D247" s="136">
        <v>44500</v>
      </c>
      <c r="E247" s="136">
        <f t="shared" si="4"/>
        <v>0</v>
      </c>
      <c r="F247" s="138"/>
    </row>
    <row r="248" spans="1:6">
      <c r="A248" s="155" t="s">
        <v>5607</v>
      </c>
      <c r="B248" s="138" t="s">
        <v>5608</v>
      </c>
      <c r="C248" s="136">
        <v>100000</v>
      </c>
      <c r="D248" s="136">
        <v>100000</v>
      </c>
      <c r="E248" s="136">
        <f t="shared" si="4"/>
        <v>0</v>
      </c>
      <c r="F248" s="138"/>
    </row>
    <row r="249" spans="1:6">
      <c r="A249" s="155" t="s">
        <v>5609</v>
      </c>
      <c r="B249" s="138" t="s">
        <v>5610</v>
      </c>
      <c r="C249" s="136">
        <v>182000</v>
      </c>
      <c r="D249" s="136">
        <v>196000</v>
      </c>
      <c r="E249" s="136">
        <f t="shared" si="4"/>
        <v>14000</v>
      </c>
      <c r="F249" s="138"/>
    </row>
    <row r="250" spans="1:6">
      <c r="A250" s="155" t="s">
        <v>5611</v>
      </c>
      <c r="B250" s="138" t="s">
        <v>5612</v>
      </c>
      <c r="C250" s="136">
        <v>65000</v>
      </c>
      <c r="D250" s="136">
        <v>39000</v>
      </c>
      <c r="E250" s="136">
        <f t="shared" si="4"/>
        <v>-26000</v>
      </c>
      <c r="F250" s="138"/>
    </row>
    <row r="251" spans="1:6">
      <c r="A251" s="155" t="s">
        <v>5613</v>
      </c>
      <c r="B251" s="138" t="s">
        <v>5614</v>
      </c>
      <c r="C251" s="136">
        <v>72000</v>
      </c>
      <c r="D251" s="136">
        <v>84000</v>
      </c>
      <c r="E251" s="136">
        <f t="shared" si="4"/>
        <v>12000</v>
      </c>
      <c r="F251" s="138"/>
    </row>
    <row r="252" spans="1:6">
      <c r="A252" s="155" t="s">
        <v>5615</v>
      </c>
      <c r="B252" s="138" t="s">
        <v>5616</v>
      </c>
      <c r="C252" s="136">
        <v>100000</v>
      </c>
      <c r="D252" s="136">
        <v>100000</v>
      </c>
      <c r="E252" s="136">
        <f t="shared" si="4"/>
        <v>0</v>
      </c>
      <c r="F252" s="138"/>
    </row>
    <row r="253" spans="1:6">
      <c r="A253" s="155" t="s">
        <v>5617</v>
      </c>
      <c r="B253" s="138" t="s">
        <v>5618</v>
      </c>
      <c r="C253" s="136">
        <v>100000</v>
      </c>
      <c r="D253" s="136">
        <v>75002</v>
      </c>
      <c r="E253" s="136">
        <f t="shared" si="4"/>
        <v>-24998</v>
      </c>
      <c r="F253" s="138"/>
    </row>
    <row r="254" spans="1:6">
      <c r="A254" s="155" t="s">
        <v>5619</v>
      </c>
      <c r="B254" s="138" t="s">
        <v>5620</v>
      </c>
      <c r="C254" s="136">
        <v>84000</v>
      </c>
      <c r="D254" s="136">
        <v>84000</v>
      </c>
      <c r="E254" s="136">
        <f t="shared" si="4"/>
        <v>0</v>
      </c>
      <c r="F254" s="138"/>
    </row>
    <row r="255" spans="1:6">
      <c r="A255" s="155" t="s">
        <v>5621</v>
      </c>
      <c r="B255" s="138" t="s">
        <v>5622</v>
      </c>
      <c r="C255" s="136">
        <v>60000</v>
      </c>
      <c r="D255" s="136">
        <v>40000</v>
      </c>
      <c r="E255" s="136">
        <f t="shared" si="4"/>
        <v>-20000</v>
      </c>
      <c r="F255" s="138"/>
    </row>
    <row r="256" spans="1:6">
      <c r="A256" s="155" t="s">
        <v>5623</v>
      </c>
      <c r="B256" s="138" t="s">
        <v>5624</v>
      </c>
      <c r="C256" s="136">
        <v>72000</v>
      </c>
      <c r="D256" s="136">
        <v>72000</v>
      </c>
      <c r="E256" s="136">
        <f t="shared" si="4"/>
        <v>0</v>
      </c>
      <c r="F256" s="138"/>
    </row>
    <row r="257" spans="1:6">
      <c r="A257" s="155" t="s">
        <v>5625</v>
      </c>
      <c r="B257" s="138" t="s">
        <v>5626</v>
      </c>
      <c r="C257" s="136">
        <v>90000</v>
      </c>
      <c r="D257" s="136">
        <v>90000</v>
      </c>
      <c r="E257" s="136">
        <f t="shared" si="4"/>
        <v>0</v>
      </c>
      <c r="F257" s="138"/>
    </row>
    <row r="258" spans="1:6">
      <c r="A258" s="155" t="s">
        <v>5627</v>
      </c>
      <c r="B258" s="138" t="s">
        <v>5628</v>
      </c>
      <c r="C258" s="136">
        <v>75000</v>
      </c>
      <c r="D258" s="136">
        <v>110000</v>
      </c>
      <c r="E258" s="136">
        <f t="shared" si="4"/>
        <v>35000</v>
      </c>
      <c r="F258" s="138"/>
    </row>
    <row r="259" spans="1:6">
      <c r="A259" s="155" t="s">
        <v>5629</v>
      </c>
      <c r="B259" s="138" t="s">
        <v>5630</v>
      </c>
      <c r="C259" s="136">
        <v>135000</v>
      </c>
      <c r="D259" s="136">
        <v>135000</v>
      </c>
      <c r="E259" s="136">
        <f t="shared" si="4"/>
        <v>0</v>
      </c>
      <c r="F259" s="138"/>
    </row>
    <row r="260" spans="1:6">
      <c r="A260" s="155" t="s">
        <v>5631</v>
      </c>
      <c r="B260" s="138" t="s">
        <v>5632</v>
      </c>
      <c r="C260" s="136">
        <v>190000</v>
      </c>
      <c r="D260" s="136">
        <v>220000</v>
      </c>
      <c r="E260" s="136">
        <f t="shared" si="4"/>
        <v>30000</v>
      </c>
      <c r="F260" s="138"/>
    </row>
    <row r="261" spans="1:6">
      <c r="A261" s="155" t="s">
        <v>5633</v>
      </c>
      <c r="B261" s="138" t="s">
        <v>5634</v>
      </c>
      <c r="C261" s="136">
        <v>80000</v>
      </c>
      <c r="D261" s="136">
        <v>0</v>
      </c>
      <c r="E261" s="136">
        <f t="shared" si="4"/>
        <v>-80000</v>
      </c>
      <c r="F261" s="138"/>
    </row>
    <row r="262" spans="1:6">
      <c r="A262" s="155" t="s">
        <v>5635</v>
      </c>
      <c r="B262" s="138" t="s">
        <v>5636</v>
      </c>
      <c r="C262" s="136">
        <v>90000</v>
      </c>
      <c r="D262" s="136">
        <v>90000</v>
      </c>
      <c r="E262" s="136">
        <f t="shared" si="4"/>
        <v>0</v>
      </c>
      <c r="F262" s="138"/>
    </row>
    <row r="263" spans="1:6">
      <c r="A263" s="155" t="s">
        <v>5637</v>
      </c>
      <c r="B263" s="138" t="s">
        <v>5638</v>
      </c>
      <c r="C263" s="136">
        <v>49000</v>
      </c>
      <c r="D263" s="136">
        <v>38500</v>
      </c>
      <c r="E263" s="136">
        <f t="shared" si="4"/>
        <v>-10500</v>
      </c>
      <c r="F263" s="138"/>
    </row>
    <row r="264" spans="1:6">
      <c r="A264" s="155" t="s">
        <v>5639</v>
      </c>
      <c r="B264" s="138" t="s">
        <v>5640</v>
      </c>
      <c r="C264" s="136">
        <v>105000</v>
      </c>
      <c r="D264" s="136">
        <v>35000</v>
      </c>
      <c r="E264" s="136">
        <f t="shared" si="4"/>
        <v>-70000</v>
      </c>
      <c r="F264" s="138"/>
    </row>
    <row r="265" spans="1:6">
      <c r="A265" s="155" t="s">
        <v>5641</v>
      </c>
      <c r="B265" s="138" t="s">
        <v>5642</v>
      </c>
      <c r="C265" s="136">
        <v>65000</v>
      </c>
      <c r="D265" s="136">
        <v>95000</v>
      </c>
      <c r="E265" s="136">
        <f t="shared" si="4"/>
        <v>30000</v>
      </c>
      <c r="F265" s="138"/>
    </row>
    <row r="266" spans="1:6">
      <c r="A266" s="155" t="s">
        <v>5643</v>
      </c>
      <c r="B266" s="138" t="s">
        <v>5644</v>
      </c>
      <c r="C266" s="136">
        <v>24000</v>
      </c>
      <c r="D266" s="136">
        <v>16000</v>
      </c>
      <c r="E266" s="136">
        <f t="shared" si="4"/>
        <v>-8000</v>
      </c>
      <c r="F266" s="138"/>
    </row>
    <row r="267" spans="1:6">
      <c r="A267" s="155" t="s">
        <v>5645</v>
      </c>
      <c r="B267" s="138" t="s">
        <v>5646</v>
      </c>
      <c r="C267" s="136">
        <v>72000</v>
      </c>
      <c r="D267" s="136">
        <v>72000</v>
      </c>
      <c r="E267" s="136">
        <f t="shared" si="4"/>
        <v>0</v>
      </c>
      <c r="F267" s="138"/>
    </row>
    <row r="268" spans="1:6">
      <c r="A268" s="155" t="s">
        <v>5647</v>
      </c>
      <c r="B268" s="138" t="s">
        <v>5648</v>
      </c>
      <c r="C268" s="136">
        <v>36000</v>
      </c>
      <c r="D268" s="136">
        <v>36000</v>
      </c>
      <c r="E268" s="136">
        <f t="shared" si="4"/>
        <v>0</v>
      </c>
      <c r="F268" s="138"/>
    </row>
    <row r="269" spans="1:6">
      <c r="A269" s="155" t="s">
        <v>5649</v>
      </c>
      <c r="B269" s="138" t="s">
        <v>5650</v>
      </c>
      <c r="C269" s="136">
        <v>84000</v>
      </c>
      <c r="D269" s="136">
        <v>72000</v>
      </c>
      <c r="E269" s="136">
        <f t="shared" si="4"/>
        <v>-12000</v>
      </c>
      <c r="F269" s="138"/>
    </row>
    <row r="270" spans="1:6">
      <c r="A270" s="155" t="s">
        <v>5651</v>
      </c>
      <c r="B270" s="138" t="s">
        <v>5652</v>
      </c>
      <c r="C270" s="136">
        <v>60000</v>
      </c>
      <c r="D270" s="136">
        <v>60000</v>
      </c>
      <c r="E270" s="136">
        <f t="shared" si="4"/>
        <v>0</v>
      </c>
      <c r="F270" s="138"/>
    </row>
    <row r="271" spans="1:6">
      <c r="A271" s="155" t="s">
        <v>5653</v>
      </c>
      <c r="B271" s="138" t="s">
        <v>5654</v>
      </c>
      <c r="C271" s="136">
        <v>25000</v>
      </c>
      <c r="D271" s="136">
        <v>25000</v>
      </c>
      <c r="E271" s="136">
        <f t="shared" si="4"/>
        <v>0</v>
      </c>
      <c r="F271" s="138"/>
    </row>
    <row r="272" spans="1:6">
      <c r="A272" s="155" t="s">
        <v>5655</v>
      </c>
      <c r="B272" s="138" t="s">
        <v>5656</v>
      </c>
      <c r="C272" s="136">
        <v>50000</v>
      </c>
      <c r="D272" s="136">
        <v>50000</v>
      </c>
      <c r="E272" s="136">
        <f t="shared" si="4"/>
        <v>0</v>
      </c>
      <c r="F272" s="138"/>
    </row>
    <row r="273" spans="1:6">
      <c r="A273" s="155" t="s">
        <v>5657</v>
      </c>
      <c r="B273" s="138" t="s">
        <v>5658</v>
      </c>
      <c r="C273" s="136">
        <v>50000</v>
      </c>
      <c r="D273" s="136">
        <v>1</v>
      </c>
      <c r="E273" s="136">
        <f t="shared" si="4"/>
        <v>-49999</v>
      </c>
      <c r="F273" s="138"/>
    </row>
    <row r="274" spans="1:6">
      <c r="A274" s="155" t="s">
        <v>5659</v>
      </c>
      <c r="B274" s="138" t="s">
        <v>5660</v>
      </c>
      <c r="C274" s="136">
        <v>149000</v>
      </c>
      <c r="D274" s="136">
        <v>224000</v>
      </c>
      <c r="E274" s="136">
        <f t="shared" si="4"/>
        <v>75000</v>
      </c>
      <c r="F274" s="138"/>
    </row>
    <row r="275" spans="1:6">
      <c r="A275" s="155" t="s">
        <v>5661</v>
      </c>
      <c r="B275" s="138" t="s">
        <v>5662</v>
      </c>
      <c r="C275" s="136">
        <v>50000</v>
      </c>
      <c r="D275" s="136">
        <v>50000</v>
      </c>
      <c r="E275" s="136">
        <f t="shared" si="4"/>
        <v>0</v>
      </c>
      <c r="F275" s="138"/>
    </row>
    <row r="276" spans="1:6">
      <c r="A276" s="155" t="s">
        <v>5663</v>
      </c>
      <c r="B276" s="138" t="s">
        <v>5664</v>
      </c>
      <c r="C276" s="136">
        <v>49000</v>
      </c>
      <c r="D276" s="136">
        <v>56000</v>
      </c>
      <c r="E276" s="136">
        <f t="shared" si="4"/>
        <v>7000</v>
      </c>
      <c r="F276" s="138"/>
    </row>
    <row r="277" spans="1:6">
      <c r="A277" s="155" t="s">
        <v>5665</v>
      </c>
      <c r="B277" s="138" t="s">
        <v>5666</v>
      </c>
      <c r="C277" s="136">
        <v>28000</v>
      </c>
      <c r="D277" s="136">
        <v>35000</v>
      </c>
      <c r="E277" s="136">
        <f t="shared" si="4"/>
        <v>7000</v>
      </c>
      <c r="F277" s="138"/>
    </row>
    <row r="278" spans="1:6">
      <c r="A278" s="155" t="s">
        <v>5667</v>
      </c>
      <c r="B278" s="138" t="s">
        <v>5668</v>
      </c>
      <c r="C278" s="136">
        <v>60000</v>
      </c>
      <c r="D278" s="136">
        <v>60000</v>
      </c>
      <c r="E278" s="136">
        <f t="shared" si="4"/>
        <v>0</v>
      </c>
      <c r="F278" s="138"/>
    </row>
    <row r="279" spans="1:6">
      <c r="A279" s="155" t="s">
        <v>5669</v>
      </c>
      <c r="B279" s="138" t="s">
        <v>5670</v>
      </c>
      <c r="C279" s="136">
        <v>47500</v>
      </c>
      <c r="D279" s="136">
        <v>42500</v>
      </c>
      <c r="E279" s="136">
        <f t="shared" si="4"/>
        <v>-5000</v>
      </c>
      <c r="F279" s="138"/>
    </row>
    <row r="280" spans="1:6">
      <c r="A280" s="155" t="s">
        <v>5671</v>
      </c>
      <c r="B280" s="138" t="s">
        <v>5672</v>
      </c>
      <c r="C280" s="136">
        <v>75000</v>
      </c>
      <c r="D280" s="136">
        <v>105000</v>
      </c>
      <c r="E280" s="136">
        <f t="shared" si="4"/>
        <v>30000</v>
      </c>
      <c r="F280" s="138"/>
    </row>
    <row r="281" spans="1:6">
      <c r="A281" s="155" t="s">
        <v>5673</v>
      </c>
      <c r="B281" s="138" t="s">
        <v>5674</v>
      </c>
      <c r="C281" s="136">
        <v>15000</v>
      </c>
      <c r="D281" s="136">
        <v>15000</v>
      </c>
      <c r="E281" s="136">
        <f t="shared" si="4"/>
        <v>0</v>
      </c>
      <c r="F281" s="138"/>
    </row>
    <row r="282" spans="1:6">
      <c r="A282" s="155" t="s">
        <v>5675</v>
      </c>
      <c r="B282" s="138" t="s">
        <v>5676</v>
      </c>
      <c r="C282" s="136">
        <v>14000</v>
      </c>
      <c r="D282" s="136">
        <v>21000</v>
      </c>
      <c r="E282" s="136">
        <f t="shared" ref="E282:E345" si="5">D282-C282</f>
        <v>7000</v>
      </c>
      <c r="F282" s="138"/>
    </row>
    <row r="283" spans="1:6">
      <c r="A283" s="155" t="s">
        <v>5677</v>
      </c>
      <c r="B283" s="138" t="s">
        <v>5678</v>
      </c>
      <c r="C283" s="136">
        <v>20000</v>
      </c>
      <c r="D283" s="136">
        <v>20000</v>
      </c>
      <c r="E283" s="136">
        <f t="shared" si="5"/>
        <v>0</v>
      </c>
      <c r="F283" s="138"/>
    </row>
    <row r="284" spans="1:6">
      <c r="A284" s="155" t="s">
        <v>5679</v>
      </c>
      <c r="B284" s="138" t="s">
        <v>5680</v>
      </c>
      <c r="C284" s="136">
        <v>180000</v>
      </c>
      <c r="D284" s="136">
        <v>180000</v>
      </c>
      <c r="E284" s="136">
        <f t="shared" si="5"/>
        <v>0</v>
      </c>
      <c r="F284" s="138"/>
    </row>
    <row r="285" spans="1:6">
      <c r="A285" s="155" t="s">
        <v>5681</v>
      </c>
      <c r="B285" s="138" t="s">
        <v>5682</v>
      </c>
      <c r="C285" s="136">
        <v>40000</v>
      </c>
      <c r="D285" s="136">
        <v>40000</v>
      </c>
      <c r="E285" s="136">
        <f t="shared" si="5"/>
        <v>0</v>
      </c>
      <c r="F285" s="138"/>
    </row>
    <row r="286" spans="1:6">
      <c r="A286" s="155" t="s">
        <v>5683</v>
      </c>
      <c r="B286" s="138" t="s">
        <v>5684</v>
      </c>
      <c r="C286" s="136">
        <v>36000</v>
      </c>
      <c r="D286" s="136">
        <v>36000</v>
      </c>
      <c r="E286" s="136">
        <f t="shared" si="5"/>
        <v>0</v>
      </c>
      <c r="F286" s="138"/>
    </row>
    <row r="287" spans="1:6">
      <c r="A287" s="155" t="s">
        <v>5685</v>
      </c>
      <c r="B287" s="138" t="s">
        <v>5686</v>
      </c>
      <c r="C287" s="136">
        <v>36000</v>
      </c>
      <c r="D287" s="136">
        <v>36000</v>
      </c>
      <c r="E287" s="136">
        <f t="shared" si="5"/>
        <v>0</v>
      </c>
      <c r="F287" s="138"/>
    </row>
    <row r="288" spans="1:6">
      <c r="A288" s="155" t="s">
        <v>5687</v>
      </c>
      <c r="B288" s="138" t="s">
        <v>5688</v>
      </c>
      <c r="C288" s="136">
        <v>28002</v>
      </c>
      <c r="D288" s="136">
        <v>14003</v>
      </c>
      <c r="E288" s="136">
        <f t="shared" si="5"/>
        <v>-13999</v>
      </c>
      <c r="F288" s="138"/>
    </row>
    <row r="289" spans="1:6">
      <c r="A289" s="155" t="s">
        <v>5689</v>
      </c>
      <c r="B289" s="138" t="s">
        <v>5690</v>
      </c>
      <c r="C289" s="136">
        <v>64000</v>
      </c>
      <c r="D289" s="136">
        <v>80000</v>
      </c>
      <c r="E289" s="136">
        <f t="shared" si="5"/>
        <v>16000</v>
      </c>
      <c r="F289" s="138"/>
    </row>
    <row r="290" spans="1:6">
      <c r="A290" s="155" t="s">
        <v>5691</v>
      </c>
      <c r="B290" s="138" t="s">
        <v>5692</v>
      </c>
      <c r="C290" s="136">
        <v>45000</v>
      </c>
      <c r="D290" s="136">
        <v>45000</v>
      </c>
      <c r="E290" s="136">
        <f t="shared" si="5"/>
        <v>0</v>
      </c>
      <c r="F290" s="138"/>
    </row>
    <row r="291" spans="1:6">
      <c r="A291" s="155" t="s">
        <v>5693</v>
      </c>
      <c r="B291" s="138" t="s">
        <v>5674</v>
      </c>
      <c r="C291" s="136">
        <v>30000</v>
      </c>
      <c r="D291" s="136">
        <v>30000</v>
      </c>
      <c r="E291" s="136">
        <f t="shared" si="5"/>
        <v>0</v>
      </c>
      <c r="F291" s="138"/>
    </row>
    <row r="292" spans="1:6">
      <c r="A292" s="155" t="s">
        <v>5694</v>
      </c>
      <c r="B292" s="138" t="s">
        <v>5695</v>
      </c>
      <c r="C292" s="136">
        <v>9000</v>
      </c>
      <c r="D292" s="136">
        <v>9000</v>
      </c>
      <c r="E292" s="136">
        <f t="shared" si="5"/>
        <v>0</v>
      </c>
      <c r="F292" s="138"/>
    </row>
    <row r="293" spans="1:6">
      <c r="A293" s="155" t="s">
        <v>5696</v>
      </c>
      <c r="B293" s="138" t="s">
        <v>5697</v>
      </c>
      <c r="C293" s="136">
        <v>7500</v>
      </c>
      <c r="D293" s="136">
        <v>0</v>
      </c>
      <c r="E293" s="136">
        <f t="shared" si="5"/>
        <v>-7500</v>
      </c>
      <c r="F293" s="138"/>
    </row>
    <row r="294" spans="1:6">
      <c r="A294" s="155" t="s">
        <v>5698</v>
      </c>
      <c r="B294" s="138" t="s">
        <v>5699</v>
      </c>
      <c r="C294" s="136">
        <v>13000</v>
      </c>
      <c r="D294" s="136">
        <v>13000</v>
      </c>
      <c r="E294" s="136">
        <f t="shared" si="5"/>
        <v>0</v>
      </c>
      <c r="F294" s="138"/>
    </row>
    <row r="295" spans="1:6">
      <c r="A295" s="155" t="s">
        <v>5700</v>
      </c>
      <c r="B295" s="138" t="s">
        <v>5701</v>
      </c>
      <c r="C295" s="136">
        <v>25000</v>
      </c>
      <c r="D295" s="136">
        <v>25001</v>
      </c>
      <c r="E295" s="136">
        <f t="shared" si="5"/>
        <v>1</v>
      </c>
      <c r="F295" s="138"/>
    </row>
    <row r="296" spans="1:6">
      <c r="A296" s="155" t="s">
        <v>5702</v>
      </c>
      <c r="B296" s="138" t="s">
        <v>5703</v>
      </c>
      <c r="C296" s="136">
        <v>12000</v>
      </c>
      <c r="D296" s="136">
        <v>12000</v>
      </c>
      <c r="E296" s="136">
        <f t="shared" si="5"/>
        <v>0</v>
      </c>
      <c r="F296" s="138"/>
    </row>
    <row r="297" spans="1:6">
      <c r="A297" s="155" t="s">
        <v>5704</v>
      </c>
      <c r="B297" s="138" t="s">
        <v>5705</v>
      </c>
      <c r="C297" s="136">
        <v>45000</v>
      </c>
      <c r="D297" s="136">
        <v>45000</v>
      </c>
      <c r="E297" s="136">
        <f t="shared" si="5"/>
        <v>0</v>
      </c>
      <c r="F297" s="138"/>
    </row>
    <row r="298" spans="1:6">
      <c r="A298" s="155" t="s">
        <v>5706</v>
      </c>
      <c r="B298" s="138" t="s">
        <v>5707</v>
      </c>
      <c r="C298" s="136">
        <v>20000</v>
      </c>
      <c r="D298" s="136">
        <v>20000</v>
      </c>
      <c r="E298" s="136">
        <f t="shared" si="5"/>
        <v>0</v>
      </c>
      <c r="F298" s="138"/>
    </row>
    <row r="299" spans="1:6">
      <c r="A299" s="155" t="s">
        <v>5708</v>
      </c>
      <c r="B299" s="138" t="s">
        <v>5709</v>
      </c>
      <c r="C299" s="136">
        <v>40002</v>
      </c>
      <c r="D299" s="136">
        <v>20002</v>
      </c>
      <c r="E299" s="136">
        <f t="shared" si="5"/>
        <v>-20000</v>
      </c>
      <c r="F299" s="138"/>
    </row>
    <row r="300" spans="1:6">
      <c r="A300" s="155" t="s">
        <v>5710</v>
      </c>
      <c r="B300" s="138" t="s">
        <v>5711</v>
      </c>
      <c r="C300" s="136">
        <v>31500</v>
      </c>
      <c r="D300" s="136">
        <v>42000</v>
      </c>
      <c r="E300" s="136">
        <f t="shared" si="5"/>
        <v>10500</v>
      </c>
      <c r="F300" s="138"/>
    </row>
    <row r="301" spans="1:6">
      <c r="A301" s="155" t="s">
        <v>5712</v>
      </c>
      <c r="B301" s="138" t="s">
        <v>5713</v>
      </c>
      <c r="C301" s="136">
        <v>6000</v>
      </c>
      <c r="D301" s="136">
        <v>6000</v>
      </c>
      <c r="E301" s="136">
        <f t="shared" si="5"/>
        <v>0</v>
      </c>
      <c r="F301" s="138"/>
    </row>
    <row r="302" spans="1:6">
      <c r="A302" s="155" t="s">
        <v>5714</v>
      </c>
      <c r="B302" s="138" t="s">
        <v>5715</v>
      </c>
      <c r="C302" s="136">
        <v>48000</v>
      </c>
      <c r="D302" s="136">
        <v>60000</v>
      </c>
      <c r="E302" s="136">
        <f t="shared" si="5"/>
        <v>12000</v>
      </c>
      <c r="F302" s="138"/>
    </row>
    <row r="303" spans="1:6">
      <c r="A303" s="155" t="s">
        <v>5716</v>
      </c>
      <c r="B303" s="138" t="s">
        <v>5717</v>
      </c>
      <c r="C303" s="136">
        <v>17499</v>
      </c>
      <c r="D303" s="136">
        <v>10499</v>
      </c>
      <c r="E303" s="136">
        <f t="shared" si="5"/>
        <v>-7000</v>
      </c>
      <c r="F303" s="138"/>
    </row>
    <row r="304" spans="1:6">
      <c r="A304" s="155" t="s">
        <v>5718</v>
      </c>
      <c r="B304" s="138" t="s">
        <v>5719</v>
      </c>
      <c r="C304" s="136">
        <v>77000</v>
      </c>
      <c r="D304" s="136">
        <v>35000</v>
      </c>
      <c r="E304" s="136">
        <f t="shared" si="5"/>
        <v>-42000</v>
      </c>
      <c r="F304" s="138"/>
    </row>
    <row r="305" spans="1:6">
      <c r="A305" s="155" t="s">
        <v>5720</v>
      </c>
      <c r="B305" s="138" t="s">
        <v>5721</v>
      </c>
      <c r="C305" s="136">
        <v>10500</v>
      </c>
      <c r="D305" s="136">
        <v>4500</v>
      </c>
      <c r="E305" s="136">
        <f t="shared" si="5"/>
        <v>-6000</v>
      </c>
      <c r="F305" s="138"/>
    </row>
    <row r="306" spans="1:6">
      <c r="A306" s="155" t="s">
        <v>5722</v>
      </c>
      <c r="B306" s="138" t="s">
        <v>5723</v>
      </c>
      <c r="C306" s="136">
        <v>19502</v>
      </c>
      <c r="D306" s="136">
        <v>19501</v>
      </c>
      <c r="E306" s="136">
        <f t="shared" si="5"/>
        <v>-1</v>
      </c>
      <c r="F306" s="138"/>
    </row>
    <row r="307" spans="1:6">
      <c r="A307" s="155" t="s">
        <v>5724</v>
      </c>
      <c r="B307" s="138" t="s">
        <v>5725</v>
      </c>
      <c r="C307" s="136">
        <v>1200</v>
      </c>
      <c r="D307" s="136">
        <v>1200</v>
      </c>
      <c r="E307" s="136">
        <f t="shared" si="5"/>
        <v>0</v>
      </c>
      <c r="F307" s="138"/>
    </row>
    <row r="308" spans="1:6">
      <c r="A308" s="155" t="s">
        <v>5726</v>
      </c>
      <c r="B308" s="138" t="s">
        <v>5727</v>
      </c>
      <c r="C308" s="136">
        <v>24000</v>
      </c>
      <c r="D308" s="136">
        <v>24000</v>
      </c>
      <c r="E308" s="136">
        <f t="shared" si="5"/>
        <v>0</v>
      </c>
      <c r="F308" s="138"/>
    </row>
    <row r="309" spans="1:6">
      <c r="A309" s="155" t="s">
        <v>5728</v>
      </c>
      <c r="B309" s="138" t="s">
        <v>5729</v>
      </c>
      <c r="C309" s="136">
        <v>6000</v>
      </c>
      <c r="D309" s="136">
        <v>6000</v>
      </c>
      <c r="E309" s="136">
        <f t="shared" si="5"/>
        <v>0</v>
      </c>
      <c r="F309" s="138"/>
    </row>
    <row r="310" spans="1:6">
      <c r="A310" s="155" t="s">
        <v>5730</v>
      </c>
      <c r="B310" s="138" t="s">
        <v>5731</v>
      </c>
      <c r="C310" s="136">
        <v>12500</v>
      </c>
      <c r="D310" s="136">
        <v>5000</v>
      </c>
      <c r="E310" s="136">
        <f t="shared" si="5"/>
        <v>-7500</v>
      </c>
      <c r="F310" s="138"/>
    </row>
    <row r="311" spans="1:6">
      <c r="A311" s="155" t="s">
        <v>5732</v>
      </c>
      <c r="B311" s="138" t="s">
        <v>5733</v>
      </c>
      <c r="C311" s="136">
        <v>10000</v>
      </c>
      <c r="D311" s="136">
        <v>10000</v>
      </c>
      <c r="E311" s="136">
        <f t="shared" si="5"/>
        <v>0</v>
      </c>
      <c r="F311" s="138"/>
    </row>
    <row r="312" spans="1:6">
      <c r="A312" s="155" t="s">
        <v>5734</v>
      </c>
      <c r="B312" s="138" t="s">
        <v>5735</v>
      </c>
      <c r="C312" s="136">
        <v>8500</v>
      </c>
      <c r="D312" s="136">
        <v>5000</v>
      </c>
      <c r="E312" s="136">
        <f t="shared" si="5"/>
        <v>-3500</v>
      </c>
      <c r="F312" s="138"/>
    </row>
    <row r="313" spans="1:6">
      <c r="A313" s="155" t="s">
        <v>5736</v>
      </c>
      <c r="B313" s="138" t="s">
        <v>5737</v>
      </c>
      <c r="C313" s="136">
        <v>7000</v>
      </c>
      <c r="D313" s="136">
        <v>7000</v>
      </c>
      <c r="E313" s="136">
        <f t="shared" si="5"/>
        <v>0</v>
      </c>
      <c r="F313" s="138"/>
    </row>
    <row r="314" spans="1:6">
      <c r="A314" s="155" t="s">
        <v>5738</v>
      </c>
      <c r="B314" s="138" t="s">
        <v>5739</v>
      </c>
      <c r="C314" s="136">
        <v>7000</v>
      </c>
      <c r="D314" s="136">
        <v>35000</v>
      </c>
      <c r="E314" s="136">
        <f t="shared" si="5"/>
        <v>28000</v>
      </c>
      <c r="F314" s="138"/>
    </row>
    <row r="315" spans="1:6">
      <c r="A315" s="155" t="s">
        <v>5740</v>
      </c>
      <c r="B315" s="138" t="s">
        <v>5741</v>
      </c>
      <c r="C315" s="136">
        <v>6000</v>
      </c>
      <c r="D315" s="136">
        <v>3000</v>
      </c>
      <c r="E315" s="136">
        <f t="shared" si="5"/>
        <v>-3000</v>
      </c>
      <c r="F315" s="138"/>
    </row>
    <row r="316" spans="1:6">
      <c r="A316" s="155" t="s">
        <v>5742</v>
      </c>
      <c r="B316" s="138" t="s">
        <v>5697</v>
      </c>
      <c r="C316" s="136">
        <v>10000</v>
      </c>
      <c r="D316" s="136">
        <v>10000</v>
      </c>
      <c r="E316" s="136">
        <f t="shared" si="5"/>
        <v>0</v>
      </c>
      <c r="F316" s="138"/>
    </row>
    <row r="317" spans="1:6">
      <c r="A317" s="155" t="s">
        <v>5743</v>
      </c>
      <c r="B317" s="138" t="s">
        <v>5744</v>
      </c>
      <c r="C317" s="136">
        <v>108000</v>
      </c>
      <c r="D317" s="136">
        <v>108000</v>
      </c>
      <c r="E317" s="136">
        <f t="shared" si="5"/>
        <v>0</v>
      </c>
      <c r="F317" s="138"/>
    </row>
    <row r="318" spans="1:6">
      <c r="A318" s="155" t="s">
        <v>5745</v>
      </c>
      <c r="B318" s="138" t="s">
        <v>5746</v>
      </c>
      <c r="C318" s="136">
        <v>4200</v>
      </c>
      <c r="D318" s="136">
        <v>4200</v>
      </c>
      <c r="E318" s="136">
        <f t="shared" si="5"/>
        <v>0</v>
      </c>
      <c r="F318" s="138"/>
    </row>
    <row r="319" spans="1:6">
      <c r="A319" s="155" t="s">
        <v>5747</v>
      </c>
      <c r="B319" s="138" t="s">
        <v>5748</v>
      </c>
      <c r="C319" s="136">
        <v>4000</v>
      </c>
      <c r="D319" s="136">
        <v>2000</v>
      </c>
      <c r="E319" s="136">
        <f t="shared" si="5"/>
        <v>-2000</v>
      </c>
      <c r="F319" s="138"/>
    </row>
    <row r="320" spans="1:6">
      <c r="A320" s="155" t="s">
        <v>5749</v>
      </c>
      <c r="B320" s="138" t="s">
        <v>5750</v>
      </c>
      <c r="C320" s="136">
        <v>3600</v>
      </c>
      <c r="D320" s="136">
        <v>18000</v>
      </c>
      <c r="E320" s="136">
        <f t="shared" si="5"/>
        <v>14400</v>
      </c>
      <c r="F320" s="138"/>
    </row>
    <row r="321" spans="1:6">
      <c r="A321" s="155" t="s">
        <v>5751</v>
      </c>
      <c r="B321" s="138" t="s">
        <v>5752</v>
      </c>
      <c r="C321" s="136">
        <v>1800</v>
      </c>
      <c r="D321" s="136">
        <v>1800</v>
      </c>
      <c r="E321" s="136">
        <f t="shared" si="5"/>
        <v>0</v>
      </c>
      <c r="F321" s="138"/>
    </row>
    <row r="322" spans="1:6">
      <c r="A322" s="155" t="s">
        <v>5753</v>
      </c>
      <c r="B322" s="138" t="s">
        <v>5754</v>
      </c>
      <c r="C322" s="136">
        <v>3503</v>
      </c>
      <c r="D322" s="136">
        <v>3503</v>
      </c>
      <c r="E322" s="136">
        <f t="shared" si="5"/>
        <v>0</v>
      </c>
      <c r="F322" s="138"/>
    </row>
    <row r="323" spans="1:6">
      <c r="A323" s="155" t="s">
        <v>5755</v>
      </c>
      <c r="B323" s="138" t="s">
        <v>5756</v>
      </c>
      <c r="C323" s="136">
        <v>3000</v>
      </c>
      <c r="D323" s="136">
        <v>0</v>
      </c>
      <c r="E323" s="136">
        <f t="shared" si="5"/>
        <v>-3000</v>
      </c>
      <c r="F323" s="138"/>
    </row>
    <row r="324" spans="1:6">
      <c r="A324" s="155" t="s">
        <v>5757</v>
      </c>
      <c r="B324" s="138" t="s">
        <v>5758</v>
      </c>
      <c r="C324" s="136">
        <v>12001</v>
      </c>
      <c r="D324" s="136">
        <v>12001</v>
      </c>
      <c r="E324" s="136">
        <f t="shared" si="5"/>
        <v>0</v>
      </c>
      <c r="F324" s="138"/>
    </row>
    <row r="325" spans="1:6">
      <c r="A325" s="155" t="s">
        <v>5759</v>
      </c>
      <c r="B325" s="138" t="s">
        <v>5760</v>
      </c>
      <c r="C325" s="136">
        <v>1700</v>
      </c>
      <c r="D325" s="136">
        <v>1700</v>
      </c>
      <c r="E325" s="136">
        <f t="shared" si="5"/>
        <v>0</v>
      </c>
      <c r="F325" s="138"/>
    </row>
    <row r="326" spans="1:6">
      <c r="A326" s="155" t="s">
        <v>5761</v>
      </c>
      <c r="B326" s="138" t="s">
        <v>5762</v>
      </c>
      <c r="C326" s="136">
        <v>501</v>
      </c>
      <c r="D326" s="136">
        <v>501</v>
      </c>
      <c r="E326" s="136">
        <f t="shared" si="5"/>
        <v>0</v>
      </c>
      <c r="F326" s="138"/>
    </row>
    <row r="327" spans="1:6">
      <c r="A327" s="155" t="s">
        <v>5763</v>
      </c>
      <c r="B327" s="138" t="s">
        <v>5764</v>
      </c>
      <c r="C327" s="136">
        <v>301</v>
      </c>
      <c r="D327" s="136">
        <v>300</v>
      </c>
      <c r="E327" s="136">
        <f t="shared" si="5"/>
        <v>-1</v>
      </c>
      <c r="F327" s="138"/>
    </row>
    <row r="328" spans="1:6">
      <c r="A328" s="155" t="s">
        <v>5765</v>
      </c>
      <c r="B328" s="138" t="s">
        <v>5766</v>
      </c>
      <c r="C328" s="136">
        <v>38</v>
      </c>
      <c r="D328" s="136">
        <v>38</v>
      </c>
      <c r="E328" s="136">
        <f t="shared" si="5"/>
        <v>0</v>
      </c>
      <c r="F328" s="138"/>
    </row>
    <row r="329" spans="1:6">
      <c r="A329" s="155" t="s">
        <v>5767</v>
      </c>
      <c r="B329" s="138" t="s">
        <v>5768</v>
      </c>
      <c r="C329" s="136">
        <v>20</v>
      </c>
      <c r="D329" s="136">
        <v>20</v>
      </c>
      <c r="E329" s="136">
        <f t="shared" si="5"/>
        <v>0</v>
      </c>
      <c r="F329" s="138"/>
    </row>
    <row r="330" spans="1:6">
      <c r="A330" s="155" t="s">
        <v>5769</v>
      </c>
      <c r="B330" s="138" t="s">
        <v>5715</v>
      </c>
      <c r="C330" s="136">
        <v>10</v>
      </c>
      <c r="D330" s="136">
        <v>9</v>
      </c>
      <c r="E330" s="136">
        <f t="shared" si="5"/>
        <v>-1</v>
      </c>
      <c r="F330" s="138"/>
    </row>
    <row r="331" spans="1:6">
      <c r="A331" s="155" t="s">
        <v>5770</v>
      </c>
      <c r="B331" s="138" t="s">
        <v>5599</v>
      </c>
      <c r="C331" s="136">
        <v>7</v>
      </c>
      <c r="D331" s="136">
        <v>6</v>
      </c>
      <c r="E331" s="136">
        <f t="shared" si="5"/>
        <v>-1</v>
      </c>
      <c r="F331" s="138"/>
    </row>
    <row r="332" spans="1:6">
      <c r="A332" s="155" t="s">
        <v>5771</v>
      </c>
      <c r="B332" s="138" t="s">
        <v>5723</v>
      </c>
      <c r="C332" s="136">
        <v>9</v>
      </c>
      <c r="D332" s="136">
        <v>9</v>
      </c>
      <c r="E332" s="136">
        <f t="shared" si="5"/>
        <v>0</v>
      </c>
      <c r="F332" s="138"/>
    </row>
    <row r="333" spans="1:6">
      <c r="A333" s="155" t="s">
        <v>5772</v>
      </c>
      <c r="B333" s="138" t="s">
        <v>5773</v>
      </c>
      <c r="C333" s="136">
        <v>5</v>
      </c>
      <c r="D333" s="136">
        <v>3</v>
      </c>
      <c r="E333" s="136">
        <f t="shared" si="5"/>
        <v>-2</v>
      </c>
      <c r="F333" s="138"/>
    </row>
    <row r="334" spans="1:6">
      <c r="A334" s="155" t="s">
        <v>5774</v>
      </c>
      <c r="B334" s="138" t="s">
        <v>5775</v>
      </c>
      <c r="C334" s="136">
        <v>1005</v>
      </c>
      <c r="D334" s="136">
        <v>1005</v>
      </c>
      <c r="E334" s="136">
        <f t="shared" si="5"/>
        <v>0</v>
      </c>
      <c r="F334" s="138"/>
    </row>
    <row r="335" spans="1:6">
      <c r="A335" s="155" t="s">
        <v>5776</v>
      </c>
      <c r="B335" s="138" t="s">
        <v>5777</v>
      </c>
      <c r="C335" s="136">
        <v>9</v>
      </c>
      <c r="D335" s="136">
        <v>8</v>
      </c>
      <c r="E335" s="136">
        <f t="shared" si="5"/>
        <v>-1</v>
      </c>
      <c r="F335" s="138"/>
    </row>
    <row r="336" spans="1:6">
      <c r="A336" s="155" t="s">
        <v>5778</v>
      </c>
      <c r="B336" s="138" t="s">
        <v>5779</v>
      </c>
      <c r="C336" s="136">
        <v>2</v>
      </c>
      <c r="D336" s="136">
        <v>2</v>
      </c>
      <c r="E336" s="136">
        <f t="shared" si="5"/>
        <v>0</v>
      </c>
      <c r="F336" s="138"/>
    </row>
    <row r="337" spans="1:6">
      <c r="A337" s="155" t="s">
        <v>5780</v>
      </c>
      <c r="B337" s="138" t="s">
        <v>5781</v>
      </c>
      <c r="C337" s="136">
        <v>3</v>
      </c>
      <c r="D337" s="136">
        <v>2</v>
      </c>
      <c r="E337" s="136">
        <f t="shared" si="5"/>
        <v>-1</v>
      </c>
      <c r="F337" s="138"/>
    </row>
    <row r="338" spans="1:6">
      <c r="A338" s="155" t="s">
        <v>5782</v>
      </c>
      <c r="B338" s="138" t="s">
        <v>5783</v>
      </c>
      <c r="C338" s="136">
        <v>3</v>
      </c>
      <c r="D338" s="136">
        <v>3</v>
      </c>
      <c r="E338" s="136">
        <f t="shared" si="5"/>
        <v>0</v>
      </c>
      <c r="F338" s="138"/>
    </row>
    <row r="339" spans="1:6">
      <c r="A339" s="155" t="s">
        <v>5784</v>
      </c>
      <c r="B339" s="138" t="s">
        <v>5785</v>
      </c>
      <c r="C339" s="136">
        <v>4</v>
      </c>
      <c r="D339" s="136">
        <v>4</v>
      </c>
      <c r="E339" s="136">
        <f t="shared" si="5"/>
        <v>0</v>
      </c>
      <c r="F339" s="138"/>
    </row>
    <row r="340" spans="1:6">
      <c r="A340" s="155" t="s">
        <v>5786</v>
      </c>
      <c r="B340" s="138" t="s">
        <v>5787</v>
      </c>
      <c r="C340" s="136">
        <v>5</v>
      </c>
      <c r="D340" s="136">
        <v>5</v>
      </c>
      <c r="E340" s="136">
        <f t="shared" si="5"/>
        <v>0</v>
      </c>
      <c r="F340" s="138"/>
    </row>
    <row r="341" spans="1:6">
      <c r="A341" s="155" t="s">
        <v>5788</v>
      </c>
      <c r="B341" s="138" t="s">
        <v>5789</v>
      </c>
      <c r="C341" s="136">
        <v>2</v>
      </c>
      <c r="D341" s="136">
        <v>2</v>
      </c>
      <c r="E341" s="136">
        <f t="shared" si="5"/>
        <v>0</v>
      </c>
      <c r="F341" s="138"/>
    </row>
    <row r="342" spans="1:6">
      <c r="A342" s="155" t="s">
        <v>5790</v>
      </c>
      <c r="B342" s="138" t="s">
        <v>5791</v>
      </c>
      <c r="C342" s="136">
        <v>1</v>
      </c>
      <c r="D342" s="136">
        <v>1</v>
      </c>
      <c r="E342" s="136">
        <f t="shared" si="5"/>
        <v>0</v>
      </c>
      <c r="F342" s="138"/>
    </row>
    <row r="343" spans="1:6">
      <c r="A343" s="155" t="s">
        <v>5792</v>
      </c>
      <c r="B343" s="138" t="s">
        <v>5793</v>
      </c>
      <c r="C343" s="136">
        <v>2</v>
      </c>
      <c r="D343" s="136">
        <v>2</v>
      </c>
      <c r="E343" s="136">
        <f t="shared" si="5"/>
        <v>0</v>
      </c>
      <c r="F343" s="138"/>
    </row>
    <row r="344" spans="1:6">
      <c r="A344" s="155" t="s">
        <v>5794</v>
      </c>
      <c r="B344" s="138" t="s">
        <v>5795</v>
      </c>
      <c r="C344" s="136">
        <v>2</v>
      </c>
      <c r="D344" s="136">
        <v>2</v>
      </c>
      <c r="E344" s="136">
        <f t="shared" si="5"/>
        <v>0</v>
      </c>
      <c r="F344" s="138"/>
    </row>
    <row r="345" spans="1:6">
      <c r="A345" s="155" t="s">
        <v>5796</v>
      </c>
      <c r="B345" s="138" t="s">
        <v>5797</v>
      </c>
      <c r="C345" s="136">
        <v>2</v>
      </c>
      <c r="D345" s="136">
        <v>2</v>
      </c>
      <c r="E345" s="136">
        <f t="shared" si="5"/>
        <v>0</v>
      </c>
      <c r="F345" s="138"/>
    </row>
    <row r="346" spans="1:6">
      <c r="A346" s="155" t="s">
        <v>5798</v>
      </c>
      <c r="B346" s="138" t="s">
        <v>5799</v>
      </c>
      <c r="C346" s="136">
        <v>1</v>
      </c>
      <c r="D346" s="136">
        <v>1</v>
      </c>
      <c r="E346" s="136">
        <f t="shared" ref="E346:E411" si="6">D346-C346</f>
        <v>0</v>
      </c>
      <c r="F346" s="138"/>
    </row>
    <row r="347" spans="1:6">
      <c r="A347" s="155" t="s">
        <v>5800</v>
      </c>
      <c r="B347" s="138" t="s">
        <v>5754</v>
      </c>
      <c r="C347" s="136">
        <v>4</v>
      </c>
      <c r="D347" s="136">
        <v>5</v>
      </c>
      <c r="E347" s="136">
        <f t="shared" si="6"/>
        <v>1</v>
      </c>
      <c r="F347" s="138"/>
    </row>
    <row r="348" spans="1:6">
      <c r="A348" s="155" t="s">
        <v>5801</v>
      </c>
      <c r="B348" s="138" t="s">
        <v>5802</v>
      </c>
      <c r="C348" s="136">
        <v>1</v>
      </c>
      <c r="D348" s="136">
        <v>1</v>
      </c>
      <c r="E348" s="136">
        <f t="shared" si="6"/>
        <v>0</v>
      </c>
      <c r="F348" s="138"/>
    </row>
    <row r="349" spans="1:6">
      <c r="A349" s="155" t="s">
        <v>5803</v>
      </c>
      <c r="B349" s="138" t="s">
        <v>5804</v>
      </c>
      <c r="C349" s="136">
        <v>1</v>
      </c>
      <c r="D349" s="136">
        <v>1</v>
      </c>
      <c r="E349" s="136">
        <f t="shared" si="6"/>
        <v>0</v>
      </c>
      <c r="F349" s="138"/>
    </row>
    <row r="350" spans="1:6">
      <c r="A350" s="155" t="s">
        <v>5805</v>
      </c>
      <c r="B350" s="138" t="s">
        <v>5806</v>
      </c>
      <c r="C350" s="136">
        <v>2</v>
      </c>
      <c r="D350" s="136">
        <v>1</v>
      </c>
      <c r="E350" s="136">
        <f t="shared" si="6"/>
        <v>-1</v>
      </c>
      <c r="F350" s="138"/>
    </row>
    <row r="351" spans="1:6">
      <c r="A351" s="155" t="s">
        <v>5807</v>
      </c>
      <c r="B351" s="138" t="s">
        <v>5808</v>
      </c>
      <c r="C351" s="136">
        <v>2</v>
      </c>
      <c r="D351" s="136">
        <v>2</v>
      </c>
      <c r="E351" s="136">
        <f t="shared" si="6"/>
        <v>0</v>
      </c>
      <c r="F351" s="138"/>
    </row>
    <row r="352" spans="1:6">
      <c r="A352" s="155" t="s">
        <v>5809</v>
      </c>
      <c r="B352" s="138" t="s">
        <v>5741</v>
      </c>
      <c r="C352" s="136">
        <v>2</v>
      </c>
      <c r="D352" s="136">
        <v>2</v>
      </c>
      <c r="E352" s="136">
        <f t="shared" si="6"/>
        <v>0</v>
      </c>
      <c r="F352" s="138"/>
    </row>
    <row r="353" spans="1:6">
      <c r="A353" s="155" t="s">
        <v>5810</v>
      </c>
      <c r="B353" s="138" t="s">
        <v>5717</v>
      </c>
      <c r="C353" s="136">
        <v>1</v>
      </c>
      <c r="D353" s="136">
        <v>1</v>
      </c>
      <c r="E353" s="136">
        <f t="shared" si="6"/>
        <v>0</v>
      </c>
      <c r="F353" s="138"/>
    </row>
    <row r="354" spans="1:6">
      <c r="A354" s="155" t="s">
        <v>5811</v>
      </c>
      <c r="B354" s="138" t="s">
        <v>5812</v>
      </c>
      <c r="C354" s="136">
        <v>2</v>
      </c>
      <c r="D354" s="136">
        <v>2</v>
      </c>
      <c r="E354" s="136">
        <f t="shared" si="6"/>
        <v>0</v>
      </c>
      <c r="F354" s="138"/>
    </row>
    <row r="355" spans="1:6">
      <c r="A355" s="155" t="s">
        <v>5813</v>
      </c>
      <c r="B355" s="138" t="s">
        <v>5814</v>
      </c>
      <c r="C355" s="136">
        <v>100003</v>
      </c>
      <c r="D355" s="136">
        <v>150002</v>
      </c>
      <c r="E355" s="136">
        <f t="shared" si="6"/>
        <v>49999</v>
      </c>
      <c r="F355" s="138"/>
    </row>
    <row r="356" spans="1:6">
      <c r="A356" s="155" t="s">
        <v>5815</v>
      </c>
      <c r="B356" s="138" t="s">
        <v>5814</v>
      </c>
      <c r="C356" s="136">
        <v>-1</v>
      </c>
      <c r="D356" s="136">
        <v>0</v>
      </c>
      <c r="E356" s="136">
        <f t="shared" si="6"/>
        <v>1</v>
      </c>
      <c r="F356" s="138"/>
    </row>
    <row r="357" spans="1:6">
      <c r="A357" s="155" t="s">
        <v>5816</v>
      </c>
      <c r="B357" s="138" t="s">
        <v>5817</v>
      </c>
      <c r="C357" s="136">
        <v>5000</v>
      </c>
      <c r="D357" s="136">
        <v>5000</v>
      </c>
      <c r="E357" s="136">
        <f t="shared" si="6"/>
        <v>0</v>
      </c>
      <c r="F357" s="138"/>
    </row>
    <row r="358" spans="1:6">
      <c r="A358" s="155" t="s">
        <v>5818</v>
      </c>
      <c r="B358" s="138" t="s">
        <v>5819</v>
      </c>
      <c r="C358" s="136">
        <v>3</v>
      </c>
      <c r="D358" s="136">
        <v>3</v>
      </c>
      <c r="E358" s="136">
        <f t="shared" si="6"/>
        <v>0</v>
      </c>
      <c r="F358" s="138"/>
    </row>
    <row r="359" spans="1:6">
      <c r="A359" s="155" t="s">
        <v>5820</v>
      </c>
      <c r="B359" s="138" t="s">
        <v>5758</v>
      </c>
      <c r="C359" s="136">
        <v>5</v>
      </c>
      <c r="D359" s="136">
        <v>5</v>
      </c>
      <c r="E359" s="136">
        <f t="shared" si="6"/>
        <v>0</v>
      </c>
      <c r="F359" s="138"/>
    </row>
    <row r="360" spans="1:6">
      <c r="A360" s="155" t="s">
        <v>5821</v>
      </c>
      <c r="B360" s="138" t="s">
        <v>5737</v>
      </c>
      <c r="C360" s="136">
        <v>4</v>
      </c>
      <c r="D360" s="136">
        <v>6</v>
      </c>
      <c r="E360" s="136">
        <f t="shared" si="6"/>
        <v>2</v>
      </c>
      <c r="F360" s="138"/>
    </row>
    <row r="361" spans="1:6">
      <c r="A361" s="155" t="s">
        <v>5822</v>
      </c>
      <c r="B361" s="138" t="s">
        <v>5823</v>
      </c>
      <c r="C361" s="136">
        <v>0</v>
      </c>
      <c r="D361" s="136">
        <v>2</v>
      </c>
      <c r="E361" s="136"/>
      <c r="F361" s="138"/>
    </row>
    <row r="362" spans="1:6">
      <c r="A362" s="155" t="s">
        <v>5824</v>
      </c>
      <c r="B362" s="138" t="s">
        <v>5825</v>
      </c>
      <c r="C362" s="136">
        <v>1</v>
      </c>
      <c r="D362" s="136">
        <v>1</v>
      </c>
      <c r="E362" s="136">
        <f t="shared" si="6"/>
        <v>0</v>
      </c>
      <c r="F362" s="138"/>
    </row>
    <row r="363" spans="1:6">
      <c r="A363" s="155" t="s">
        <v>5826</v>
      </c>
      <c r="B363" s="138" t="s">
        <v>5827</v>
      </c>
      <c r="C363" s="136">
        <v>1</v>
      </c>
      <c r="D363" s="136">
        <v>1</v>
      </c>
      <c r="E363" s="136">
        <f t="shared" si="6"/>
        <v>0</v>
      </c>
      <c r="F363" s="138"/>
    </row>
    <row r="364" spans="1:6">
      <c r="A364" s="155" t="s">
        <v>5828</v>
      </c>
      <c r="B364" s="138" t="s">
        <v>5666</v>
      </c>
      <c r="C364" s="136">
        <v>1</v>
      </c>
      <c r="D364" s="136">
        <v>1</v>
      </c>
      <c r="E364" s="136">
        <f t="shared" si="6"/>
        <v>0</v>
      </c>
      <c r="F364" s="138"/>
    </row>
    <row r="365" spans="1:6">
      <c r="A365" s="155" t="s">
        <v>5829</v>
      </c>
      <c r="B365" s="138" t="s">
        <v>5830</v>
      </c>
      <c r="C365" s="136">
        <v>1</v>
      </c>
      <c r="D365" s="136">
        <v>1</v>
      </c>
      <c r="E365" s="136">
        <f t="shared" si="6"/>
        <v>0</v>
      </c>
      <c r="F365" s="138"/>
    </row>
    <row r="366" spans="1:6">
      <c r="A366" s="155" t="s">
        <v>5831</v>
      </c>
      <c r="B366" s="138" t="s">
        <v>5832</v>
      </c>
      <c r="C366" s="136">
        <v>0</v>
      </c>
      <c r="D366" s="136">
        <v>1</v>
      </c>
      <c r="E366" s="136"/>
      <c r="F366" s="138"/>
    </row>
    <row r="367" spans="1:6">
      <c r="A367" s="155" t="s">
        <v>5833</v>
      </c>
      <c r="B367" s="138" t="s">
        <v>5834</v>
      </c>
      <c r="C367" s="136">
        <v>1</v>
      </c>
      <c r="D367" s="136">
        <v>1</v>
      </c>
      <c r="E367" s="136">
        <f t="shared" si="6"/>
        <v>0</v>
      </c>
      <c r="F367" s="138"/>
    </row>
    <row r="368" spans="1:6">
      <c r="A368" s="155" t="s">
        <v>5835</v>
      </c>
      <c r="B368" s="138" t="s">
        <v>5836</v>
      </c>
      <c r="C368" s="136">
        <v>2</v>
      </c>
      <c r="D368" s="136">
        <v>2</v>
      </c>
      <c r="E368" s="136">
        <f t="shared" si="6"/>
        <v>0</v>
      </c>
      <c r="F368" s="138"/>
    </row>
    <row r="369" spans="1:6">
      <c r="A369" s="155" t="s">
        <v>5837</v>
      </c>
      <c r="B369" s="138" t="s">
        <v>5744</v>
      </c>
      <c r="C369" s="136">
        <v>1</v>
      </c>
      <c r="D369" s="136">
        <v>1</v>
      </c>
      <c r="E369" s="136">
        <f t="shared" si="6"/>
        <v>0</v>
      </c>
      <c r="F369" s="138"/>
    </row>
    <row r="370" spans="1:6">
      <c r="A370" s="155" t="s">
        <v>5838</v>
      </c>
      <c r="B370" s="138" t="s">
        <v>5839</v>
      </c>
      <c r="C370" s="136">
        <v>8003</v>
      </c>
      <c r="D370" s="136">
        <v>1</v>
      </c>
      <c r="E370" s="136">
        <f t="shared" si="6"/>
        <v>-8002</v>
      </c>
      <c r="F370" s="138"/>
    </row>
    <row r="371" spans="1:6">
      <c r="A371" s="155" t="s">
        <v>5840</v>
      </c>
      <c r="B371" s="138" t="s">
        <v>5841</v>
      </c>
      <c r="C371" s="136">
        <v>18001</v>
      </c>
      <c r="D371" s="136">
        <v>18001</v>
      </c>
      <c r="E371" s="136">
        <f t="shared" si="6"/>
        <v>0</v>
      </c>
      <c r="F371" s="138"/>
    </row>
    <row r="372" spans="1:6">
      <c r="A372" s="155" t="s">
        <v>5842</v>
      </c>
      <c r="B372" s="138" t="s">
        <v>5737</v>
      </c>
      <c r="C372" s="136">
        <v>2</v>
      </c>
      <c r="D372" s="136">
        <v>2</v>
      </c>
      <c r="E372" s="136">
        <f t="shared" si="6"/>
        <v>0</v>
      </c>
      <c r="F372" s="138"/>
    </row>
    <row r="373" spans="1:6">
      <c r="A373" s="155" t="s">
        <v>5843</v>
      </c>
      <c r="B373" s="138" t="s">
        <v>5775</v>
      </c>
      <c r="C373" s="136">
        <v>1000</v>
      </c>
      <c r="D373" s="136">
        <v>1000</v>
      </c>
      <c r="E373" s="136">
        <f t="shared" si="6"/>
        <v>0</v>
      </c>
      <c r="F373" s="138"/>
    </row>
    <row r="374" spans="1:6">
      <c r="A374" s="155" t="s">
        <v>5844</v>
      </c>
      <c r="B374" s="138" t="s">
        <v>5845</v>
      </c>
      <c r="C374" s="136">
        <v>30000</v>
      </c>
      <c r="D374" s="136">
        <v>30000</v>
      </c>
      <c r="E374" s="136">
        <f t="shared" si="6"/>
        <v>0</v>
      </c>
      <c r="F374" s="138"/>
    </row>
    <row r="375" spans="1:6">
      <c r="A375" s="155" t="s">
        <v>5846</v>
      </c>
      <c r="B375" s="138" t="s">
        <v>5847</v>
      </c>
      <c r="C375" s="136">
        <v>23000</v>
      </c>
      <c r="D375" s="136">
        <v>23000</v>
      </c>
      <c r="E375" s="136">
        <f t="shared" si="6"/>
        <v>0</v>
      </c>
      <c r="F375" s="138"/>
    </row>
    <row r="376" spans="1:6">
      <c r="A376" s="155" t="s">
        <v>5848</v>
      </c>
      <c r="B376" s="138" t="s">
        <v>5836</v>
      </c>
      <c r="C376" s="136">
        <v>1200</v>
      </c>
      <c r="D376" s="136">
        <v>0</v>
      </c>
      <c r="E376" s="136">
        <f t="shared" si="6"/>
        <v>-1200</v>
      </c>
      <c r="F376" s="138"/>
    </row>
    <row r="377" spans="1:6">
      <c r="A377" s="155" t="s">
        <v>5849</v>
      </c>
      <c r="B377" s="138" t="s">
        <v>5836</v>
      </c>
      <c r="C377" s="136">
        <v>800</v>
      </c>
      <c r="D377" s="136">
        <v>0</v>
      </c>
      <c r="E377" s="136">
        <f t="shared" si="6"/>
        <v>-800</v>
      </c>
      <c r="F377" s="138"/>
    </row>
    <row r="378" spans="1:6">
      <c r="A378" s="155" t="s">
        <v>5850</v>
      </c>
      <c r="B378" s="138" t="s">
        <v>5851</v>
      </c>
      <c r="C378" s="136">
        <v>3600</v>
      </c>
      <c r="D378" s="136">
        <v>1200</v>
      </c>
      <c r="E378" s="136">
        <f t="shared" si="6"/>
        <v>-2400</v>
      </c>
      <c r="F378" s="138"/>
    </row>
    <row r="379" spans="1:6">
      <c r="A379" s="155" t="s">
        <v>5852</v>
      </c>
      <c r="B379" s="138" t="s">
        <v>5853</v>
      </c>
      <c r="C379" s="136">
        <v>320</v>
      </c>
      <c r="D379" s="136">
        <v>320</v>
      </c>
      <c r="E379" s="136">
        <f t="shared" si="6"/>
        <v>0</v>
      </c>
      <c r="F379" s="138"/>
    </row>
    <row r="380" spans="1:6">
      <c r="A380" s="155" t="s">
        <v>5854</v>
      </c>
      <c r="B380" s="138" t="s">
        <v>5855</v>
      </c>
      <c r="C380" s="136">
        <v>850</v>
      </c>
      <c r="D380" s="136">
        <v>0</v>
      </c>
      <c r="E380" s="136">
        <f t="shared" si="6"/>
        <v>-850</v>
      </c>
      <c r="F380" s="138"/>
    </row>
    <row r="381" spans="1:6">
      <c r="A381" s="155" t="s">
        <v>5856</v>
      </c>
      <c r="B381" s="138" t="s">
        <v>5857</v>
      </c>
      <c r="C381" s="136">
        <v>750</v>
      </c>
      <c r="D381" s="136">
        <v>500</v>
      </c>
      <c r="E381" s="136">
        <f t="shared" si="6"/>
        <v>-250</v>
      </c>
      <c r="F381" s="138"/>
    </row>
    <row r="382" spans="1:6">
      <c r="A382" s="155" t="s">
        <v>5858</v>
      </c>
      <c r="B382" s="138" t="s">
        <v>5859</v>
      </c>
      <c r="C382" s="136">
        <v>720</v>
      </c>
      <c r="D382" s="136">
        <v>0</v>
      </c>
      <c r="E382" s="136">
        <f t="shared" si="6"/>
        <v>-720</v>
      </c>
      <c r="F382" s="138"/>
    </row>
    <row r="383" spans="1:6">
      <c r="A383" s="155" t="s">
        <v>5860</v>
      </c>
      <c r="B383" s="138" t="s">
        <v>5861</v>
      </c>
      <c r="C383" s="136">
        <v>400</v>
      </c>
      <c r="D383" s="136">
        <v>200</v>
      </c>
      <c r="E383" s="136">
        <f t="shared" si="6"/>
        <v>-200</v>
      </c>
      <c r="F383" s="138"/>
    </row>
    <row r="384" spans="1:6">
      <c r="A384" s="155" t="s">
        <v>5862</v>
      </c>
      <c r="B384" s="138" t="s">
        <v>5863</v>
      </c>
      <c r="C384" s="136">
        <v>1000</v>
      </c>
      <c r="D384" s="136">
        <v>400</v>
      </c>
      <c r="E384" s="136">
        <f t="shared" si="6"/>
        <v>-600</v>
      </c>
      <c r="F384" s="138"/>
    </row>
    <row r="385" spans="1:6">
      <c r="A385" s="155" t="s">
        <v>5864</v>
      </c>
      <c r="B385" s="138" t="s">
        <v>5865</v>
      </c>
      <c r="C385" s="136">
        <v>1000</v>
      </c>
      <c r="D385" s="136">
        <v>0</v>
      </c>
      <c r="E385" s="136">
        <f t="shared" si="6"/>
        <v>-1000</v>
      </c>
      <c r="F385" s="138"/>
    </row>
    <row r="386" spans="1:6">
      <c r="A386" s="155" t="s">
        <v>5866</v>
      </c>
      <c r="B386" s="138" t="s">
        <v>5867</v>
      </c>
      <c r="C386" s="136">
        <v>1500</v>
      </c>
      <c r="D386" s="136">
        <v>0</v>
      </c>
      <c r="E386" s="136">
        <f t="shared" si="6"/>
        <v>-1500</v>
      </c>
      <c r="F386" s="138"/>
    </row>
    <row r="387" spans="1:6">
      <c r="A387" s="155" t="s">
        <v>5868</v>
      </c>
      <c r="B387" s="138" t="s">
        <v>5869</v>
      </c>
      <c r="C387" s="136">
        <v>2000</v>
      </c>
      <c r="D387" s="136">
        <v>0</v>
      </c>
      <c r="E387" s="136">
        <f t="shared" si="6"/>
        <v>-2000</v>
      </c>
      <c r="F387" s="138"/>
    </row>
    <row r="388" spans="1:6">
      <c r="A388" s="155" t="s">
        <v>5870</v>
      </c>
      <c r="B388" s="138" t="s">
        <v>5871</v>
      </c>
      <c r="C388" s="136">
        <v>1750</v>
      </c>
      <c r="D388" s="136">
        <v>1750</v>
      </c>
      <c r="E388" s="136">
        <f t="shared" si="6"/>
        <v>0</v>
      </c>
      <c r="F388" s="138"/>
    </row>
    <row r="389" spans="1:6">
      <c r="A389" s="155" t="s">
        <v>5872</v>
      </c>
      <c r="B389" s="138" t="s">
        <v>5873</v>
      </c>
      <c r="C389" s="136">
        <v>31750</v>
      </c>
      <c r="D389" s="136">
        <v>31750</v>
      </c>
      <c r="E389" s="136">
        <f t="shared" si="6"/>
        <v>0</v>
      </c>
      <c r="F389" s="138"/>
    </row>
    <row r="390" spans="1:6">
      <c r="A390" s="155" t="s">
        <v>5874</v>
      </c>
      <c r="B390" s="138" t="s">
        <v>5875</v>
      </c>
      <c r="C390" s="136">
        <v>8250</v>
      </c>
      <c r="D390" s="136">
        <v>0</v>
      </c>
      <c r="E390" s="136">
        <f t="shared" si="6"/>
        <v>-8250</v>
      </c>
      <c r="F390" s="138"/>
    </row>
    <row r="391" spans="1:6">
      <c r="A391" s="155" t="s">
        <v>5876</v>
      </c>
      <c r="B391" s="138" t="s">
        <v>5877</v>
      </c>
      <c r="C391" s="136">
        <v>15000</v>
      </c>
      <c r="D391" s="136">
        <v>15000</v>
      </c>
      <c r="E391" s="136">
        <f t="shared" si="6"/>
        <v>0</v>
      </c>
      <c r="F391" s="138"/>
    </row>
    <row r="392" spans="1:6">
      <c r="A392" s="155" t="s">
        <v>5878</v>
      </c>
      <c r="B392" s="138" t="s">
        <v>5879</v>
      </c>
      <c r="C392" s="136">
        <v>15000</v>
      </c>
      <c r="D392" s="136">
        <v>15000</v>
      </c>
      <c r="E392" s="136">
        <f t="shared" si="6"/>
        <v>0</v>
      </c>
      <c r="F392" s="138"/>
    </row>
    <row r="393" spans="1:6">
      <c r="A393" s="155" t="s">
        <v>5880</v>
      </c>
      <c r="B393" s="138" t="s">
        <v>5881</v>
      </c>
      <c r="C393" s="136">
        <v>6200</v>
      </c>
      <c r="D393" s="136">
        <v>6200</v>
      </c>
      <c r="E393" s="136">
        <f t="shared" si="6"/>
        <v>0</v>
      </c>
      <c r="F393" s="138"/>
    </row>
    <row r="394" spans="1:6">
      <c r="A394" s="155" t="s">
        <v>5882</v>
      </c>
      <c r="B394" s="138" t="s">
        <v>5883</v>
      </c>
      <c r="C394" s="136">
        <v>8000</v>
      </c>
      <c r="D394" s="136">
        <v>7000</v>
      </c>
      <c r="E394" s="136">
        <f t="shared" si="6"/>
        <v>-1000</v>
      </c>
      <c r="F394" s="138"/>
    </row>
    <row r="395" spans="1:6">
      <c r="A395" s="155" t="s">
        <v>5884</v>
      </c>
      <c r="B395" s="138" t="s">
        <v>5885</v>
      </c>
      <c r="C395" s="136">
        <v>26900</v>
      </c>
      <c r="D395" s="136">
        <v>26900</v>
      </c>
      <c r="E395" s="136">
        <f t="shared" si="6"/>
        <v>0</v>
      </c>
      <c r="F395" s="138"/>
    </row>
    <row r="396" spans="1:6">
      <c r="A396" s="155" t="s">
        <v>5886</v>
      </c>
      <c r="B396" s="138" t="s">
        <v>5887</v>
      </c>
      <c r="C396" s="136">
        <v>180000</v>
      </c>
      <c r="D396" s="136">
        <v>180000</v>
      </c>
      <c r="E396" s="136">
        <f t="shared" si="6"/>
        <v>0</v>
      </c>
      <c r="F396" s="138"/>
    </row>
    <row r="397" spans="1:6">
      <c r="A397" s="155" t="s">
        <v>5888</v>
      </c>
      <c r="B397" s="138" t="s">
        <v>5889</v>
      </c>
      <c r="C397" s="136">
        <v>7000</v>
      </c>
      <c r="D397" s="136">
        <v>6000</v>
      </c>
      <c r="E397" s="136">
        <f t="shared" si="6"/>
        <v>-1000</v>
      </c>
      <c r="F397" s="138"/>
    </row>
    <row r="398" spans="1:6">
      <c r="A398" s="155" t="s">
        <v>5890</v>
      </c>
      <c r="B398" s="138" t="s">
        <v>5891</v>
      </c>
      <c r="C398" s="136">
        <v>550</v>
      </c>
      <c r="D398" s="136">
        <v>550</v>
      </c>
      <c r="E398" s="136">
        <f t="shared" si="6"/>
        <v>0</v>
      </c>
      <c r="F398" s="138"/>
    </row>
    <row r="399" spans="1:6">
      <c r="A399" s="155" t="s">
        <v>5892</v>
      </c>
      <c r="B399" s="138" t="s">
        <v>5893</v>
      </c>
      <c r="C399" s="136">
        <v>13750</v>
      </c>
      <c r="D399" s="136">
        <v>13750</v>
      </c>
      <c r="E399" s="136">
        <f t="shared" si="6"/>
        <v>0</v>
      </c>
      <c r="F399" s="138"/>
    </row>
    <row r="400" spans="1:6">
      <c r="A400" s="155" t="s">
        <v>5894</v>
      </c>
      <c r="B400" s="138" t="s">
        <v>5895</v>
      </c>
      <c r="C400" s="136">
        <v>2000</v>
      </c>
      <c r="D400" s="136">
        <v>2000</v>
      </c>
      <c r="E400" s="136">
        <f t="shared" si="6"/>
        <v>0</v>
      </c>
      <c r="F400" s="138"/>
    </row>
    <row r="401" spans="1:6">
      <c r="A401" s="155" t="s">
        <v>5896</v>
      </c>
      <c r="B401" s="138" t="s">
        <v>5897</v>
      </c>
      <c r="C401" s="136">
        <v>2000</v>
      </c>
      <c r="D401" s="136">
        <v>2000</v>
      </c>
      <c r="E401" s="136">
        <f t="shared" si="6"/>
        <v>0</v>
      </c>
      <c r="F401" s="138"/>
    </row>
    <row r="402" spans="1:6">
      <c r="A402" s="155" t="s">
        <v>5898</v>
      </c>
      <c r="B402" s="138" t="s">
        <v>5899</v>
      </c>
      <c r="C402" s="136">
        <v>2000</v>
      </c>
      <c r="D402" s="136">
        <v>2000</v>
      </c>
      <c r="E402" s="136">
        <f t="shared" si="6"/>
        <v>0</v>
      </c>
      <c r="F402" s="138"/>
    </row>
    <row r="403" spans="1:6">
      <c r="A403" s="155" t="s">
        <v>5900</v>
      </c>
      <c r="B403" s="138" t="s">
        <v>5901</v>
      </c>
      <c r="C403" s="136">
        <v>5</v>
      </c>
      <c r="D403" s="136">
        <v>5</v>
      </c>
      <c r="E403" s="136">
        <f t="shared" si="6"/>
        <v>0</v>
      </c>
      <c r="F403" s="138"/>
    </row>
    <row r="404" spans="1:6">
      <c r="A404" s="155" t="s">
        <v>5902</v>
      </c>
      <c r="B404" s="138" t="s">
        <v>5903</v>
      </c>
      <c r="C404" s="136">
        <v>3</v>
      </c>
      <c r="D404" s="136">
        <v>0</v>
      </c>
      <c r="E404" s="136">
        <f t="shared" si="6"/>
        <v>-3</v>
      </c>
      <c r="F404" s="138"/>
    </row>
    <row r="405" spans="1:6">
      <c r="A405" s="155" t="s">
        <v>5904</v>
      </c>
      <c r="B405" s="138" t="s">
        <v>5905</v>
      </c>
      <c r="C405" s="136">
        <v>1</v>
      </c>
      <c r="D405" s="136">
        <v>0</v>
      </c>
      <c r="E405" s="136">
        <f t="shared" si="6"/>
        <v>-1</v>
      </c>
      <c r="F405" s="138"/>
    </row>
    <row r="406" spans="1:6">
      <c r="A406" s="155" t="s">
        <v>5906</v>
      </c>
      <c r="B406" s="138" t="s">
        <v>5907</v>
      </c>
      <c r="C406" s="136">
        <v>40000</v>
      </c>
      <c r="D406" s="136">
        <v>40000</v>
      </c>
      <c r="E406" s="136">
        <f t="shared" si="6"/>
        <v>0</v>
      </c>
      <c r="F406" s="138"/>
    </row>
    <row r="407" spans="1:6">
      <c r="A407" s="155" t="s">
        <v>5908</v>
      </c>
      <c r="B407" s="138" t="s">
        <v>5909</v>
      </c>
      <c r="C407" s="136">
        <v>11500</v>
      </c>
      <c r="D407" s="136">
        <v>11500</v>
      </c>
      <c r="E407" s="136">
        <f t="shared" si="6"/>
        <v>0</v>
      </c>
      <c r="F407" s="138"/>
    </row>
    <row r="408" spans="1:6">
      <c r="A408" s="155" t="s">
        <v>5910</v>
      </c>
      <c r="B408" s="138" t="s">
        <v>5911</v>
      </c>
      <c r="C408" s="136">
        <v>39720</v>
      </c>
      <c r="D408" s="136">
        <v>69180.06</v>
      </c>
      <c r="E408" s="136">
        <f t="shared" si="6"/>
        <v>29460.059999999998</v>
      </c>
      <c r="F408" s="138"/>
    </row>
    <row r="409" spans="1:6">
      <c r="A409" s="155" t="s">
        <v>5912</v>
      </c>
      <c r="B409" s="138" t="s">
        <v>5913</v>
      </c>
      <c r="C409" s="136">
        <v>30000</v>
      </c>
      <c r="D409" s="136">
        <v>29800</v>
      </c>
      <c r="E409" s="136">
        <f t="shared" si="6"/>
        <v>-200</v>
      </c>
      <c r="F409" s="138"/>
    </row>
    <row r="410" spans="1:6">
      <c r="A410" s="155" t="s">
        <v>5914</v>
      </c>
      <c r="B410" s="138" t="s">
        <v>5915</v>
      </c>
      <c r="C410" s="136">
        <v>5600</v>
      </c>
      <c r="D410" s="136">
        <v>5600</v>
      </c>
      <c r="E410" s="136">
        <f t="shared" si="6"/>
        <v>0</v>
      </c>
      <c r="F410" s="138"/>
    </row>
    <row r="411" spans="1:6">
      <c r="A411" s="155" t="s">
        <v>5916</v>
      </c>
      <c r="B411" s="138" t="s">
        <v>5917</v>
      </c>
      <c r="C411" s="136">
        <v>901</v>
      </c>
      <c r="D411" s="136">
        <v>901</v>
      </c>
      <c r="E411" s="136">
        <f t="shared" si="6"/>
        <v>0</v>
      </c>
      <c r="F411" s="138"/>
    </row>
    <row r="412" spans="1:6">
      <c r="A412" s="155" t="s">
        <v>5918</v>
      </c>
      <c r="B412" s="138" t="s">
        <v>5919</v>
      </c>
      <c r="C412" s="136">
        <v>7500</v>
      </c>
      <c r="D412" s="136">
        <v>7500</v>
      </c>
      <c r="E412" s="136">
        <f t="shared" ref="E412:E440" si="7">D412-C412</f>
        <v>0</v>
      </c>
      <c r="F412" s="138"/>
    </row>
    <row r="413" spans="1:6">
      <c r="A413" s="155" t="s">
        <v>5920</v>
      </c>
      <c r="B413" s="138" t="s">
        <v>5921</v>
      </c>
      <c r="C413" s="136">
        <v>6000</v>
      </c>
      <c r="D413" s="136">
        <v>0</v>
      </c>
      <c r="E413" s="136">
        <f t="shared" si="7"/>
        <v>-6000</v>
      </c>
      <c r="F413" s="138"/>
    </row>
    <row r="414" spans="1:6">
      <c r="A414" s="155" t="s">
        <v>5922</v>
      </c>
      <c r="B414" s="138" t="s">
        <v>5923</v>
      </c>
      <c r="C414" s="136">
        <v>16000</v>
      </c>
      <c r="D414" s="136">
        <v>16000</v>
      </c>
      <c r="E414" s="136">
        <f t="shared" si="7"/>
        <v>0</v>
      </c>
      <c r="F414" s="138"/>
    </row>
    <row r="415" spans="1:6">
      <c r="A415" s="155" t="s">
        <v>5924</v>
      </c>
      <c r="B415" s="138" t="s">
        <v>5925</v>
      </c>
      <c r="C415" s="136">
        <v>8000</v>
      </c>
      <c r="D415" s="136">
        <v>8000</v>
      </c>
      <c r="E415" s="136">
        <f t="shared" si="7"/>
        <v>0</v>
      </c>
      <c r="F415" s="138"/>
    </row>
    <row r="416" spans="1:6">
      <c r="A416" s="155" t="s">
        <v>5926</v>
      </c>
      <c r="B416" s="138" t="s">
        <v>5927</v>
      </c>
      <c r="C416" s="136">
        <v>31300</v>
      </c>
      <c r="D416" s="136">
        <v>54050</v>
      </c>
      <c r="E416" s="136">
        <f t="shared" si="7"/>
        <v>22750</v>
      </c>
      <c r="F416" s="138"/>
    </row>
    <row r="417" spans="1:6">
      <c r="A417" s="155" t="s">
        <v>5928</v>
      </c>
      <c r="B417" s="138" t="s">
        <v>5929</v>
      </c>
      <c r="C417" s="136">
        <v>6000</v>
      </c>
      <c r="D417" s="136">
        <v>27762.9</v>
      </c>
      <c r="E417" s="136">
        <f t="shared" si="7"/>
        <v>21762.9</v>
      </c>
      <c r="F417" s="138"/>
    </row>
    <row r="418" spans="1:6">
      <c r="A418" s="155" t="s">
        <v>5930</v>
      </c>
      <c r="B418" s="138" t="s">
        <v>5931</v>
      </c>
      <c r="C418" s="136">
        <v>0</v>
      </c>
      <c r="D418" s="136">
        <v>4</v>
      </c>
      <c r="E418" s="136">
        <f t="shared" si="7"/>
        <v>4</v>
      </c>
      <c r="F418" s="138"/>
    </row>
    <row r="419" spans="1:6">
      <c r="A419" s="155" t="s">
        <v>5932</v>
      </c>
      <c r="B419" s="138" t="s">
        <v>5933</v>
      </c>
      <c r="C419" s="136">
        <v>90000</v>
      </c>
      <c r="D419" s="136">
        <v>120000</v>
      </c>
      <c r="E419" s="136">
        <f t="shared" si="7"/>
        <v>30000</v>
      </c>
      <c r="F419" s="138"/>
    </row>
    <row r="420" spans="1:6">
      <c r="A420" s="155" t="s">
        <v>5934</v>
      </c>
      <c r="B420" s="138" t="s">
        <v>5935</v>
      </c>
      <c r="C420" s="136">
        <v>78000</v>
      </c>
      <c r="D420" s="136">
        <v>84000</v>
      </c>
      <c r="E420" s="136">
        <f t="shared" si="7"/>
        <v>6000</v>
      </c>
      <c r="F420" s="138"/>
    </row>
    <row r="421" spans="1:6">
      <c r="A421" s="155" t="s">
        <v>5936</v>
      </c>
      <c r="B421" s="138" t="s">
        <v>5937</v>
      </c>
      <c r="C421" s="136">
        <v>30000</v>
      </c>
      <c r="D421" s="136">
        <v>40000</v>
      </c>
      <c r="E421" s="136">
        <f t="shared" si="7"/>
        <v>10000</v>
      </c>
      <c r="F421" s="138"/>
    </row>
    <row r="422" spans="1:6">
      <c r="A422" s="155" t="s">
        <v>5938</v>
      </c>
      <c r="B422" s="138" t="s">
        <v>5939</v>
      </c>
      <c r="C422" s="136">
        <v>20000</v>
      </c>
      <c r="D422" s="136">
        <v>10000</v>
      </c>
      <c r="E422" s="136">
        <f t="shared" si="7"/>
        <v>-10000</v>
      </c>
      <c r="F422" s="138"/>
    </row>
    <row r="423" spans="1:6">
      <c r="A423" s="155" t="s">
        <v>5940</v>
      </c>
      <c r="B423" s="138" t="s">
        <v>5941</v>
      </c>
      <c r="C423" s="136">
        <v>2</v>
      </c>
      <c r="D423" s="136">
        <v>2</v>
      </c>
      <c r="E423" s="136">
        <f t="shared" si="7"/>
        <v>0</v>
      </c>
      <c r="F423" s="138"/>
    </row>
    <row r="424" spans="1:6">
      <c r="A424" s="155" t="s">
        <v>5942</v>
      </c>
      <c r="B424" s="138" t="s">
        <v>5943</v>
      </c>
      <c r="C424" s="136">
        <v>50000</v>
      </c>
      <c r="D424" s="136">
        <v>60000</v>
      </c>
      <c r="E424" s="136">
        <f t="shared" si="7"/>
        <v>10000</v>
      </c>
      <c r="F424" s="138"/>
    </row>
    <row r="425" spans="1:6">
      <c r="A425" s="155" t="s">
        <v>5944</v>
      </c>
      <c r="B425" s="138" t="s">
        <v>5945</v>
      </c>
      <c r="C425" s="136">
        <v>15500</v>
      </c>
      <c r="D425" s="136">
        <v>14000</v>
      </c>
      <c r="E425" s="136">
        <f t="shared" si="7"/>
        <v>-1500</v>
      </c>
      <c r="F425" s="138"/>
    </row>
    <row r="426" spans="1:6">
      <c r="A426" s="155" t="s">
        <v>5946</v>
      </c>
      <c r="B426" s="138" t="s">
        <v>5947</v>
      </c>
      <c r="C426" s="136">
        <v>20000</v>
      </c>
      <c r="D426" s="136">
        <v>34000</v>
      </c>
      <c r="E426" s="136">
        <f t="shared" si="7"/>
        <v>14000</v>
      </c>
      <c r="F426" s="138"/>
    </row>
    <row r="427" spans="1:6">
      <c r="A427" s="155" t="s">
        <v>5948</v>
      </c>
      <c r="B427" s="138" t="s">
        <v>5949</v>
      </c>
      <c r="C427" s="136">
        <v>2000</v>
      </c>
      <c r="D427" s="136">
        <v>1500</v>
      </c>
      <c r="E427" s="136">
        <f t="shared" si="7"/>
        <v>-500</v>
      </c>
      <c r="F427" s="138"/>
    </row>
    <row r="428" spans="1:6">
      <c r="A428" s="155" t="s">
        <v>5950</v>
      </c>
      <c r="B428" s="138" t="s">
        <v>5746</v>
      </c>
      <c r="C428" s="136">
        <v>-150</v>
      </c>
      <c r="D428" s="136">
        <v>0</v>
      </c>
      <c r="E428" s="136">
        <f t="shared" si="7"/>
        <v>150</v>
      </c>
      <c r="F428" s="138"/>
    </row>
    <row r="429" spans="1:6">
      <c r="A429" s="155" t="s">
        <v>5951</v>
      </c>
      <c r="B429" s="138" t="s">
        <v>5952</v>
      </c>
      <c r="C429" s="136">
        <v>6000</v>
      </c>
      <c r="D429" s="136">
        <v>5500</v>
      </c>
      <c r="E429" s="136">
        <f t="shared" si="7"/>
        <v>-500</v>
      </c>
      <c r="F429" s="138"/>
    </row>
    <row r="430" spans="1:6">
      <c r="A430" s="155" t="s">
        <v>5953</v>
      </c>
      <c r="B430" s="138" t="s">
        <v>5954</v>
      </c>
      <c r="C430" s="136">
        <v>2250</v>
      </c>
      <c r="D430" s="136">
        <v>2100</v>
      </c>
      <c r="E430" s="136">
        <f t="shared" si="7"/>
        <v>-150</v>
      </c>
      <c r="F430" s="138"/>
    </row>
    <row r="431" spans="1:6">
      <c r="A431" s="155" t="s">
        <v>5955</v>
      </c>
      <c r="B431" s="138" t="s">
        <v>5956</v>
      </c>
      <c r="C431" s="136">
        <v>500</v>
      </c>
      <c r="D431" s="136">
        <v>500</v>
      </c>
      <c r="E431" s="136">
        <f t="shared" si="7"/>
        <v>0</v>
      </c>
      <c r="F431" s="138"/>
    </row>
    <row r="432" spans="1:6">
      <c r="A432" s="155" t="s">
        <v>5957</v>
      </c>
      <c r="B432" s="138" t="s">
        <v>5958</v>
      </c>
      <c r="C432" s="136">
        <v>3780</v>
      </c>
      <c r="D432" s="136">
        <v>3780</v>
      </c>
      <c r="E432" s="136">
        <f t="shared" si="7"/>
        <v>0</v>
      </c>
      <c r="F432" s="138"/>
    </row>
    <row r="433" spans="1:8">
      <c r="A433" s="155" t="s">
        <v>5959</v>
      </c>
      <c r="B433" s="138" t="s">
        <v>5960</v>
      </c>
      <c r="C433" s="136">
        <v>1</v>
      </c>
      <c r="D433" s="136">
        <v>1</v>
      </c>
      <c r="E433" s="136">
        <f t="shared" si="7"/>
        <v>0</v>
      </c>
      <c r="F433" s="138"/>
    </row>
    <row r="434" spans="1:8">
      <c r="A434" s="155" t="s">
        <v>5961</v>
      </c>
      <c r="B434" s="138" t="s">
        <v>5962</v>
      </c>
      <c r="C434" s="136">
        <v>1</v>
      </c>
      <c r="D434" s="136">
        <v>1</v>
      </c>
      <c r="E434" s="136">
        <f t="shared" si="7"/>
        <v>0</v>
      </c>
      <c r="F434" s="138"/>
    </row>
    <row r="435" spans="1:8">
      <c r="A435" s="155" t="s">
        <v>5963</v>
      </c>
      <c r="B435" s="138" t="s">
        <v>5964</v>
      </c>
      <c r="C435" s="136">
        <v>500</v>
      </c>
      <c r="D435" s="136">
        <v>499</v>
      </c>
      <c r="E435" s="136">
        <f t="shared" si="7"/>
        <v>-1</v>
      </c>
      <c r="F435" s="138"/>
    </row>
    <row r="436" spans="1:8">
      <c r="A436" s="155" t="s">
        <v>5965</v>
      </c>
      <c r="B436" s="138" t="s">
        <v>5966</v>
      </c>
      <c r="C436" s="136">
        <v>1</v>
      </c>
      <c r="D436" s="136">
        <v>1</v>
      </c>
      <c r="E436" s="136">
        <f t="shared" si="7"/>
        <v>0</v>
      </c>
      <c r="F436" s="138"/>
    </row>
    <row r="437" spans="1:8">
      <c r="A437" s="155" t="s">
        <v>5967</v>
      </c>
      <c r="B437" s="138" t="s">
        <v>5968</v>
      </c>
      <c r="C437" s="136">
        <v>30</v>
      </c>
      <c r="D437" s="136">
        <v>30</v>
      </c>
      <c r="E437" s="136">
        <f t="shared" si="7"/>
        <v>0</v>
      </c>
      <c r="F437" s="138"/>
    </row>
    <row r="438" spans="1:8">
      <c r="A438" s="155" t="s">
        <v>5969</v>
      </c>
      <c r="B438" s="138" t="s">
        <v>5970</v>
      </c>
      <c r="C438" s="136">
        <v>62</v>
      </c>
      <c r="D438" s="136">
        <v>62</v>
      </c>
      <c r="E438" s="136">
        <f t="shared" si="7"/>
        <v>0</v>
      </c>
      <c r="F438" s="138"/>
    </row>
    <row r="439" spans="1:8">
      <c r="A439" s="155" t="s">
        <v>5971</v>
      </c>
      <c r="B439" s="138" t="s">
        <v>5972</v>
      </c>
      <c r="C439" s="136">
        <v>2625</v>
      </c>
      <c r="D439" s="136">
        <v>2251</v>
      </c>
      <c r="E439" s="136">
        <f t="shared" si="7"/>
        <v>-374</v>
      </c>
      <c r="F439" s="138"/>
    </row>
    <row r="440" spans="1:8">
      <c r="A440" s="155" t="s">
        <v>5973</v>
      </c>
      <c r="B440" s="138" t="s">
        <v>5974</v>
      </c>
      <c r="C440" s="136">
        <v>274832.5</v>
      </c>
      <c r="D440" s="136">
        <v>307312.5</v>
      </c>
      <c r="E440" s="136">
        <f t="shared" si="7"/>
        <v>32480</v>
      </c>
      <c r="F440" s="138"/>
    </row>
    <row r="441" spans="1:8">
      <c r="A441" s="155"/>
      <c r="B441" s="138"/>
      <c r="C441" s="136"/>
      <c r="D441" s="136"/>
      <c r="E441" s="136"/>
      <c r="F441" s="138"/>
    </row>
    <row r="442" spans="1:8">
      <c r="A442" s="155"/>
      <c r="B442" s="138"/>
      <c r="C442" s="136"/>
      <c r="D442" s="136"/>
      <c r="E442" s="136"/>
      <c r="F442" s="138"/>
    </row>
    <row r="443" spans="1:8">
      <c r="A443" s="168"/>
      <c r="B443" s="168" t="s">
        <v>233</v>
      </c>
      <c r="C443" s="140">
        <f>SUM(C217:C442)</f>
        <v>22402109.390000001</v>
      </c>
      <c r="D443" s="140">
        <f>SUM(D217:D442)</f>
        <v>23377832.109999996</v>
      </c>
      <c r="E443" s="140">
        <f>SUM(E217:E442)</f>
        <v>975719.71999999986</v>
      </c>
      <c r="F443" s="140"/>
    </row>
    <row r="444" spans="1:8" s="19" customFormat="1">
      <c r="A444" s="153"/>
      <c r="B444" s="153"/>
      <c r="C444" s="27"/>
      <c r="D444" s="27"/>
      <c r="E444" s="27"/>
      <c r="F444" s="27"/>
    </row>
    <row r="445" spans="1:8" s="19" customFormat="1">
      <c r="A445" s="153"/>
      <c r="B445" s="153"/>
      <c r="C445" s="27"/>
      <c r="D445" s="27"/>
      <c r="E445" s="27"/>
      <c r="F445" s="27"/>
    </row>
    <row r="446" spans="1:8" s="19" customFormat="1" ht="11.25" customHeight="1">
      <c r="A446" s="10" t="s">
        <v>215</v>
      </c>
      <c r="B446" s="10"/>
      <c r="C446" s="52"/>
      <c r="D446" s="52"/>
      <c r="E446" s="52"/>
      <c r="G446" s="53" t="s">
        <v>74</v>
      </c>
    </row>
    <row r="447" spans="1:8" s="19" customFormat="1">
      <c r="A447" s="44"/>
      <c r="B447" s="44"/>
      <c r="C447" s="22"/>
      <c r="D447" s="9"/>
      <c r="E447" s="9"/>
      <c r="F447" s="274"/>
    </row>
    <row r="448" spans="1:8" s="19" customFormat="1" ht="27.95" customHeight="1">
      <c r="A448" s="15" t="s">
        <v>46</v>
      </c>
      <c r="B448" s="16" t="s">
        <v>47</v>
      </c>
      <c r="C448" s="57" t="s">
        <v>75</v>
      </c>
      <c r="D448" s="57" t="s">
        <v>76</v>
      </c>
      <c r="E448" s="57" t="s">
        <v>77</v>
      </c>
      <c r="F448" s="58" t="s">
        <v>78</v>
      </c>
      <c r="G448" s="58" t="s">
        <v>242</v>
      </c>
      <c r="H448" s="58" t="s">
        <v>243</v>
      </c>
    </row>
    <row r="449" spans="1:8" s="19" customFormat="1">
      <c r="A449" s="155"/>
      <c r="B449" s="138"/>
      <c r="C449" s="132"/>
      <c r="D449" s="136"/>
      <c r="E449" s="136"/>
      <c r="F449" s="138"/>
      <c r="G449" s="138"/>
      <c r="H449" s="138"/>
    </row>
    <row r="450" spans="1:8" s="19" customFormat="1">
      <c r="A450" s="155"/>
      <c r="B450" s="138"/>
      <c r="C450" s="132"/>
      <c r="D450" s="136"/>
      <c r="E450" s="136"/>
      <c r="F450" s="138"/>
      <c r="G450" s="138"/>
      <c r="H450" s="138"/>
    </row>
    <row r="451" spans="1:8" s="19" customFormat="1">
      <c r="A451" s="155"/>
      <c r="B451" s="138"/>
      <c r="C451" s="132"/>
      <c r="D451" s="136"/>
      <c r="E451" s="136"/>
      <c r="F451" s="138"/>
      <c r="G451" s="138"/>
      <c r="H451" s="138"/>
    </row>
    <row r="452" spans="1:8" s="19" customFormat="1">
      <c r="A452" s="155"/>
      <c r="B452" s="138"/>
      <c r="C452" s="132"/>
      <c r="D452" s="136"/>
      <c r="E452" s="136"/>
      <c r="F452" s="138"/>
      <c r="G452" s="138"/>
      <c r="H452" s="138"/>
    </row>
    <row r="453" spans="1:8" s="19" customFormat="1">
      <c r="A453" s="168"/>
      <c r="B453" s="168" t="s">
        <v>234</v>
      </c>
      <c r="C453" s="140">
        <f>SUM(C449:C452)</f>
        <v>0</v>
      </c>
      <c r="D453" s="140">
        <f>SUM(D449:D452)</f>
        <v>0</v>
      </c>
      <c r="E453" s="140">
        <f>SUM(E449:E452)</f>
        <v>0</v>
      </c>
      <c r="F453" s="140"/>
      <c r="G453" s="140"/>
      <c r="H453" s="140"/>
    </row>
    <row r="454" spans="1:8" s="19" customFormat="1">
      <c r="A454" s="59"/>
      <c r="B454" s="59"/>
      <c r="C454" s="60"/>
      <c r="D454" s="60"/>
      <c r="E454" s="60"/>
      <c r="F454" s="27"/>
    </row>
    <row r="456" spans="1:8">
      <c r="A456" s="10" t="s">
        <v>216</v>
      </c>
      <c r="B456" s="10"/>
      <c r="C456" s="52"/>
      <c r="D456" s="52"/>
      <c r="E456" s="52"/>
      <c r="G456" s="53" t="s">
        <v>74</v>
      </c>
    </row>
    <row r="457" spans="1:8">
      <c r="A457" s="44"/>
      <c r="B457" s="44"/>
      <c r="C457" s="22"/>
      <c r="H457" s="9"/>
    </row>
    <row r="458" spans="1:8" ht="27.95" customHeight="1">
      <c r="A458" s="15" t="s">
        <v>46</v>
      </c>
      <c r="B458" s="16" t="s">
        <v>47</v>
      </c>
      <c r="C458" s="57" t="s">
        <v>75</v>
      </c>
      <c r="D458" s="57" t="s">
        <v>76</v>
      </c>
      <c r="E458" s="57" t="s">
        <v>77</v>
      </c>
      <c r="F458" s="58" t="s">
        <v>78</v>
      </c>
      <c r="G458" s="58" t="s">
        <v>242</v>
      </c>
      <c r="H458" s="58" t="s">
        <v>243</v>
      </c>
    </row>
    <row r="459" spans="1:8">
      <c r="A459" s="155"/>
      <c r="B459" s="138"/>
      <c r="C459" s="132"/>
      <c r="D459" s="136"/>
      <c r="E459" s="136"/>
      <c r="F459" s="138"/>
      <c r="G459" s="138"/>
      <c r="H459" s="138"/>
    </row>
    <row r="460" spans="1:8">
      <c r="A460" s="155"/>
      <c r="B460" s="138"/>
      <c r="C460" s="132"/>
      <c r="D460" s="136"/>
      <c r="E460" s="136"/>
      <c r="F460" s="138"/>
      <c r="G460" s="138"/>
      <c r="H460" s="138"/>
    </row>
    <row r="461" spans="1:8">
      <c r="A461" s="155"/>
      <c r="B461" s="138"/>
      <c r="C461" s="132"/>
      <c r="D461" s="136"/>
      <c r="E461" s="136"/>
      <c r="F461" s="138"/>
      <c r="G461" s="138"/>
      <c r="H461" s="138"/>
    </row>
    <row r="462" spans="1:8">
      <c r="A462" s="155"/>
      <c r="B462" s="138"/>
      <c r="C462" s="132"/>
      <c r="D462" s="136"/>
      <c r="E462" s="136"/>
      <c r="F462" s="138"/>
      <c r="G462" s="138"/>
      <c r="H462" s="138"/>
    </row>
    <row r="463" spans="1:8">
      <c r="A463" s="168"/>
      <c r="B463" s="168" t="s">
        <v>235</v>
      </c>
      <c r="C463" s="140">
        <f>SUM(C459:C462)</f>
        <v>0</v>
      </c>
      <c r="D463" s="140">
        <f>SUM(D459:D462)</f>
        <v>0</v>
      </c>
      <c r="E463" s="140">
        <f>SUM(E459:E462)</f>
        <v>0</v>
      </c>
      <c r="F463" s="140"/>
      <c r="G463" s="140"/>
      <c r="H463" s="140"/>
    </row>
    <row r="466" spans="1:8">
      <c r="A466" s="10" t="s">
        <v>217</v>
      </c>
      <c r="B466" s="10"/>
      <c r="C466" s="52"/>
      <c r="D466" s="52"/>
      <c r="E466" s="52"/>
      <c r="G466" s="53" t="s">
        <v>74</v>
      </c>
    </row>
    <row r="467" spans="1:8">
      <c r="A467" s="44"/>
      <c r="B467" s="44"/>
      <c r="C467" s="22"/>
    </row>
    <row r="468" spans="1:8" ht="27.95" customHeight="1">
      <c r="A468" s="15" t="s">
        <v>46</v>
      </c>
      <c r="B468" s="16" t="s">
        <v>47</v>
      </c>
      <c r="C468" s="57" t="s">
        <v>75</v>
      </c>
      <c r="D468" s="57" t="s">
        <v>76</v>
      </c>
      <c r="E468" s="57" t="s">
        <v>77</v>
      </c>
      <c r="F468" s="58" t="s">
        <v>78</v>
      </c>
      <c r="G468" s="58" t="s">
        <v>242</v>
      </c>
      <c r="H468" s="58" t="s">
        <v>243</v>
      </c>
    </row>
    <row r="469" spans="1:8">
      <c r="A469" s="155">
        <v>55151</v>
      </c>
      <c r="B469" s="138" t="s">
        <v>5975</v>
      </c>
      <c r="C469" s="132">
        <v>183607.9253313597</v>
      </c>
      <c r="D469" s="136">
        <v>206345.31358333299</v>
      </c>
      <c r="E469" s="136">
        <f>D469-C469</f>
        <v>22737.388251973287</v>
      </c>
      <c r="F469" s="138" t="s">
        <v>5976</v>
      </c>
      <c r="G469" s="138" t="s">
        <v>5977</v>
      </c>
      <c r="H469" s="548">
        <v>0.1</v>
      </c>
    </row>
    <row r="470" spans="1:8">
      <c r="A470" s="155">
        <v>55156</v>
      </c>
      <c r="B470" s="138" t="s">
        <v>5978</v>
      </c>
      <c r="C470" s="132">
        <v>106558.63662201748</v>
      </c>
      <c r="D470" s="136">
        <v>124151.81199999998</v>
      </c>
      <c r="E470" s="136">
        <f t="shared" ref="E470:E479" si="8">D470-C470</f>
        <v>17593.175377982494</v>
      </c>
      <c r="F470" s="138" t="s">
        <v>5976</v>
      </c>
      <c r="G470" s="138" t="s">
        <v>5977</v>
      </c>
      <c r="H470" s="548">
        <v>0.08</v>
      </c>
    </row>
    <row r="471" spans="1:8">
      <c r="A471" s="155">
        <v>55156</v>
      </c>
      <c r="B471" s="138" t="s">
        <v>5979</v>
      </c>
      <c r="C471" s="132">
        <v>1096855.6592866846</v>
      </c>
      <c r="D471" s="136">
        <v>1263533.0586583337</v>
      </c>
      <c r="E471" s="136">
        <f t="shared" si="8"/>
        <v>166677.39937164914</v>
      </c>
      <c r="F471" s="138" t="s">
        <v>5976</v>
      </c>
      <c r="G471" s="138" t="s">
        <v>5977</v>
      </c>
      <c r="H471" s="548">
        <v>0.1</v>
      </c>
    </row>
    <row r="472" spans="1:8">
      <c r="A472" s="155">
        <v>55156</v>
      </c>
      <c r="B472" s="138" t="s">
        <v>5980</v>
      </c>
      <c r="C472" s="132">
        <v>65779.460500000001</v>
      </c>
      <c r="D472" s="136">
        <v>71610.134166666685</v>
      </c>
      <c r="E472" s="136">
        <f t="shared" si="8"/>
        <v>5830.6736666666839</v>
      </c>
      <c r="F472" s="138" t="s">
        <v>5976</v>
      </c>
      <c r="G472" s="138" t="s">
        <v>5977</v>
      </c>
      <c r="H472" s="548">
        <v>0.1</v>
      </c>
    </row>
    <row r="473" spans="1:8">
      <c r="A473" s="155">
        <v>55151</v>
      </c>
      <c r="B473" s="138" t="s">
        <v>5981</v>
      </c>
      <c r="C473" s="132">
        <v>54330.241000000002</v>
      </c>
      <c r="D473" s="136">
        <v>63815.081666666665</v>
      </c>
      <c r="E473" s="136">
        <f t="shared" si="8"/>
        <v>9484.8406666666633</v>
      </c>
      <c r="F473" s="138" t="s">
        <v>5976</v>
      </c>
      <c r="G473" s="138" t="s">
        <v>5977</v>
      </c>
      <c r="H473" s="548">
        <v>0.1</v>
      </c>
    </row>
    <row r="474" spans="1:8">
      <c r="A474" s="155">
        <v>55156</v>
      </c>
      <c r="B474" s="138" t="s">
        <v>5982</v>
      </c>
      <c r="C474" s="132">
        <v>500752.99925000005</v>
      </c>
      <c r="D474" s="136">
        <v>602113.56187500013</v>
      </c>
      <c r="E474" s="136">
        <f t="shared" si="8"/>
        <v>101360.56262500008</v>
      </c>
      <c r="F474" s="138" t="s">
        <v>5976</v>
      </c>
      <c r="G474" s="138" t="s">
        <v>5977</v>
      </c>
      <c r="H474" s="548">
        <v>0.3</v>
      </c>
    </row>
    <row r="475" spans="1:8">
      <c r="A475" s="155">
        <v>55154</v>
      </c>
      <c r="B475" s="138" t="s">
        <v>5983</v>
      </c>
      <c r="C475" s="132">
        <v>1958751.2399999998</v>
      </c>
      <c r="D475" s="136">
        <v>2192586.6816666671</v>
      </c>
      <c r="E475" s="136">
        <f t="shared" si="8"/>
        <v>233835.44166666735</v>
      </c>
      <c r="F475" s="138" t="s">
        <v>5976</v>
      </c>
      <c r="G475" s="138" t="s">
        <v>5977</v>
      </c>
      <c r="H475" s="548">
        <v>0.25</v>
      </c>
    </row>
    <row r="476" spans="1:8">
      <c r="A476" s="155">
        <v>55156</v>
      </c>
      <c r="B476" s="138" t="s">
        <v>5984</v>
      </c>
      <c r="C476" s="132">
        <v>97078.087500000038</v>
      </c>
      <c r="D476" s="136">
        <v>129084.27916666672</v>
      </c>
      <c r="E476" s="136">
        <f t="shared" si="8"/>
        <v>32006.19166666668</v>
      </c>
      <c r="F476" s="138" t="s">
        <v>5976</v>
      </c>
      <c r="G476" s="138" t="s">
        <v>5977</v>
      </c>
      <c r="H476" s="548">
        <v>0.1</v>
      </c>
    </row>
    <row r="477" spans="1:8">
      <c r="A477" s="155">
        <v>55156</v>
      </c>
      <c r="B477" s="138" t="s">
        <v>5985</v>
      </c>
      <c r="C477" s="132">
        <v>9217.7104999999974</v>
      </c>
      <c r="D477" s="136">
        <v>11117.704166666665</v>
      </c>
      <c r="E477" s="136">
        <f t="shared" si="8"/>
        <v>1899.9936666666672</v>
      </c>
      <c r="F477" s="138" t="s">
        <v>5976</v>
      </c>
      <c r="G477" s="138" t="s">
        <v>5977</v>
      </c>
      <c r="H477" s="548">
        <v>0.1</v>
      </c>
    </row>
    <row r="478" spans="1:8">
      <c r="A478" s="155">
        <v>55156</v>
      </c>
      <c r="B478" s="138" t="s">
        <v>5986</v>
      </c>
      <c r="C478" s="132">
        <v>4511.213999999999</v>
      </c>
      <c r="D478" s="136">
        <v>4948.3583333333308</v>
      </c>
      <c r="E478" s="136">
        <f t="shared" si="8"/>
        <v>437.14433333333182</v>
      </c>
      <c r="F478" s="138" t="s">
        <v>5976</v>
      </c>
      <c r="G478" s="138" t="s">
        <v>5977</v>
      </c>
      <c r="H478" s="548">
        <v>0.1</v>
      </c>
    </row>
    <row r="479" spans="1:8">
      <c r="A479" s="155">
        <v>55153</v>
      </c>
      <c r="B479" s="138" t="s">
        <v>5987</v>
      </c>
      <c r="C479" s="132">
        <v>5966.6992499999988</v>
      </c>
      <c r="D479" s="136">
        <v>12105.110833333329</v>
      </c>
      <c r="E479" s="136">
        <f t="shared" si="8"/>
        <v>6138.4115833333299</v>
      </c>
      <c r="F479" s="138" t="s">
        <v>5976</v>
      </c>
      <c r="G479" s="138" t="s">
        <v>5977</v>
      </c>
      <c r="H479" s="548">
        <v>0.1</v>
      </c>
    </row>
    <row r="480" spans="1:8">
      <c r="A480" s="155"/>
      <c r="B480" s="138"/>
      <c r="C480" s="132"/>
      <c r="D480" s="136"/>
      <c r="E480" s="136"/>
      <c r="F480" s="138"/>
      <c r="G480" s="138"/>
      <c r="H480" s="138"/>
    </row>
    <row r="481" spans="1:8">
      <c r="A481" s="155"/>
      <c r="B481" s="138"/>
      <c r="C481" s="132"/>
      <c r="D481" s="136"/>
      <c r="E481" s="136"/>
      <c r="F481" s="138"/>
      <c r="G481" s="138"/>
      <c r="H481" s="138"/>
    </row>
    <row r="482" spans="1:8">
      <c r="A482" s="155"/>
      <c r="B482" s="138"/>
      <c r="C482" s="132"/>
      <c r="D482" s="136"/>
      <c r="E482" s="136"/>
      <c r="F482" s="138"/>
      <c r="G482" s="138"/>
      <c r="H482" s="138"/>
    </row>
    <row r="483" spans="1:8">
      <c r="A483" s="155"/>
      <c r="B483" s="138"/>
      <c r="C483" s="132"/>
      <c r="D483" s="136"/>
      <c r="E483" s="136"/>
      <c r="F483" s="138"/>
      <c r="G483" s="138"/>
      <c r="H483" s="138"/>
    </row>
    <row r="484" spans="1:8">
      <c r="A484" s="155"/>
      <c r="B484" s="138"/>
      <c r="C484" s="132"/>
      <c r="D484" s="136"/>
      <c r="E484" s="136"/>
      <c r="F484" s="138"/>
      <c r="G484" s="138"/>
      <c r="H484" s="138"/>
    </row>
    <row r="485" spans="1:8">
      <c r="A485" s="168"/>
      <c r="B485" s="168" t="s">
        <v>237</v>
      </c>
      <c r="C485" s="140">
        <f>SUM(C469:C484)</f>
        <v>4083409.8732400616</v>
      </c>
      <c r="D485" s="140">
        <f>SUM(D469:D484)</f>
        <v>4681411.0961166667</v>
      </c>
      <c r="E485" s="140">
        <f>SUM(E469:E484)</f>
        <v>598001.22287660569</v>
      </c>
      <c r="F485" s="140"/>
      <c r="G485" s="140"/>
      <c r="H485" s="140"/>
    </row>
    <row r="488" spans="1:8">
      <c r="A488" s="10" t="s">
        <v>218</v>
      </c>
      <c r="B488" s="10"/>
      <c r="C488" s="52"/>
      <c r="D488" s="52"/>
      <c r="E488" s="52"/>
      <c r="G488" s="53" t="s">
        <v>74</v>
      </c>
    </row>
    <row r="489" spans="1:8">
      <c r="A489" s="44"/>
      <c r="B489" s="44"/>
      <c r="C489" s="22"/>
    </row>
    <row r="490" spans="1:8" ht="27.95" customHeight="1">
      <c r="A490" s="15" t="s">
        <v>46</v>
      </c>
      <c r="B490" s="16" t="s">
        <v>47</v>
      </c>
      <c r="C490" s="57" t="s">
        <v>75</v>
      </c>
      <c r="D490" s="57" t="s">
        <v>76</v>
      </c>
      <c r="E490" s="57" t="s">
        <v>77</v>
      </c>
      <c r="F490" s="58" t="s">
        <v>78</v>
      </c>
      <c r="G490" s="58" t="s">
        <v>242</v>
      </c>
      <c r="H490" s="58" t="s">
        <v>243</v>
      </c>
    </row>
    <row r="491" spans="1:8">
      <c r="A491" s="155"/>
      <c r="B491" s="138"/>
      <c r="C491" s="132"/>
      <c r="D491" s="136"/>
      <c r="E491" s="136"/>
      <c r="F491" s="138"/>
      <c r="G491" s="138"/>
      <c r="H491" s="138"/>
    </row>
    <row r="492" spans="1:8">
      <c r="A492" s="155"/>
      <c r="B492" s="138"/>
      <c r="C492" s="132"/>
      <c r="D492" s="136"/>
      <c r="E492" s="136"/>
      <c r="F492" s="138"/>
      <c r="G492" s="138"/>
      <c r="H492" s="138"/>
    </row>
    <row r="493" spans="1:8">
      <c r="A493" s="155"/>
      <c r="B493" s="138"/>
      <c r="C493" s="132"/>
      <c r="D493" s="136"/>
      <c r="E493" s="136"/>
      <c r="F493" s="138"/>
      <c r="G493" s="138"/>
      <c r="H493" s="138"/>
    </row>
    <row r="494" spans="1:8">
      <c r="A494" s="155"/>
      <c r="B494" s="138"/>
      <c r="C494" s="132"/>
      <c r="D494" s="136"/>
      <c r="E494" s="136"/>
      <c r="F494" s="138"/>
      <c r="G494" s="138"/>
      <c r="H494" s="138"/>
    </row>
    <row r="495" spans="1:8">
      <c r="A495" s="168"/>
      <c r="B495" s="168" t="s">
        <v>236</v>
      </c>
      <c r="C495" s="140">
        <f>SUM(C491:C494)</f>
        <v>0</v>
      </c>
      <c r="D495" s="140">
        <f>SUM(D491:D494)</f>
        <v>0</v>
      </c>
      <c r="E495" s="140">
        <f>SUM(E491:E494)</f>
        <v>0</v>
      </c>
      <c r="F495" s="140"/>
      <c r="G495" s="140"/>
      <c r="H495" s="140"/>
    </row>
  </sheetData>
  <dataValidations count="8">
    <dataValidation allowBlank="1" showInputMessage="1" showErrorMessage="1" prompt="Importe final del periodo que corresponde la información financiera trimestral que se presenta." sqref="D448 D458 D468 D490 D216 D7"/>
    <dataValidation allowBlank="1" showInputMessage="1" showErrorMessage="1" prompt="Saldo al 31 de diciembre del año anterior del ejercio que se presenta." sqref="C448 C458 C468 C490 C216 C7"/>
    <dataValidation allowBlank="1" showInputMessage="1" showErrorMessage="1" prompt="Corresponde al número de la cuenta de acuerdo al Plan de Cuentas emitido por el CONAC (DOF 23/12/2015)." sqref="A448 A458 A468 A490 A216 A7"/>
    <dataValidation allowBlank="1" showInputMessage="1" showErrorMessage="1" prompt="Indicar la tasa de aplicación." sqref="H448 H458 H468 H490"/>
    <dataValidation allowBlank="1" showInputMessage="1" showErrorMessage="1" prompt="Indicar el método de depreciación." sqref="G448 G458 G468 G490"/>
    <dataValidation allowBlank="1" showInputMessage="1" showErrorMessage="1" prompt="Corresponde al nombre o descripción de la cuenta de acuerdo al Plan de Cuentas emitido por el CONAC." sqref="B448 B458 B468 B490 B216 B7"/>
    <dataValidation allowBlank="1" showInputMessage="1" showErrorMessage="1" prompt="Diferencia entre el saldo final y el inicial presentados." sqref="E448 E458 E468 E490 E216 E7"/>
    <dataValidation allowBlank="1" showInputMessage="1" showErrorMessage="1" prompt="Criterio para la aplicación de depreciación: anual, mensual, trimestral, etc." sqref="F490 F458 F468 F448 F216 F7"/>
  </dataValidations>
  <pageMargins left="0.70866141732283472" right="0.70866141732283472" top="0.74803149606299213" bottom="0.74803149606299213" header="0.31496062992125984" footer="0.31496062992125984"/>
  <pageSetup scale="63" fitToHeight="7"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zoomScaleNormal="100" zoomScaleSheetLayoutView="100" workbookViewId="0">
      <selection activeCell="D14" sqref="D14"/>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ht="11.25" customHeight="1">
      <c r="A1" s="3" t="s">
        <v>43</v>
      </c>
      <c r="B1" s="3"/>
      <c r="C1" s="4"/>
      <c r="D1" s="4"/>
      <c r="E1" s="4"/>
      <c r="F1" s="7"/>
    </row>
    <row r="2" spans="1:6" ht="11.25" customHeight="1">
      <c r="A2" s="3" t="s">
        <v>199</v>
      </c>
      <c r="B2" s="3"/>
      <c r="C2" s="4"/>
      <c r="D2" s="4"/>
      <c r="E2" s="4"/>
    </row>
    <row r="3" spans="1:6" ht="11.25" customHeight="1">
      <c r="A3" s="3"/>
      <c r="B3" s="3"/>
      <c r="C3" s="4"/>
      <c r="D3" s="4"/>
      <c r="E3" s="4"/>
    </row>
    <row r="4" spans="1:6" ht="11.25" customHeight="1"/>
    <row r="5" spans="1:6" ht="11.25" customHeight="1">
      <c r="A5" s="61" t="s">
        <v>144</v>
      </c>
      <c r="B5" s="61"/>
      <c r="C5" s="62"/>
      <c r="D5" s="62"/>
      <c r="E5" s="62"/>
      <c r="F5" s="366" t="s">
        <v>80</v>
      </c>
    </row>
    <row r="6" spans="1:6" s="19" customFormat="1">
      <c r="A6" s="63"/>
      <c r="B6" s="63"/>
      <c r="C6" s="62"/>
      <c r="D6" s="62"/>
      <c r="E6" s="62"/>
    </row>
    <row r="7" spans="1:6" ht="15" customHeight="1">
      <c r="A7" s="15" t="s">
        <v>46</v>
      </c>
      <c r="B7" s="16" t="s">
        <v>47</v>
      </c>
      <c r="C7" s="57" t="s">
        <v>75</v>
      </c>
      <c r="D7" s="57" t="s">
        <v>76</v>
      </c>
      <c r="E7" s="57" t="s">
        <v>77</v>
      </c>
      <c r="F7" s="58" t="s">
        <v>78</v>
      </c>
    </row>
    <row r="8" spans="1:6">
      <c r="A8" s="171"/>
      <c r="B8" s="171"/>
      <c r="C8" s="132"/>
      <c r="D8" s="174"/>
      <c r="E8" s="174"/>
      <c r="F8" s="137"/>
    </row>
    <row r="9" spans="1:6">
      <c r="A9" s="171"/>
      <c r="B9" s="171"/>
      <c r="C9" s="132"/>
      <c r="D9" s="174"/>
      <c r="E9" s="174"/>
      <c r="F9" s="137"/>
    </row>
    <row r="10" spans="1:6">
      <c r="A10" s="171"/>
      <c r="B10" s="171"/>
      <c r="C10" s="132"/>
      <c r="D10" s="174"/>
      <c r="E10" s="174"/>
      <c r="F10" s="137"/>
    </row>
    <row r="11" spans="1:6">
      <c r="A11" s="171"/>
      <c r="B11" s="171"/>
      <c r="C11" s="132"/>
      <c r="D11" s="174"/>
      <c r="E11" s="174"/>
      <c r="F11" s="137"/>
    </row>
    <row r="12" spans="1:6">
      <c r="A12" s="171"/>
      <c r="B12" s="171"/>
      <c r="C12" s="132"/>
      <c r="D12" s="174"/>
      <c r="E12" s="174"/>
      <c r="F12" s="137"/>
    </row>
    <row r="13" spans="1:6">
      <c r="A13" s="168"/>
      <c r="B13" s="168" t="s">
        <v>238</v>
      </c>
      <c r="C13" s="140">
        <f>SUM(C8:C12)</f>
        <v>0</v>
      </c>
      <c r="D13" s="140">
        <f>SUM(D8:D12)</f>
        <v>0</v>
      </c>
      <c r="E13" s="140">
        <f>SUM(E8:E12)</f>
        <v>0</v>
      </c>
      <c r="F13" s="168"/>
    </row>
    <row r="14" spans="1:6">
      <c r="A14" s="154"/>
      <c r="B14" s="154"/>
      <c r="C14" s="162"/>
      <c r="D14" s="162"/>
      <c r="E14" s="162"/>
      <c r="F14" s="154"/>
    </row>
    <row r="15" spans="1:6">
      <c r="A15" s="154"/>
      <c r="B15" s="154"/>
      <c r="C15" s="162"/>
      <c r="D15" s="162"/>
      <c r="E15" s="162"/>
      <c r="F15" s="154"/>
    </row>
    <row r="16" spans="1:6" ht="11.25" customHeight="1">
      <c r="A16" s="64" t="s">
        <v>219</v>
      </c>
      <c r="B16" s="65"/>
      <c r="C16" s="62"/>
      <c r="D16" s="62"/>
      <c r="E16" s="62"/>
      <c r="F16" s="366" t="s">
        <v>80</v>
      </c>
    </row>
    <row r="17" spans="1:6">
      <c r="A17" s="272"/>
      <c r="B17" s="272"/>
      <c r="C17" s="66"/>
      <c r="D17" s="66"/>
      <c r="E17" s="66"/>
    </row>
    <row r="18" spans="1:6" ht="15" customHeight="1">
      <c r="A18" s="15" t="s">
        <v>46</v>
      </c>
      <c r="B18" s="16" t="s">
        <v>47</v>
      </c>
      <c r="C18" s="57" t="s">
        <v>75</v>
      </c>
      <c r="D18" s="57" t="s">
        <v>76</v>
      </c>
      <c r="E18" s="57" t="s">
        <v>77</v>
      </c>
      <c r="F18" s="58" t="s">
        <v>78</v>
      </c>
    </row>
    <row r="19" spans="1:6" ht="11.25" customHeight="1">
      <c r="A19" s="155"/>
      <c r="B19" s="171"/>
      <c r="C19" s="132"/>
      <c r="D19" s="132"/>
      <c r="E19" s="132"/>
      <c r="F19" s="137"/>
    </row>
    <row r="20" spans="1:6" ht="11.25" customHeight="1">
      <c r="A20" s="155"/>
      <c r="B20" s="171"/>
      <c r="C20" s="132"/>
      <c r="D20" s="132"/>
      <c r="E20" s="132"/>
      <c r="F20" s="137"/>
    </row>
    <row r="21" spans="1:6">
      <c r="A21" s="155"/>
      <c r="B21" s="171"/>
      <c r="C21" s="132"/>
      <c r="D21" s="132"/>
      <c r="E21" s="132"/>
      <c r="F21" s="137"/>
    </row>
    <row r="22" spans="1:6">
      <c r="A22" s="168"/>
      <c r="B22" s="168" t="s">
        <v>239</v>
      </c>
      <c r="C22" s="140">
        <f>SUM(C19:C21)</f>
        <v>0</v>
      </c>
      <c r="D22" s="140">
        <f>SUM(D19:D21)</f>
        <v>0</v>
      </c>
      <c r="E22" s="140">
        <f>SUM(E19:E21)</f>
        <v>0</v>
      </c>
      <c r="F22" s="168"/>
    </row>
    <row r="23" spans="1:6">
      <c r="A23" s="154"/>
      <c r="B23" s="154"/>
      <c r="C23" s="162"/>
      <c r="D23" s="162"/>
      <c r="E23" s="162"/>
      <c r="F23" s="154"/>
    </row>
    <row r="24" spans="1:6">
      <c r="A24" s="154"/>
      <c r="B24" s="154"/>
      <c r="C24" s="162"/>
      <c r="D24" s="162"/>
      <c r="E24" s="162"/>
      <c r="F24" s="154"/>
    </row>
    <row r="25" spans="1:6" ht="11.25" customHeight="1">
      <c r="A25" s="65" t="s">
        <v>152</v>
      </c>
      <c r="B25" s="154"/>
      <c r="C25" s="67"/>
      <c r="D25" s="67"/>
      <c r="E25" s="52"/>
      <c r="F25" s="53" t="s">
        <v>81</v>
      </c>
    </row>
    <row r="26" spans="1:6">
      <c r="A26" s="44"/>
      <c r="B26" s="44"/>
      <c r="C26" s="22"/>
    </row>
    <row r="27" spans="1:6" ht="15" customHeight="1">
      <c r="A27" s="15" t="s">
        <v>46</v>
      </c>
      <c r="B27" s="16" t="s">
        <v>47</v>
      </c>
      <c r="C27" s="57" t="s">
        <v>75</v>
      </c>
      <c r="D27" s="57" t="s">
        <v>76</v>
      </c>
      <c r="E27" s="57" t="s">
        <v>77</v>
      </c>
      <c r="F27" s="58" t="s">
        <v>78</v>
      </c>
    </row>
    <row r="28" spans="1:6">
      <c r="A28" s="171"/>
      <c r="B28" s="171"/>
      <c r="C28" s="132"/>
      <c r="D28" s="174"/>
      <c r="E28" s="174"/>
      <c r="F28" s="137"/>
    </row>
    <row r="29" spans="1:6">
      <c r="A29" s="171"/>
      <c r="B29" s="171"/>
      <c r="C29" s="132"/>
      <c r="D29" s="174"/>
      <c r="E29" s="174"/>
      <c r="F29" s="137"/>
    </row>
    <row r="30" spans="1:6">
      <c r="A30" s="171"/>
      <c r="B30" s="171"/>
      <c r="C30" s="132"/>
      <c r="D30" s="174"/>
      <c r="E30" s="174"/>
      <c r="F30" s="137"/>
    </row>
    <row r="31" spans="1:6">
      <c r="A31" s="171"/>
      <c r="B31" s="171"/>
      <c r="C31" s="132"/>
      <c r="D31" s="174"/>
      <c r="E31" s="174"/>
      <c r="F31" s="137"/>
    </row>
    <row r="32" spans="1:6">
      <c r="A32" s="171"/>
      <c r="B32" s="171"/>
      <c r="C32" s="132"/>
      <c r="D32" s="174"/>
      <c r="E32" s="174"/>
      <c r="F32" s="137"/>
    </row>
    <row r="33" spans="1:6">
      <c r="A33" s="171"/>
      <c r="B33" s="171"/>
      <c r="C33" s="132"/>
      <c r="D33" s="174"/>
      <c r="E33" s="174"/>
      <c r="F33" s="137"/>
    </row>
    <row r="34" spans="1:6">
      <c r="A34" s="175"/>
      <c r="B34" s="175" t="s">
        <v>240</v>
      </c>
      <c r="C34" s="176">
        <f>SUM(C28:C33)</f>
        <v>0</v>
      </c>
      <c r="D34" s="176">
        <f>SUM(D28:D33)</f>
        <v>0</v>
      </c>
      <c r="E34" s="176">
        <f>SUM(E28:E33)</f>
        <v>0</v>
      </c>
      <c r="F34" s="176"/>
    </row>
    <row r="35" spans="1:6">
      <c r="A35" s="147"/>
      <c r="B35" s="148"/>
      <c r="C35" s="149"/>
      <c r="D35" s="149"/>
      <c r="E35" s="149"/>
      <c r="F35" s="148"/>
    </row>
  </sheetData>
  <dataValidations count="6">
    <dataValidation allowBlank="1" showInputMessage="1" showErrorMessage="1" prompt="Importe final del periodo que corresponde la información financiera trimestral que se presenta." sqref="D7 D18 D27"/>
    <dataValidation allowBlank="1" showInputMessage="1" showErrorMessage="1" prompt="Saldo al 31 de diciembre del año anterior del ejercio que se presenta." sqref="C7 C18 C27"/>
    <dataValidation allowBlank="1" showInputMessage="1" showErrorMessage="1" prompt="Corresponde al número de la cuenta de acuerdo al Plan de Cuentas emitido por el CONAC (DOF 23/12/2015)." sqref="A7 A18 A27"/>
    <dataValidation allowBlank="1" showInputMessage="1" showErrorMessage="1" prompt="Indicar el medio como se está amortizando el intangible, por tiempo, por uso." sqref="F7 F27 F18"/>
    <dataValidation allowBlank="1" showInputMessage="1" showErrorMessage="1" prompt="Diferencia entre el saldo final y el inicial presentados." sqref="E7 E27 E18"/>
    <dataValidation allowBlank="1" showInputMessage="1" showErrorMessage="1" prompt="Corresponde al nombre o descripción de la cuenta de acuerdo al Plan de Cuentas emitido por el CONAC." sqref="B7 B27 B18"/>
  </dataValidations>
  <pageMargins left="0.70866141732283472" right="0.70866141732283472" top="0.74803149606299213" bottom="0.74803149606299213" header="0.31496062992125984" footer="0.31496062992125984"/>
  <pageSetup scale="65"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C14" sqref="C14"/>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83</v>
      </c>
      <c r="B5" s="70"/>
      <c r="C5" s="274"/>
      <c r="D5" s="274"/>
      <c r="E5" s="63"/>
      <c r="F5" s="63"/>
      <c r="G5" s="63"/>
      <c r="H5" s="366" t="s">
        <v>82</v>
      </c>
    </row>
    <row r="6" spans="1:17">
      <c r="J6" s="1014"/>
      <c r="K6" s="1014"/>
      <c r="L6" s="1014"/>
      <c r="M6" s="1014"/>
      <c r="N6" s="1014"/>
      <c r="O6" s="1014"/>
      <c r="P6" s="1014"/>
      <c r="Q6" s="1014"/>
    </row>
    <row r="7" spans="1:17">
      <c r="A7" s="3" t="s">
        <v>84</v>
      </c>
    </row>
    <row r="8" spans="1:17" ht="52.5" customHeight="1">
      <c r="A8" s="1015" t="s">
        <v>85</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zoomScaleSheetLayoutView="100" workbookViewId="0">
      <selection activeCell="C14" sqref="C14"/>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c r="A8" s="172"/>
      <c r="B8" s="172"/>
      <c r="C8" s="162"/>
      <c r="D8" s="177"/>
    </row>
    <row r="9" spans="1:4">
      <c r="A9" s="172"/>
      <c r="B9" s="172"/>
      <c r="C9" s="178"/>
      <c r="D9" s="177"/>
    </row>
    <row r="10" spans="1:4">
      <c r="A10" s="172"/>
      <c r="B10" s="172"/>
      <c r="C10" s="178"/>
      <c r="D10" s="179"/>
    </row>
    <row r="11" spans="1:4">
      <c r="A11" s="152"/>
      <c r="B11" s="152" t="s">
        <v>245</v>
      </c>
      <c r="C11" s="144">
        <f>SUM(C8:C10)</f>
        <v>0</v>
      </c>
      <c r="D11" s="180"/>
    </row>
    <row r="14" spans="1:4" ht="11.25" customHeight="1">
      <c r="A14" s="61" t="s">
        <v>145</v>
      </c>
      <c r="B14" s="273"/>
      <c r="C14" s="73"/>
      <c r="D14" s="74" t="s">
        <v>86</v>
      </c>
    </row>
    <row r="15" spans="1:4">
      <c r="A15" s="75"/>
      <c r="B15" s="75"/>
      <c r="C15" s="76"/>
      <c r="D15" s="75"/>
    </row>
    <row r="16" spans="1:4" ht="15" customHeight="1">
      <c r="A16" s="15" t="s">
        <v>46</v>
      </c>
      <c r="B16" s="16" t="s">
        <v>47</v>
      </c>
      <c r="C16" s="17" t="s">
        <v>48</v>
      </c>
      <c r="D16" s="51" t="s">
        <v>59</v>
      </c>
    </row>
    <row r="17" spans="1:4">
      <c r="A17" s="172"/>
      <c r="B17" s="172"/>
      <c r="C17" s="162"/>
      <c r="D17" s="177"/>
    </row>
    <row r="18" spans="1:4">
      <c r="A18" s="172"/>
      <c r="B18" s="172"/>
      <c r="C18" s="178"/>
      <c r="D18" s="177"/>
    </row>
    <row r="19" spans="1:4">
      <c r="A19" s="172"/>
      <c r="B19" s="172"/>
      <c r="C19" s="178"/>
      <c r="D19" s="179"/>
    </row>
    <row r="20" spans="1:4">
      <c r="A20" s="152"/>
      <c r="B20" s="152" t="s">
        <v>241</v>
      </c>
      <c r="C20" s="144">
        <f>SUM(C17:C19)</f>
        <v>0</v>
      </c>
      <c r="D20" s="180"/>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73"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Normal="100" zoomScaleSheetLayoutView="100" workbookViewId="0">
      <selection activeCell="C14" sqref="C14"/>
    </sheetView>
  </sheetViews>
  <sheetFormatPr baseColWidth="10" defaultColWidth="13.7109375" defaultRowHeight="11.25"/>
  <cols>
    <col min="1" max="1" width="20.7109375" style="274" customWidth="1"/>
    <col min="2" max="2" width="50.7109375" style="274" customWidth="1"/>
    <col min="3" max="7" width="17.7109375" style="9" customWidth="1"/>
    <col min="8" max="8" width="17.7109375" style="274" customWidth="1"/>
    <col min="9" max="16384" width="13.7109375" style="274"/>
  </cols>
  <sheetData>
    <row r="1" spans="1:8" ht="11.25" customHeight="1">
      <c r="A1" s="3" t="s">
        <v>43</v>
      </c>
      <c r="B1" s="3"/>
      <c r="C1" s="4"/>
      <c r="D1" s="4"/>
      <c r="E1" s="4"/>
      <c r="F1" s="4"/>
      <c r="G1" s="4"/>
      <c r="H1" s="7"/>
    </row>
    <row r="2" spans="1:8">
      <c r="A2" s="3" t="s">
        <v>199</v>
      </c>
      <c r="B2" s="3"/>
      <c r="C2" s="4"/>
      <c r="D2" s="4"/>
      <c r="E2" s="4"/>
      <c r="F2" s="4"/>
      <c r="G2" s="4"/>
      <c r="H2" s="9"/>
    </row>
    <row r="3" spans="1:8">
      <c r="H3" s="9"/>
    </row>
    <row r="4" spans="1:8">
      <c r="H4" s="9"/>
    </row>
    <row r="5" spans="1:8" ht="11.25" customHeight="1">
      <c r="A5" s="10" t="s">
        <v>246</v>
      </c>
      <c r="B5" s="366"/>
      <c r="C5" s="78"/>
      <c r="D5" s="78"/>
      <c r="E5" s="78"/>
      <c r="F5" s="78"/>
      <c r="G5" s="78"/>
      <c r="H5" s="79" t="s">
        <v>87</v>
      </c>
    </row>
    <row r="6" spans="1:8">
      <c r="A6" s="272"/>
    </row>
    <row r="7" spans="1:8" ht="15" customHeight="1">
      <c r="A7" s="15" t="s">
        <v>46</v>
      </c>
      <c r="B7" s="16" t="s">
        <v>47</v>
      </c>
      <c r="C7" s="17" t="s">
        <v>48</v>
      </c>
      <c r="D7" s="39" t="s">
        <v>55</v>
      </c>
      <c r="E7" s="39" t="s">
        <v>56</v>
      </c>
      <c r="F7" s="39" t="s">
        <v>57</v>
      </c>
      <c r="G7" s="40" t="s">
        <v>58</v>
      </c>
      <c r="H7" s="16" t="s">
        <v>59</v>
      </c>
    </row>
    <row r="8" spans="1:8">
      <c r="A8" s="155" t="s">
        <v>5988</v>
      </c>
      <c r="B8" s="155" t="s">
        <v>5989</v>
      </c>
      <c r="C8" s="132">
        <v>158384.18</v>
      </c>
      <c r="D8" s="132">
        <v>158384.18</v>
      </c>
      <c r="E8" s="132"/>
      <c r="F8" s="132"/>
      <c r="G8" s="132"/>
      <c r="H8" s="181"/>
    </row>
    <row r="9" spans="1:8">
      <c r="A9" s="155" t="s">
        <v>5990</v>
      </c>
      <c r="B9" s="155" t="s">
        <v>5991</v>
      </c>
      <c r="C9" s="132">
        <v>9623.02</v>
      </c>
      <c r="D9" s="132">
        <v>9623.02</v>
      </c>
      <c r="E9" s="132"/>
      <c r="F9" s="132"/>
      <c r="G9" s="132"/>
      <c r="H9" s="181"/>
    </row>
    <row r="10" spans="1:8">
      <c r="A10" s="155" t="s">
        <v>5992</v>
      </c>
      <c r="B10" s="155" t="s">
        <v>5993</v>
      </c>
      <c r="C10" s="132">
        <v>1276</v>
      </c>
      <c r="D10" s="132">
        <v>1276</v>
      </c>
      <c r="E10" s="132"/>
      <c r="F10" s="132"/>
      <c r="G10" s="132"/>
      <c r="H10" s="181"/>
    </row>
    <row r="11" spans="1:8">
      <c r="A11" s="155" t="s">
        <v>5994</v>
      </c>
      <c r="B11" s="155" t="s">
        <v>5995</v>
      </c>
      <c r="C11" s="132">
        <v>7772</v>
      </c>
      <c r="D11" s="132">
        <v>7772</v>
      </c>
      <c r="E11" s="132"/>
      <c r="F11" s="132"/>
      <c r="G11" s="132"/>
      <c r="H11" s="181"/>
    </row>
    <row r="12" spans="1:8">
      <c r="A12" s="155" t="s">
        <v>5996</v>
      </c>
      <c r="B12" s="155" t="s">
        <v>5997</v>
      </c>
      <c r="C12" s="132">
        <v>13177</v>
      </c>
      <c r="D12" s="132">
        <v>13177</v>
      </c>
      <c r="E12" s="132"/>
      <c r="F12" s="132"/>
      <c r="G12" s="132"/>
      <c r="H12" s="181"/>
    </row>
    <row r="13" spans="1:8">
      <c r="A13" s="155" t="s">
        <v>5998</v>
      </c>
      <c r="B13" s="155" t="s">
        <v>5999</v>
      </c>
      <c r="C13" s="132">
        <v>5944.2</v>
      </c>
      <c r="D13" s="132">
        <v>5944.2</v>
      </c>
      <c r="E13" s="132"/>
      <c r="F13" s="132"/>
      <c r="G13" s="132"/>
      <c r="H13" s="181"/>
    </row>
    <row r="14" spans="1:8">
      <c r="A14" s="155" t="s">
        <v>6000</v>
      </c>
      <c r="B14" s="155" t="s">
        <v>6001</v>
      </c>
      <c r="C14" s="132">
        <v>73166.649999999994</v>
      </c>
      <c r="D14" s="132">
        <v>73166.649999999994</v>
      </c>
      <c r="E14" s="132"/>
      <c r="F14" s="132"/>
      <c r="G14" s="132"/>
      <c r="H14" s="181"/>
    </row>
    <row r="15" spans="1:8">
      <c r="A15" s="155" t="s">
        <v>6002</v>
      </c>
      <c r="B15" s="155" t="s">
        <v>6003</v>
      </c>
      <c r="C15" s="132">
        <v>14293.52</v>
      </c>
      <c r="D15" s="132">
        <v>14293.52</v>
      </c>
      <c r="E15" s="132"/>
      <c r="F15" s="132"/>
      <c r="G15" s="132"/>
      <c r="H15" s="181"/>
    </row>
    <row r="16" spans="1:8">
      <c r="A16" s="155" t="s">
        <v>6004</v>
      </c>
      <c r="B16" s="155" t="s">
        <v>6005</v>
      </c>
      <c r="C16" s="132">
        <v>2447.02</v>
      </c>
      <c r="D16" s="132">
        <v>2447.02</v>
      </c>
      <c r="E16" s="132"/>
      <c r="F16" s="132"/>
      <c r="G16" s="132"/>
      <c r="H16" s="181"/>
    </row>
    <row r="17" spans="1:8">
      <c r="A17" s="155" t="s">
        <v>6006</v>
      </c>
      <c r="B17" s="155" t="s">
        <v>6007</v>
      </c>
      <c r="C17" s="132">
        <v>30685.01</v>
      </c>
      <c r="D17" s="132">
        <v>30685.01</v>
      </c>
      <c r="E17" s="132"/>
      <c r="F17" s="132"/>
      <c r="G17" s="132"/>
      <c r="H17" s="181"/>
    </row>
    <row r="18" spans="1:8" ht="22.5">
      <c r="A18" s="155" t="s">
        <v>6008</v>
      </c>
      <c r="B18" s="155" t="s">
        <v>6009</v>
      </c>
      <c r="C18" s="132">
        <v>3000</v>
      </c>
      <c r="D18" s="132">
        <v>3000</v>
      </c>
      <c r="E18" s="132"/>
      <c r="F18" s="132"/>
      <c r="G18" s="132"/>
      <c r="H18" s="181"/>
    </row>
    <row r="19" spans="1:8">
      <c r="A19" s="155" t="s">
        <v>6010</v>
      </c>
      <c r="B19" s="155" t="s">
        <v>6011</v>
      </c>
      <c r="C19" s="132">
        <v>2668</v>
      </c>
      <c r="D19" s="132">
        <v>2668</v>
      </c>
      <c r="E19" s="132"/>
      <c r="F19" s="132"/>
      <c r="G19" s="132"/>
      <c r="H19" s="181"/>
    </row>
    <row r="20" spans="1:8">
      <c r="A20" s="155" t="s">
        <v>6012</v>
      </c>
      <c r="B20" s="155" t="s">
        <v>6013</v>
      </c>
      <c r="C20" s="132">
        <v>3900</v>
      </c>
      <c r="D20" s="132">
        <v>3900</v>
      </c>
      <c r="E20" s="132"/>
      <c r="F20" s="132"/>
      <c r="G20" s="132"/>
      <c r="H20" s="181"/>
    </row>
    <row r="21" spans="1:8">
      <c r="A21" s="155" t="s">
        <v>6014</v>
      </c>
      <c r="B21" s="155" t="s">
        <v>6015</v>
      </c>
      <c r="C21" s="132">
        <v>3944</v>
      </c>
      <c r="D21" s="132">
        <v>3944</v>
      </c>
      <c r="E21" s="132"/>
      <c r="F21" s="132"/>
      <c r="G21" s="132"/>
      <c r="H21" s="181"/>
    </row>
    <row r="22" spans="1:8">
      <c r="A22" s="155" t="s">
        <v>6016</v>
      </c>
      <c r="B22" s="155" t="s">
        <v>6017</v>
      </c>
      <c r="C22" s="132">
        <v>0.01</v>
      </c>
      <c r="D22" s="132">
        <v>0.01</v>
      </c>
      <c r="E22" s="132"/>
      <c r="F22" s="132"/>
      <c r="G22" s="132"/>
      <c r="H22" s="181"/>
    </row>
    <row r="23" spans="1:8">
      <c r="A23" s="155" t="s">
        <v>6018</v>
      </c>
      <c r="B23" s="155" t="s">
        <v>6019</v>
      </c>
      <c r="C23" s="132">
        <v>59.73</v>
      </c>
      <c r="D23" s="132">
        <v>59.73</v>
      </c>
      <c r="E23" s="132"/>
      <c r="F23" s="132"/>
      <c r="G23" s="132"/>
      <c r="H23" s="181"/>
    </row>
    <row r="24" spans="1:8">
      <c r="A24" s="155" t="s">
        <v>6020</v>
      </c>
      <c r="B24" s="155" t="s">
        <v>6021</v>
      </c>
      <c r="C24" s="132">
        <v>110479.5</v>
      </c>
      <c r="D24" s="132">
        <v>110479.5</v>
      </c>
      <c r="E24" s="132"/>
      <c r="F24" s="132"/>
      <c r="G24" s="132"/>
      <c r="H24" s="181"/>
    </row>
    <row r="25" spans="1:8">
      <c r="A25" s="155" t="s">
        <v>6022</v>
      </c>
      <c r="B25" s="155" t="s">
        <v>6023</v>
      </c>
      <c r="C25" s="132">
        <v>522374</v>
      </c>
      <c r="D25" s="132">
        <v>522374</v>
      </c>
      <c r="E25" s="132"/>
      <c r="F25" s="132"/>
      <c r="G25" s="132"/>
      <c r="H25" s="181"/>
    </row>
    <row r="26" spans="1:8">
      <c r="A26" s="155" t="s">
        <v>6024</v>
      </c>
      <c r="B26" s="155" t="s">
        <v>6025</v>
      </c>
      <c r="C26" s="132">
        <v>323975.46999999997</v>
      </c>
      <c r="D26" s="132">
        <v>323975.46999999997</v>
      </c>
      <c r="E26" s="132"/>
      <c r="F26" s="132"/>
      <c r="G26" s="132"/>
      <c r="H26" s="181"/>
    </row>
    <row r="27" spans="1:8">
      <c r="A27" s="155" t="s">
        <v>6026</v>
      </c>
      <c r="B27" s="155" t="s">
        <v>6027</v>
      </c>
      <c r="C27" s="132">
        <v>0.16</v>
      </c>
      <c r="D27" s="132">
        <v>0.16</v>
      </c>
      <c r="E27" s="132"/>
      <c r="F27" s="132"/>
      <c r="G27" s="132"/>
      <c r="H27" s="181"/>
    </row>
    <row r="28" spans="1:8">
      <c r="A28" s="155" t="s">
        <v>6028</v>
      </c>
      <c r="B28" s="155" t="s">
        <v>6029</v>
      </c>
      <c r="C28" s="132">
        <v>174.87</v>
      </c>
      <c r="D28" s="132">
        <v>174.87</v>
      </c>
      <c r="E28" s="132"/>
      <c r="F28" s="132"/>
      <c r="G28" s="132"/>
      <c r="H28" s="181"/>
    </row>
    <row r="29" spans="1:8">
      <c r="A29" s="155" t="s">
        <v>6030</v>
      </c>
      <c r="B29" s="155" t="s">
        <v>6031</v>
      </c>
      <c r="C29" s="132">
        <v>23.85</v>
      </c>
      <c r="D29" s="132">
        <v>23.85</v>
      </c>
      <c r="E29" s="132"/>
      <c r="F29" s="132"/>
      <c r="G29" s="132"/>
      <c r="H29" s="181"/>
    </row>
    <row r="30" spans="1:8">
      <c r="A30" s="155" t="s">
        <v>6032</v>
      </c>
      <c r="B30" s="155" t="s">
        <v>504</v>
      </c>
      <c r="C30" s="132">
        <v>17.62</v>
      </c>
      <c r="D30" s="132">
        <v>17.62</v>
      </c>
      <c r="E30" s="132"/>
      <c r="F30" s="132"/>
      <c r="G30" s="132"/>
      <c r="H30" s="181"/>
    </row>
    <row r="31" spans="1:8">
      <c r="A31" s="155"/>
      <c r="B31" s="155"/>
      <c r="C31" s="132"/>
      <c r="D31" s="132"/>
      <c r="E31" s="132"/>
      <c r="F31" s="132"/>
      <c r="G31" s="132"/>
      <c r="H31" s="181"/>
    </row>
    <row r="32" spans="1:8">
      <c r="A32" s="155"/>
      <c r="B32" s="155"/>
      <c r="C32" s="132"/>
      <c r="D32" s="132"/>
      <c r="E32" s="132"/>
      <c r="F32" s="132"/>
      <c r="G32" s="132"/>
      <c r="H32" s="181"/>
    </row>
    <row r="33" spans="1:8">
      <c r="A33" s="182"/>
      <c r="B33" s="182" t="s">
        <v>248</v>
      </c>
      <c r="C33" s="183">
        <f>SUM(C8:C32)</f>
        <v>1287385.8100000003</v>
      </c>
      <c r="D33" s="183">
        <f>SUM(D8:D32)</f>
        <v>1287385.8100000003</v>
      </c>
      <c r="E33" s="183">
        <f>SUM(E8:E32)</f>
        <v>0</v>
      </c>
      <c r="F33" s="183">
        <f>SUM(F8:F32)</f>
        <v>0</v>
      </c>
      <c r="G33" s="183">
        <f>SUM(G8:G32)</f>
        <v>0</v>
      </c>
      <c r="H33" s="183"/>
    </row>
    <row r="36" spans="1:8">
      <c r="A36" s="10" t="s">
        <v>247</v>
      </c>
      <c r="B36" s="366"/>
      <c r="C36" s="78"/>
      <c r="D36" s="78"/>
      <c r="E36" s="78"/>
      <c r="F36" s="78"/>
      <c r="G36" s="78"/>
      <c r="H36" s="79" t="s">
        <v>87</v>
      </c>
    </row>
    <row r="37" spans="1:8">
      <c r="A37" s="272"/>
    </row>
    <row r="38" spans="1:8" ht="15" customHeight="1">
      <c r="A38" s="15" t="s">
        <v>46</v>
      </c>
      <c r="B38" s="16" t="s">
        <v>47</v>
      </c>
      <c r="C38" s="17" t="s">
        <v>48</v>
      </c>
      <c r="D38" s="39" t="s">
        <v>55</v>
      </c>
      <c r="E38" s="39" t="s">
        <v>56</v>
      </c>
      <c r="F38" s="39" t="s">
        <v>57</v>
      </c>
      <c r="G38" s="40" t="s">
        <v>58</v>
      </c>
      <c r="H38" s="16" t="s">
        <v>59</v>
      </c>
    </row>
    <row r="39" spans="1:8">
      <c r="A39" s="155"/>
      <c r="B39" s="155"/>
      <c r="C39" s="132"/>
      <c r="D39" s="132"/>
      <c r="E39" s="132"/>
      <c r="F39" s="132"/>
      <c r="G39" s="132"/>
      <c r="H39" s="181"/>
    </row>
    <row r="40" spans="1:8">
      <c r="A40" s="155"/>
      <c r="B40" s="155"/>
      <c r="C40" s="132"/>
      <c r="D40" s="132"/>
      <c r="E40" s="132"/>
      <c r="F40" s="132"/>
      <c r="G40" s="132"/>
      <c r="H40" s="181"/>
    </row>
    <row r="41" spans="1:8">
      <c r="A41" s="155"/>
      <c r="B41" s="155"/>
      <c r="C41" s="132"/>
      <c r="D41" s="132"/>
      <c r="E41" s="132"/>
      <c r="F41" s="132"/>
      <c r="G41" s="132"/>
      <c r="H41" s="181"/>
    </row>
    <row r="42" spans="1:8">
      <c r="A42" s="155"/>
      <c r="B42" s="155"/>
      <c r="C42" s="132"/>
      <c r="D42" s="132"/>
      <c r="E42" s="132"/>
      <c r="F42" s="132"/>
      <c r="G42" s="132"/>
      <c r="H42" s="181"/>
    </row>
    <row r="43" spans="1:8">
      <c r="A43" s="155"/>
      <c r="B43" s="155"/>
      <c r="C43" s="132"/>
      <c r="D43" s="132"/>
      <c r="E43" s="132"/>
      <c r="F43" s="132"/>
      <c r="G43" s="132"/>
      <c r="H43" s="181"/>
    </row>
    <row r="44" spans="1:8">
      <c r="A44" s="155"/>
      <c r="B44" s="155"/>
      <c r="C44" s="132"/>
      <c r="D44" s="132"/>
      <c r="E44" s="132"/>
      <c r="F44" s="132"/>
      <c r="G44" s="132"/>
      <c r="H44" s="181"/>
    </row>
    <row r="45" spans="1:8">
      <c r="A45" s="155"/>
      <c r="B45" s="155"/>
      <c r="C45" s="132"/>
      <c r="D45" s="132"/>
      <c r="E45" s="132"/>
      <c r="F45" s="132"/>
      <c r="G45" s="132"/>
      <c r="H45" s="181"/>
    </row>
    <row r="46" spans="1:8">
      <c r="A46" s="155"/>
      <c r="B46" s="155"/>
      <c r="C46" s="132"/>
      <c r="D46" s="132"/>
      <c r="E46" s="132"/>
      <c r="F46" s="132"/>
      <c r="G46" s="132"/>
      <c r="H46" s="181"/>
    </row>
    <row r="47" spans="1:8">
      <c r="A47" s="155"/>
      <c r="B47" s="155"/>
      <c r="C47" s="132"/>
      <c r="D47" s="132"/>
      <c r="E47" s="132"/>
      <c r="F47" s="132"/>
      <c r="G47" s="132"/>
      <c r="H47" s="181"/>
    </row>
    <row r="48" spans="1:8">
      <c r="A48" s="155"/>
      <c r="B48" s="155"/>
      <c r="C48" s="132"/>
      <c r="D48" s="132"/>
      <c r="E48" s="132"/>
      <c r="F48" s="132"/>
      <c r="G48" s="132"/>
      <c r="H48" s="181"/>
    </row>
    <row r="49" spans="1:8">
      <c r="A49" s="155"/>
      <c r="B49" s="155"/>
      <c r="C49" s="132"/>
      <c r="D49" s="132"/>
      <c r="E49" s="132"/>
      <c r="F49" s="132"/>
      <c r="G49" s="132"/>
      <c r="H49" s="181"/>
    </row>
    <row r="50" spans="1:8">
      <c r="A50" s="155"/>
      <c r="B50" s="155"/>
      <c r="C50" s="132"/>
      <c r="D50" s="132"/>
      <c r="E50" s="132"/>
      <c r="F50" s="132"/>
      <c r="G50" s="132"/>
      <c r="H50" s="181"/>
    </row>
    <row r="51" spans="1:8">
      <c r="A51" s="155"/>
      <c r="B51" s="155"/>
      <c r="C51" s="132"/>
      <c r="D51" s="132"/>
      <c r="E51" s="132"/>
      <c r="F51" s="132"/>
      <c r="G51" s="132"/>
      <c r="H51" s="181"/>
    </row>
    <row r="52" spans="1:8">
      <c r="A52" s="155"/>
      <c r="B52" s="155"/>
      <c r="C52" s="132"/>
      <c r="D52" s="132"/>
      <c r="E52" s="132"/>
      <c r="F52" s="132"/>
      <c r="G52" s="132"/>
      <c r="H52" s="181"/>
    </row>
    <row r="53" spans="1:8">
      <c r="A53" s="182"/>
      <c r="B53" s="182" t="s">
        <v>249</v>
      </c>
      <c r="C53" s="183">
        <f>SUM(C39:C52)</f>
        <v>0</v>
      </c>
      <c r="D53" s="183">
        <f>SUM(D39:D52)</f>
        <v>0</v>
      </c>
      <c r="E53" s="183">
        <f>SUM(E39:E52)</f>
        <v>0</v>
      </c>
      <c r="F53" s="183">
        <f>SUM(F39:F52)</f>
        <v>0</v>
      </c>
      <c r="G53" s="183">
        <f>SUM(G39:G52)</f>
        <v>0</v>
      </c>
      <c r="H53" s="183"/>
    </row>
  </sheetData>
  <dataValidations count="8">
    <dataValidation allowBlank="1" showInputMessage="1" showErrorMessage="1" prompt="Saldo final de la Información Financiera Trimestral que se presenta (trimestral: 1er, 2do, 3ro. o 4to.)." sqref="C38 C7"/>
    <dataValidation allowBlank="1" showInputMessage="1" showErrorMessage="1" prompt="Corresponde al número de la cuenta de acuerdo al Plan de Cuentas emitido por el CONAC (DOF 23/12/2015)." sqref="A38 A7"/>
    <dataValidation allowBlank="1" showInputMessage="1" showErrorMessage="1" prompt="Informar sobre la factibilidad de pago." sqref="H38 H7"/>
    <dataValidation allowBlank="1" showInputMessage="1" showErrorMessage="1" prompt="Importe de la cuentas por cobrar con vencimiento mayor a 365 días." sqref="G38 G7"/>
    <dataValidation allowBlank="1" showInputMessage="1" showErrorMessage="1" prompt="Importe de la cuentas por cobrar con fecha de vencimiento de 181 a 365 días." sqref="F38 F7"/>
    <dataValidation allowBlank="1" showInputMessage="1" showErrorMessage="1" prompt="Importe de la cuentas por cobrar con fecha de vencimiento de 91 a 180 días." sqref="E38 E7"/>
    <dataValidation allowBlank="1" showInputMessage="1" showErrorMessage="1" prompt="Importe de la cuentas por cobrar con fecha de vencimiento de 1 a 90 días." sqref="D38 D7"/>
    <dataValidation allowBlank="1" showInputMessage="1" showErrorMessage="1" prompt="Corresponde al nombre o descripción de la cuenta de acuerdo al Plan de Cuentas emitido por el CONAC." sqref="B38 B7"/>
  </dataValidations>
  <pageMargins left="0.70866141732283472" right="0.70866141732283472" top="0.74803149606299213" bottom="0.74803149606299213" header="0.31496062992125984" footer="0.31496062992125984"/>
  <pageSetup scale="55" orientation="landscape" horizontalDpi="300" verticalDpi="3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14" sqref="C14"/>
    </sheetView>
  </sheetViews>
  <sheetFormatPr baseColWidth="10" defaultColWidth="13.7109375" defaultRowHeight="11.25"/>
  <cols>
    <col min="1" max="1" width="20.7109375" style="274" customWidth="1"/>
    <col min="2" max="2" width="50.7109375" style="274" customWidth="1"/>
    <col min="3" max="3" width="17.7109375" style="9" customWidth="1"/>
    <col min="4" max="5" width="17.7109375" style="274" customWidth="1"/>
    <col min="6" max="16384" width="13.7109375" style="274"/>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ht="11.25" customHeight="1">
      <c r="A8" s="155"/>
      <c r="B8" s="155"/>
      <c r="C8" s="181"/>
      <c r="D8" s="181"/>
      <c r="E8" s="137"/>
    </row>
    <row r="9" spans="1:5">
      <c r="A9" s="155"/>
      <c r="B9" s="155"/>
      <c r="C9" s="181"/>
      <c r="D9" s="181"/>
      <c r="E9" s="137"/>
    </row>
    <row r="10" spans="1:5">
      <c r="A10" s="190"/>
      <c r="B10" s="190" t="s">
        <v>251</v>
      </c>
      <c r="C10" s="191">
        <f>SUM(C8:C9)</f>
        <v>0</v>
      </c>
      <c r="D10" s="189"/>
      <c r="E10" s="189"/>
    </row>
    <row r="13" spans="1:5" ht="11.25" customHeight="1">
      <c r="A13" s="10" t="s">
        <v>250</v>
      </c>
      <c r="B13" s="366"/>
      <c r="E13" s="79" t="s">
        <v>88</v>
      </c>
    </row>
    <row r="14" spans="1:5">
      <c r="A14" s="272"/>
    </row>
    <row r="15" spans="1:5" ht="15" customHeight="1">
      <c r="A15" s="15" t="s">
        <v>46</v>
      </c>
      <c r="B15" s="16" t="s">
        <v>47</v>
      </c>
      <c r="C15" s="17" t="s">
        <v>48</v>
      </c>
      <c r="D15" s="17" t="s">
        <v>89</v>
      </c>
      <c r="E15" s="17" t="s">
        <v>59</v>
      </c>
    </row>
    <row r="16" spans="1:5">
      <c r="A16" s="184"/>
      <c r="B16" s="185"/>
      <c r="C16" s="186"/>
      <c r="D16" s="181"/>
      <c r="E16" s="137"/>
    </row>
    <row r="17" spans="1:5">
      <c r="A17" s="155"/>
      <c r="B17" s="187"/>
      <c r="C17" s="181"/>
      <c r="D17" s="181"/>
      <c r="E17" s="137"/>
    </row>
    <row r="18" spans="1:5">
      <c r="A18" s="182"/>
      <c r="B18" s="182" t="s">
        <v>252</v>
      </c>
      <c r="C18" s="188">
        <f>SUM(C16:C17)</f>
        <v>0</v>
      </c>
      <c r="D18" s="189"/>
      <c r="E18" s="189"/>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activeCell="C14" sqref="C14"/>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366"/>
      <c r="C5" s="9"/>
      <c r="D5" s="274"/>
      <c r="E5" s="79" t="s">
        <v>256</v>
      </c>
    </row>
    <row r="6" spans="1:5" s="41" customFormat="1">
      <c r="A6" s="272"/>
      <c r="B6" s="274"/>
      <c r="C6" s="9"/>
      <c r="D6" s="274"/>
      <c r="E6" s="274"/>
    </row>
    <row r="7" spans="1:5" s="41" customFormat="1" ht="15" customHeight="1">
      <c r="A7" s="15" t="s">
        <v>46</v>
      </c>
      <c r="B7" s="16" t="s">
        <v>47</v>
      </c>
      <c r="C7" s="17" t="s">
        <v>48</v>
      </c>
      <c r="D7" s="17" t="s">
        <v>89</v>
      </c>
      <c r="E7" s="17" t="s">
        <v>59</v>
      </c>
    </row>
    <row r="8" spans="1:5" s="41" customFormat="1">
      <c r="A8" s="184"/>
      <c r="B8" s="185"/>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366" t="s">
        <v>90</v>
      </c>
    </row>
    <row r="14" spans="1:5" s="81" customFormat="1">
      <c r="A14" s="44"/>
      <c r="B14" s="44"/>
      <c r="C14" s="78"/>
      <c r="D14" s="82"/>
    </row>
    <row r="15" spans="1:5" ht="15" customHeight="1">
      <c r="A15" s="15" t="s">
        <v>46</v>
      </c>
      <c r="B15" s="16" t="s">
        <v>47</v>
      </c>
      <c r="C15" s="17" t="s">
        <v>48</v>
      </c>
      <c r="D15" s="17" t="s">
        <v>89</v>
      </c>
      <c r="E15" s="17" t="s">
        <v>59</v>
      </c>
    </row>
    <row r="16" spans="1:5" ht="11.25" customHeight="1">
      <c r="A16" s="150"/>
      <c r="B16" s="167"/>
      <c r="C16" s="132"/>
      <c r="D16" s="132"/>
      <c r="E16" s="137"/>
    </row>
    <row r="17" spans="1:5">
      <c r="A17" s="150"/>
      <c r="B17" s="167"/>
      <c r="C17" s="132"/>
      <c r="D17" s="132"/>
      <c r="E17" s="137"/>
    </row>
    <row r="18" spans="1:5">
      <c r="A18" s="192"/>
      <c r="B18" s="192" t="s">
        <v>255</v>
      </c>
      <c r="C18" s="193">
        <f>SUM(C16:C17)</f>
        <v>0</v>
      </c>
      <c r="D18" s="140"/>
      <c r="E18" s="140"/>
    </row>
    <row r="21" spans="1:5">
      <c r="A21" s="10" t="s">
        <v>153</v>
      </c>
      <c r="B21" s="366"/>
      <c r="E21" s="79" t="s">
        <v>256</v>
      </c>
    </row>
    <row r="22" spans="1:5">
      <c r="A22" s="272"/>
    </row>
    <row r="23" spans="1:5" ht="15" customHeight="1">
      <c r="A23" s="15" t="s">
        <v>46</v>
      </c>
      <c r="B23" s="16" t="s">
        <v>47</v>
      </c>
      <c r="C23" s="17" t="s">
        <v>48</v>
      </c>
      <c r="D23" s="17" t="s">
        <v>89</v>
      </c>
      <c r="E23" s="17" t="s">
        <v>59</v>
      </c>
    </row>
    <row r="24" spans="1:5">
      <c r="A24" s="184"/>
      <c r="B24" s="185"/>
      <c r="C24" s="186"/>
      <c r="D24" s="181"/>
      <c r="E24" s="137"/>
    </row>
    <row r="25" spans="1:5">
      <c r="A25" s="155"/>
      <c r="B25" s="187"/>
      <c r="C25" s="181"/>
      <c r="D25" s="181"/>
      <c r="E25" s="137"/>
    </row>
    <row r="26" spans="1:5">
      <c r="A26" s="182"/>
      <c r="B26" s="182" t="s">
        <v>254</v>
      </c>
      <c r="C26" s="188">
        <f>SUM(C24:C25)</f>
        <v>0</v>
      </c>
      <c r="D26" s="189"/>
      <c r="E26" s="189"/>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zoomScaleSheetLayoutView="100" workbookViewId="0">
      <selection activeCell="C14" sqref="C14"/>
    </sheetView>
  </sheetViews>
  <sheetFormatPr baseColWidth="10"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259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274"/>
      <c r="B2" s="274"/>
      <c r="C2" s="274"/>
      <c r="D2" s="274"/>
      <c r="E2" s="274"/>
      <c r="F2" s="9"/>
      <c r="G2" s="9"/>
      <c r="H2" s="9"/>
      <c r="I2" s="9"/>
      <c r="J2" s="9"/>
      <c r="K2" s="9"/>
      <c r="L2" s="9"/>
      <c r="M2" s="9"/>
      <c r="N2" s="9"/>
      <c r="O2" s="9"/>
      <c r="P2" s="274"/>
      <c r="Q2" s="274"/>
      <c r="R2" s="274"/>
      <c r="S2" s="84"/>
      <c r="T2" s="274"/>
      <c r="U2" s="274"/>
      <c r="V2" s="274"/>
      <c r="W2" s="274"/>
      <c r="X2" s="274"/>
      <c r="Y2" s="274"/>
      <c r="Z2" s="274"/>
      <c r="AA2" s="274"/>
      <c r="AB2" s="41"/>
    </row>
    <row r="3" spans="1:28" s="81" customFormat="1">
      <c r="A3" s="274"/>
      <c r="B3" s="274"/>
      <c r="C3" s="274"/>
      <c r="D3" s="274"/>
      <c r="E3" s="274"/>
      <c r="F3" s="9"/>
      <c r="G3" s="9"/>
      <c r="H3" s="9"/>
      <c r="I3" s="9"/>
      <c r="J3" s="9"/>
      <c r="K3" s="9"/>
      <c r="L3" s="9"/>
      <c r="M3" s="9"/>
      <c r="N3" s="9"/>
      <c r="O3" s="9"/>
      <c r="P3" s="274"/>
      <c r="Q3" s="274"/>
      <c r="R3" s="274"/>
      <c r="S3" s="84"/>
      <c r="T3" s="274"/>
      <c r="U3" s="274"/>
      <c r="V3" s="274"/>
      <c r="W3" s="274"/>
      <c r="X3" s="274"/>
      <c r="Y3" s="274"/>
      <c r="Z3" s="274"/>
      <c r="AA3" s="274"/>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274"/>
      <c r="V4" s="274"/>
      <c r="W4" s="274"/>
      <c r="X4" s="274"/>
      <c r="Y4" s="274"/>
      <c r="Z4" s="274"/>
      <c r="AA4" s="274"/>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c r="A20" s="59"/>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topLeftCell="A70" zoomScaleNormal="100" zoomScaleSheetLayoutView="100" workbookViewId="0">
      <selection activeCell="C14" sqref="C14"/>
    </sheetView>
  </sheetViews>
  <sheetFormatPr baseColWidth="10" defaultColWidth="12.42578125" defaultRowHeight="11.25"/>
  <cols>
    <col min="1" max="1" width="19.7109375" style="274" customWidth="1"/>
    <col min="2" max="2" width="50.7109375" style="274" customWidth="1"/>
    <col min="3" max="4" width="17.7109375" style="6" customWidth="1"/>
    <col min="5" max="16384" width="12.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ht="11.25" customHeight="1">
      <c r="A5" s="61" t="s">
        <v>257</v>
      </c>
      <c r="B5" s="61"/>
      <c r="C5" s="42"/>
      <c r="D5" s="366" t="s">
        <v>284</v>
      </c>
    </row>
    <row r="6" spans="1:4" ht="11.25" customHeight="1">
      <c r="A6" s="75"/>
      <c r="B6" s="75"/>
      <c r="C6" s="76"/>
      <c r="D6" s="92"/>
    </row>
    <row r="7" spans="1:4" ht="15" customHeight="1">
      <c r="A7" s="15" t="s">
        <v>46</v>
      </c>
      <c r="B7" s="16" t="s">
        <v>47</v>
      </c>
      <c r="C7" s="17" t="s">
        <v>48</v>
      </c>
      <c r="D7" s="17" t="s">
        <v>59</v>
      </c>
    </row>
    <row r="8" spans="1:4">
      <c r="A8" s="150" t="s">
        <v>6033</v>
      </c>
      <c r="B8" s="150" t="s">
        <v>5153</v>
      </c>
      <c r="C8" s="143">
        <v>2109880</v>
      </c>
      <c r="D8" s="132"/>
    </row>
    <row r="9" spans="1:4">
      <c r="A9" s="150" t="s">
        <v>6034</v>
      </c>
      <c r="B9" s="150" t="s">
        <v>6035</v>
      </c>
      <c r="C9" s="143">
        <v>22753.8</v>
      </c>
      <c r="D9" s="132"/>
    </row>
    <row r="10" spans="1:4">
      <c r="A10" s="150" t="s">
        <v>6036</v>
      </c>
      <c r="B10" s="150" t="s">
        <v>6037</v>
      </c>
      <c r="C10" s="143">
        <v>792403</v>
      </c>
      <c r="D10" s="132"/>
    </row>
    <row r="11" spans="1:4">
      <c r="A11" s="150" t="s">
        <v>6038</v>
      </c>
      <c r="B11" s="150" t="s">
        <v>6039</v>
      </c>
      <c r="C11" s="143">
        <v>1048805.96</v>
      </c>
      <c r="D11" s="132"/>
    </row>
    <row r="12" spans="1:4">
      <c r="A12" s="150" t="s">
        <v>6040</v>
      </c>
      <c r="B12" s="150" t="s">
        <v>6041</v>
      </c>
      <c r="C12" s="143">
        <v>54866.5</v>
      </c>
      <c r="D12" s="132"/>
    </row>
    <row r="13" spans="1:4">
      <c r="A13" s="150" t="s">
        <v>6042</v>
      </c>
      <c r="B13" s="150" t="s">
        <v>6043</v>
      </c>
      <c r="C13" s="143">
        <v>2720</v>
      </c>
      <c r="D13" s="132"/>
    </row>
    <row r="14" spans="1:4">
      <c r="A14" s="150" t="s">
        <v>6044</v>
      </c>
      <c r="B14" s="150" t="s">
        <v>6045</v>
      </c>
      <c r="C14" s="143">
        <v>1686807</v>
      </c>
      <c r="D14" s="132"/>
    </row>
    <row r="15" spans="1:4">
      <c r="A15" s="150" t="s">
        <v>6046</v>
      </c>
      <c r="B15" s="150" t="s">
        <v>6047</v>
      </c>
      <c r="C15" s="143">
        <v>523000</v>
      </c>
      <c r="D15" s="132"/>
    </row>
    <row r="16" spans="1:4">
      <c r="A16" s="150" t="s">
        <v>6048</v>
      </c>
      <c r="B16" s="150" t="s">
        <v>6049</v>
      </c>
      <c r="C16" s="143">
        <v>15656.3</v>
      </c>
      <c r="D16" s="132"/>
    </row>
    <row r="17" spans="1:4">
      <c r="A17" s="150" t="s">
        <v>6050</v>
      </c>
      <c r="B17" s="150" t="s">
        <v>6051</v>
      </c>
      <c r="C17" s="143">
        <v>1300</v>
      </c>
      <c r="D17" s="132"/>
    </row>
    <row r="18" spans="1:4">
      <c r="A18" s="150" t="s">
        <v>6052</v>
      </c>
      <c r="B18" s="150" t="s">
        <v>6053</v>
      </c>
      <c r="C18" s="143">
        <v>84684.86</v>
      </c>
      <c r="D18" s="132"/>
    </row>
    <row r="19" spans="1:4">
      <c r="A19" s="150" t="s">
        <v>6054</v>
      </c>
      <c r="B19" s="150" t="s">
        <v>6055</v>
      </c>
      <c r="C19" s="143">
        <v>18400</v>
      </c>
      <c r="D19" s="132"/>
    </row>
    <row r="20" spans="1:4">
      <c r="A20" s="150" t="s">
        <v>6056</v>
      </c>
      <c r="B20" s="150" t="s">
        <v>6057</v>
      </c>
      <c r="C20" s="143">
        <v>40780</v>
      </c>
      <c r="D20" s="132"/>
    </row>
    <row r="21" spans="1:4">
      <c r="A21" s="150" t="s">
        <v>6058</v>
      </c>
      <c r="B21" s="150" t="s">
        <v>6059</v>
      </c>
      <c r="C21" s="143">
        <v>88068</v>
      </c>
      <c r="D21" s="132"/>
    </row>
    <row r="22" spans="1:4">
      <c r="A22" s="150" t="s">
        <v>6060</v>
      </c>
      <c r="B22" s="150" t="s">
        <v>6061</v>
      </c>
      <c r="C22" s="143">
        <v>1691291</v>
      </c>
      <c r="D22" s="132"/>
    </row>
    <row r="23" spans="1:4" ht="22.5">
      <c r="A23" s="150" t="s">
        <v>6062</v>
      </c>
      <c r="B23" s="150" t="s">
        <v>6063</v>
      </c>
      <c r="C23" s="143">
        <v>56936</v>
      </c>
      <c r="D23" s="132"/>
    </row>
    <row r="24" spans="1:4" ht="22.5">
      <c r="A24" s="150" t="s">
        <v>6064</v>
      </c>
      <c r="B24" s="150" t="s">
        <v>6065</v>
      </c>
      <c r="C24" s="143">
        <v>10206949.5</v>
      </c>
      <c r="D24" s="132"/>
    </row>
    <row r="25" spans="1:4" ht="22.5">
      <c r="A25" s="150" t="s">
        <v>6066</v>
      </c>
      <c r="B25" s="150" t="s">
        <v>6067</v>
      </c>
      <c r="C25" s="143">
        <v>3204397</v>
      </c>
      <c r="D25" s="132"/>
    </row>
    <row r="26" spans="1:4" ht="22.5">
      <c r="A26" s="150" t="s">
        <v>6068</v>
      </c>
      <c r="B26" s="150" t="s">
        <v>6069</v>
      </c>
      <c r="C26" s="143">
        <v>1616493.5</v>
      </c>
      <c r="D26" s="132"/>
    </row>
    <row r="27" spans="1:4" ht="22.5">
      <c r="A27" s="150" t="s">
        <v>6070</v>
      </c>
      <c r="B27" s="150" t="s">
        <v>6071</v>
      </c>
      <c r="C27" s="143">
        <v>1011810.5</v>
      </c>
      <c r="D27" s="132"/>
    </row>
    <row r="28" spans="1:4" ht="22.5">
      <c r="A28" s="150" t="s">
        <v>6072</v>
      </c>
      <c r="B28" s="150" t="s">
        <v>6073</v>
      </c>
      <c r="C28" s="143">
        <v>11320</v>
      </c>
      <c r="D28" s="132"/>
    </row>
    <row r="29" spans="1:4" ht="22.5">
      <c r="A29" s="150" t="s">
        <v>6074</v>
      </c>
      <c r="B29" s="150" t="s">
        <v>6075</v>
      </c>
      <c r="C29" s="143">
        <v>1674968</v>
      </c>
      <c r="D29" s="132"/>
    </row>
    <row r="30" spans="1:4" ht="22.5">
      <c r="A30" s="150" t="s">
        <v>6076</v>
      </c>
      <c r="B30" s="150" t="s">
        <v>6077</v>
      </c>
      <c r="C30" s="143">
        <v>929676</v>
      </c>
      <c r="D30" s="132"/>
    </row>
    <row r="31" spans="1:4" ht="22.5">
      <c r="A31" s="150" t="s">
        <v>6078</v>
      </c>
      <c r="B31" s="150" t="s">
        <v>6079</v>
      </c>
      <c r="C31" s="143">
        <v>1083264</v>
      </c>
      <c r="D31" s="132"/>
    </row>
    <row r="32" spans="1:4">
      <c r="A32" s="150" t="s">
        <v>6080</v>
      </c>
      <c r="B32" s="150" t="s">
        <v>6081</v>
      </c>
      <c r="C32" s="143">
        <v>342454</v>
      </c>
      <c r="D32" s="132"/>
    </row>
    <row r="33" spans="1:4">
      <c r="A33" s="150" t="s">
        <v>6082</v>
      </c>
      <c r="B33" s="150" t="s">
        <v>6083</v>
      </c>
      <c r="C33" s="143">
        <v>448994</v>
      </c>
      <c r="D33" s="132"/>
    </row>
    <row r="34" spans="1:4">
      <c r="A34" s="150" t="s">
        <v>6084</v>
      </c>
      <c r="B34" s="150" t="s">
        <v>6085</v>
      </c>
      <c r="C34" s="143">
        <v>329263</v>
      </c>
      <c r="D34" s="132"/>
    </row>
    <row r="35" spans="1:4">
      <c r="A35" s="150" t="s">
        <v>6086</v>
      </c>
      <c r="B35" s="150" t="s">
        <v>6087</v>
      </c>
      <c r="C35" s="143">
        <v>85044</v>
      </c>
      <c r="D35" s="132"/>
    </row>
    <row r="36" spans="1:4" ht="22.5">
      <c r="A36" s="150" t="s">
        <v>6088</v>
      </c>
      <c r="B36" s="150" t="s">
        <v>6089</v>
      </c>
      <c r="C36" s="143">
        <v>2781266</v>
      </c>
      <c r="D36" s="132"/>
    </row>
    <row r="37" spans="1:4" ht="22.5">
      <c r="A37" s="150" t="s">
        <v>6090</v>
      </c>
      <c r="B37" s="150" t="s">
        <v>6091</v>
      </c>
      <c r="C37" s="143">
        <v>29928</v>
      </c>
      <c r="D37" s="132"/>
    </row>
    <row r="38" spans="1:4" ht="22.5">
      <c r="A38" s="150" t="s">
        <v>6092</v>
      </c>
      <c r="B38" s="150" t="s">
        <v>6093</v>
      </c>
      <c r="C38" s="143">
        <v>48324</v>
      </c>
      <c r="D38" s="132"/>
    </row>
    <row r="39" spans="1:4" ht="22.5">
      <c r="A39" s="150" t="s">
        <v>6094</v>
      </c>
      <c r="B39" s="150" t="s">
        <v>6095</v>
      </c>
      <c r="C39" s="143">
        <v>26436</v>
      </c>
      <c r="D39" s="132"/>
    </row>
    <row r="40" spans="1:4" ht="22.5">
      <c r="A40" s="150" t="s">
        <v>6096</v>
      </c>
      <c r="B40" s="150" t="s">
        <v>6097</v>
      </c>
      <c r="C40" s="143">
        <v>17550</v>
      </c>
      <c r="D40" s="132"/>
    </row>
    <row r="41" spans="1:4" ht="22.5">
      <c r="A41" s="150" t="s">
        <v>6098</v>
      </c>
      <c r="B41" s="150" t="s">
        <v>6099</v>
      </c>
      <c r="C41" s="143">
        <v>21072</v>
      </c>
      <c r="D41" s="132"/>
    </row>
    <row r="42" spans="1:4" ht="22.5">
      <c r="A42" s="150" t="s">
        <v>6100</v>
      </c>
      <c r="B42" s="150" t="s">
        <v>6101</v>
      </c>
      <c r="C42" s="143">
        <v>24588</v>
      </c>
      <c r="D42" s="132"/>
    </row>
    <row r="43" spans="1:4" ht="22.5">
      <c r="A43" s="150" t="s">
        <v>6102</v>
      </c>
      <c r="B43" s="150" t="s">
        <v>6103</v>
      </c>
      <c r="C43" s="143">
        <v>10524</v>
      </c>
      <c r="D43" s="132"/>
    </row>
    <row r="44" spans="1:4" ht="22.5">
      <c r="A44" s="150" t="s">
        <v>6104</v>
      </c>
      <c r="B44" s="150" t="s">
        <v>6105</v>
      </c>
      <c r="C44" s="143">
        <v>42696</v>
      </c>
      <c r="D44" s="132"/>
    </row>
    <row r="45" spans="1:4" ht="22.5">
      <c r="A45" s="150" t="s">
        <v>6106</v>
      </c>
      <c r="B45" s="150" t="s">
        <v>6107</v>
      </c>
      <c r="C45" s="143">
        <v>38634</v>
      </c>
      <c r="D45" s="132"/>
    </row>
    <row r="46" spans="1:4" ht="22.5">
      <c r="A46" s="150" t="s">
        <v>6108</v>
      </c>
      <c r="B46" s="150" t="s">
        <v>6109</v>
      </c>
      <c r="C46" s="143">
        <v>21072</v>
      </c>
      <c r="D46" s="132"/>
    </row>
    <row r="47" spans="1:4" ht="22.5">
      <c r="A47" s="150" t="s">
        <v>6110</v>
      </c>
      <c r="B47" s="150" t="s">
        <v>6111</v>
      </c>
      <c r="C47" s="143">
        <v>17550</v>
      </c>
      <c r="D47" s="132"/>
    </row>
    <row r="48" spans="1:4" ht="22.5">
      <c r="A48" s="150" t="s">
        <v>6112</v>
      </c>
      <c r="B48" s="150" t="s">
        <v>6113</v>
      </c>
      <c r="C48" s="143">
        <v>25248</v>
      </c>
      <c r="D48" s="132"/>
    </row>
    <row r="49" spans="1:4" ht="22.5">
      <c r="A49" s="150" t="s">
        <v>6114</v>
      </c>
      <c r="B49" s="150" t="s">
        <v>6115</v>
      </c>
      <c r="C49" s="143">
        <v>68928</v>
      </c>
      <c r="D49" s="132"/>
    </row>
    <row r="50" spans="1:4" ht="22.5">
      <c r="A50" s="150" t="s">
        <v>6116</v>
      </c>
      <c r="B50" s="150" t="s">
        <v>6117</v>
      </c>
      <c r="C50" s="143">
        <v>14892</v>
      </c>
      <c r="D50" s="132"/>
    </row>
    <row r="51" spans="1:4" ht="22.5">
      <c r="A51" s="150" t="s">
        <v>6118</v>
      </c>
      <c r="B51" s="150" t="s">
        <v>6119</v>
      </c>
      <c r="C51" s="143">
        <v>4026</v>
      </c>
      <c r="D51" s="132"/>
    </row>
    <row r="52" spans="1:4" ht="22.5">
      <c r="A52" s="150" t="s">
        <v>6120</v>
      </c>
      <c r="B52" s="150" t="s">
        <v>6121</v>
      </c>
      <c r="C52" s="143">
        <v>96312</v>
      </c>
      <c r="D52" s="132"/>
    </row>
    <row r="53" spans="1:4" ht="22.5">
      <c r="A53" s="150" t="s">
        <v>6122</v>
      </c>
      <c r="B53" s="150" t="s">
        <v>6123</v>
      </c>
      <c r="C53" s="143">
        <v>42696</v>
      </c>
      <c r="D53" s="132"/>
    </row>
    <row r="54" spans="1:4">
      <c r="A54" s="150" t="s">
        <v>6124</v>
      </c>
      <c r="B54" s="150" t="s">
        <v>5989</v>
      </c>
      <c r="C54" s="143">
        <v>184112.4</v>
      </c>
      <c r="D54" s="132"/>
    </row>
    <row r="55" spans="1:4">
      <c r="A55" s="150" t="s">
        <v>6125</v>
      </c>
      <c r="B55" s="150" t="s">
        <v>6126</v>
      </c>
      <c r="C55" s="143">
        <v>267452</v>
      </c>
      <c r="D55" s="132"/>
    </row>
    <row r="56" spans="1:4">
      <c r="A56" s="150" t="s">
        <v>6127</v>
      </c>
      <c r="B56" s="150" t="s">
        <v>6128</v>
      </c>
      <c r="C56" s="143">
        <v>89411</v>
      </c>
      <c r="D56" s="132"/>
    </row>
    <row r="57" spans="1:4">
      <c r="A57" s="150" t="s">
        <v>6129</v>
      </c>
      <c r="B57" s="150" t="s">
        <v>6130</v>
      </c>
      <c r="C57" s="143">
        <v>17760</v>
      </c>
      <c r="D57" s="132"/>
    </row>
    <row r="58" spans="1:4">
      <c r="A58" s="150" t="s">
        <v>6131</v>
      </c>
      <c r="B58" s="150" t="s">
        <v>5534</v>
      </c>
      <c r="C58" s="143">
        <v>1426458</v>
      </c>
      <c r="D58" s="132"/>
    </row>
    <row r="59" spans="1:4">
      <c r="A59" s="150" t="s">
        <v>6132</v>
      </c>
      <c r="B59" s="150" t="s">
        <v>6133</v>
      </c>
      <c r="C59" s="143">
        <v>69417</v>
      </c>
      <c r="D59" s="132"/>
    </row>
    <row r="60" spans="1:4">
      <c r="A60" s="150" t="s">
        <v>6134</v>
      </c>
      <c r="B60" s="150" t="s">
        <v>6135</v>
      </c>
      <c r="C60" s="143">
        <v>18539.099999999999</v>
      </c>
      <c r="D60" s="132"/>
    </row>
    <row r="61" spans="1:4">
      <c r="A61" s="150" t="s">
        <v>6136</v>
      </c>
      <c r="B61" s="150" t="s">
        <v>6137</v>
      </c>
      <c r="C61" s="143">
        <v>8020</v>
      </c>
      <c r="D61" s="132"/>
    </row>
    <row r="62" spans="1:4">
      <c r="A62" s="549" t="s">
        <v>6138</v>
      </c>
      <c r="B62" s="549" t="s">
        <v>6065</v>
      </c>
      <c r="C62" s="475">
        <v>60979.5</v>
      </c>
      <c r="D62" s="132"/>
    </row>
    <row r="63" spans="1:4">
      <c r="A63" s="48" t="s">
        <v>6139</v>
      </c>
      <c r="B63" s="48" t="s">
        <v>6067</v>
      </c>
      <c r="C63" s="48">
        <v>47880.5</v>
      </c>
      <c r="D63" s="132"/>
    </row>
    <row r="64" spans="1:4">
      <c r="A64" s="48" t="s">
        <v>6140</v>
      </c>
      <c r="B64" s="48" t="s">
        <v>6061</v>
      </c>
      <c r="C64" s="48">
        <v>143039</v>
      </c>
      <c r="D64" s="132"/>
    </row>
    <row r="65" spans="1:4">
      <c r="A65" s="550" t="s">
        <v>6141</v>
      </c>
      <c r="B65" s="550" t="s">
        <v>6142</v>
      </c>
      <c r="C65" s="551">
        <v>380106</v>
      </c>
      <c r="D65" s="132"/>
    </row>
    <row r="66" spans="1:4">
      <c r="A66" s="150" t="s">
        <v>6143</v>
      </c>
      <c r="B66" s="150" t="s">
        <v>6039</v>
      </c>
      <c r="C66" s="143">
        <v>490885.29</v>
      </c>
      <c r="D66" s="132"/>
    </row>
    <row r="67" spans="1:4">
      <c r="A67" s="150" t="s">
        <v>6144</v>
      </c>
      <c r="B67" s="150" t="s">
        <v>6089</v>
      </c>
      <c r="C67" s="143">
        <v>748778</v>
      </c>
      <c r="D67" s="132"/>
    </row>
    <row r="68" spans="1:4">
      <c r="A68" s="150" t="s">
        <v>6145</v>
      </c>
      <c r="B68" s="150" t="s">
        <v>6146</v>
      </c>
      <c r="C68" s="143">
        <v>3316229</v>
      </c>
      <c r="D68" s="132"/>
    </row>
    <row r="69" spans="1:4">
      <c r="A69" s="150" t="s">
        <v>6147</v>
      </c>
      <c r="B69" s="150" t="s">
        <v>6148</v>
      </c>
      <c r="C69" s="143">
        <v>1036554.5</v>
      </c>
      <c r="D69" s="132"/>
    </row>
    <row r="70" spans="1:4">
      <c r="A70" s="150" t="s">
        <v>6149</v>
      </c>
      <c r="B70" s="150" t="s">
        <v>5989</v>
      </c>
      <c r="C70" s="143">
        <v>1.02</v>
      </c>
      <c r="D70" s="132"/>
    </row>
    <row r="71" spans="1:4">
      <c r="A71" s="150" t="s">
        <v>6150</v>
      </c>
      <c r="B71" s="150" t="s">
        <v>6045</v>
      </c>
      <c r="C71" s="143">
        <v>209589</v>
      </c>
      <c r="D71" s="132"/>
    </row>
    <row r="72" spans="1:4">
      <c r="A72" s="150"/>
      <c r="B72" s="150"/>
      <c r="C72" s="143"/>
      <c r="D72" s="132"/>
    </row>
    <row r="73" spans="1:4" s="19" customFormat="1">
      <c r="A73" s="152"/>
      <c r="B73" s="152" t="s">
        <v>260</v>
      </c>
      <c r="C73" s="144">
        <f>SUM(C8:C71)</f>
        <v>41029939.230000004</v>
      </c>
      <c r="D73" s="140"/>
    </row>
    <row r="74" spans="1:4" s="19" customFormat="1">
      <c r="A74" s="153"/>
      <c r="B74" s="153"/>
      <c r="C74" s="27"/>
      <c r="D74" s="27"/>
    </row>
    <row r="75" spans="1:4" s="19" customFormat="1">
      <c r="A75" s="153"/>
      <c r="B75" s="153"/>
      <c r="C75" s="27"/>
      <c r="D75" s="27"/>
    </row>
    <row r="76" spans="1:4">
      <c r="A76" s="154"/>
      <c r="B76" s="154"/>
      <c r="C76" s="118"/>
      <c r="D76" s="118"/>
    </row>
    <row r="77" spans="1:4" ht="21.75" customHeight="1">
      <c r="A77" s="61" t="s">
        <v>258</v>
      </c>
      <c r="B77" s="61"/>
      <c r="C77" s="278"/>
      <c r="D77" s="366" t="s">
        <v>113</v>
      </c>
    </row>
    <row r="78" spans="1:4">
      <c r="A78" s="75"/>
      <c r="B78" s="75"/>
      <c r="C78" s="76"/>
      <c r="D78" s="92"/>
    </row>
    <row r="79" spans="1:4" ht="15" customHeight="1">
      <c r="A79" s="15" t="s">
        <v>46</v>
      </c>
      <c r="B79" s="16" t="s">
        <v>47</v>
      </c>
      <c r="C79" s="17" t="s">
        <v>48</v>
      </c>
      <c r="D79" s="17" t="s">
        <v>59</v>
      </c>
    </row>
    <row r="80" spans="1:4">
      <c r="A80" s="150" t="s">
        <v>6151</v>
      </c>
      <c r="B80" s="150" t="s">
        <v>6152</v>
      </c>
      <c r="C80" s="143">
        <v>11922801.369999999</v>
      </c>
      <c r="D80" s="132"/>
    </row>
    <row r="81" spans="1:4">
      <c r="A81" s="150" t="s">
        <v>6153</v>
      </c>
      <c r="B81" s="150" t="s">
        <v>6154</v>
      </c>
      <c r="C81" s="143">
        <v>255631</v>
      </c>
      <c r="D81" s="132"/>
    </row>
    <row r="82" spans="1:4">
      <c r="A82" s="150" t="s">
        <v>6155</v>
      </c>
      <c r="B82" s="150" t="s">
        <v>6156</v>
      </c>
      <c r="C82" s="143">
        <v>129000</v>
      </c>
      <c r="D82" s="132"/>
    </row>
    <row r="83" spans="1:4">
      <c r="A83" s="150"/>
      <c r="B83" s="150"/>
      <c r="C83" s="143"/>
      <c r="D83" s="132"/>
    </row>
    <row r="84" spans="1:4">
      <c r="A84" s="150"/>
      <c r="B84" s="150"/>
      <c r="C84" s="143"/>
      <c r="D84" s="132"/>
    </row>
    <row r="85" spans="1:4">
      <c r="A85" s="150"/>
      <c r="B85" s="150"/>
      <c r="C85" s="143"/>
      <c r="D85" s="132"/>
    </row>
    <row r="86" spans="1:4">
      <c r="A86" s="150"/>
      <c r="B86" s="150"/>
      <c r="C86" s="143"/>
      <c r="D86" s="132"/>
    </row>
    <row r="87" spans="1:4">
      <c r="A87" s="150"/>
      <c r="B87" s="150"/>
      <c r="C87" s="143"/>
      <c r="D87" s="132"/>
    </row>
    <row r="88" spans="1:4">
      <c r="A88" s="150"/>
      <c r="B88" s="150"/>
      <c r="C88" s="143"/>
      <c r="D88" s="132"/>
    </row>
    <row r="89" spans="1:4">
      <c r="A89" s="150"/>
      <c r="B89" s="150"/>
      <c r="C89" s="143"/>
      <c r="D89" s="132"/>
    </row>
    <row r="90" spans="1:4">
      <c r="A90" s="152"/>
      <c r="B90" s="152" t="s">
        <v>276</v>
      </c>
      <c r="C90" s="144">
        <f>SUM(C80:C89)</f>
        <v>12307432.369999999</v>
      </c>
      <c r="D90" s="140"/>
    </row>
    <row r="91" spans="1:4">
      <c r="A91" s="154"/>
      <c r="B91" s="154"/>
      <c r="C91" s="118"/>
      <c r="D91" s="118"/>
    </row>
    <row r="92" spans="1:4">
      <c r="A92" s="154"/>
      <c r="B92" s="154"/>
      <c r="C92" s="118"/>
      <c r="D92" s="118"/>
    </row>
    <row r="93" spans="1:4">
      <c r="A93" s="154"/>
      <c r="B93" s="154"/>
      <c r="C93" s="118"/>
      <c r="D93" s="118"/>
    </row>
    <row r="94" spans="1:4">
      <c r="A94" s="154"/>
      <c r="B94" s="154"/>
      <c r="C94" s="118"/>
      <c r="D94" s="118"/>
    </row>
    <row r="95" spans="1:4">
      <c r="A95" s="154"/>
      <c r="B95" s="154"/>
      <c r="C95" s="118"/>
      <c r="D95" s="118"/>
    </row>
    <row r="96" spans="1:4">
      <c r="A96" s="154"/>
      <c r="B96" s="154"/>
      <c r="C96" s="118"/>
      <c r="D96" s="118"/>
    </row>
    <row r="97" spans="1:4">
      <c r="A97" s="154"/>
      <c r="B97" s="154"/>
      <c r="C97" s="118"/>
      <c r="D97" s="118"/>
    </row>
    <row r="98" spans="1:4">
      <c r="A98" s="154"/>
      <c r="B98" s="154"/>
      <c r="C98" s="118"/>
      <c r="D98" s="118"/>
    </row>
    <row r="99" spans="1:4">
      <c r="A99" s="154"/>
      <c r="B99" s="154"/>
      <c r="C99" s="118"/>
      <c r="D99" s="118"/>
    </row>
    <row r="100" spans="1:4">
      <c r="A100" s="154"/>
      <c r="B100" s="154"/>
      <c r="C100" s="118"/>
      <c r="D100" s="118"/>
    </row>
    <row r="101" spans="1:4">
      <c r="A101" s="154"/>
      <c r="B101" s="154"/>
      <c r="C101" s="118"/>
      <c r="D101" s="118"/>
    </row>
    <row r="102" spans="1:4">
      <c r="A102" s="154"/>
      <c r="B102" s="154"/>
      <c r="C102" s="118"/>
      <c r="D102" s="118"/>
    </row>
    <row r="103" spans="1:4">
      <c r="A103" s="154"/>
      <c r="B103" s="154"/>
      <c r="C103" s="118"/>
      <c r="D103" s="118"/>
    </row>
    <row r="104" spans="1:4">
      <c r="A104" s="154"/>
      <c r="B104" s="154"/>
      <c r="C104" s="118"/>
      <c r="D104" s="118"/>
    </row>
    <row r="105" spans="1:4">
      <c r="A105" s="154"/>
      <c r="B105" s="154"/>
      <c r="C105" s="118"/>
      <c r="D105" s="118"/>
    </row>
    <row r="106" spans="1:4">
      <c r="A106" s="154"/>
      <c r="B106" s="154"/>
      <c r="C106" s="118"/>
      <c r="D106" s="118"/>
    </row>
    <row r="107" spans="1:4">
      <c r="A107" s="154"/>
      <c r="B107" s="154"/>
      <c r="C107" s="118"/>
      <c r="D107" s="118"/>
    </row>
  </sheetData>
  <dataValidations count="4">
    <dataValidation allowBlank="1" showInputMessage="1" showErrorMessage="1" prompt="Saldo final de la Información Financiera Trimestral que se presenta (trimestral: 1er, 2do, 3ro. o 4to.)." sqref="C79 C7"/>
    <dataValidation allowBlank="1" showInputMessage="1" showErrorMessage="1" prompt="Corresponde al número de la cuenta de acuerdo al Plan de Cuentas emitido por el CONAC (DOF 23/12/2015)." sqref="A79 A7"/>
    <dataValidation allowBlank="1" showInputMessage="1" showErrorMessage="1" prompt="Corresponde al nombre o descripción de la cuenta de acuerdo al Plan de Cuentas emitido por el CONAC." sqref="B79 B7"/>
    <dataValidation allowBlank="1" showInputMessage="1" showErrorMessage="1" prompt="Características cualitativas significativas que les impacten financieramente." sqref="D79 D7"/>
  </dataValidations>
  <pageMargins left="0.70866141732283472" right="0.70866141732283472" top="0.98425196850393704" bottom="0.98425196850393704" header="0.31496062992125984" footer="0.31496062992125984"/>
  <pageSetup scale="78"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zoomScaleSheetLayoutView="100" workbookViewId="0">
      <selection activeCell="C14" sqref="C14"/>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41"/>
      <c r="B4" s="41"/>
      <c r="C4" s="72"/>
      <c r="D4" s="41"/>
      <c r="E4" s="41"/>
    </row>
    <row r="5" spans="1:5" ht="11.25" customHeight="1">
      <c r="A5" s="61" t="s">
        <v>138</v>
      </c>
      <c r="B5" s="61"/>
      <c r="C5" s="72"/>
      <c r="E5" s="366" t="s">
        <v>283</v>
      </c>
    </row>
    <row r="6" spans="1:5">
      <c r="A6" s="75"/>
      <c r="B6" s="75"/>
      <c r="C6" s="76"/>
      <c r="D6" s="75"/>
      <c r="E6" s="92"/>
    </row>
    <row r="7" spans="1:5" ht="15" customHeight="1">
      <c r="A7" s="15" t="s">
        <v>46</v>
      </c>
      <c r="B7" s="16" t="s">
        <v>47</v>
      </c>
      <c r="C7" s="17" t="s">
        <v>48</v>
      </c>
      <c r="D7" s="23" t="s">
        <v>89</v>
      </c>
      <c r="E7" s="17" t="s">
        <v>59</v>
      </c>
    </row>
    <row r="8" spans="1:5">
      <c r="A8" s="93" t="s">
        <v>6157</v>
      </c>
      <c r="B8" s="93" t="s">
        <v>6158</v>
      </c>
      <c r="C8" s="94">
        <v>89949</v>
      </c>
      <c r="D8" s="48"/>
      <c r="E8" s="48"/>
    </row>
    <row r="9" spans="1:5">
      <c r="A9" s="93"/>
      <c r="B9" s="93"/>
      <c r="C9" s="94"/>
      <c r="D9" s="48"/>
      <c r="E9" s="48"/>
    </row>
    <row r="10" spans="1:5">
      <c r="A10" s="93"/>
      <c r="B10" s="93"/>
      <c r="C10" s="94"/>
      <c r="D10" s="48"/>
      <c r="E10" s="48"/>
    </row>
    <row r="11" spans="1:5">
      <c r="A11" s="93"/>
      <c r="B11" s="93"/>
      <c r="C11" s="94"/>
      <c r="D11" s="48"/>
      <c r="E11" s="48"/>
    </row>
    <row r="12" spans="1:5">
      <c r="A12" s="93"/>
      <c r="B12" s="93"/>
      <c r="C12" s="94"/>
      <c r="D12" s="48"/>
      <c r="E12" s="48"/>
    </row>
    <row r="13" spans="1:5">
      <c r="A13" s="93"/>
      <c r="B13" s="93"/>
      <c r="C13" s="94"/>
      <c r="D13" s="48"/>
      <c r="E13" s="48"/>
    </row>
    <row r="14" spans="1:5">
      <c r="A14" s="29"/>
      <c r="B14" s="152" t="s">
        <v>277</v>
      </c>
      <c r="C14" s="30">
        <f>SUM(C8:C13)</f>
        <v>89949</v>
      </c>
      <c r="D14" s="77"/>
      <c r="E14" s="77"/>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72"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5"/>
  <sheetViews>
    <sheetView topLeftCell="A88" zoomScaleNormal="100" zoomScaleSheetLayoutView="100" workbookViewId="0">
      <selection activeCell="C14" sqref="C14"/>
    </sheetView>
  </sheetViews>
  <sheetFormatPr baseColWidth="10" defaultRowHeight="11.25"/>
  <cols>
    <col min="1" max="1" width="20.7109375" style="154" customWidth="1"/>
    <col min="2" max="2" width="50.7109375" style="154" customWidth="1"/>
    <col min="3" max="3" width="17.7109375" style="118" customWidth="1"/>
    <col min="4" max="4" width="17.7109375" style="194" customWidth="1"/>
    <col min="5" max="5" width="17.7109375" style="195" customWidth="1"/>
    <col min="6" max="8" width="11.42578125" style="154"/>
    <col min="9" max="16384" width="11.42578125" style="274"/>
  </cols>
  <sheetData>
    <row r="1" spans="1:8" s="41" customFormat="1" ht="11.25" customHeight="1">
      <c r="A1" s="71" t="s">
        <v>43</v>
      </c>
      <c r="B1" s="71"/>
      <c r="C1" s="72"/>
      <c r="D1" s="95"/>
      <c r="E1" s="7"/>
    </row>
    <row r="2" spans="1:8" s="41" customFormat="1" ht="11.25" customHeight="1">
      <c r="A2" s="71" t="s">
        <v>0</v>
      </c>
      <c r="B2" s="71"/>
      <c r="C2" s="72"/>
      <c r="D2" s="95"/>
      <c r="E2" s="96"/>
    </row>
    <row r="3" spans="1:8" s="41" customFormat="1" ht="10.5" customHeight="1">
      <c r="C3" s="72"/>
      <c r="D3" s="95"/>
      <c r="E3" s="96"/>
    </row>
    <row r="4" spans="1:8" s="41" customFormat="1" ht="10.5" customHeight="1">
      <c r="C4" s="72"/>
      <c r="D4" s="95"/>
      <c r="E4" s="96"/>
    </row>
    <row r="5" spans="1:8" s="41" customFormat="1" ht="11.25" customHeight="1">
      <c r="A5" s="10" t="s">
        <v>208</v>
      </c>
      <c r="B5" s="10"/>
      <c r="C5" s="72"/>
      <c r="D5" s="97"/>
      <c r="E5" s="98" t="s">
        <v>282</v>
      </c>
    </row>
    <row r="6" spans="1:8" ht="11.25" customHeight="1">
      <c r="A6" s="13"/>
      <c r="B6" s="13"/>
      <c r="C6" s="4"/>
      <c r="D6" s="99"/>
      <c r="E6" s="3"/>
      <c r="F6" s="274"/>
      <c r="G6" s="274"/>
      <c r="H6" s="274"/>
    </row>
    <row r="7" spans="1:8" ht="15" customHeight="1">
      <c r="A7" s="15" t="s">
        <v>46</v>
      </c>
      <c r="B7" s="16" t="s">
        <v>47</v>
      </c>
      <c r="C7" s="17" t="s">
        <v>48</v>
      </c>
      <c r="D7" s="206" t="s">
        <v>114</v>
      </c>
      <c r="E7" s="100" t="s">
        <v>115</v>
      </c>
      <c r="F7" s="274"/>
      <c r="G7" s="274"/>
      <c r="H7" s="274"/>
    </row>
    <row r="8" spans="1:8">
      <c r="A8" s="150" t="s">
        <v>6159</v>
      </c>
      <c r="B8" s="150" t="s">
        <v>1089</v>
      </c>
      <c r="C8" s="165">
        <v>11941145.26</v>
      </c>
      <c r="D8" s="196">
        <f>C8/$C$104</f>
        <v>0.25593486210569483</v>
      </c>
      <c r="E8" s="197"/>
    </row>
    <row r="9" spans="1:8">
      <c r="A9" s="150" t="s">
        <v>6160</v>
      </c>
      <c r="B9" s="150" t="s">
        <v>1216</v>
      </c>
      <c r="C9" s="165">
        <v>51491.58</v>
      </c>
      <c r="D9" s="196">
        <f t="shared" ref="D9:D72" si="0">C9/$C$104</f>
        <v>1.1036203094395951E-3</v>
      </c>
      <c r="E9" s="197"/>
    </row>
    <row r="10" spans="1:8">
      <c r="A10" s="150" t="s">
        <v>6161</v>
      </c>
      <c r="B10" s="150" t="s">
        <v>6162</v>
      </c>
      <c r="C10" s="165">
        <v>518393.62</v>
      </c>
      <c r="D10" s="196">
        <f t="shared" si="0"/>
        <v>1.1110743296591634E-2</v>
      </c>
      <c r="E10" s="197"/>
    </row>
    <row r="11" spans="1:8">
      <c r="A11" s="150" t="s">
        <v>6163</v>
      </c>
      <c r="B11" s="150" t="s">
        <v>1096</v>
      </c>
      <c r="C11" s="165">
        <v>279373.40000000002</v>
      </c>
      <c r="D11" s="196">
        <f t="shared" si="0"/>
        <v>5.9878170014824126E-3</v>
      </c>
      <c r="E11" s="197"/>
    </row>
    <row r="12" spans="1:8">
      <c r="A12" s="150" t="s">
        <v>6164</v>
      </c>
      <c r="B12" s="150" t="s">
        <v>6165</v>
      </c>
      <c r="C12" s="165">
        <v>1512615.2</v>
      </c>
      <c r="D12" s="196">
        <f t="shared" si="0"/>
        <v>3.2419919044764892E-2</v>
      </c>
      <c r="E12" s="197"/>
    </row>
    <row r="13" spans="1:8">
      <c r="A13" s="150" t="s">
        <v>6166</v>
      </c>
      <c r="B13" s="150" t="s">
        <v>6167</v>
      </c>
      <c r="C13" s="165">
        <v>404313.89</v>
      </c>
      <c r="D13" s="196">
        <f t="shared" si="0"/>
        <v>8.6656696180720492E-3</v>
      </c>
      <c r="E13" s="197"/>
    </row>
    <row r="14" spans="1:8">
      <c r="A14" s="150" t="s">
        <v>6168</v>
      </c>
      <c r="B14" s="150" t="s">
        <v>6169</v>
      </c>
      <c r="C14" s="165">
        <v>70647.17</v>
      </c>
      <c r="D14" s="196">
        <f t="shared" si="0"/>
        <v>1.5141825443389322E-3</v>
      </c>
      <c r="E14" s="197"/>
    </row>
    <row r="15" spans="1:8">
      <c r="A15" s="150" t="s">
        <v>6170</v>
      </c>
      <c r="B15" s="150" t="s">
        <v>6171</v>
      </c>
      <c r="C15" s="165">
        <v>217190.32</v>
      </c>
      <c r="D15" s="196">
        <f t="shared" si="0"/>
        <v>4.6550455077448523E-3</v>
      </c>
      <c r="E15" s="197"/>
    </row>
    <row r="16" spans="1:8">
      <c r="A16" s="150" t="s">
        <v>6172</v>
      </c>
      <c r="B16" s="150" t="s">
        <v>6173</v>
      </c>
      <c r="C16" s="165">
        <v>112011.09</v>
      </c>
      <c r="D16" s="196">
        <f t="shared" si="0"/>
        <v>2.4007364661652706E-3</v>
      </c>
      <c r="E16" s="197"/>
    </row>
    <row r="17" spans="1:5">
      <c r="A17" s="150" t="s">
        <v>6174</v>
      </c>
      <c r="B17" s="150" t="s">
        <v>6175</v>
      </c>
      <c r="C17" s="165">
        <v>16913.75</v>
      </c>
      <c r="D17" s="196">
        <f t="shared" si="0"/>
        <v>3.6251282265535356E-4</v>
      </c>
      <c r="E17" s="197"/>
    </row>
    <row r="18" spans="1:5">
      <c r="A18" s="150" t="s">
        <v>6176</v>
      </c>
      <c r="B18" s="150" t="s">
        <v>6173</v>
      </c>
      <c r="C18" s="165">
        <v>163226.66</v>
      </c>
      <c r="D18" s="196">
        <f t="shared" si="0"/>
        <v>3.498441046438885E-3</v>
      </c>
      <c r="E18" s="197"/>
    </row>
    <row r="19" spans="1:5">
      <c r="A19" s="150" t="s">
        <v>6177</v>
      </c>
      <c r="B19" s="150" t="s">
        <v>6175</v>
      </c>
      <c r="C19" s="165">
        <v>15657.39</v>
      </c>
      <c r="D19" s="196">
        <f t="shared" si="0"/>
        <v>3.3558522765889917E-4</v>
      </c>
      <c r="E19" s="197"/>
    </row>
    <row r="20" spans="1:5">
      <c r="A20" s="150" t="s">
        <v>6178</v>
      </c>
      <c r="B20" s="150" t="s">
        <v>6169</v>
      </c>
      <c r="C20" s="165">
        <v>44817.93</v>
      </c>
      <c r="D20" s="196">
        <f t="shared" si="0"/>
        <v>9.6058380370231617E-4</v>
      </c>
      <c r="E20" s="197"/>
    </row>
    <row r="21" spans="1:5">
      <c r="A21" s="150" t="s">
        <v>6179</v>
      </c>
      <c r="B21" s="150" t="s">
        <v>6180</v>
      </c>
      <c r="C21" s="165">
        <v>324303.15999999997</v>
      </c>
      <c r="D21" s="196">
        <f t="shared" si="0"/>
        <v>6.9507976603444379E-3</v>
      </c>
      <c r="E21" s="197"/>
    </row>
    <row r="22" spans="1:5">
      <c r="A22" s="150" t="s">
        <v>6181</v>
      </c>
      <c r="B22" s="150" t="s">
        <v>1102</v>
      </c>
      <c r="C22" s="165">
        <v>1712275.51</v>
      </c>
      <c r="D22" s="196">
        <f t="shared" si="0"/>
        <v>3.6699243414011387E-2</v>
      </c>
      <c r="E22" s="197"/>
    </row>
    <row r="23" spans="1:5">
      <c r="A23" s="150" t="s">
        <v>6182</v>
      </c>
      <c r="B23" s="150" t="s">
        <v>6183</v>
      </c>
      <c r="C23" s="165">
        <v>782825.28</v>
      </c>
      <c r="D23" s="196">
        <f t="shared" si="0"/>
        <v>1.6778313614589757E-2</v>
      </c>
      <c r="E23" s="197"/>
    </row>
    <row r="24" spans="1:5">
      <c r="A24" s="150" t="s">
        <v>6184</v>
      </c>
      <c r="B24" s="150" t="s">
        <v>6185</v>
      </c>
      <c r="C24" s="165">
        <v>816578.88</v>
      </c>
      <c r="D24" s="196">
        <f t="shared" si="0"/>
        <v>1.7501755359370173E-2</v>
      </c>
      <c r="E24" s="197"/>
    </row>
    <row r="25" spans="1:5">
      <c r="A25" s="150" t="s">
        <v>6186</v>
      </c>
      <c r="B25" s="150" t="s">
        <v>6187</v>
      </c>
      <c r="C25" s="165">
        <v>128945.32</v>
      </c>
      <c r="D25" s="196">
        <f t="shared" si="0"/>
        <v>2.7636882371678555E-3</v>
      </c>
      <c r="E25" s="197"/>
    </row>
    <row r="26" spans="1:5">
      <c r="A26" s="150" t="s">
        <v>6188</v>
      </c>
      <c r="B26" s="150" t="s">
        <v>1116</v>
      </c>
      <c r="C26" s="165">
        <v>1333565.5</v>
      </c>
      <c r="D26" s="196">
        <f t="shared" si="0"/>
        <v>2.8582342390114427E-2</v>
      </c>
      <c r="E26" s="197"/>
    </row>
    <row r="27" spans="1:5">
      <c r="A27" s="150" t="s">
        <v>6189</v>
      </c>
      <c r="B27" s="150" t="s">
        <v>6190</v>
      </c>
      <c r="C27" s="165">
        <v>111857.69</v>
      </c>
      <c r="D27" s="196">
        <f t="shared" si="0"/>
        <v>2.39744864016599E-3</v>
      </c>
      <c r="E27" s="197"/>
    </row>
    <row r="28" spans="1:5">
      <c r="A28" s="150" t="s">
        <v>6191</v>
      </c>
      <c r="B28" s="150" t="s">
        <v>1120</v>
      </c>
      <c r="C28" s="165">
        <v>121001.39</v>
      </c>
      <c r="D28" s="196">
        <f t="shared" si="0"/>
        <v>2.5934257887293634E-3</v>
      </c>
      <c r="E28" s="197"/>
    </row>
    <row r="29" spans="1:5">
      <c r="A29" s="150" t="s">
        <v>6192</v>
      </c>
      <c r="B29" s="150" t="s">
        <v>6193</v>
      </c>
      <c r="C29" s="165">
        <v>7304</v>
      </c>
      <c r="D29" s="196">
        <f t="shared" si="0"/>
        <v>1.5654681289925076E-4</v>
      </c>
      <c r="E29" s="197"/>
    </row>
    <row r="30" spans="1:5">
      <c r="A30" s="150" t="s">
        <v>6194</v>
      </c>
      <c r="B30" s="150" t="s">
        <v>5029</v>
      </c>
      <c r="C30" s="165">
        <v>1188686.27</v>
      </c>
      <c r="D30" s="196">
        <f t="shared" si="0"/>
        <v>2.547714226527906E-2</v>
      </c>
      <c r="E30" s="197"/>
    </row>
    <row r="31" spans="1:5">
      <c r="A31" s="150" t="s">
        <v>6195</v>
      </c>
      <c r="B31" s="150" t="s">
        <v>5031</v>
      </c>
      <c r="C31" s="165">
        <v>1188686.27</v>
      </c>
      <c r="D31" s="196">
        <f t="shared" si="0"/>
        <v>2.547714226527906E-2</v>
      </c>
      <c r="E31" s="197"/>
    </row>
    <row r="32" spans="1:5">
      <c r="A32" s="150" t="s">
        <v>6196</v>
      </c>
      <c r="B32" s="150" t="s">
        <v>6197</v>
      </c>
      <c r="C32" s="165">
        <v>274041.81</v>
      </c>
      <c r="D32" s="196">
        <f t="shared" si="0"/>
        <v>5.8735449009641328E-3</v>
      </c>
      <c r="E32" s="197"/>
    </row>
    <row r="33" spans="1:5">
      <c r="A33" s="150" t="s">
        <v>6198</v>
      </c>
      <c r="B33" s="150" t="s">
        <v>6199</v>
      </c>
      <c r="C33" s="165">
        <v>145250.93</v>
      </c>
      <c r="D33" s="196">
        <f t="shared" si="0"/>
        <v>3.1131667801413154E-3</v>
      </c>
      <c r="E33" s="197"/>
    </row>
    <row r="34" spans="1:5">
      <c r="A34" s="150" t="s">
        <v>6200</v>
      </c>
      <c r="B34" s="150" t="s">
        <v>415</v>
      </c>
      <c r="C34" s="165">
        <v>254005.66</v>
      </c>
      <c r="D34" s="196">
        <f t="shared" si="0"/>
        <v>5.4441096017758357E-3</v>
      </c>
      <c r="E34" s="197"/>
    </row>
    <row r="35" spans="1:5">
      <c r="A35" s="150" t="s">
        <v>6201</v>
      </c>
      <c r="B35" s="150" t="s">
        <v>6202</v>
      </c>
      <c r="C35" s="165">
        <v>3000</v>
      </c>
      <c r="D35" s="196">
        <f t="shared" si="0"/>
        <v>6.4299074301444719E-5</v>
      </c>
      <c r="E35" s="197"/>
    </row>
    <row r="36" spans="1:5">
      <c r="A36" s="150" t="s">
        <v>6203</v>
      </c>
      <c r="B36" s="150" t="s">
        <v>6204</v>
      </c>
      <c r="C36" s="165">
        <v>250817.46</v>
      </c>
      <c r="D36" s="196">
        <f t="shared" si="0"/>
        <v>5.3757768322132129E-3</v>
      </c>
      <c r="E36" s="197"/>
    </row>
    <row r="37" spans="1:5">
      <c r="A37" s="150" t="s">
        <v>6205</v>
      </c>
      <c r="B37" s="150" t="s">
        <v>6206</v>
      </c>
      <c r="C37" s="165">
        <v>43595</v>
      </c>
      <c r="D37" s="196">
        <f t="shared" si="0"/>
        <v>9.3437271472382758E-4</v>
      </c>
      <c r="E37" s="197"/>
    </row>
    <row r="38" spans="1:5">
      <c r="A38" s="150" t="s">
        <v>6207</v>
      </c>
      <c r="B38" s="150" t="s">
        <v>6208</v>
      </c>
      <c r="C38" s="165">
        <v>85983.2</v>
      </c>
      <c r="D38" s="196">
        <f t="shared" si="0"/>
        <v>1.8428800551586605E-3</v>
      </c>
      <c r="E38" s="197"/>
    </row>
    <row r="39" spans="1:5">
      <c r="A39" s="150" t="s">
        <v>6209</v>
      </c>
      <c r="B39" s="150" t="s">
        <v>6210</v>
      </c>
      <c r="C39" s="165">
        <v>1843223.73</v>
      </c>
      <c r="D39" s="196">
        <f t="shared" si="0"/>
        <v>3.9505859856485359E-2</v>
      </c>
      <c r="E39" s="197"/>
    </row>
    <row r="40" spans="1:5">
      <c r="A40" s="150" t="s">
        <v>6211</v>
      </c>
      <c r="B40" s="150" t="s">
        <v>6212</v>
      </c>
      <c r="C40" s="165">
        <v>678624.25</v>
      </c>
      <c r="D40" s="196">
        <f t="shared" si="0"/>
        <v>1.4544970357837399E-2</v>
      </c>
      <c r="E40" s="197"/>
    </row>
    <row r="41" spans="1:5">
      <c r="A41" s="150" t="s">
        <v>6213</v>
      </c>
      <c r="B41" s="150" t="s">
        <v>6214</v>
      </c>
      <c r="C41" s="165">
        <v>1504494.42</v>
      </c>
      <c r="D41" s="196">
        <f t="shared" si="0"/>
        <v>3.2245866165896329E-2</v>
      </c>
      <c r="E41" s="197"/>
    </row>
    <row r="42" spans="1:5">
      <c r="A42" s="150" t="s">
        <v>6215</v>
      </c>
      <c r="B42" s="150" t="s">
        <v>6216</v>
      </c>
      <c r="C42" s="165">
        <v>2885477.71</v>
      </c>
      <c r="D42" s="196">
        <f t="shared" si="0"/>
        <v>6.1844515223484192E-2</v>
      </c>
      <c r="E42" s="197"/>
    </row>
    <row r="43" spans="1:5">
      <c r="A43" s="150" t="s">
        <v>6217</v>
      </c>
      <c r="B43" s="150" t="s">
        <v>6218</v>
      </c>
      <c r="C43" s="165">
        <v>34705.120000000003</v>
      </c>
      <c r="D43" s="196">
        <f t="shared" si="0"/>
        <v>7.4383569650685185E-4</v>
      </c>
      <c r="E43" s="197"/>
    </row>
    <row r="44" spans="1:5">
      <c r="A44" s="150" t="s">
        <v>6219</v>
      </c>
      <c r="B44" s="150" t="s">
        <v>421</v>
      </c>
      <c r="C44" s="165">
        <v>7981.86</v>
      </c>
      <c r="D44" s="196">
        <f t="shared" si="0"/>
        <v>1.7107540306790986E-4</v>
      </c>
      <c r="E44" s="197"/>
    </row>
    <row r="45" spans="1:5">
      <c r="A45" s="150" t="s">
        <v>6220</v>
      </c>
      <c r="B45" s="150" t="s">
        <v>6221</v>
      </c>
      <c r="C45" s="165">
        <v>912651.67</v>
      </c>
      <c r="D45" s="196">
        <f t="shared" si="0"/>
        <v>1.9560885846889205E-2</v>
      </c>
      <c r="E45" s="197"/>
    </row>
    <row r="46" spans="1:5">
      <c r="A46" s="150" t="s">
        <v>6222</v>
      </c>
      <c r="B46" s="150" t="s">
        <v>6223</v>
      </c>
      <c r="C46" s="165">
        <v>923038.38</v>
      </c>
      <c r="D46" s="196">
        <f t="shared" si="0"/>
        <v>1.9783504459568391E-2</v>
      </c>
      <c r="E46" s="197"/>
    </row>
    <row r="47" spans="1:5">
      <c r="A47" s="150" t="s">
        <v>6224</v>
      </c>
      <c r="B47" s="150" t="s">
        <v>6225</v>
      </c>
      <c r="C47" s="165">
        <v>462414.72</v>
      </c>
      <c r="D47" s="196">
        <f t="shared" si="0"/>
        <v>9.9109461464539188E-3</v>
      </c>
      <c r="E47" s="197"/>
    </row>
    <row r="48" spans="1:5">
      <c r="A48" s="150" t="s">
        <v>6226</v>
      </c>
      <c r="B48" s="150" t="s">
        <v>6227</v>
      </c>
      <c r="C48" s="165">
        <v>1740581.05</v>
      </c>
      <c r="D48" s="196">
        <f t="shared" si="0"/>
        <v>3.7305916753878891E-2</v>
      </c>
      <c r="E48" s="197"/>
    </row>
    <row r="49" spans="1:5">
      <c r="A49" s="150" t="s">
        <v>6228</v>
      </c>
      <c r="B49" s="150" t="s">
        <v>5161</v>
      </c>
      <c r="C49" s="165">
        <v>54865.68</v>
      </c>
      <c r="D49" s="196">
        <f t="shared" si="0"/>
        <v>1.17593747830643E-3</v>
      </c>
      <c r="E49" s="197"/>
    </row>
    <row r="50" spans="1:5">
      <c r="A50" s="150" t="s">
        <v>6229</v>
      </c>
      <c r="B50" s="150" t="s">
        <v>1171</v>
      </c>
      <c r="C50" s="165">
        <v>187631.05</v>
      </c>
      <c r="D50" s="196">
        <f t="shared" si="0"/>
        <v>4.0215009417360293E-3</v>
      </c>
      <c r="E50" s="197"/>
    </row>
    <row r="51" spans="1:5">
      <c r="A51" s="150" t="s">
        <v>6230</v>
      </c>
      <c r="B51" s="150" t="s">
        <v>443</v>
      </c>
      <c r="C51" s="165">
        <v>407393.26</v>
      </c>
      <c r="D51" s="196">
        <f t="shared" si="0"/>
        <v>8.7316698315492627E-3</v>
      </c>
      <c r="E51" s="197"/>
    </row>
    <row r="52" spans="1:5">
      <c r="A52" s="150" t="s">
        <v>6231</v>
      </c>
      <c r="B52" s="150" t="s">
        <v>445</v>
      </c>
      <c r="C52" s="165">
        <v>210299.8</v>
      </c>
      <c r="D52" s="196">
        <f t="shared" si="0"/>
        <v>4.5073608219263215E-3</v>
      </c>
      <c r="E52" s="197"/>
    </row>
    <row r="53" spans="1:5">
      <c r="A53" s="150" t="s">
        <v>6232</v>
      </c>
      <c r="B53" s="150" t="s">
        <v>449</v>
      </c>
      <c r="C53" s="165">
        <v>170208.36</v>
      </c>
      <c r="D53" s="196">
        <f t="shared" si="0"/>
        <v>3.6480799954556838E-3</v>
      </c>
      <c r="E53" s="197"/>
    </row>
    <row r="54" spans="1:5">
      <c r="A54" s="150" t="s">
        <v>6233</v>
      </c>
      <c r="B54" s="150" t="s">
        <v>538</v>
      </c>
      <c r="C54" s="165">
        <v>983906.63</v>
      </c>
      <c r="D54" s="196">
        <f t="shared" si="0"/>
        <v>2.108809516935136E-2</v>
      </c>
      <c r="E54" s="197"/>
    </row>
    <row r="55" spans="1:5">
      <c r="A55" s="150" t="s">
        <v>6234</v>
      </c>
      <c r="B55" s="150" t="s">
        <v>6235</v>
      </c>
      <c r="C55" s="165">
        <v>7657.59</v>
      </c>
      <c r="D55" s="196">
        <f t="shared" si="0"/>
        <v>1.6412531612666669E-4</v>
      </c>
      <c r="E55" s="197"/>
    </row>
    <row r="56" spans="1:5">
      <c r="A56" s="150" t="s">
        <v>6236</v>
      </c>
      <c r="B56" s="150" t="s">
        <v>6237</v>
      </c>
      <c r="C56" s="165">
        <v>104168</v>
      </c>
      <c r="D56" s="196">
        <f t="shared" si="0"/>
        <v>2.2326353239442978E-3</v>
      </c>
      <c r="E56" s="197"/>
    </row>
    <row r="57" spans="1:5">
      <c r="A57" s="150" t="s">
        <v>6238</v>
      </c>
      <c r="B57" s="150" t="s">
        <v>6239</v>
      </c>
      <c r="C57" s="165">
        <v>2546.98</v>
      </c>
      <c r="D57" s="196">
        <f t="shared" si="0"/>
        <v>5.458948542143123E-5</v>
      </c>
      <c r="E57" s="197"/>
    </row>
    <row r="58" spans="1:5">
      <c r="A58" s="150" t="s">
        <v>6240</v>
      </c>
      <c r="B58" s="150" t="s">
        <v>6241</v>
      </c>
      <c r="C58" s="165">
        <v>46994.71</v>
      </c>
      <c r="D58" s="196">
        <f t="shared" si="0"/>
        <v>1.0072387833549492E-3</v>
      </c>
      <c r="E58" s="197"/>
    </row>
    <row r="59" spans="1:5">
      <c r="A59" s="150" t="s">
        <v>6242</v>
      </c>
      <c r="B59" s="150" t="s">
        <v>6243</v>
      </c>
      <c r="C59" s="165">
        <v>8995</v>
      </c>
      <c r="D59" s="196">
        <f t="shared" si="0"/>
        <v>1.9279005778049843E-4</v>
      </c>
      <c r="E59" s="197"/>
    </row>
    <row r="60" spans="1:5">
      <c r="A60" s="150" t="s">
        <v>6244</v>
      </c>
      <c r="B60" s="150" t="s">
        <v>6245</v>
      </c>
      <c r="C60" s="165">
        <v>2760.81</v>
      </c>
      <c r="D60" s="196">
        <f t="shared" si="0"/>
        <v>5.9172509107390538E-5</v>
      </c>
      <c r="E60" s="197"/>
    </row>
    <row r="61" spans="1:5">
      <c r="A61" s="150" t="s">
        <v>6246</v>
      </c>
      <c r="B61" s="150" t="s">
        <v>6247</v>
      </c>
      <c r="C61" s="165">
        <v>407740</v>
      </c>
      <c r="D61" s="196">
        <f t="shared" si="0"/>
        <v>8.7391015185570246E-3</v>
      </c>
      <c r="E61" s="197"/>
    </row>
    <row r="62" spans="1:5">
      <c r="A62" s="150" t="s">
        <v>6248</v>
      </c>
      <c r="B62" s="150" t="s">
        <v>6249</v>
      </c>
      <c r="C62" s="165">
        <v>108533.67</v>
      </c>
      <c r="D62" s="196">
        <f t="shared" si="0"/>
        <v>2.3262048371794938E-3</v>
      </c>
      <c r="E62" s="197"/>
    </row>
    <row r="63" spans="1:5">
      <c r="A63" s="150" t="s">
        <v>6250</v>
      </c>
      <c r="B63" s="150" t="s">
        <v>6251</v>
      </c>
      <c r="C63" s="165">
        <v>193435.43</v>
      </c>
      <c r="D63" s="196">
        <f t="shared" si="0"/>
        <v>4.1459063620339701E-3</v>
      </c>
      <c r="E63" s="197"/>
    </row>
    <row r="64" spans="1:5">
      <c r="A64" s="150" t="s">
        <v>6252</v>
      </c>
      <c r="B64" s="150" t="s">
        <v>556</v>
      </c>
      <c r="C64" s="165">
        <v>180000</v>
      </c>
      <c r="D64" s="196">
        <f t="shared" si="0"/>
        <v>3.8579444580866835E-3</v>
      </c>
      <c r="E64" s="197"/>
    </row>
    <row r="65" spans="1:5">
      <c r="A65" s="150" t="s">
        <v>6253</v>
      </c>
      <c r="B65" s="150" t="s">
        <v>558</v>
      </c>
      <c r="C65" s="165">
        <v>43720.86</v>
      </c>
      <c r="D65" s="196">
        <f t="shared" si="0"/>
        <v>9.3707027522102091E-4</v>
      </c>
      <c r="E65" s="197"/>
    </row>
    <row r="66" spans="1:5">
      <c r="A66" s="150" t="s">
        <v>6254</v>
      </c>
      <c r="B66" s="150" t="s">
        <v>6255</v>
      </c>
      <c r="C66" s="165">
        <v>45266.03</v>
      </c>
      <c r="D66" s="196">
        <f t="shared" si="0"/>
        <v>9.7018794210047528E-4</v>
      </c>
      <c r="E66" s="197"/>
    </row>
    <row r="67" spans="1:5">
      <c r="A67" s="150" t="s">
        <v>6256</v>
      </c>
      <c r="B67" s="150" t="s">
        <v>564</v>
      </c>
      <c r="C67" s="165">
        <v>55942.58</v>
      </c>
      <c r="D67" s="196">
        <f t="shared" si="0"/>
        <v>1.199018702678172E-3</v>
      </c>
      <c r="E67" s="197"/>
    </row>
    <row r="68" spans="1:5">
      <c r="A68" s="150" t="s">
        <v>6257</v>
      </c>
      <c r="B68" s="150" t="s">
        <v>6258</v>
      </c>
      <c r="C68" s="165">
        <v>959.09</v>
      </c>
      <c r="D68" s="196">
        <f t="shared" si="0"/>
        <v>2.0556199723924208E-5</v>
      </c>
      <c r="E68" s="197"/>
    </row>
    <row r="69" spans="1:5">
      <c r="A69" s="150" t="s">
        <v>6259</v>
      </c>
      <c r="B69" s="150" t="s">
        <v>6260</v>
      </c>
      <c r="C69" s="165">
        <v>75951.509999999995</v>
      </c>
      <c r="D69" s="196">
        <f t="shared" si="0"/>
        <v>1.6278705949323072E-3</v>
      </c>
      <c r="E69" s="197"/>
    </row>
    <row r="70" spans="1:5">
      <c r="A70" s="150" t="s">
        <v>6261</v>
      </c>
      <c r="B70" s="150" t="s">
        <v>2503</v>
      </c>
      <c r="C70" s="165">
        <v>273768.87</v>
      </c>
      <c r="D70" s="196">
        <f t="shared" si="0"/>
        <v>5.8676949711841866E-3</v>
      </c>
      <c r="E70" s="197"/>
    </row>
    <row r="71" spans="1:5">
      <c r="A71" s="150" t="s">
        <v>6262</v>
      </c>
      <c r="B71" s="150" t="s">
        <v>568</v>
      </c>
      <c r="C71" s="165">
        <v>29581.07</v>
      </c>
      <c r="D71" s="196">
        <f t="shared" si="0"/>
        <v>6.3401180594874586E-4</v>
      </c>
      <c r="E71" s="197"/>
    </row>
    <row r="72" spans="1:5">
      <c r="A72" s="150" t="s">
        <v>6263</v>
      </c>
      <c r="B72" s="150" t="s">
        <v>6264</v>
      </c>
      <c r="C72" s="165">
        <v>28857.37</v>
      </c>
      <c r="D72" s="196">
        <f t="shared" si="0"/>
        <v>6.1850072592476064E-4</v>
      </c>
      <c r="E72" s="197"/>
    </row>
    <row r="73" spans="1:5">
      <c r="A73" s="150" t="s">
        <v>6265</v>
      </c>
      <c r="B73" s="150" t="s">
        <v>6266</v>
      </c>
      <c r="C73" s="165">
        <v>270132.88</v>
      </c>
      <c r="D73" s="196">
        <f t="shared" ref="D73:D102" si="1">C73/$C$104</f>
        <v>5.7897647074610838E-3</v>
      </c>
      <c r="E73" s="197"/>
    </row>
    <row r="74" spans="1:5">
      <c r="A74" s="150" t="s">
        <v>6267</v>
      </c>
      <c r="B74" s="150" t="s">
        <v>570</v>
      </c>
      <c r="C74" s="165">
        <v>1262420.24</v>
      </c>
      <c r="D74" s="196">
        <f t="shared" si="1"/>
        <v>2.7057484270469227E-2</v>
      </c>
      <c r="E74" s="197"/>
    </row>
    <row r="75" spans="1:5">
      <c r="A75" s="150" t="s">
        <v>6268</v>
      </c>
      <c r="B75" s="150" t="s">
        <v>6269</v>
      </c>
      <c r="C75" s="165">
        <v>1363716.1</v>
      </c>
      <c r="D75" s="196">
        <f t="shared" si="1"/>
        <v>2.9228560946658811E-2</v>
      </c>
      <c r="E75" s="197"/>
    </row>
    <row r="76" spans="1:5">
      <c r="A76" s="150" t="s">
        <v>6270</v>
      </c>
      <c r="B76" s="150" t="s">
        <v>574</v>
      </c>
      <c r="C76" s="165">
        <v>1942</v>
      </c>
      <c r="D76" s="196">
        <f t="shared" si="1"/>
        <v>4.1622934097801884E-5</v>
      </c>
      <c r="E76" s="197"/>
    </row>
    <row r="77" spans="1:5">
      <c r="A77" s="150" t="s">
        <v>6271</v>
      </c>
      <c r="B77" s="150" t="s">
        <v>6272</v>
      </c>
      <c r="C77" s="165">
        <v>22931.75</v>
      </c>
      <c r="D77" s="196">
        <f t="shared" si="1"/>
        <v>4.9149676570405172E-4</v>
      </c>
      <c r="E77" s="197"/>
    </row>
    <row r="78" spans="1:5">
      <c r="A78" s="150" t="s">
        <v>6273</v>
      </c>
      <c r="B78" s="150" t="s">
        <v>6274</v>
      </c>
      <c r="C78" s="165">
        <v>78139.39</v>
      </c>
      <c r="D78" s="196">
        <f t="shared" si="1"/>
        <v>1.6747634811598556E-3</v>
      </c>
      <c r="E78" s="197"/>
    </row>
    <row r="79" spans="1:5">
      <c r="A79" s="150" t="s">
        <v>6275</v>
      </c>
      <c r="B79" s="150" t="s">
        <v>6276</v>
      </c>
      <c r="C79" s="165">
        <v>19082</v>
      </c>
      <c r="D79" s="196">
        <f t="shared" si="1"/>
        <v>4.0898497860672272E-4</v>
      </c>
      <c r="E79" s="197"/>
    </row>
    <row r="80" spans="1:5">
      <c r="A80" s="150" t="s">
        <v>6277</v>
      </c>
      <c r="B80" s="150" t="s">
        <v>576</v>
      </c>
      <c r="C80" s="165">
        <v>510743.32</v>
      </c>
      <c r="D80" s="196">
        <f t="shared" si="1"/>
        <v>1.094677422721552E-2</v>
      </c>
      <c r="E80" s="197"/>
    </row>
    <row r="81" spans="1:5">
      <c r="A81" s="150" t="s">
        <v>6278</v>
      </c>
      <c r="B81" s="150" t="s">
        <v>574</v>
      </c>
      <c r="C81" s="165">
        <v>96671.76</v>
      </c>
      <c r="D81" s="196">
        <f t="shared" si="1"/>
        <v>2.0719682263638105E-3</v>
      </c>
      <c r="E81" s="197"/>
    </row>
    <row r="82" spans="1:5">
      <c r="A82" s="150" t="s">
        <v>6279</v>
      </c>
      <c r="B82" s="150" t="s">
        <v>6280</v>
      </c>
      <c r="C82" s="165">
        <v>414</v>
      </c>
      <c r="D82" s="196">
        <f t="shared" si="1"/>
        <v>8.8732722535993726E-6</v>
      </c>
      <c r="E82" s="197"/>
    </row>
    <row r="83" spans="1:5">
      <c r="A83" s="150" t="s">
        <v>6281</v>
      </c>
      <c r="B83" s="150" t="s">
        <v>6282</v>
      </c>
      <c r="C83" s="165">
        <v>4946.24</v>
      </c>
      <c r="D83" s="196">
        <f t="shared" si="1"/>
        <v>1.0601288442425931E-4</v>
      </c>
      <c r="E83" s="197"/>
    </row>
    <row r="84" spans="1:5">
      <c r="A84" s="150" t="s">
        <v>6283</v>
      </c>
      <c r="B84" s="150" t="s">
        <v>6284</v>
      </c>
      <c r="C84" s="165">
        <v>280862.93</v>
      </c>
      <c r="D84" s="196">
        <f t="shared" si="1"/>
        <v>6.019742134863823E-3</v>
      </c>
      <c r="E84" s="197"/>
    </row>
    <row r="85" spans="1:5">
      <c r="A85" s="150" t="s">
        <v>6285</v>
      </c>
      <c r="B85" s="150" t="s">
        <v>6286</v>
      </c>
      <c r="C85" s="165">
        <v>1777777.42</v>
      </c>
      <c r="D85" s="196">
        <f t="shared" si="1"/>
        <v>3.8103147473336901E-2</v>
      </c>
      <c r="E85" s="197"/>
    </row>
    <row r="86" spans="1:5">
      <c r="A86" s="150" t="s">
        <v>6287</v>
      </c>
      <c r="B86" s="150" t="s">
        <v>6288</v>
      </c>
      <c r="C86" s="165">
        <v>202429.47</v>
      </c>
      <c r="D86" s="196">
        <f t="shared" si="1"/>
        <v>4.3386758441106921E-3</v>
      </c>
      <c r="E86" s="197"/>
    </row>
    <row r="87" spans="1:5">
      <c r="A87" s="150" t="s">
        <v>6289</v>
      </c>
      <c r="B87" s="150" t="s">
        <v>590</v>
      </c>
      <c r="C87" s="165">
        <v>586891.04</v>
      </c>
      <c r="D87" s="196">
        <f t="shared" si="1"/>
        <v>1.257885019593739E-2</v>
      </c>
      <c r="E87" s="197"/>
    </row>
    <row r="88" spans="1:5">
      <c r="A88" s="150" t="s">
        <v>6290</v>
      </c>
      <c r="B88" s="150" t="s">
        <v>6291</v>
      </c>
      <c r="C88" s="165">
        <v>358393.84</v>
      </c>
      <c r="D88" s="196">
        <f t="shared" si="1"/>
        <v>7.6814640491133642E-3</v>
      </c>
      <c r="E88" s="197"/>
    </row>
    <row r="89" spans="1:5">
      <c r="A89" s="150" t="s">
        <v>6292</v>
      </c>
      <c r="B89" s="150" t="s">
        <v>6293</v>
      </c>
      <c r="C89" s="165">
        <v>28906.42</v>
      </c>
      <c r="D89" s="196">
        <f t="shared" si="1"/>
        <v>6.1955201578958925E-4</v>
      </c>
      <c r="E89" s="197"/>
    </row>
    <row r="90" spans="1:5">
      <c r="A90" s="150" t="s">
        <v>6294</v>
      </c>
      <c r="B90" s="150" t="s">
        <v>6295</v>
      </c>
      <c r="C90" s="165">
        <v>56206.07</v>
      </c>
      <c r="D90" s="196">
        <f t="shared" si="1"/>
        <v>1.2046660903740677E-3</v>
      </c>
      <c r="E90" s="197"/>
    </row>
    <row r="91" spans="1:5">
      <c r="A91" s="150" t="s">
        <v>6296</v>
      </c>
      <c r="B91" s="150" t="s">
        <v>6297</v>
      </c>
      <c r="C91" s="165">
        <v>409.96</v>
      </c>
      <c r="D91" s="196">
        <f t="shared" si="1"/>
        <v>8.7866828335400927E-6</v>
      </c>
      <c r="E91" s="197"/>
    </row>
    <row r="92" spans="1:5">
      <c r="A92" s="150" t="s">
        <v>6298</v>
      </c>
      <c r="B92" s="150" t="s">
        <v>6299</v>
      </c>
      <c r="C92" s="165">
        <v>6131.18</v>
      </c>
      <c r="D92" s="196">
        <f t="shared" si="1"/>
        <v>1.3140973279184397E-4</v>
      </c>
      <c r="E92" s="197"/>
    </row>
    <row r="93" spans="1:5">
      <c r="A93" s="150" t="s">
        <v>6300</v>
      </c>
      <c r="B93" s="150" t="s">
        <v>5153</v>
      </c>
      <c r="C93" s="165">
        <v>3889</v>
      </c>
      <c r="D93" s="196">
        <f t="shared" si="1"/>
        <v>8.3353033319439506E-5</v>
      </c>
      <c r="E93" s="197"/>
    </row>
    <row r="94" spans="1:5">
      <c r="A94" s="150" t="s">
        <v>6301</v>
      </c>
      <c r="B94" s="150" t="s">
        <v>6302</v>
      </c>
      <c r="C94" s="165">
        <v>9963.1</v>
      </c>
      <c r="D94" s="196">
        <f t="shared" si="1"/>
        <v>2.1353936905757465E-4</v>
      </c>
      <c r="E94" s="197"/>
    </row>
    <row r="95" spans="1:5">
      <c r="A95" s="150" t="s">
        <v>6303</v>
      </c>
      <c r="B95" s="150" t="s">
        <v>6304</v>
      </c>
      <c r="C95" s="165">
        <v>8690.65</v>
      </c>
      <c r="D95" s="196">
        <f t="shared" si="1"/>
        <v>1.8626691669261684E-4</v>
      </c>
      <c r="E95" s="197"/>
    </row>
    <row r="96" spans="1:5">
      <c r="A96" s="150" t="s">
        <v>6305</v>
      </c>
      <c r="B96" s="150" t="s">
        <v>6306</v>
      </c>
      <c r="C96" s="165">
        <v>297160</v>
      </c>
      <c r="D96" s="196">
        <f t="shared" si="1"/>
        <v>6.369037639805771E-3</v>
      </c>
      <c r="E96" s="197"/>
    </row>
    <row r="97" spans="1:5">
      <c r="A97" s="150" t="s">
        <v>6307</v>
      </c>
      <c r="B97" s="150" t="s">
        <v>6308</v>
      </c>
      <c r="C97" s="165">
        <v>1700</v>
      </c>
      <c r="D97" s="196">
        <f t="shared" si="1"/>
        <v>3.6436142104152008E-5</v>
      </c>
      <c r="E97" s="197"/>
    </row>
    <row r="98" spans="1:5">
      <c r="A98" s="150" t="s">
        <v>6309</v>
      </c>
      <c r="B98" s="150" t="s">
        <v>6310</v>
      </c>
      <c r="C98" s="165">
        <v>63520.36</v>
      </c>
      <c r="D98" s="196">
        <f t="shared" si="1"/>
        <v>1.3614334490981725E-3</v>
      </c>
      <c r="E98" s="197"/>
    </row>
    <row r="99" spans="1:5">
      <c r="A99" s="150" t="s">
        <v>6311</v>
      </c>
      <c r="B99" s="150" t="s">
        <v>6312</v>
      </c>
      <c r="C99" s="165">
        <v>32222.29</v>
      </c>
      <c r="D99" s="196">
        <f t="shared" si="1"/>
        <v>6.9062113962423317E-4</v>
      </c>
      <c r="E99" s="197"/>
    </row>
    <row r="100" spans="1:5">
      <c r="A100" s="150" t="s">
        <v>6313</v>
      </c>
      <c r="B100" s="150" t="s">
        <v>6314</v>
      </c>
      <c r="C100" s="165">
        <v>6138.37</v>
      </c>
      <c r="D100" s="196">
        <f t="shared" si="1"/>
        <v>1.3156383623991975E-4</v>
      </c>
      <c r="E100" s="197"/>
    </row>
    <row r="101" spans="1:5">
      <c r="A101" s="150" t="s">
        <v>6315</v>
      </c>
      <c r="B101" s="150" t="s">
        <v>6316</v>
      </c>
      <c r="C101" s="165">
        <v>233835.49</v>
      </c>
      <c r="D101" s="196">
        <f t="shared" si="1"/>
        <v>5.0118018486082451E-3</v>
      </c>
      <c r="E101" s="197"/>
    </row>
    <row r="102" spans="1:5">
      <c r="A102" s="150" t="s">
        <v>6317</v>
      </c>
      <c r="B102" s="150" t="s">
        <v>6318</v>
      </c>
      <c r="C102" s="165">
        <v>325805.18</v>
      </c>
      <c r="D102" s="196">
        <f t="shared" si="1"/>
        <v>6.9829904922051904E-3</v>
      </c>
      <c r="E102" s="197"/>
    </row>
    <row r="103" spans="1:5">
      <c r="A103" s="150"/>
      <c r="B103" s="150"/>
      <c r="C103" s="165"/>
      <c r="D103" s="196"/>
      <c r="E103" s="197"/>
    </row>
    <row r="104" spans="1:5">
      <c r="A104" s="152"/>
      <c r="B104" s="152" t="s">
        <v>388</v>
      </c>
      <c r="C104" s="166">
        <f>SUM(C8:C103)</f>
        <v>46656970.300000004</v>
      </c>
      <c r="D104" s="347">
        <f>SUM(D8:D103)</f>
        <v>1.0000000000000004</v>
      </c>
      <c r="E104" s="180"/>
    </row>
    <row r="105" spans="1:5">
      <c r="A105" s="198"/>
      <c r="B105" s="198"/>
      <c r="C105" s="199"/>
      <c r="D105" s="200"/>
      <c r="E105" s="20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56"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zoomScaleSheetLayoutView="100" workbookViewId="0">
      <selection activeCell="C14" sqref="C14"/>
    </sheetView>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16384" width="11.42578125" style="274"/>
  </cols>
  <sheetData>
    <row r="1" spans="1:7" s="41" customFormat="1" ht="11.25" customHeight="1">
      <c r="A1" s="71" t="s">
        <v>43</v>
      </c>
      <c r="B1" s="71"/>
      <c r="C1" s="42"/>
      <c r="D1" s="42"/>
      <c r="E1" s="42"/>
      <c r="F1" s="101"/>
      <c r="G1" s="7"/>
    </row>
    <row r="2" spans="1:7" s="41" customFormat="1" ht="11.25" customHeight="1">
      <c r="A2" s="71" t="s">
        <v>0</v>
      </c>
      <c r="B2" s="71"/>
      <c r="C2" s="42"/>
      <c r="D2" s="42"/>
      <c r="E2" s="42"/>
    </row>
    <row r="3" spans="1:7" s="41" customFormat="1">
      <c r="C3" s="42"/>
      <c r="D3" s="42"/>
      <c r="E3" s="42"/>
    </row>
    <row r="4" spans="1:7" s="41" customFormat="1">
      <c r="C4" s="42"/>
      <c r="D4" s="42"/>
      <c r="E4" s="42"/>
    </row>
    <row r="5" spans="1:7" s="41" customFormat="1" ht="11.25" customHeight="1">
      <c r="A5" s="10" t="s">
        <v>139</v>
      </c>
      <c r="B5" s="10"/>
      <c r="C5" s="42"/>
      <c r="D5" s="42"/>
      <c r="E5" s="42"/>
      <c r="G5" s="366"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c r="A8" s="150" t="s">
        <v>6319</v>
      </c>
      <c r="B8" s="150" t="s">
        <v>1301</v>
      </c>
      <c r="C8" s="165">
        <v>9472350.2799999993</v>
      </c>
      <c r="D8" s="165">
        <v>11429029.390000001</v>
      </c>
      <c r="E8" s="165">
        <f>D8-C8</f>
        <v>1956679.1100000013</v>
      </c>
      <c r="F8" s="177"/>
      <c r="G8" s="172"/>
    </row>
    <row r="9" spans="1:7">
      <c r="A9" s="150" t="s">
        <v>6320</v>
      </c>
      <c r="B9" s="150" t="s">
        <v>6321</v>
      </c>
      <c r="C9" s="165">
        <v>12502218.539999999</v>
      </c>
      <c r="D9" s="165">
        <v>12485665.91</v>
      </c>
      <c r="E9" s="165">
        <f>D9-C9</f>
        <v>-16552.629999998957</v>
      </c>
      <c r="F9" s="165"/>
      <c r="G9" s="172"/>
    </row>
    <row r="10" spans="1:7">
      <c r="A10" s="150" t="s">
        <v>6322</v>
      </c>
      <c r="B10" s="150" t="s">
        <v>6323</v>
      </c>
      <c r="C10" s="165">
        <v>12940699.699999999</v>
      </c>
      <c r="D10" s="165">
        <v>12872399.699999999</v>
      </c>
      <c r="E10" s="165">
        <f>D10-C10</f>
        <v>-68300</v>
      </c>
      <c r="F10" s="172"/>
      <c r="G10" s="172"/>
    </row>
    <row r="11" spans="1:7">
      <c r="A11" s="150"/>
      <c r="B11" s="150"/>
      <c r="C11" s="165"/>
      <c r="D11" s="165"/>
      <c r="E11" s="165"/>
      <c r="F11" s="172"/>
      <c r="G11" s="172"/>
    </row>
    <row r="12" spans="1:7">
      <c r="A12" s="150"/>
      <c r="B12" s="150"/>
      <c r="C12" s="165"/>
      <c r="D12" s="165"/>
      <c r="E12" s="165"/>
      <c r="F12" s="172"/>
      <c r="G12" s="172"/>
    </row>
    <row r="13" spans="1:7">
      <c r="A13" s="150"/>
      <c r="B13" s="150"/>
      <c r="C13" s="165"/>
      <c r="D13" s="165"/>
      <c r="E13" s="165"/>
      <c r="F13" s="172"/>
      <c r="G13" s="172"/>
    </row>
    <row r="14" spans="1:7">
      <c r="A14" s="169"/>
      <c r="B14" s="152" t="s">
        <v>278</v>
      </c>
      <c r="C14" s="142">
        <f>SUM(C8:C13)</f>
        <v>34915268.519999996</v>
      </c>
      <c r="D14" s="142">
        <f>SUM(D8:D13)</f>
        <v>36787095</v>
      </c>
      <c r="E14" s="145">
        <f>SUM(E8:E13)</f>
        <v>1871826.4800000023</v>
      </c>
      <c r="F14" s="202"/>
      <c r="G14" s="202"/>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zoomScaleSheetLayoutView="100" workbookViewId="0">
      <selection activeCell="C14" sqref="C14"/>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ht="11.25" customHeight="1">
      <c r="A5" s="10" t="s">
        <v>140</v>
      </c>
      <c r="B5" s="10"/>
      <c r="C5" s="42"/>
      <c r="D5" s="42"/>
      <c r="E5" s="42"/>
      <c r="F5" s="366" t="s">
        <v>118</v>
      </c>
    </row>
    <row r="6" spans="1:6" s="81" customFormat="1">
      <c r="A6" s="44"/>
      <c r="B6" s="44"/>
      <c r="C6" s="78"/>
      <c r="D6" s="80"/>
      <c r="E6" s="80"/>
    </row>
    <row r="7" spans="1:6" ht="15" customHeight="1">
      <c r="A7" s="15" t="s">
        <v>46</v>
      </c>
      <c r="B7" s="16" t="s">
        <v>47</v>
      </c>
      <c r="C7" s="57" t="s">
        <v>75</v>
      </c>
      <c r="D7" s="57" t="s">
        <v>76</v>
      </c>
      <c r="E7" s="102" t="s">
        <v>117</v>
      </c>
      <c r="F7" s="102" t="s">
        <v>89</v>
      </c>
    </row>
    <row r="8" spans="1:6">
      <c r="A8" s="150" t="s">
        <v>599</v>
      </c>
      <c r="B8" s="150" t="s">
        <v>6324</v>
      </c>
      <c r="C8" s="165">
        <v>5978757.3200000003</v>
      </c>
      <c r="D8" s="165">
        <v>6770350.2999999998</v>
      </c>
      <c r="E8" s="165">
        <f>D8-C8</f>
        <v>791592.97999999952</v>
      </c>
      <c r="F8" s="207"/>
    </row>
    <row r="9" spans="1:6">
      <c r="A9" s="150" t="s">
        <v>6325</v>
      </c>
      <c r="B9" s="150" t="s">
        <v>6326</v>
      </c>
      <c r="C9" s="165">
        <v>14275752.85</v>
      </c>
      <c r="D9" s="165">
        <v>14275752.85</v>
      </c>
      <c r="E9" s="165">
        <f t="shared" ref="E9:E23" si="0">D9-C9</f>
        <v>0</v>
      </c>
      <c r="F9" s="207"/>
    </row>
    <row r="10" spans="1:6">
      <c r="A10" s="150" t="s">
        <v>6327</v>
      </c>
      <c r="B10" s="150" t="s">
        <v>6328</v>
      </c>
      <c r="C10" s="165">
        <v>0</v>
      </c>
      <c r="D10" s="165">
        <v>0</v>
      </c>
      <c r="E10" s="165">
        <f t="shared" si="0"/>
        <v>0</v>
      </c>
      <c r="F10" s="207"/>
    </row>
    <row r="11" spans="1:6">
      <c r="A11" s="150" t="s">
        <v>6329</v>
      </c>
      <c r="B11" s="150" t="s">
        <v>6330</v>
      </c>
      <c r="C11" s="165">
        <v>1854801.2</v>
      </c>
      <c r="D11" s="165">
        <v>1854801.2</v>
      </c>
      <c r="E11" s="165">
        <f t="shared" si="0"/>
        <v>0</v>
      </c>
      <c r="F11" s="207"/>
    </row>
    <row r="12" spans="1:6">
      <c r="A12" s="150" t="s">
        <v>6331</v>
      </c>
      <c r="B12" s="150" t="s">
        <v>6332</v>
      </c>
      <c r="C12" s="165">
        <v>3268964.92</v>
      </c>
      <c r="D12" s="165">
        <v>3268964.92</v>
      </c>
      <c r="E12" s="165">
        <f t="shared" si="0"/>
        <v>0</v>
      </c>
      <c r="F12" s="207"/>
    </row>
    <row r="13" spans="1:6">
      <c r="A13" s="150" t="s">
        <v>6333</v>
      </c>
      <c r="B13" s="150" t="s">
        <v>6334</v>
      </c>
      <c r="C13" s="165">
        <v>0</v>
      </c>
      <c r="D13" s="165">
        <v>0</v>
      </c>
      <c r="E13" s="165">
        <f t="shared" si="0"/>
        <v>0</v>
      </c>
      <c r="F13" s="207"/>
    </row>
    <row r="14" spans="1:6">
      <c r="A14" s="150" t="s">
        <v>6335</v>
      </c>
      <c r="B14" s="150" t="s">
        <v>6336</v>
      </c>
      <c r="C14" s="165">
        <v>578281.24</v>
      </c>
      <c r="D14" s="165">
        <v>578281.24</v>
      </c>
      <c r="E14" s="165">
        <f t="shared" si="0"/>
        <v>0</v>
      </c>
      <c r="F14" s="207"/>
    </row>
    <row r="15" spans="1:6">
      <c r="A15" s="150" t="s">
        <v>6337</v>
      </c>
      <c r="B15" s="150" t="s">
        <v>6338</v>
      </c>
      <c r="C15" s="165">
        <v>1495210.62</v>
      </c>
      <c r="D15" s="165">
        <v>1495210.62</v>
      </c>
      <c r="E15" s="165">
        <f t="shared" si="0"/>
        <v>0</v>
      </c>
      <c r="F15" s="207"/>
    </row>
    <row r="16" spans="1:6">
      <c r="A16" s="150" t="s">
        <v>6339</v>
      </c>
      <c r="B16" s="150" t="s">
        <v>6340</v>
      </c>
      <c r="C16" s="165">
        <v>1587475.48</v>
      </c>
      <c r="D16" s="165">
        <v>1587475.48</v>
      </c>
      <c r="E16" s="165">
        <f t="shared" si="0"/>
        <v>0</v>
      </c>
      <c r="F16" s="207"/>
    </row>
    <row r="17" spans="1:6">
      <c r="A17" s="150" t="s">
        <v>6341</v>
      </c>
      <c r="B17" s="150" t="s">
        <v>6342</v>
      </c>
      <c r="C17" s="165">
        <v>-304449.23</v>
      </c>
      <c r="D17" s="165">
        <v>-304449.23</v>
      </c>
      <c r="E17" s="165">
        <f t="shared" si="0"/>
        <v>0</v>
      </c>
      <c r="F17" s="207"/>
    </row>
    <row r="18" spans="1:6">
      <c r="A18" s="150" t="s">
        <v>6343</v>
      </c>
      <c r="B18" s="150" t="s">
        <v>6344</v>
      </c>
      <c r="C18" s="165">
        <v>1207353.56</v>
      </c>
      <c r="D18" s="165">
        <v>1207353.56</v>
      </c>
      <c r="E18" s="165">
        <f t="shared" si="0"/>
        <v>0</v>
      </c>
      <c r="F18" s="207"/>
    </row>
    <row r="19" spans="1:6">
      <c r="A19" s="150" t="s">
        <v>6345</v>
      </c>
      <c r="B19" s="150" t="s">
        <v>6346</v>
      </c>
      <c r="C19" s="165">
        <v>2934348.31</v>
      </c>
      <c r="D19" s="165">
        <v>2934348.31</v>
      </c>
      <c r="E19" s="165">
        <f t="shared" si="0"/>
        <v>0</v>
      </c>
      <c r="F19" s="207"/>
    </row>
    <row r="20" spans="1:6">
      <c r="A20" s="150" t="s">
        <v>6347</v>
      </c>
      <c r="B20" s="150" t="s">
        <v>6348</v>
      </c>
      <c r="C20" s="165">
        <v>3189548.69</v>
      </c>
      <c r="D20" s="165">
        <v>3159024.01</v>
      </c>
      <c r="E20" s="165">
        <f t="shared" si="0"/>
        <v>-30524.680000000168</v>
      </c>
      <c r="F20" s="207"/>
    </row>
    <row r="21" spans="1:6">
      <c r="A21" s="150" t="s">
        <v>6349</v>
      </c>
      <c r="B21" s="150" t="s">
        <v>6350</v>
      </c>
      <c r="C21" s="165">
        <v>2540874.69</v>
      </c>
      <c r="D21" s="165">
        <v>2538279.44</v>
      </c>
      <c r="E21" s="165">
        <f t="shared" si="0"/>
        <v>-2595.25</v>
      </c>
      <c r="F21" s="207"/>
    </row>
    <row r="22" spans="1:6">
      <c r="A22" s="150" t="s">
        <v>6351</v>
      </c>
      <c r="B22" s="150" t="s">
        <v>6352</v>
      </c>
      <c r="C22" s="165">
        <v>3637702.31</v>
      </c>
      <c r="D22" s="165">
        <v>3636492.53</v>
      </c>
      <c r="E22" s="165">
        <f t="shared" si="0"/>
        <v>-1209.7800000002608</v>
      </c>
      <c r="F22" s="207"/>
    </row>
    <row r="23" spans="1:6">
      <c r="A23" s="150" t="s">
        <v>6353</v>
      </c>
      <c r="B23" s="150" t="s">
        <v>6354</v>
      </c>
      <c r="C23" s="165">
        <v>0</v>
      </c>
      <c r="D23" s="165">
        <v>5986535.21</v>
      </c>
      <c r="E23" s="165">
        <f t="shared" si="0"/>
        <v>5986535.21</v>
      </c>
      <c r="F23" s="207"/>
    </row>
    <row r="24" spans="1:6">
      <c r="A24" s="150"/>
      <c r="B24" s="150"/>
      <c r="C24" s="165"/>
      <c r="D24" s="165"/>
      <c r="E24" s="165"/>
      <c r="F24" s="207"/>
    </row>
    <row r="25" spans="1:6">
      <c r="A25" s="152"/>
      <c r="B25" s="152" t="s">
        <v>279</v>
      </c>
      <c r="C25" s="166">
        <f>SUM(C8:C24)</f>
        <v>42244621.959999993</v>
      </c>
      <c r="D25" s="166">
        <f>SUM(D8:D24)</f>
        <v>48988420.43999999</v>
      </c>
      <c r="E25" s="166">
        <f>SUM(E8:E22)</f>
        <v>757263.26999999909</v>
      </c>
      <c r="F25" s="152"/>
    </row>
  </sheetData>
  <protectedRanges>
    <protectedRange sqref="F25"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zoomScaleNormal="100" zoomScaleSheetLayoutView="100" workbookViewId="0">
      <selection activeCell="C14" sqref="C14"/>
    </sheetView>
  </sheetViews>
  <sheetFormatPr baseColWidth="10" defaultRowHeight="11.25"/>
  <cols>
    <col min="1" max="1" width="20.7109375" style="154" customWidth="1"/>
    <col min="2" max="2" width="50.7109375" style="154" customWidth="1"/>
    <col min="3" max="5" width="17.7109375" style="118" customWidth="1"/>
    <col min="6" max="16384" width="11.42578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ht="11.25" customHeight="1">
      <c r="A5" s="65" t="s">
        <v>154</v>
      </c>
      <c r="C5" s="72"/>
      <c r="D5" s="72"/>
      <c r="E5" s="262" t="s">
        <v>119</v>
      </c>
    </row>
    <row r="6" spans="1:5" s="81" customFormat="1">
      <c r="A6" s="28"/>
      <c r="B6" s="28"/>
      <c r="C6" s="103"/>
      <c r="D6" s="104"/>
      <c r="E6" s="104"/>
    </row>
    <row r="7" spans="1:5" ht="15" customHeight="1">
      <c r="A7" s="15" t="s">
        <v>46</v>
      </c>
      <c r="B7" s="16" t="s">
        <v>47</v>
      </c>
      <c r="C7" s="57" t="s">
        <v>75</v>
      </c>
      <c r="D7" s="57" t="s">
        <v>76</v>
      </c>
      <c r="E7" s="57" t="s">
        <v>77</v>
      </c>
    </row>
    <row r="8" spans="1:5">
      <c r="A8" s="172"/>
      <c r="B8" s="172"/>
      <c r="C8" s="165"/>
      <c r="D8" s="165"/>
      <c r="E8" s="165"/>
    </row>
    <row r="9" spans="1:5">
      <c r="A9" s="172" t="s">
        <v>613</v>
      </c>
      <c r="B9" s="172" t="s">
        <v>6355</v>
      </c>
      <c r="C9" s="165">
        <v>24999.98</v>
      </c>
      <c r="D9" s="165">
        <v>24999.98</v>
      </c>
      <c r="E9" s="165">
        <f>D9-C9</f>
        <v>0</v>
      </c>
    </row>
    <row r="10" spans="1:5">
      <c r="A10" s="172" t="s">
        <v>615</v>
      </c>
      <c r="B10" s="172" t="s">
        <v>6356</v>
      </c>
      <c r="C10" s="165">
        <v>14999.66</v>
      </c>
      <c r="D10" s="165">
        <v>14999.66</v>
      </c>
      <c r="E10" s="165">
        <f t="shared" ref="E10:E11" si="0">D10-C10</f>
        <v>0</v>
      </c>
    </row>
    <row r="11" spans="1:5">
      <c r="A11" s="172" t="s">
        <v>6357</v>
      </c>
      <c r="B11" s="172" t="s">
        <v>6358</v>
      </c>
      <c r="C11" s="165">
        <v>20000.02</v>
      </c>
      <c r="D11" s="165">
        <v>20000.02</v>
      </c>
      <c r="E11" s="165">
        <f t="shared" si="0"/>
        <v>0</v>
      </c>
    </row>
    <row r="12" spans="1:5">
      <c r="A12" s="172" t="s">
        <v>617</v>
      </c>
      <c r="B12" s="172" t="s">
        <v>618</v>
      </c>
      <c r="C12" s="165">
        <f>SUM(C9:C11)</f>
        <v>59999.66</v>
      </c>
      <c r="D12" s="165">
        <f>SUM(D9:D11)</f>
        <v>59999.66</v>
      </c>
      <c r="E12" s="165">
        <f>SUM(E9:E11)</f>
        <v>0</v>
      </c>
    </row>
    <row r="13" spans="1:5">
      <c r="A13" s="172"/>
      <c r="B13" s="172"/>
      <c r="C13" s="165"/>
      <c r="D13" s="165"/>
      <c r="E13" s="165"/>
    </row>
    <row r="14" spans="1:5">
      <c r="A14" s="172" t="s">
        <v>6359</v>
      </c>
      <c r="B14" s="172" t="s">
        <v>6360</v>
      </c>
      <c r="C14" s="165">
        <v>1357028.65</v>
      </c>
      <c r="D14" s="165">
        <v>231786.02</v>
      </c>
      <c r="E14" s="165">
        <f>D14-C14</f>
        <v>-1125242.6299999999</v>
      </c>
    </row>
    <row r="15" spans="1:5">
      <c r="A15" s="172" t="s">
        <v>6361</v>
      </c>
      <c r="B15" s="172" t="s">
        <v>6362</v>
      </c>
      <c r="C15" s="165">
        <v>590144.86</v>
      </c>
      <c r="D15" s="165">
        <v>161328.59</v>
      </c>
      <c r="E15" s="165">
        <f t="shared" ref="E15:E19" si="1">D15-C15</f>
        <v>-428816.27</v>
      </c>
    </row>
    <row r="16" spans="1:5">
      <c r="A16" s="172" t="s">
        <v>6363</v>
      </c>
      <c r="B16" s="172" t="s">
        <v>6364</v>
      </c>
      <c r="C16" s="165">
        <v>824678.88</v>
      </c>
      <c r="D16" s="165">
        <v>242741.48</v>
      </c>
      <c r="E16" s="165">
        <f t="shared" si="1"/>
        <v>-581937.4</v>
      </c>
    </row>
    <row r="17" spans="1:5">
      <c r="A17" s="172" t="s">
        <v>6365</v>
      </c>
      <c r="B17" s="172" t="s">
        <v>6366</v>
      </c>
      <c r="C17" s="165">
        <v>235353.77</v>
      </c>
      <c r="D17" s="165">
        <v>51998.27</v>
      </c>
      <c r="E17" s="165">
        <f t="shared" si="1"/>
        <v>-183355.5</v>
      </c>
    </row>
    <row r="18" spans="1:5">
      <c r="A18" s="172" t="s">
        <v>6367</v>
      </c>
      <c r="B18" s="172" t="s">
        <v>6368</v>
      </c>
      <c r="C18" s="165">
        <v>606808.88</v>
      </c>
      <c r="D18" s="165">
        <v>2192.8000000000002</v>
      </c>
      <c r="E18" s="165">
        <f t="shared" si="1"/>
        <v>-604616.07999999996</v>
      </c>
    </row>
    <row r="19" spans="1:5">
      <c r="A19" s="172" t="s">
        <v>6369</v>
      </c>
      <c r="B19" s="172" t="s">
        <v>6370</v>
      </c>
      <c r="C19" s="165">
        <v>33334</v>
      </c>
      <c r="D19" s="165">
        <v>405507</v>
      </c>
      <c r="E19" s="165">
        <f t="shared" si="1"/>
        <v>372173</v>
      </c>
    </row>
    <row r="20" spans="1:5">
      <c r="A20" s="172" t="s">
        <v>627</v>
      </c>
      <c r="B20" s="172" t="s">
        <v>628</v>
      </c>
      <c r="C20" s="165">
        <f>SUM(C14:C19)</f>
        <v>3647349.0399999996</v>
      </c>
      <c r="D20" s="165">
        <f>SUM(D14:D19)</f>
        <v>1095554.1600000001</v>
      </c>
      <c r="E20" s="165">
        <f>SUM(E14:E19)</f>
        <v>-2551794.88</v>
      </c>
    </row>
    <row r="21" spans="1:5">
      <c r="A21" s="172"/>
      <c r="B21" s="172"/>
      <c r="C21" s="165"/>
      <c r="D21" s="165"/>
      <c r="E21" s="165"/>
    </row>
    <row r="22" spans="1:5">
      <c r="A22" s="172" t="s">
        <v>5113</v>
      </c>
      <c r="B22" s="172" t="s">
        <v>5114</v>
      </c>
      <c r="C22" s="165">
        <v>2790312.77</v>
      </c>
      <c r="D22" s="165">
        <v>6380261.7699999996</v>
      </c>
      <c r="E22" s="165">
        <f>D22-C22</f>
        <v>3589948.9999999995</v>
      </c>
    </row>
    <row r="23" spans="1:5">
      <c r="A23" s="172" t="s">
        <v>6371</v>
      </c>
      <c r="B23" s="172" t="s">
        <v>6372</v>
      </c>
      <c r="C23" s="165">
        <f>SUM(C22)</f>
        <v>2790312.77</v>
      </c>
      <c r="D23" s="165">
        <f>SUM(D22)</f>
        <v>6380261.7699999996</v>
      </c>
      <c r="E23" s="165">
        <f>SUM(E22)</f>
        <v>3589948.9999999995</v>
      </c>
    </row>
    <row r="24" spans="1:5">
      <c r="A24" s="172"/>
      <c r="B24" s="172"/>
      <c r="C24" s="165"/>
      <c r="D24" s="165"/>
      <c r="E24" s="165"/>
    </row>
    <row r="25" spans="1:5">
      <c r="A25" s="172" t="s">
        <v>6373</v>
      </c>
      <c r="B25" s="172" t="s">
        <v>6374</v>
      </c>
      <c r="C25" s="165">
        <v>0</v>
      </c>
      <c r="D25" s="165">
        <v>0</v>
      </c>
      <c r="E25" s="165">
        <v>0</v>
      </c>
    </row>
    <row r="26" spans="1:5">
      <c r="A26" s="172"/>
      <c r="B26" s="172"/>
      <c r="C26" s="165"/>
      <c r="D26" s="165"/>
      <c r="E26" s="165"/>
    </row>
    <row r="27" spans="1:5">
      <c r="A27" s="172" t="s">
        <v>6375</v>
      </c>
      <c r="B27" s="172" t="s">
        <v>6376</v>
      </c>
      <c r="C27" s="165">
        <v>0</v>
      </c>
      <c r="D27" s="165">
        <v>0</v>
      </c>
      <c r="E27" s="165">
        <v>0</v>
      </c>
    </row>
    <row r="28" spans="1:5">
      <c r="A28" s="172"/>
      <c r="B28" s="172"/>
      <c r="C28" s="165"/>
      <c r="D28" s="165"/>
      <c r="E28" s="165"/>
    </row>
    <row r="29" spans="1:5">
      <c r="A29" s="151"/>
      <c r="B29" s="151"/>
      <c r="C29" s="203"/>
      <c r="D29" s="203"/>
      <c r="E29" s="203"/>
    </row>
    <row r="30" spans="1:5" s="19" customFormat="1">
      <c r="A30" s="152"/>
      <c r="B30" s="152" t="s">
        <v>389</v>
      </c>
      <c r="C30" s="166">
        <f>+C12+C20+C23+C25+C27</f>
        <v>6497661.4699999997</v>
      </c>
      <c r="D30" s="166">
        <f>+D12+D20+D23+D25+D27</f>
        <v>7535815.5899999999</v>
      </c>
      <c r="E30" s="166">
        <f>+E12+E20+E23+E25+E27</f>
        <v>1038154.1199999996</v>
      </c>
    </row>
    <row r="31" spans="1:5" s="19" customFormat="1">
      <c r="A31" s="198"/>
      <c r="B31" s="198"/>
      <c r="C31" s="204"/>
      <c r="D31" s="204"/>
      <c r="E31" s="204"/>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72"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opLeftCell="A15" zoomScaleNormal="100" zoomScaleSheetLayoutView="100" workbookViewId="0">
      <selection activeCell="C14" sqref="C14"/>
    </sheetView>
  </sheetViews>
  <sheetFormatPr baseColWidth="10" defaultRowHeight="11.25"/>
  <cols>
    <col min="1" max="1" width="20.7109375" style="154" customWidth="1"/>
    <col min="2" max="2" width="50.7109375" style="154" customWidth="1"/>
    <col min="3" max="3" width="17.7109375" style="118" customWidth="1"/>
    <col min="4" max="4" width="17.7109375" style="119" customWidth="1"/>
    <col min="5" max="16384" width="11.42578125" style="274"/>
  </cols>
  <sheetData>
    <row r="1" spans="1:4" s="41" customFormat="1">
      <c r="A1" s="71" t="s">
        <v>43</v>
      </c>
      <c r="B1" s="71"/>
      <c r="C1" s="105"/>
      <c r="D1" s="106"/>
    </row>
    <row r="2" spans="1:4" s="41" customFormat="1">
      <c r="A2" s="71" t="s">
        <v>0</v>
      </c>
      <c r="B2" s="71"/>
      <c r="C2" s="105"/>
      <c r="D2" s="107"/>
    </row>
    <row r="3" spans="1:4" s="41" customFormat="1">
      <c r="A3" s="71"/>
      <c r="B3" s="71"/>
      <c r="C3" s="105"/>
      <c r="D3" s="107"/>
    </row>
    <row r="4" spans="1:4" s="41" customFormat="1">
      <c r="C4" s="105"/>
      <c r="D4" s="107"/>
    </row>
    <row r="5" spans="1:4" s="41" customFormat="1" ht="11.25" customHeight="1">
      <c r="A5" s="1021" t="s">
        <v>280</v>
      </c>
      <c r="B5" s="1022"/>
      <c r="C5" s="105"/>
      <c r="D5" s="108" t="s">
        <v>120</v>
      </c>
    </row>
    <row r="6" spans="1:4">
      <c r="A6" s="109"/>
      <c r="B6" s="109"/>
      <c r="C6" s="110"/>
      <c r="D6" s="111"/>
    </row>
    <row r="7" spans="1:4" ht="15" customHeight="1">
      <c r="A7" s="15" t="s">
        <v>46</v>
      </c>
      <c r="B7" s="16" t="s">
        <v>47</v>
      </c>
      <c r="C7" s="57" t="s">
        <v>77</v>
      </c>
      <c r="D7" s="51" t="s">
        <v>121</v>
      </c>
    </row>
    <row r="8" spans="1:4">
      <c r="A8" s="112"/>
      <c r="B8" s="113"/>
      <c r="C8" s="114"/>
      <c r="D8" s="115"/>
    </row>
    <row r="9" spans="1:4" ht="12.75">
      <c r="A9" s="423" t="s">
        <v>5531</v>
      </c>
      <c r="B9" s="423" t="s">
        <v>5532</v>
      </c>
      <c r="C9" s="114">
        <v>189259.03</v>
      </c>
      <c r="D9" s="115">
        <f t="shared" ref="D9:D10" si="0">C9/$C$11</f>
        <v>3.3893936289456687E-2</v>
      </c>
    </row>
    <row r="10" spans="1:4" ht="12.75">
      <c r="A10" s="423" t="s">
        <v>5533</v>
      </c>
      <c r="B10" s="423" t="s">
        <v>5534</v>
      </c>
      <c r="C10" s="114">
        <v>5394602</v>
      </c>
      <c r="D10" s="115">
        <f t="shared" si="0"/>
        <v>0.96610606371054331</v>
      </c>
    </row>
    <row r="11" spans="1:4">
      <c r="A11" s="552">
        <v>1230</v>
      </c>
      <c r="B11" s="113"/>
      <c r="C11" s="114">
        <f>SUM(C9:C10)</f>
        <v>5583861.0300000003</v>
      </c>
      <c r="D11" s="115">
        <f>SUM(D9:D10)</f>
        <v>1</v>
      </c>
    </row>
    <row r="12" spans="1:4">
      <c r="A12" s="112"/>
      <c r="B12" s="113"/>
      <c r="C12" s="114"/>
      <c r="D12" s="115"/>
    </row>
    <row r="13" spans="1:4">
      <c r="A13" s="112" t="s">
        <v>6377</v>
      </c>
      <c r="B13" s="113" t="s">
        <v>5197</v>
      </c>
      <c r="C13" s="114">
        <v>-189259.03</v>
      </c>
      <c r="D13" s="115">
        <f>C13/$C$18</f>
        <v>0.20514400525030868</v>
      </c>
    </row>
    <row r="14" spans="1:4">
      <c r="A14" s="112" t="s">
        <v>6378</v>
      </c>
      <c r="B14" s="113" t="s">
        <v>5537</v>
      </c>
      <c r="C14" s="114">
        <f>2358990.27-1956679.11</f>
        <v>402311.15999999992</v>
      </c>
      <c r="D14" s="115">
        <f>C14/$C$18</f>
        <v>-0.43607812382478006</v>
      </c>
    </row>
    <row r="15" spans="1:4">
      <c r="A15" s="112" t="s">
        <v>6379</v>
      </c>
      <c r="B15" s="113" t="s">
        <v>5534</v>
      </c>
      <c r="C15" s="114">
        <v>-5394602</v>
      </c>
      <c r="D15" s="115">
        <f>C15/$C$18</f>
        <v>5.8473841962062565</v>
      </c>
    </row>
    <row r="16" spans="1:4">
      <c r="A16" s="112" t="s">
        <v>6380</v>
      </c>
      <c r="B16" s="113" t="s">
        <v>5542</v>
      </c>
      <c r="C16" s="114">
        <f>2763630.52+1249758.6</f>
        <v>4013389.12</v>
      </c>
      <c r="D16" s="115">
        <f>C16/$C$18</f>
        <v>-4.350242726620821</v>
      </c>
    </row>
    <row r="17" spans="1:4">
      <c r="A17" s="112" t="s">
        <v>5547</v>
      </c>
      <c r="B17" s="113" t="s">
        <v>5548</v>
      </c>
      <c r="C17" s="114">
        <v>245594.04</v>
      </c>
      <c r="D17" s="115">
        <f>C17/$C$18</f>
        <v>-0.26620735101096377</v>
      </c>
    </row>
    <row r="18" spans="1:4">
      <c r="A18" s="112" t="s">
        <v>6381</v>
      </c>
      <c r="B18" s="113" t="s">
        <v>6382</v>
      </c>
      <c r="C18" s="114">
        <f>SUM(C13:C17)</f>
        <v>-922566.71</v>
      </c>
      <c r="D18" s="115">
        <f>SUM(D13:D17)</f>
        <v>1.0000000000000002</v>
      </c>
    </row>
    <row r="19" spans="1:4">
      <c r="A19" s="112"/>
      <c r="B19" s="113"/>
      <c r="C19" s="114"/>
      <c r="D19" s="115"/>
    </row>
    <row r="20" spans="1:4">
      <c r="A20" s="112" t="s">
        <v>6383</v>
      </c>
      <c r="B20" s="113" t="s">
        <v>6384</v>
      </c>
      <c r="C20" s="114">
        <v>0</v>
      </c>
      <c r="D20" s="115">
        <v>0</v>
      </c>
    </row>
    <row r="21" spans="1:4">
      <c r="A21" s="112"/>
      <c r="B21" s="113" t="s">
        <v>6385</v>
      </c>
      <c r="C21" s="114">
        <f>+C18+C20+C11</f>
        <v>4661294.32</v>
      </c>
      <c r="D21" s="115">
        <f>C21/C21</f>
        <v>1</v>
      </c>
    </row>
    <row r="22" spans="1:4">
      <c r="A22" s="112"/>
      <c r="B22" s="113"/>
      <c r="C22" s="114"/>
      <c r="D22" s="115"/>
    </row>
    <row r="23" spans="1:4">
      <c r="A23" s="112" t="s">
        <v>6386</v>
      </c>
      <c r="B23" s="112" t="s">
        <v>1549</v>
      </c>
      <c r="C23" s="114">
        <v>20533.099999999999</v>
      </c>
      <c r="D23" s="115">
        <f>C23/C24</f>
        <v>5.8686892533742006E-2</v>
      </c>
    </row>
    <row r="24" spans="1:4">
      <c r="A24" s="112" t="s">
        <v>6387</v>
      </c>
      <c r="B24" s="113" t="s">
        <v>463</v>
      </c>
      <c r="C24" s="114">
        <v>349875.4</v>
      </c>
      <c r="D24" s="115">
        <f>C24/C25</f>
        <v>0.94456633689561664</v>
      </c>
    </row>
    <row r="25" spans="1:4">
      <c r="A25" s="112" t="s">
        <v>6388</v>
      </c>
      <c r="B25" s="113" t="s">
        <v>6389</v>
      </c>
      <c r="C25" s="114">
        <f>SUM(C23:C24)</f>
        <v>370408.5</v>
      </c>
      <c r="D25" s="115">
        <f>SUM(D23:D24)</f>
        <v>1.0032532294293586</v>
      </c>
    </row>
    <row r="26" spans="1:4">
      <c r="A26" s="112"/>
      <c r="B26" s="113"/>
      <c r="C26" s="114"/>
      <c r="D26" s="115"/>
    </row>
    <row r="27" spans="1:4">
      <c r="A27" s="112" t="s">
        <v>6390</v>
      </c>
      <c r="B27" s="113" t="s">
        <v>821</v>
      </c>
      <c r="C27" s="114">
        <v>0</v>
      </c>
      <c r="D27" s="115" t="e">
        <f>C27/C28</f>
        <v>#DIV/0!</v>
      </c>
    </row>
    <row r="28" spans="1:4">
      <c r="A28" s="112" t="s">
        <v>6391</v>
      </c>
      <c r="B28" s="113" t="s">
        <v>6392</v>
      </c>
      <c r="C28" s="114">
        <f>SUM(C27)</f>
        <v>0</v>
      </c>
      <c r="D28" s="115" t="e">
        <f>SUM(D27)</f>
        <v>#DIV/0!</v>
      </c>
    </row>
    <row r="29" spans="1:4">
      <c r="A29" s="112"/>
      <c r="B29" s="113"/>
      <c r="C29" s="114"/>
      <c r="D29" s="115"/>
    </row>
    <row r="30" spans="1:4">
      <c r="A30" s="112" t="s">
        <v>6393</v>
      </c>
      <c r="B30" s="113" t="s">
        <v>6394</v>
      </c>
      <c r="C30" s="114">
        <f>33048.4+41934</f>
        <v>74982.399999999994</v>
      </c>
      <c r="D30" s="115">
        <f>C30/C31</f>
        <v>1</v>
      </c>
    </row>
    <row r="31" spans="1:4">
      <c r="A31" s="112" t="s">
        <v>6395</v>
      </c>
      <c r="B31" s="113" t="s">
        <v>6396</v>
      </c>
      <c r="C31" s="114">
        <f>SUM(C30)</f>
        <v>74982.399999999994</v>
      </c>
      <c r="D31" s="115">
        <f>SUM(D30)</f>
        <v>1</v>
      </c>
    </row>
    <row r="32" spans="1:4">
      <c r="A32" s="112"/>
      <c r="B32" s="113"/>
      <c r="C32" s="114"/>
      <c r="D32" s="115"/>
    </row>
    <row r="33" spans="1:4">
      <c r="A33" s="112" t="s">
        <v>6397</v>
      </c>
      <c r="B33" s="113" t="s">
        <v>6398</v>
      </c>
      <c r="C33" s="114">
        <v>202548</v>
      </c>
      <c r="D33" s="115">
        <f>C33/C34</f>
        <v>1</v>
      </c>
    </row>
    <row r="34" spans="1:4">
      <c r="A34" s="112" t="s">
        <v>6399</v>
      </c>
      <c r="B34" s="113" t="s">
        <v>4507</v>
      </c>
      <c r="C34" s="114">
        <f>+C33</f>
        <v>202548</v>
      </c>
      <c r="D34" s="115">
        <f>SUM(D33)</f>
        <v>1</v>
      </c>
    </row>
    <row r="35" spans="1:4">
      <c r="A35" s="112"/>
      <c r="B35" s="113"/>
      <c r="C35" s="114"/>
      <c r="D35" s="115"/>
    </row>
    <row r="36" spans="1:4">
      <c r="A36" s="112" t="s">
        <v>6400</v>
      </c>
      <c r="B36" s="113" t="s">
        <v>6401</v>
      </c>
      <c r="C36" s="114">
        <v>50394</v>
      </c>
      <c r="D36" s="115">
        <f>C36/C39</f>
        <v>0.21419112015996883</v>
      </c>
    </row>
    <row r="37" spans="1:4">
      <c r="A37" s="112" t="s">
        <v>6402</v>
      </c>
      <c r="B37" s="113" t="s">
        <v>5574</v>
      </c>
      <c r="C37" s="114">
        <v>176484.86</v>
      </c>
      <c r="D37" s="115">
        <f>C37/C39</f>
        <v>0.75011886047297838</v>
      </c>
    </row>
    <row r="38" spans="1:4">
      <c r="A38" s="112" t="s">
        <v>5575</v>
      </c>
      <c r="B38" s="113" t="s">
        <v>647</v>
      </c>
      <c r="C38" s="114">
        <v>8397</v>
      </c>
      <c r="D38" s="115">
        <f>C38/C40</f>
        <v>9.5073139402697474E-3</v>
      </c>
    </row>
    <row r="39" spans="1:4">
      <c r="A39" s="112" t="s">
        <v>6403</v>
      </c>
      <c r="B39" s="113" t="s">
        <v>6404</v>
      </c>
      <c r="C39" s="114">
        <f>SUM(C36:C38)</f>
        <v>235275.86</v>
      </c>
      <c r="D39" s="115">
        <f>SUM(D36:D38)</f>
        <v>0.97381729457321686</v>
      </c>
    </row>
    <row r="40" spans="1:4">
      <c r="A40" s="112"/>
      <c r="B40" s="113" t="s">
        <v>6405</v>
      </c>
      <c r="C40" s="114">
        <f>+C25+C28+C31+C34+C39</f>
        <v>883214.76</v>
      </c>
      <c r="D40" s="115">
        <f>C40/C40</f>
        <v>1</v>
      </c>
    </row>
    <row r="41" spans="1:4">
      <c r="A41" s="112"/>
      <c r="B41" s="113"/>
      <c r="C41" s="114"/>
      <c r="D41" s="115"/>
    </row>
    <row r="42" spans="1:4">
      <c r="A42" s="112" t="s">
        <v>6406</v>
      </c>
      <c r="B42" s="113" t="s">
        <v>6407</v>
      </c>
      <c r="C42" s="114">
        <f>47216.53-96+29460.06+32480</f>
        <v>109060.59</v>
      </c>
      <c r="D42" s="115">
        <f>C42/C43</f>
        <v>1</v>
      </c>
    </row>
    <row r="43" spans="1:4">
      <c r="A43" s="552">
        <v>1248</v>
      </c>
      <c r="B43" s="113"/>
      <c r="C43" s="114">
        <f>C42</f>
        <v>109060.59</v>
      </c>
      <c r="D43" s="115">
        <f>SUM(D42)</f>
        <v>1</v>
      </c>
    </row>
    <row r="44" spans="1:4">
      <c r="A44" s="112"/>
      <c r="B44" s="112"/>
      <c r="C44" s="114"/>
      <c r="D44" s="115"/>
    </row>
    <row r="45" spans="1:4">
      <c r="A45" s="116"/>
      <c r="B45" s="116" t="s">
        <v>390</v>
      </c>
      <c r="C45" s="117">
        <f>+C21+C40+C43</f>
        <v>5653569.6699999999</v>
      </c>
      <c r="D45" s="403">
        <f>C45/C45</f>
        <v>1</v>
      </c>
    </row>
  </sheetData>
  <mergeCells count="1">
    <mergeCell ref="A5:B5"/>
  </mergeCells>
  <dataValidations count="4">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etallar el porcentaje de estas adquisiciones que fueron realizadas mediante subsidios de capital del sector central (subsidiados por la federación, estado o municipio)." sqref="D7"/>
  </dataValidations>
  <pageMargins left="0.70866141732283472" right="0.70866141732283472" top="0.74803149606299213" bottom="0.74803149606299213" header="0.31496062992125984" footer="0.31496062992125984"/>
  <pageSetup scale="84"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zoomScaleNormal="100" zoomScaleSheetLayoutView="100" workbookViewId="0">
      <pane ySplit="8" topLeftCell="A9" activePane="bottomLeft" state="frozen"/>
      <selection activeCell="C14" sqref="C14"/>
      <selection pane="bottomLeft" activeCell="C14" sqref="C14"/>
    </sheetView>
  </sheetViews>
  <sheetFormatPr baseColWidth="10" defaultRowHeight="11.25"/>
  <cols>
    <col min="1" max="1" width="11.7109375" style="154" customWidth="1"/>
    <col min="2" max="2" width="68" style="154" customWidth="1"/>
    <col min="3" max="3" width="17.7109375" style="118" customWidth="1"/>
    <col min="4" max="4" width="17.7109375" style="274" customWidth="1"/>
    <col min="5" max="16384" width="11.42578125" style="274"/>
  </cols>
  <sheetData>
    <row r="1" spans="1:4" s="41" customFormat="1">
      <c r="A1" s="71" t="s">
        <v>43</v>
      </c>
      <c r="B1" s="71"/>
      <c r="C1" s="105"/>
    </row>
    <row r="2" spans="1:4" s="41" customFormat="1">
      <c r="A2" s="71" t="s">
        <v>0</v>
      </c>
      <c r="B2" s="71"/>
      <c r="C2" s="105"/>
    </row>
    <row r="3" spans="1:4" s="41" customFormat="1">
      <c r="A3" s="71"/>
      <c r="B3" s="71"/>
      <c r="C3" s="105"/>
    </row>
    <row r="4" spans="1:4" s="41" customFormat="1">
      <c r="A4" s="71"/>
      <c r="B4" s="71"/>
      <c r="C4" s="105"/>
    </row>
    <row r="5" spans="1:4" s="41" customFormat="1">
      <c r="C5" s="105"/>
    </row>
    <row r="6" spans="1:4" s="41" customFormat="1" ht="11.25" customHeight="1">
      <c r="A6" s="1021" t="s">
        <v>262</v>
      </c>
      <c r="B6" s="1022"/>
      <c r="C6" s="105"/>
      <c r="D6" s="279" t="s">
        <v>220</v>
      </c>
    </row>
    <row r="7" spans="1:4">
      <c r="A7" s="109"/>
      <c r="B7" s="109"/>
      <c r="C7" s="110"/>
    </row>
    <row r="8" spans="1:4" ht="15" customHeight="1">
      <c r="A8" s="15" t="s">
        <v>46</v>
      </c>
      <c r="B8" s="216" t="s">
        <v>47</v>
      </c>
      <c r="C8" s="57" t="s">
        <v>75</v>
      </c>
      <c r="D8" s="57" t="s">
        <v>76</v>
      </c>
    </row>
    <row r="9" spans="1:4">
      <c r="A9" s="306">
        <v>5500</v>
      </c>
      <c r="B9" s="307" t="s">
        <v>289</v>
      </c>
      <c r="C9" s="308">
        <f>SUM(C10:C40)</f>
        <v>973796.28</v>
      </c>
      <c r="D9" s="308">
        <f>SUM(D10:D40)</f>
        <v>598001.32999999996</v>
      </c>
    </row>
    <row r="10" spans="1:4">
      <c r="A10" s="310">
        <v>5510</v>
      </c>
      <c r="B10" s="311" t="s">
        <v>177</v>
      </c>
      <c r="C10" s="308"/>
      <c r="D10" s="309"/>
    </row>
    <row r="11" spans="1:4">
      <c r="A11" s="310">
        <v>5511</v>
      </c>
      <c r="B11" s="311" t="s">
        <v>290</v>
      </c>
      <c r="C11" s="308"/>
      <c r="D11" s="309"/>
    </row>
    <row r="12" spans="1:4">
      <c r="A12" s="310">
        <v>5512</v>
      </c>
      <c r="B12" s="311" t="s">
        <v>291</v>
      </c>
      <c r="C12" s="308"/>
      <c r="D12" s="309"/>
    </row>
    <row r="13" spans="1:4">
      <c r="A13" s="310">
        <v>5513</v>
      </c>
      <c r="B13" s="311" t="s">
        <v>292</v>
      </c>
      <c r="C13" s="308"/>
      <c r="D13" s="309"/>
    </row>
    <row r="14" spans="1:4">
      <c r="A14" s="310">
        <v>5514</v>
      </c>
      <c r="B14" s="311" t="s">
        <v>293</v>
      </c>
      <c r="C14" s="308"/>
      <c r="D14" s="309"/>
    </row>
    <row r="15" spans="1:4">
      <c r="A15" s="310">
        <v>5515</v>
      </c>
      <c r="B15" s="311" t="s">
        <v>294</v>
      </c>
      <c r="C15" s="308">
        <v>973796.28</v>
      </c>
      <c r="D15" s="309">
        <v>598001.32999999996</v>
      </c>
    </row>
    <row r="16" spans="1:4">
      <c r="A16" s="310">
        <v>5516</v>
      </c>
      <c r="B16" s="311" t="s">
        <v>295</v>
      </c>
      <c r="C16" s="308"/>
      <c r="D16" s="309"/>
    </row>
    <row r="17" spans="1:4">
      <c r="A17" s="310">
        <v>5517</v>
      </c>
      <c r="B17" s="311" t="s">
        <v>296</v>
      </c>
      <c r="C17" s="308"/>
      <c r="D17" s="309"/>
    </row>
    <row r="18" spans="1:4">
      <c r="A18" s="310">
        <v>5518</v>
      </c>
      <c r="B18" s="311" t="s">
        <v>297</v>
      </c>
      <c r="C18" s="308"/>
      <c r="D18" s="309"/>
    </row>
    <row r="19" spans="1:4">
      <c r="A19" s="310">
        <v>5520</v>
      </c>
      <c r="B19" s="311" t="s">
        <v>178</v>
      </c>
      <c r="C19" s="308"/>
      <c r="D19" s="309"/>
    </row>
    <row r="20" spans="1:4">
      <c r="A20" s="310">
        <v>5521</v>
      </c>
      <c r="B20" s="311" t="s">
        <v>298</v>
      </c>
      <c r="C20" s="308"/>
      <c r="D20" s="309"/>
    </row>
    <row r="21" spans="1:4">
      <c r="A21" s="310">
        <v>5522</v>
      </c>
      <c r="B21" s="311" t="s">
        <v>299</v>
      </c>
      <c r="C21" s="308"/>
      <c r="D21" s="309"/>
    </row>
    <row r="22" spans="1:4">
      <c r="A22" s="310">
        <v>5530</v>
      </c>
      <c r="B22" s="311" t="s">
        <v>179</v>
      </c>
      <c r="C22" s="308"/>
      <c r="D22" s="309"/>
    </row>
    <row r="23" spans="1:4">
      <c r="A23" s="310">
        <v>5531</v>
      </c>
      <c r="B23" s="311" t="s">
        <v>300</v>
      </c>
      <c r="C23" s="308"/>
      <c r="D23" s="309"/>
    </row>
    <row r="24" spans="1:4">
      <c r="A24" s="310">
        <v>5532</v>
      </c>
      <c r="B24" s="311" t="s">
        <v>301</v>
      </c>
      <c r="C24" s="308"/>
      <c r="D24" s="309"/>
    </row>
    <row r="25" spans="1:4">
      <c r="A25" s="310">
        <v>5533</v>
      </c>
      <c r="B25" s="311" t="s">
        <v>302</v>
      </c>
      <c r="C25" s="308"/>
      <c r="D25" s="309"/>
    </row>
    <row r="26" spans="1:4">
      <c r="A26" s="310">
        <v>5534</v>
      </c>
      <c r="B26" s="311" t="s">
        <v>303</v>
      </c>
      <c r="C26" s="308"/>
      <c r="D26" s="309"/>
    </row>
    <row r="27" spans="1:4">
      <c r="A27" s="310">
        <v>5535</v>
      </c>
      <c r="B27" s="311" t="s">
        <v>304</v>
      </c>
      <c r="C27" s="308"/>
      <c r="D27" s="309"/>
    </row>
    <row r="28" spans="1:4">
      <c r="A28" s="310">
        <v>5540</v>
      </c>
      <c r="B28" s="311" t="s">
        <v>180</v>
      </c>
      <c r="C28" s="308"/>
      <c r="D28" s="309"/>
    </row>
    <row r="29" spans="1:4">
      <c r="A29" s="310">
        <v>5541</v>
      </c>
      <c r="B29" s="311" t="s">
        <v>180</v>
      </c>
      <c r="C29" s="308"/>
      <c r="D29" s="309"/>
    </row>
    <row r="30" spans="1:4">
      <c r="A30" s="310">
        <v>5550</v>
      </c>
      <c r="B30" s="312" t="s">
        <v>181</v>
      </c>
      <c r="C30" s="308"/>
      <c r="D30" s="309"/>
    </row>
    <row r="31" spans="1:4">
      <c r="A31" s="310">
        <v>5551</v>
      </c>
      <c r="B31" s="312" t="s">
        <v>181</v>
      </c>
      <c r="C31" s="308"/>
      <c r="D31" s="309"/>
    </row>
    <row r="32" spans="1:4">
      <c r="A32" s="310">
        <v>5590</v>
      </c>
      <c r="B32" s="312" t="s">
        <v>203</v>
      </c>
      <c r="C32" s="308"/>
      <c r="D32" s="309"/>
    </row>
    <row r="33" spans="1:4">
      <c r="A33" s="310">
        <v>5591</v>
      </c>
      <c r="B33" s="312" t="s">
        <v>305</v>
      </c>
      <c r="C33" s="308"/>
      <c r="D33" s="309"/>
    </row>
    <row r="34" spans="1:4">
      <c r="A34" s="310">
        <v>5592</v>
      </c>
      <c r="B34" s="312" t="s">
        <v>306</v>
      </c>
      <c r="C34" s="308"/>
      <c r="D34" s="309"/>
    </row>
    <row r="35" spans="1:4">
      <c r="A35" s="310">
        <v>5593</v>
      </c>
      <c r="B35" s="312" t="s">
        <v>307</v>
      </c>
      <c r="C35" s="308"/>
      <c r="D35" s="309"/>
    </row>
    <row r="36" spans="1:4">
      <c r="A36" s="310">
        <v>5594</v>
      </c>
      <c r="B36" s="312" t="s">
        <v>308</v>
      </c>
      <c r="C36" s="308"/>
      <c r="D36" s="309"/>
    </row>
    <row r="37" spans="1:4">
      <c r="A37" s="310">
        <v>5595</v>
      </c>
      <c r="B37" s="312" t="s">
        <v>309</v>
      </c>
      <c r="C37" s="308"/>
      <c r="D37" s="309"/>
    </row>
    <row r="38" spans="1:4">
      <c r="A38" s="310">
        <v>5596</v>
      </c>
      <c r="B38" s="312" t="s">
        <v>310</v>
      </c>
      <c r="C38" s="308"/>
      <c r="D38" s="309"/>
    </row>
    <row r="39" spans="1:4">
      <c r="A39" s="310">
        <v>5597</v>
      </c>
      <c r="B39" s="312" t="s">
        <v>311</v>
      </c>
      <c r="C39" s="308"/>
      <c r="D39" s="309"/>
    </row>
    <row r="40" spans="1:4">
      <c r="A40" s="310">
        <v>5599</v>
      </c>
      <c r="B40" s="312" t="s">
        <v>312</v>
      </c>
      <c r="C40" s="308"/>
      <c r="D40" s="309"/>
    </row>
    <row r="41" spans="1:4">
      <c r="A41" s="306">
        <v>5600</v>
      </c>
      <c r="B41" s="313" t="s">
        <v>313</v>
      </c>
      <c r="C41" s="308">
        <f>SUM(C42:C43)</f>
        <v>0</v>
      </c>
      <c r="D41" s="308">
        <f>SUM(D42:D43)</f>
        <v>0</v>
      </c>
    </row>
    <row r="42" spans="1:4">
      <c r="A42" s="310">
        <v>5610</v>
      </c>
      <c r="B42" s="312" t="s">
        <v>314</v>
      </c>
      <c r="C42" s="308"/>
      <c r="D42" s="309"/>
    </row>
    <row r="43" spans="1:4">
      <c r="A43" s="314">
        <v>5611</v>
      </c>
      <c r="B43" s="315" t="s">
        <v>315</v>
      </c>
      <c r="C43" s="316"/>
      <c r="D43" s="317"/>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ageMargins left="0.70866141732283472" right="0.70866141732283472" top="0.74803149606299213" bottom="0.74803149606299213" header="0.31496062992125984" footer="0.31496062992125984"/>
  <pageSetup scale="92"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14" sqref="C14"/>
    </sheetView>
  </sheetViews>
  <sheetFormatPr baseColWidth="10" defaultRowHeight="11.25"/>
  <cols>
    <col min="1" max="1" width="20.7109375" style="274" customWidth="1"/>
    <col min="2" max="2" width="50.7109375" style="274" customWidth="1"/>
    <col min="3" max="3" width="17.7109375" style="274"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v>53427320.600000001</v>
      </c>
    </row>
    <row r="9" spans="1:3">
      <c r="A9" s="234">
        <v>900002</v>
      </c>
      <c r="B9" s="218" t="s">
        <v>184</v>
      </c>
      <c r="C9" s="221">
        <f>SUM(C10:C14)</f>
        <v>0</v>
      </c>
    </row>
    <row r="10" spans="1:3">
      <c r="A10" s="232">
        <v>4320</v>
      </c>
      <c r="B10" s="219" t="s">
        <v>185</v>
      </c>
      <c r="C10" s="222"/>
    </row>
    <row r="11" spans="1:3" ht="22.5">
      <c r="A11" s="232">
        <v>4330</v>
      </c>
      <c r="B11" s="219" t="s">
        <v>186</v>
      </c>
      <c r="C11" s="222"/>
    </row>
    <row r="12" spans="1:3">
      <c r="A12" s="232">
        <v>4340</v>
      </c>
      <c r="B12" s="219" t="s">
        <v>187</v>
      </c>
      <c r="C12" s="222"/>
    </row>
    <row r="13" spans="1:3">
      <c r="A13" s="232">
        <v>4399</v>
      </c>
      <c r="B13" s="219" t="s">
        <v>188</v>
      </c>
      <c r="C13" s="222"/>
    </row>
    <row r="14" spans="1:3">
      <c r="A14" s="233">
        <v>4400</v>
      </c>
      <c r="B14" s="219" t="s">
        <v>189</v>
      </c>
      <c r="C14" s="222"/>
    </row>
    <row r="15" spans="1:3">
      <c r="A15" s="234">
        <v>900003</v>
      </c>
      <c r="B15" s="218" t="s">
        <v>190</v>
      </c>
      <c r="C15" s="221">
        <f>SUM(C16:C19)</f>
        <v>0</v>
      </c>
    </row>
    <row r="16" spans="1:3">
      <c r="A16" s="237">
        <v>52</v>
      </c>
      <c r="B16" s="219" t="s">
        <v>191</v>
      </c>
      <c r="C16" s="222"/>
    </row>
    <row r="17" spans="1:3">
      <c r="A17" s="237">
        <v>62</v>
      </c>
      <c r="B17" s="219" t="s">
        <v>192</v>
      </c>
      <c r="C17" s="222"/>
    </row>
    <row r="18" spans="1:3">
      <c r="A18" s="241" t="s">
        <v>206</v>
      </c>
      <c r="B18" s="219" t="s">
        <v>193</v>
      </c>
      <c r="C18" s="222"/>
    </row>
    <row r="19" spans="1:3">
      <c r="A19" s="233">
        <v>4500</v>
      </c>
      <c r="B19" s="220" t="s">
        <v>201</v>
      </c>
      <c r="C19" s="222"/>
    </row>
    <row r="20" spans="1:3">
      <c r="A20" s="235">
        <v>900004</v>
      </c>
      <c r="B20" s="223" t="s">
        <v>194</v>
      </c>
      <c r="C20" s="224">
        <f>+C8+C9-C15</f>
        <v>53427320.600000001</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6" workbookViewId="0">
      <selection activeCell="C14" sqref="C14"/>
    </sheetView>
  </sheetViews>
  <sheetFormatPr baseColWidth="10" defaultRowHeight="11.25"/>
  <cols>
    <col min="1" max="1" width="20.7109375" style="274" customWidth="1"/>
    <col min="2" max="2" width="50.7109375" style="274" customWidth="1"/>
    <col min="3" max="3" width="17.7109375" style="9" customWidth="1"/>
    <col min="4" max="16384" width="11.42578125" style="274"/>
  </cols>
  <sheetData>
    <row r="1" spans="1:3">
      <c r="A1" s="71" t="s">
        <v>43</v>
      </c>
    </row>
    <row r="2" spans="1:3">
      <c r="A2" s="71"/>
    </row>
    <row r="3" spans="1:3">
      <c r="A3" s="71"/>
    </row>
    <row r="4" spans="1:3">
      <c r="A4" s="71"/>
    </row>
    <row r="5" spans="1:3" ht="11.25" customHeight="1">
      <c r="A5" s="259" t="s">
        <v>196</v>
      </c>
      <c r="B5" s="260"/>
      <c r="C5" s="263" t="s">
        <v>214</v>
      </c>
    </row>
    <row r="6" spans="1:3" ht="11.25" customHeight="1">
      <c r="A6" s="264"/>
      <c r="B6" s="265"/>
      <c r="C6" s="266"/>
    </row>
    <row r="7" spans="1:3" ht="15" customHeight="1">
      <c r="A7" s="15" t="s">
        <v>46</v>
      </c>
      <c r="B7" s="261" t="s">
        <v>47</v>
      </c>
      <c r="C7" s="216" t="s">
        <v>54</v>
      </c>
    </row>
    <row r="8" spans="1:3">
      <c r="A8" s="239">
        <v>900001</v>
      </c>
      <c r="B8" s="226" t="s">
        <v>160</v>
      </c>
      <c r="C8" s="229">
        <v>51835062.690000005</v>
      </c>
    </row>
    <row r="9" spans="1:3">
      <c r="A9" s="239">
        <v>900002</v>
      </c>
      <c r="B9" s="226" t="s">
        <v>161</v>
      </c>
      <c r="C9" s="229">
        <f>SUM(C10:C26)</f>
        <v>5771093.7199999979</v>
      </c>
    </row>
    <row r="10" spans="1:3">
      <c r="A10" s="232">
        <v>5100</v>
      </c>
      <c r="B10" s="227" t="s">
        <v>162</v>
      </c>
      <c r="C10" s="225">
        <v>370408.5</v>
      </c>
    </row>
    <row r="11" spans="1:3">
      <c r="A11" s="232">
        <v>5200</v>
      </c>
      <c r="B11" s="227" t="s">
        <v>163</v>
      </c>
      <c r="C11" s="225"/>
    </row>
    <row r="12" spans="1:3">
      <c r="A12" s="232">
        <v>5300</v>
      </c>
      <c r="B12" s="227" t="s">
        <v>164</v>
      </c>
      <c r="C12" s="225">
        <v>74982.399999999994</v>
      </c>
    </row>
    <row r="13" spans="1:3">
      <c r="A13" s="232">
        <v>5400</v>
      </c>
      <c r="B13" s="227" t="s">
        <v>165</v>
      </c>
      <c r="C13" s="225">
        <v>202548</v>
      </c>
    </row>
    <row r="14" spans="1:3">
      <c r="A14" s="232">
        <v>5500</v>
      </c>
      <c r="B14" s="227" t="s">
        <v>166</v>
      </c>
      <c r="C14" s="225"/>
    </row>
    <row r="15" spans="1:3">
      <c r="A15" s="232">
        <v>5600</v>
      </c>
      <c r="B15" s="227" t="s">
        <v>167</v>
      </c>
      <c r="C15" s="225">
        <v>211429.47</v>
      </c>
    </row>
    <row r="16" spans="1:3">
      <c r="A16" s="232">
        <v>5700</v>
      </c>
      <c r="B16" s="227" t="s">
        <v>168</v>
      </c>
      <c r="C16" s="225">
        <v>109156.59</v>
      </c>
    </row>
    <row r="17" spans="1:3">
      <c r="A17" s="232" t="s">
        <v>212</v>
      </c>
      <c r="B17" s="227" t="s">
        <v>169</v>
      </c>
      <c r="C17" s="225">
        <v>4661294.32</v>
      </c>
    </row>
    <row r="18" spans="1:3">
      <c r="A18" s="232">
        <v>5900</v>
      </c>
      <c r="B18" s="227" t="s">
        <v>170</v>
      </c>
      <c r="C18" s="225"/>
    </row>
    <row r="19" spans="1:3">
      <c r="A19" s="237">
        <v>6200</v>
      </c>
      <c r="B19" s="227" t="s">
        <v>171</v>
      </c>
      <c r="C19" s="225"/>
    </row>
    <row r="20" spans="1:3">
      <c r="A20" s="237">
        <v>7200</v>
      </c>
      <c r="B20" s="227" t="s">
        <v>172</v>
      </c>
      <c r="C20" s="225"/>
    </row>
    <row r="21" spans="1:3">
      <c r="A21" s="237">
        <v>7300</v>
      </c>
      <c r="B21" s="227" t="s">
        <v>173</v>
      </c>
      <c r="C21" s="225"/>
    </row>
    <row r="22" spans="1:3">
      <c r="A22" s="237">
        <v>7500</v>
      </c>
      <c r="B22" s="227" t="s">
        <v>174</v>
      </c>
      <c r="C22" s="225"/>
    </row>
    <row r="23" spans="1:3">
      <c r="A23" s="237">
        <v>7900</v>
      </c>
      <c r="B23" s="227" t="s">
        <v>175</v>
      </c>
      <c r="C23" s="225"/>
    </row>
    <row r="24" spans="1:3">
      <c r="A24" s="237">
        <v>9100</v>
      </c>
      <c r="B24" s="227" t="s">
        <v>200</v>
      </c>
      <c r="C24" s="225"/>
    </row>
    <row r="25" spans="1:3">
      <c r="A25" s="237">
        <v>9900</v>
      </c>
      <c r="B25" s="227" t="s">
        <v>176</v>
      </c>
      <c r="C25" s="225"/>
    </row>
    <row r="26" spans="1:3">
      <c r="A26" s="237">
        <v>7400</v>
      </c>
      <c r="B26" s="228" t="s">
        <v>202</v>
      </c>
      <c r="C26" s="225">
        <v>141274.43999999762</v>
      </c>
    </row>
    <row r="27" spans="1:3">
      <c r="A27" s="239">
        <v>900003</v>
      </c>
      <c r="B27" s="226" t="s">
        <v>205</v>
      </c>
      <c r="C27" s="229">
        <f>SUM(C28:C34)</f>
        <v>593001.32999999996</v>
      </c>
    </row>
    <row r="28" spans="1:3" ht="22.5">
      <c r="A28" s="232">
        <v>5510</v>
      </c>
      <c r="B28" s="227" t="s">
        <v>177</v>
      </c>
      <c r="C28" s="225">
        <v>593001.32999999996</v>
      </c>
    </row>
    <row r="29" spans="1:3">
      <c r="A29" s="232">
        <v>5520</v>
      </c>
      <c r="B29" s="227" t="s">
        <v>178</v>
      </c>
      <c r="C29" s="225"/>
    </row>
    <row r="30" spans="1:3">
      <c r="A30" s="232">
        <v>5530</v>
      </c>
      <c r="B30" s="227" t="s">
        <v>179</v>
      </c>
      <c r="C30" s="225"/>
    </row>
    <row r="31" spans="1:3" ht="22.5">
      <c r="A31" s="232">
        <v>5540</v>
      </c>
      <c r="B31" s="227" t="s">
        <v>180</v>
      </c>
      <c r="C31" s="225"/>
    </row>
    <row r="32" spans="1:3">
      <c r="A32" s="232">
        <v>5550</v>
      </c>
      <c r="B32" s="227" t="s">
        <v>181</v>
      </c>
      <c r="C32" s="225"/>
    </row>
    <row r="33" spans="1:3">
      <c r="A33" s="232">
        <v>5590</v>
      </c>
      <c r="B33" s="227" t="s">
        <v>203</v>
      </c>
      <c r="C33" s="225"/>
    </row>
    <row r="34" spans="1:3">
      <c r="A34" s="232">
        <v>5600</v>
      </c>
      <c r="B34" s="228" t="s">
        <v>204</v>
      </c>
      <c r="C34" s="225"/>
    </row>
    <row r="35" spans="1:3">
      <c r="A35" s="240">
        <v>900004</v>
      </c>
      <c r="B35" s="230" t="s">
        <v>182</v>
      </c>
      <c r="C35" s="231">
        <f>+C8-C9+C27</f>
        <v>46656970.300000004</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verticalDpi="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topLeftCell="A42" zoomScaleNormal="100" zoomScaleSheetLayoutView="100" workbookViewId="0">
      <selection activeCell="C14" sqref="C14"/>
    </sheetView>
  </sheetViews>
  <sheetFormatPr baseColWidth="10" defaultRowHeight="11.25"/>
  <cols>
    <col min="1" max="1" width="13" style="274" customWidth="1"/>
    <col min="2" max="2" width="53.5703125" style="274" customWidth="1"/>
    <col min="3" max="3" width="18.7109375" style="274" bestFit="1" customWidth="1"/>
    <col min="4" max="4" width="17" style="274" bestFit="1" customWidth="1"/>
    <col min="5" max="5" width="11.42578125" style="274" bestFit="1" customWidth="1"/>
    <col min="6" max="16384" width="11.42578125" style="274"/>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333">
        <v>7000</v>
      </c>
      <c r="B11" s="332" t="s">
        <v>370</v>
      </c>
      <c r="C11" s="122"/>
      <c r="D11" s="122"/>
    </row>
    <row r="12" spans="1:8" s="120" customFormat="1" ht="12.75">
      <c r="A12" s="333"/>
      <c r="B12" s="332"/>
      <c r="C12" s="122"/>
      <c r="D12" s="122"/>
    </row>
    <row r="13" spans="1:8" s="120" customFormat="1">
      <c r="A13" s="125" t="s">
        <v>46</v>
      </c>
      <c r="B13" s="125" t="s">
        <v>47</v>
      </c>
      <c r="C13" s="125" t="s">
        <v>75</v>
      </c>
      <c r="D13" s="125" t="s">
        <v>76</v>
      </c>
      <c r="E13" s="125" t="s">
        <v>77</v>
      </c>
    </row>
    <row r="14" spans="1:8" s="120" customFormat="1">
      <c r="A14" s="334">
        <v>7100</v>
      </c>
      <c r="B14" s="335" t="s">
        <v>338</v>
      </c>
      <c r="C14" s="336"/>
      <c r="D14" s="336"/>
      <c r="E14" s="337"/>
    </row>
    <row r="15" spans="1:8" s="120" customFormat="1">
      <c r="A15" s="329">
        <v>7110</v>
      </c>
      <c r="B15" s="338" t="s">
        <v>339</v>
      </c>
      <c r="C15" s="336" t="s">
        <v>807</v>
      </c>
      <c r="D15" s="336"/>
      <c r="E15" s="337"/>
    </row>
    <row r="16" spans="1:8" s="120" customFormat="1">
      <c r="A16" s="329">
        <v>7120</v>
      </c>
      <c r="B16" s="338" t="s">
        <v>340</v>
      </c>
      <c r="C16" s="336"/>
      <c r="D16" s="336"/>
      <c r="E16" s="337"/>
    </row>
    <row r="17" spans="1:5" s="120" customFormat="1">
      <c r="A17" s="329">
        <v>7130</v>
      </c>
      <c r="B17" s="338" t="s">
        <v>341</v>
      </c>
      <c r="C17" s="336"/>
      <c r="D17" s="336"/>
      <c r="E17" s="337"/>
    </row>
    <row r="18" spans="1:5" s="120" customFormat="1" ht="22.5">
      <c r="A18" s="329">
        <v>7140</v>
      </c>
      <c r="B18" s="338" t="s">
        <v>342</v>
      </c>
      <c r="C18" s="336"/>
      <c r="D18" s="336"/>
      <c r="E18" s="337"/>
    </row>
    <row r="19" spans="1:5" s="120" customFormat="1" ht="22.5">
      <c r="A19" s="329">
        <v>7150</v>
      </c>
      <c r="B19" s="338" t="s">
        <v>343</v>
      </c>
      <c r="C19" s="336"/>
      <c r="D19" s="336"/>
      <c r="E19" s="337"/>
    </row>
    <row r="20" spans="1:5" s="120" customFormat="1">
      <c r="A20" s="329">
        <v>7160</v>
      </c>
      <c r="B20" s="338" t="s">
        <v>344</v>
      </c>
      <c r="C20" s="336"/>
      <c r="D20" s="336"/>
      <c r="E20" s="337"/>
    </row>
    <row r="21" spans="1:5" s="120" customFormat="1">
      <c r="A21" s="334">
        <v>7200</v>
      </c>
      <c r="B21" s="335" t="s">
        <v>345</v>
      </c>
      <c r="C21" s="336"/>
      <c r="D21" s="336"/>
      <c r="E21" s="337"/>
    </row>
    <row r="22" spans="1:5" s="120" customFormat="1" ht="22.5">
      <c r="A22" s="329">
        <v>7210</v>
      </c>
      <c r="B22" s="338" t="s">
        <v>346</v>
      </c>
      <c r="C22" s="336"/>
      <c r="D22" s="336"/>
      <c r="E22" s="337"/>
    </row>
    <row r="23" spans="1:5" s="120" customFormat="1" ht="22.5">
      <c r="A23" s="329">
        <v>7220</v>
      </c>
      <c r="B23" s="338" t="s">
        <v>347</v>
      </c>
      <c r="C23" s="336"/>
      <c r="D23" s="336"/>
      <c r="E23" s="337"/>
    </row>
    <row r="24" spans="1:5" s="120" customFormat="1" ht="12.95" customHeight="1">
      <c r="A24" s="329">
        <v>7230</v>
      </c>
      <c r="B24" s="339" t="s">
        <v>348</v>
      </c>
      <c r="C24" s="337"/>
      <c r="D24" s="337"/>
      <c r="E24" s="337"/>
    </row>
    <row r="25" spans="1:5" s="120" customFormat="1" ht="22.5">
      <c r="A25" s="329">
        <v>7240</v>
      </c>
      <c r="B25" s="339" t="s">
        <v>349</v>
      </c>
      <c r="C25" s="337"/>
      <c r="D25" s="337"/>
      <c r="E25" s="337"/>
    </row>
    <row r="26" spans="1:5" s="120" customFormat="1" ht="22.5">
      <c r="A26" s="329">
        <v>7250</v>
      </c>
      <c r="B26" s="339" t="s">
        <v>350</v>
      </c>
      <c r="C26" s="337"/>
      <c r="D26" s="337"/>
      <c r="E26" s="337"/>
    </row>
    <row r="27" spans="1:5" s="120" customFormat="1" ht="22.5">
      <c r="A27" s="329">
        <v>7260</v>
      </c>
      <c r="B27" s="339" t="s">
        <v>351</v>
      </c>
      <c r="C27" s="337"/>
      <c r="D27" s="337"/>
      <c r="E27" s="337"/>
    </row>
    <row r="28" spans="1:5" s="120" customFormat="1">
      <c r="A28" s="334">
        <v>7300</v>
      </c>
      <c r="B28" s="340" t="s">
        <v>352</v>
      </c>
      <c r="C28" s="337"/>
      <c r="D28" s="337"/>
      <c r="E28" s="337"/>
    </row>
    <row r="29" spans="1:5" s="120" customFormat="1">
      <c r="A29" s="329">
        <v>7310</v>
      </c>
      <c r="B29" s="339" t="s">
        <v>353</v>
      </c>
      <c r="C29" s="337"/>
      <c r="D29" s="337"/>
      <c r="E29" s="337"/>
    </row>
    <row r="30" spans="1:5" s="120" customFormat="1">
      <c r="A30" s="329">
        <v>7320</v>
      </c>
      <c r="B30" s="339" t="s">
        <v>354</v>
      </c>
      <c r="C30" s="337"/>
      <c r="D30" s="337"/>
      <c r="E30" s="337"/>
    </row>
    <row r="31" spans="1:5" s="120" customFormat="1">
      <c r="A31" s="329">
        <v>7330</v>
      </c>
      <c r="B31" s="339" t="s">
        <v>355</v>
      </c>
      <c r="C31" s="337"/>
      <c r="D31" s="337"/>
      <c r="E31" s="337"/>
    </row>
    <row r="32" spans="1:5" s="120" customFormat="1">
      <c r="A32" s="329">
        <v>7340</v>
      </c>
      <c r="B32" s="339" t="s">
        <v>356</v>
      </c>
      <c r="C32" s="337"/>
      <c r="D32" s="337"/>
      <c r="E32" s="337"/>
    </row>
    <row r="33" spans="1:5" s="120" customFormat="1">
      <c r="A33" s="329">
        <v>7350</v>
      </c>
      <c r="B33" s="339" t="s">
        <v>357</v>
      </c>
      <c r="C33" s="337"/>
      <c r="D33" s="337"/>
      <c r="E33" s="337"/>
    </row>
    <row r="34" spans="1:5" s="120" customFormat="1">
      <c r="A34" s="329">
        <v>7360</v>
      </c>
      <c r="B34" s="339" t="s">
        <v>358</v>
      </c>
      <c r="C34" s="337"/>
      <c r="D34" s="337"/>
      <c r="E34" s="337"/>
    </row>
    <row r="35" spans="1:5" s="120" customFormat="1">
      <c r="A35" s="334">
        <v>7400</v>
      </c>
      <c r="B35" s="340" t="s">
        <v>359</v>
      </c>
      <c r="C35" s="337"/>
      <c r="D35" s="337"/>
      <c r="E35" s="337"/>
    </row>
    <row r="36" spans="1:5" s="120" customFormat="1">
      <c r="A36" s="329">
        <v>7410</v>
      </c>
      <c r="B36" s="339" t="s">
        <v>360</v>
      </c>
      <c r="C36" s="337"/>
      <c r="D36" s="337"/>
      <c r="E36" s="337"/>
    </row>
    <row r="37" spans="1:5" s="120" customFormat="1">
      <c r="A37" s="329">
        <v>7420</v>
      </c>
      <c r="B37" s="339" t="s">
        <v>361</v>
      </c>
      <c r="C37" s="337"/>
      <c r="D37" s="337"/>
      <c r="E37" s="337"/>
    </row>
    <row r="38" spans="1:5" s="120" customFormat="1" ht="22.5">
      <c r="A38" s="334">
        <v>7500</v>
      </c>
      <c r="B38" s="340" t="s">
        <v>362</v>
      </c>
      <c r="C38" s="337"/>
      <c r="D38" s="337"/>
      <c r="E38" s="337"/>
    </row>
    <row r="39" spans="1:5" s="120" customFormat="1" ht="22.5">
      <c r="A39" s="329">
        <v>7510</v>
      </c>
      <c r="B39" s="339" t="s">
        <v>363</v>
      </c>
      <c r="C39" s="337"/>
      <c r="D39" s="337"/>
      <c r="E39" s="337"/>
    </row>
    <row r="40" spans="1:5" s="120" customFormat="1" ht="22.5">
      <c r="A40" s="329">
        <v>7520</v>
      </c>
      <c r="B40" s="339" t="s">
        <v>364</v>
      </c>
      <c r="C40" s="337"/>
      <c r="D40" s="337"/>
      <c r="E40" s="337"/>
    </row>
    <row r="41" spans="1:5" s="120" customFormat="1">
      <c r="A41" s="334">
        <v>7600</v>
      </c>
      <c r="B41" s="340" t="s">
        <v>365</v>
      </c>
      <c r="C41" s="337"/>
      <c r="D41" s="337"/>
      <c r="E41" s="337"/>
    </row>
    <row r="42" spans="1:5" s="120" customFormat="1">
      <c r="A42" s="329">
        <v>7610</v>
      </c>
      <c r="B42" s="338" t="s">
        <v>366</v>
      </c>
      <c r="C42" s="336"/>
      <c r="D42" s="336"/>
      <c r="E42" s="337"/>
    </row>
    <row r="43" spans="1:5" s="120" customFormat="1">
      <c r="A43" s="329">
        <v>7620</v>
      </c>
      <c r="B43" s="338" t="s">
        <v>367</v>
      </c>
      <c r="C43" s="336"/>
      <c r="D43" s="336"/>
      <c r="E43" s="337"/>
    </row>
    <row r="44" spans="1:5" s="120" customFormat="1">
      <c r="A44" s="329">
        <v>7630</v>
      </c>
      <c r="B44" s="338" t="s">
        <v>368</v>
      </c>
      <c r="C44" s="336"/>
      <c r="D44" s="336"/>
      <c r="E44" s="337"/>
    </row>
    <row r="45" spans="1:5" s="120" customFormat="1">
      <c r="A45" s="329">
        <v>7640</v>
      </c>
      <c r="B45" s="339" t="s">
        <v>369</v>
      </c>
      <c r="C45" s="337"/>
      <c r="D45" s="337"/>
      <c r="E45" s="337"/>
    </row>
    <row r="46" spans="1:5" s="120" customFormat="1">
      <c r="A46" s="329"/>
      <c r="B46" s="339"/>
      <c r="C46" s="337"/>
      <c r="D46" s="337"/>
      <c r="E46" s="337"/>
    </row>
    <row r="47" spans="1:5" s="120" customFormat="1">
      <c r="A47" s="334" t="s">
        <v>371</v>
      </c>
      <c r="B47" s="341" t="s">
        <v>372</v>
      </c>
      <c r="C47" s="337"/>
      <c r="D47" s="337"/>
      <c r="E47" s="337"/>
    </row>
    <row r="48" spans="1:5" s="120" customFormat="1">
      <c r="A48" s="329" t="s">
        <v>373</v>
      </c>
      <c r="B48" s="342" t="s">
        <v>374</v>
      </c>
      <c r="C48" s="337"/>
      <c r="D48" s="337"/>
      <c r="E48" s="337"/>
    </row>
    <row r="49" spans="1:8" s="120" customFormat="1">
      <c r="A49" s="329" t="s">
        <v>375</v>
      </c>
      <c r="B49" s="342" t="s">
        <v>376</v>
      </c>
      <c r="C49" s="337"/>
      <c r="D49" s="337"/>
      <c r="E49" s="337"/>
    </row>
    <row r="50" spans="1:8" s="120" customFormat="1">
      <c r="A50" s="329" t="s">
        <v>377</v>
      </c>
      <c r="B50" s="342" t="s">
        <v>378</v>
      </c>
      <c r="C50" s="337"/>
      <c r="D50" s="337"/>
      <c r="E50" s="337"/>
    </row>
    <row r="51" spans="1:8" s="120" customFormat="1">
      <c r="A51" s="329" t="s">
        <v>379</v>
      </c>
      <c r="B51" s="342" t="s">
        <v>380</v>
      </c>
      <c r="C51" s="337"/>
      <c r="D51" s="337"/>
      <c r="E51" s="337"/>
    </row>
    <row r="52" spans="1:8" s="120" customFormat="1">
      <c r="A52" s="329" t="s">
        <v>381</v>
      </c>
      <c r="B52" s="342" t="s">
        <v>382</v>
      </c>
      <c r="C52" s="337"/>
      <c r="D52" s="337"/>
      <c r="E52" s="337"/>
    </row>
    <row r="53" spans="1:8" s="120" customFormat="1">
      <c r="A53" s="329" t="s">
        <v>383</v>
      </c>
      <c r="B53" s="342" t="s">
        <v>384</v>
      </c>
      <c r="C53" s="337"/>
      <c r="D53" s="337"/>
      <c r="E53" s="337"/>
    </row>
    <row r="54" spans="1:8" s="120" customFormat="1" ht="12">
      <c r="A54" s="320" t="s">
        <v>321</v>
      </c>
      <c r="B54" s="131"/>
    </row>
    <row r="55" spans="1:8" s="120" customFormat="1">
      <c r="A55" s="122"/>
      <c r="B55" s="131"/>
    </row>
    <row r="56" spans="1:8" s="120" customFormat="1" ht="12.75">
      <c r="A56" s="321" t="s">
        <v>385</v>
      </c>
      <c r="B56" s="131"/>
    </row>
    <row r="57" spans="1:8" s="120" customFormat="1" ht="12.75">
      <c r="A57" s="321"/>
    </row>
    <row r="58" spans="1:8" s="120" customFormat="1" ht="12.75">
      <c r="A58" s="333">
        <v>8000</v>
      </c>
      <c r="B58" s="332" t="s">
        <v>323</v>
      </c>
    </row>
    <row r="59" spans="1:8" s="120" customFormat="1">
      <c r="B59" s="1024" t="s">
        <v>126</v>
      </c>
      <c r="C59" s="1024"/>
      <c r="D59" s="1024"/>
      <c r="E59" s="1024"/>
      <c r="H59" s="123"/>
    </row>
    <row r="60" spans="1:8" s="120" customFormat="1">
      <c r="A60" s="124" t="s">
        <v>46</v>
      </c>
      <c r="B60" s="124" t="s">
        <v>47</v>
      </c>
      <c r="C60" s="125" t="s">
        <v>75</v>
      </c>
      <c r="D60" s="125" t="s">
        <v>76</v>
      </c>
      <c r="E60" s="125" t="s">
        <v>77</v>
      </c>
      <c r="H60" s="123"/>
    </row>
    <row r="61" spans="1:8" s="120" customFormat="1">
      <c r="A61" s="326">
        <v>8100</v>
      </c>
      <c r="B61" s="327" t="s">
        <v>324</v>
      </c>
      <c r="C61" s="553"/>
      <c r="D61" s="554"/>
      <c r="E61" s="125"/>
      <c r="H61" s="123"/>
    </row>
    <row r="62" spans="1:8" s="120" customFormat="1">
      <c r="A62" s="322">
        <v>8110</v>
      </c>
      <c r="B62" s="126" t="s">
        <v>325</v>
      </c>
      <c r="C62" s="555">
        <v>52536622.943402886</v>
      </c>
      <c r="D62" s="556">
        <v>0</v>
      </c>
      <c r="E62" s="557">
        <f>D62-C62</f>
        <v>-52536622.943402886</v>
      </c>
      <c r="F62" s="123"/>
      <c r="H62" s="123"/>
    </row>
    <row r="63" spans="1:8" s="120" customFormat="1">
      <c r="A63" s="322">
        <v>8120</v>
      </c>
      <c r="B63" s="126" t="s">
        <v>326</v>
      </c>
      <c r="C63" s="555">
        <v>0</v>
      </c>
      <c r="D63" s="556">
        <v>0</v>
      </c>
      <c r="E63" s="557">
        <f t="shared" ref="E63:E66" si="0">D63-C63</f>
        <v>0</v>
      </c>
      <c r="F63" s="123"/>
      <c r="H63" s="123"/>
    </row>
    <row r="64" spans="1:8" s="120" customFormat="1">
      <c r="A64" s="323">
        <v>8130</v>
      </c>
      <c r="B64" s="126" t="s">
        <v>327</v>
      </c>
      <c r="C64" s="555">
        <v>0</v>
      </c>
      <c r="D64" s="555">
        <v>53427320.600000001</v>
      </c>
      <c r="E64" s="557">
        <f t="shared" si="0"/>
        <v>53427320.600000001</v>
      </c>
      <c r="F64" s="123"/>
      <c r="H64" s="123"/>
    </row>
    <row r="65" spans="1:8" s="120" customFormat="1">
      <c r="A65" s="323">
        <v>8140</v>
      </c>
      <c r="B65" s="126" t="s">
        <v>328</v>
      </c>
      <c r="C65" s="555">
        <v>0</v>
      </c>
      <c r="D65" s="556">
        <v>0</v>
      </c>
      <c r="E65" s="557">
        <f t="shared" si="0"/>
        <v>0</v>
      </c>
      <c r="F65" s="123"/>
      <c r="H65" s="123"/>
    </row>
    <row r="66" spans="1:8" s="120" customFormat="1">
      <c r="A66" s="323">
        <v>8150</v>
      </c>
      <c r="B66" s="126" t="s">
        <v>329</v>
      </c>
      <c r="C66" s="555">
        <v>0</v>
      </c>
      <c r="D66" s="556">
        <v>53427320.600000001</v>
      </c>
      <c r="E66" s="557">
        <f t="shared" si="0"/>
        <v>53427320.600000001</v>
      </c>
      <c r="F66" s="123"/>
      <c r="H66" s="123"/>
    </row>
    <row r="67" spans="1:8" s="120" customFormat="1">
      <c r="A67" s="328">
        <v>8200</v>
      </c>
      <c r="B67" s="327" t="s">
        <v>330</v>
      </c>
      <c r="C67" s="555"/>
      <c r="D67" s="554"/>
      <c r="E67" s="125"/>
      <c r="F67" s="123"/>
      <c r="G67" s="123"/>
      <c r="H67" s="123"/>
    </row>
    <row r="68" spans="1:8" s="120" customFormat="1">
      <c r="A68" s="323">
        <v>8210</v>
      </c>
      <c r="B68" s="126" t="s">
        <v>331</v>
      </c>
      <c r="C68" s="555">
        <v>52536622.943402886</v>
      </c>
      <c r="D68" s="556">
        <v>0</v>
      </c>
      <c r="E68" s="557">
        <f>D68-C68</f>
        <v>-52536622.943402886</v>
      </c>
      <c r="F68" s="123"/>
      <c r="G68" s="123"/>
      <c r="H68" s="123"/>
    </row>
    <row r="69" spans="1:8" s="120" customFormat="1">
      <c r="A69" s="323">
        <v>8220</v>
      </c>
      <c r="B69" s="126" t="s">
        <v>332</v>
      </c>
      <c r="C69" s="555">
        <v>0</v>
      </c>
      <c r="D69" s="556">
        <v>0</v>
      </c>
      <c r="E69" s="557">
        <f t="shared" ref="E69:E74" si="1">D69-C69</f>
        <v>0</v>
      </c>
      <c r="F69" s="123"/>
      <c r="G69" s="123"/>
      <c r="H69" s="123"/>
    </row>
    <row r="70" spans="1:8" s="120" customFormat="1">
      <c r="A70" s="323">
        <v>8230</v>
      </c>
      <c r="B70" s="126" t="s">
        <v>333</v>
      </c>
      <c r="C70" s="555">
        <v>0</v>
      </c>
      <c r="D70" s="555">
        <v>51835062.690000005</v>
      </c>
      <c r="E70" s="557">
        <f t="shared" si="1"/>
        <v>51835062.690000005</v>
      </c>
      <c r="F70" s="123"/>
      <c r="G70" s="123"/>
      <c r="H70" s="123"/>
    </row>
    <row r="71" spans="1:8" s="120" customFormat="1">
      <c r="A71" s="323">
        <v>8240</v>
      </c>
      <c r="B71" s="126" t="s">
        <v>334</v>
      </c>
      <c r="C71" s="555">
        <v>0</v>
      </c>
      <c r="D71" s="556">
        <v>0</v>
      </c>
      <c r="E71" s="557">
        <f t="shared" si="1"/>
        <v>0</v>
      </c>
      <c r="F71" s="123"/>
      <c r="G71" s="123"/>
      <c r="H71" s="123"/>
    </row>
    <row r="72" spans="1:8" s="120" customFormat="1">
      <c r="A72" s="324">
        <v>8250</v>
      </c>
      <c r="B72" s="127" t="s">
        <v>335</v>
      </c>
      <c r="C72" s="555">
        <v>0</v>
      </c>
      <c r="D72" s="556">
        <v>0</v>
      </c>
      <c r="E72" s="557">
        <f t="shared" si="1"/>
        <v>0</v>
      </c>
      <c r="F72" s="123"/>
      <c r="G72" s="123"/>
      <c r="H72" s="123"/>
    </row>
    <row r="73" spans="1:8" s="120" customFormat="1">
      <c r="A73" s="325">
        <v>8260</v>
      </c>
      <c r="B73" s="128" t="s">
        <v>336</v>
      </c>
      <c r="C73" s="555">
        <v>0</v>
      </c>
      <c r="D73" s="556">
        <v>0</v>
      </c>
      <c r="E73" s="557">
        <f t="shared" si="1"/>
        <v>0</v>
      </c>
      <c r="F73" s="123"/>
      <c r="G73" s="123"/>
      <c r="H73" s="123"/>
    </row>
    <row r="74" spans="1:8" s="120" customFormat="1">
      <c r="A74" s="329">
        <v>8270</v>
      </c>
      <c r="B74" s="330" t="s">
        <v>337</v>
      </c>
      <c r="C74" s="555">
        <v>0</v>
      </c>
      <c r="D74" s="556">
        <v>51835062.690000005</v>
      </c>
      <c r="E74" s="557">
        <f t="shared" si="1"/>
        <v>51835062.690000005</v>
      </c>
      <c r="F74" s="123"/>
      <c r="G74" s="123"/>
      <c r="H74" s="123"/>
    </row>
    <row r="75" spans="1:8" ht="12">
      <c r="A75" s="320" t="s">
        <v>322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71"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zoomScaleSheetLayoutView="90" workbookViewId="0">
      <selection activeCell="C1" sqref="C1"/>
    </sheetView>
  </sheetViews>
  <sheetFormatPr baseColWidth="10" defaultColWidth="11.42578125" defaultRowHeight="11.25"/>
  <cols>
    <col min="1" max="1" width="20.7109375" style="19" customWidth="1"/>
    <col min="2" max="2" width="50.7109375" style="19" customWidth="1"/>
    <col min="3" max="3" width="17.7109375" style="21" customWidth="1"/>
    <col min="4" max="5" width="17.7109375" style="164"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c r="C3" s="9"/>
      <c r="D3" s="5"/>
      <c r="E3" s="6"/>
    </row>
    <row r="4" spans="1:6" s="274" customFormat="1">
      <c r="C4" s="9"/>
      <c r="D4" s="5"/>
      <c r="E4" s="6"/>
    </row>
    <row r="5" spans="1:6" s="274" customFormat="1" ht="11.25" customHeight="1">
      <c r="A5" s="10" t="s">
        <v>141</v>
      </c>
      <c r="B5" s="11"/>
      <c r="C5" s="9"/>
      <c r="D5" s="4"/>
      <c r="E5" s="366" t="s">
        <v>45</v>
      </c>
    </row>
    <row r="6" spans="1:6" s="274" customFormat="1">
      <c r="A6" s="13"/>
      <c r="B6" s="13"/>
      <c r="C6" s="14"/>
      <c r="D6" s="3"/>
      <c r="E6" s="4"/>
      <c r="F6" s="3"/>
    </row>
    <row r="7" spans="1:6" ht="15" customHeight="1">
      <c r="A7" s="15" t="s">
        <v>46</v>
      </c>
      <c r="B7" s="16" t="s">
        <v>47</v>
      </c>
      <c r="C7" s="17" t="s">
        <v>48</v>
      </c>
      <c r="D7" s="18" t="s">
        <v>49</v>
      </c>
      <c r="E7" s="17" t="s">
        <v>50</v>
      </c>
    </row>
    <row r="8" spans="1:6" ht="11.25" customHeight="1">
      <c r="A8" s="155" t="s">
        <v>6408</v>
      </c>
      <c r="B8" s="155" t="s">
        <v>6409</v>
      </c>
      <c r="C8" s="558">
        <v>1344605.49</v>
      </c>
      <c r="D8" s="141" t="s">
        <v>6410</v>
      </c>
      <c r="E8" s="132"/>
    </row>
    <row r="9" spans="1:6" ht="11.25" customHeight="1">
      <c r="A9" s="155"/>
      <c r="B9" s="155"/>
      <c r="C9" s="132"/>
      <c r="D9" s="141"/>
      <c r="E9" s="132"/>
    </row>
    <row r="10" spans="1:6" ht="11.25" customHeight="1">
      <c r="A10" s="155"/>
      <c r="B10" s="155"/>
      <c r="C10" s="132"/>
      <c r="D10" s="141"/>
      <c r="E10" s="132"/>
    </row>
    <row r="11" spans="1:6" ht="11.25" customHeight="1">
      <c r="A11" s="155"/>
      <c r="B11" s="155"/>
      <c r="C11" s="132"/>
      <c r="D11" s="141"/>
      <c r="E11" s="132"/>
    </row>
    <row r="12" spans="1:6" ht="11.25" customHeight="1">
      <c r="A12" s="155"/>
      <c r="B12" s="155"/>
      <c r="C12" s="132"/>
      <c r="D12" s="141"/>
      <c r="E12" s="132"/>
    </row>
    <row r="13" spans="1:6" ht="11.25" customHeight="1">
      <c r="A13" s="155"/>
      <c r="B13" s="155"/>
      <c r="C13" s="132"/>
      <c r="D13" s="141"/>
      <c r="E13" s="132"/>
    </row>
    <row r="14" spans="1:6" ht="11.25" customHeight="1">
      <c r="A14" s="155"/>
      <c r="B14" s="155"/>
      <c r="C14" s="132"/>
      <c r="D14" s="141"/>
      <c r="E14" s="132"/>
    </row>
    <row r="15" spans="1:6" ht="11.25" customHeight="1">
      <c r="A15" s="155"/>
      <c r="B15" s="155"/>
      <c r="C15" s="132"/>
      <c r="D15" s="141"/>
      <c r="E15" s="132"/>
    </row>
    <row r="16" spans="1:6" ht="11.25" customHeight="1">
      <c r="A16" s="155"/>
      <c r="B16" s="155"/>
      <c r="C16" s="132"/>
      <c r="D16" s="141"/>
      <c r="E16" s="132"/>
    </row>
    <row r="17" spans="1:6" ht="11.25" customHeight="1">
      <c r="A17" s="155"/>
      <c r="B17" s="155"/>
      <c r="C17" s="132"/>
      <c r="D17" s="141"/>
      <c r="E17" s="132"/>
    </row>
    <row r="18" spans="1:6">
      <c r="A18" s="155"/>
      <c r="B18" s="155"/>
      <c r="C18" s="132"/>
      <c r="D18" s="141"/>
      <c r="E18" s="132"/>
    </row>
    <row r="19" spans="1:6">
      <c r="A19" s="155"/>
      <c r="B19" s="155"/>
      <c r="C19" s="132"/>
      <c r="D19" s="141"/>
      <c r="E19" s="132"/>
    </row>
    <row r="20" spans="1:6">
      <c r="A20" s="156"/>
      <c r="B20" s="156"/>
      <c r="C20" s="146"/>
      <c r="D20" s="141"/>
      <c r="E20" s="146"/>
    </row>
    <row r="21" spans="1:6">
      <c r="A21" s="157"/>
      <c r="B21" s="157" t="s">
        <v>223</v>
      </c>
      <c r="C21" s="20">
        <f>SUM(C8:C20)</f>
        <v>1344605.49</v>
      </c>
      <c r="D21" s="140"/>
      <c r="E21" s="20"/>
    </row>
    <row r="22" spans="1:6">
      <c r="A22" s="158"/>
      <c r="B22" s="158"/>
      <c r="C22" s="159"/>
      <c r="D22" s="158"/>
      <c r="E22" s="159"/>
    </row>
    <row r="23" spans="1:6">
      <c r="A23" s="158"/>
      <c r="B23" s="158"/>
      <c r="C23" s="159"/>
      <c r="D23" s="158"/>
      <c r="E23" s="159"/>
    </row>
    <row r="24" spans="1:6" ht="11.25" customHeight="1">
      <c r="A24" s="10" t="s">
        <v>211</v>
      </c>
      <c r="B24" s="11"/>
      <c r="C24" s="22"/>
      <c r="D24" s="366" t="s">
        <v>45</v>
      </c>
    </row>
    <row r="25" spans="1:6">
      <c r="A25" s="274"/>
      <c r="B25" s="274"/>
      <c r="C25" s="9"/>
      <c r="D25" s="5"/>
      <c r="E25" s="6"/>
      <c r="F25" s="274"/>
    </row>
    <row r="26" spans="1:6" ht="15" customHeight="1">
      <c r="A26" s="15" t="s">
        <v>46</v>
      </c>
      <c r="B26" s="16" t="s">
        <v>47</v>
      </c>
      <c r="C26" s="17" t="s">
        <v>48</v>
      </c>
      <c r="D26" s="18" t="s">
        <v>49</v>
      </c>
      <c r="E26" s="24"/>
    </row>
    <row r="27" spans="1:6" ht="11.25" customHeight="1">
      <c r="A27" s="150"/>
      <c r="B27" s="160"/>
      <c r="C27" s="143"/>
      <c r="D27" s="132"/>
      <c r="E27" s="25"/>
    </row>
    <row r="28" spans="1:6" ht="11.25" customHeight="1">
      <c r="A28" s="150"/>
      <c r="B28" s="160"/>
      <c r="C28" s="143"/>
      <c r="D28" s="132"/>
      <c r="E28" s="25"/>
    </row>
    <row r="29" spans="1:6" ht="11.25" customHeight="1">
      <c r="A29" s="150"/>
      <c r="B29" s="160"/>
      <c r="C29" s="143"/>
      <c r="D29" s="132"/>
      <c r="E29" s="25"/>
    </row>
    <row r="30" spans="1:6" ht="11.25" customHeight="1">
      <c r="A30" s="150"/>
      <c r="B30" s="160"/>
      <c r="C30" s="143"/>
      <c r="D30" s="132"/>
      <c r="E30" s="25"/>
    </row>
    <row r="31" spans="1:6" ht="11.25" customHeight="1">
      <c r="A31" s="150"/>
      <c r="B31" s="160"/>
      <c r="C31" s="143"/>
      <c r="D31" s="132"/>
      <c r="E31" s="25"/>
    </row>
    <row r="32" spans="1:6" ht="11.25" customHeight="1">
      <c r="A32" s="150"/>
      <c r="B32" s="160"/>
      <c r="C32" s="143"/>
      <c r="D32" s="132"/>
      <c r="E32" s="25"/>
    </row>
    <row r="33" spans="1:5" ht="11.25" customHeight="1">
      <c r="A33" s="150"/>
      <c r="B33" s="160"/>
      <c r="C33" s="143"/>
      <c r="D33" s="132"/>
      <c r="E33" s="25"/>
    </row>
    <row r="34" spans="1:5" ht="11.25" customHeight="1">
      <c r="A34" s="150"/>
      <c r="B34" s="160"/>
      <c r="C34" s="143"/>
      <c r="D34" s="132"/>
      <c r="E34" s="25"/>
    </row>
    <row r="35" spans="1:5" ht="11.25" customHeight="1">
      <c r="A35" s="150"/>
      <c r="B35" s="160"/>
      <c r="C35" s="143"/>
      <c r="D35" s="132"/>
      <c r="E35" s="25"/>
    </row>
    <row r="36" spans="1:5" ht="11.25" customHeight="1">
      <c r="A36" s="150"/>
      <c r="B36" s="160"/>
      <c r="C36" s="143"/>
      <c r="D36" s="132"/>
      <c r="E36" s="25"/>
    </row>
    <row r="37" spans="1:5" ht="11.25" customHeight="1">
      <c r="A37" s="150"/>
      <c r="B37" s="160"/>
      <c r="C37" s="143"/>
      <c r="D37" s="132"/>
      <c r="E37" s="25"/>
    </row>
    <row r="38" spans="1:5" ht="11.25" customHeight="1">
      <c r="A38" s="150"/>
      <c r="B38" s="160"/>
      <c r="C38" s="143"/>
      <c r="D38" s="132"/>
      <c r="E38" s="25"/>
    </row>
    <row r="39" spans="1:5" ht="11.25" customHeight="1">
      <c r="A39" s="150"/>
      <c r="B39" s="160"/>
      <c r="C39" s="143"/>
      <c r="D39" s="132"/>
      <c r="E39" s="25"/>
    </row>
    <row r="40" spans="1:5" ht="11.25" customHeight="1">
      <c r="A40" s="150"/>
      <c r="B40" s="160"/>
      <c r="C40" s="143"/>
      <c r="D40" s="132"/>
      <c r="E40" s="25"/>
    </row>
    <row r="41" spans="1:5" ht="11.25" customHeight="1">
      <c r="A41" s="150"/>
      <c r="B41" s="160"/>
      <c r="C41" s="143"/>
      <c r="D41" s="132"/>
      <c r="E41" s="25"/>
    </row>
    <row r="42" spans="1:5" ht="11.25" customHeight="1">
      <c r="A42" s="150"/>
      <c r="B42" s="160"/>
      <c r="C42" s="143"/>
      <c r="D42" s="132"/>
      <c r="E42" s="25"/>
    </row>
    <row r="43" spans="1:5" ht="11.25" customHeight="1">
      <c r="A43" s="150"/>
      <c r="B43" s="160"/>
      <c r="C43" s="143"/>
      <c r="D43" s="132"/>
      <c r="E43" s="25"/>
    </row>
    <row r="44" spans="1:5" ht="11.25" customHeight="1">
      <c r="A44" s="150"/>
      <c r="B44" s="160"/>
      <c r="C44" s="143"/>
      <c r="D44" s="132"/>
      <c r="E44" s="25"/>
    </row>
    <row r="45" spans="1:5" ht="11.25" customHeight="1">
      <c r="A45" s="150"/>
      <c r="B45" s="160"/>
      <c r="C45" s="143"/>
      <c r="D45" s="132"/>
      <c r="E45" s="25"/>
    </row>
    <row r="46" spans="1:5" ht="11.25" customHeight="1">
      <c r="A46" s="150"/>
      <c r="B46" s="160"/>
      <c r="C46" s="143"/>
      <c r="D46" s="132"/>
      <c r="E46" s="25"/>
    </row>
    <row r="47" spans="1:5" ht="11.25" customHeight="1">
      <c r="A47" s="150"/>
      <c r="B47" s="160"/>
      <c r="C47" s="143"/>
      <c r="D47" s="132"/>
      <c r="E47" s="25"/>
    </row>
    <row r="48" spans="1:5" ht="11.25" customHeight="1">
      <c r="A48" s="150"/>
      <c r="B48" s="160"/>
      <c r="C48" s="143"/>
      <c r="D48" s="132"/>
      <c r="E48" s="25"/>
    </row>
    <row r="49" spans="1:6" ht="11.25" customHeight="1">
      <c r="A49" s="150"/>
      <c r="B49" s="160"/>
      <c r="C49" s="143"/>
      <c r="D49" s="132"/>
      <c r="E49" s="25"/>
    </row>
    <row r="50" spans="1:6" ht="11.25" customHeight="1">
      <c r="A50" s="150"/>
      <c r="B50" s="160"/>
      <c r="C50" s="143"/>
      <c r="D50" s="132"/>
      <c r="E50" s="25"/>
    </row>
    <row r="51" spans="1:6" ht="11.25" customHeight="1">
      <c r="A51" s="150"/>
      <c r="B51" s="160"/>
      <c r="C51" s="143"/>
      <c r="D51" s="132"/>
      <c r="E51" s="25"/>
    </row>
    <row r="52" spans="1:6">
      <c r="A52" s="161"/>
      <c r="B52" s="161" t="s">
        <v>224</v>
      </c>
      <c r="C52" s="26">
        <f>SUM(C27:C51)</f>
        <v>0</v>
      </c>
      <c r="D52" s="142"/>
      <c r="E52" s="27"/>
    </row>
    <row r="53" spans="1:6">
      <c r="A53" s="154"/>
      <c r="B53" s="154"/>
      <c r="C53" s="162"/>
      <c r="D53" s="154"/>
      <c r="E53" s="162"/>
      <c r="F53" s="274"/>
    </row>
    <row r="54" spans="1:6">
      <c r="A54" s="154"/>
      <c r="B54" s="154"/>
      <c r="C54" s="162"/>
      <c r="D54" s="154"/>
      <c r="E54" s="162"/>
      <c r="F54" s="274"/>
    </row>
    <row r="55" spans="1:6" ht="11.25" customHeight="1">
      <c r="A55" s="10" t="s">
        <v>148</v>
      </c>
      <c r="B55" s="11"/>
      <c r="C55" s="22"/>
      <c r="D55" s="274"/>
      <c r="E55" s="366" t="s">
        <v>45</v>
      </c>
    </row>
    <row r="56" spans="1:6">
      <c r="A56" s="274"/>
      <c r="B56" s="274"/>
      <c r="C56" s="9"/>
      <c r="D56" s="274"/>
      <c r="E56" s="9"/>
      <c r="F56" s="274"/>
    </row>
    <row r="57" spans="1:6" ht="15" customHeight="1">
      <c r="A57" s="15" t="s">
        <v>46</v>
      </c>
      <c r="B57" s="16" t="s">
        <v>47</v>
      </c>
      <c r="C57" s="17" t="s">
        <v>48</v>
      </c>
      <c r="D57" s="18" t="s">
        <v>49</v>
      </c>
      <c r="E57" s="17" t="s">
        <v>50</v>
      </c>
      <c r="F57" s="28"/>
    </row>
    <row r="58" spans="1:6">
      <c r="A58" s="150"/>
      <c r="B58" s="160"/>
      <c r="C58" s="143"/>
      <c r="D58" s="143"/>
      <c r="E58" s="132"/>
      <c r="F58" s="25"/>
    </row>
    <row r="59" spans="1:6">
      <c r="A59" s="150"/>
      <c r="B59" s="160"/>
      <c r="C59" s="143"/>
      <c r="D59" s="143"/>
      <c r="E59" s="132"/>
      <c r="F59" s="25"/>
    </row>
    <row r="60" spans="1:6">
      <c r="A60" s="150"/>
      <c r="B60" s="160"/>
      <c r="C60" s="143"/>
      <c r="D60" s="143"/>
      <c r="E60" s="132"/>
      <c r="F60" s="25"/>
    </row>
    <row r="61" spans="1:6">
      <c r="A61" s="150"/>
      <c r="B61" s="160"/>
      <c r="C61" s="143"/>
      <c r="D61" s="143"/>
      <c r="E61" s="132"/>
      <c r="F61" s="25"/>
    </row>
    <row r="62" spans="1:6">
      <c r="A62" s="150"/>
      <c r="B62" s="160"/>
      <c r="C62" s="143"/>
      <c r="D62" s="143"/>
      <c r="E62" s="132"/>
      <c r="F62" s="25"/>
    </row>
    <row r="63" spans="1:6">
      <c r="A63" s="150"/>
      <c r="B63" s="160"/>
      <c r="C63" s="143"/>
      <c r="D63" s="143"/>
      <c r="E63" s="132"/>
      <c r="F63" s="25"/>
    </row>
    <row r="64" spans="1:6">
      <c r="A64" s="150"/>
      <c r="B64" s="160"/>
      <c r="C64" s="143"/>
      <c r="D64" s="143"/>
      <c r="E64" s="132"/>
      <c r="F64" s="25"/>
    </row>
    <row r="65" spans="1:6">
      <c r="A65" s="161"/>
      <c r="B65" s="161" t="s">
        <v>225</v>
      </c>
      <c r="C65" s="26">
        <f>SUM(C58:C64)</f>
        <v>0</v>
      </c>
      <c r="D65" s="144"/>
      <c r="E65" s="20"/>
      <c r="F65" s="27"/>
    </row>
    <row r="66" spans="1:6">
      <c r="A66" s="154"/>
      <c r="B66" s="154"/>
      <c r="C66" s="162"/>
      <c r="D66" s="154"/>
      <c r="E66" s="162"/>
      <c r="F66" s="274"/>
    </row>
    <row r="67" spans="1:6">
      <c r="A67" s="154"/>
      <c r="B67" s="154"/>
      <c r="C67" s="162"/>
      <c r="D67" s="154"/>
      <c r="E67" s="162"/>
      <c r="F67" s="274"/>
    </row>
    <row r="68" spans="1:6" ht="11.25" customHeight="1">
      <c r="A68" s="10" t="s">
        <v>149</v>
      </c>
      <c r="B68" s="11"/>
      <c r="C68" s="22"/>
      <c r="D68" s="274"/>
      <c r="E68" s="366" t="s">
        <v>45</v>
      </c>
    </row>
    <row r="69" spans="1:6">
      <c r="A69" s="274"/>
      <c r="B69" s="274"/>
      <c r="C69" s="9"/>
      <c r="D69" s="274"/>
      <c r="E69" s="9"/>
      <c r="F69" s="274"/>
    </row>
    <row r="70" spans="1:6" ht="15" customHeight="1">
      <c r="A70" s="15" t="s">
        <v>46</v>
      </c>
      <c r="B70" s="16" t="s">
        <v>47</v>
      </c>
      <c r="C70" s="17" t="s">
        <v>48</v>
      </c>
      <c r="D70" s="18" t="s">
        <v>49</v>
      </c>
      <c r="E70" s="17" t="s">
        <v>50</v>
      </c>
      <c r="F70" s="28"/>
    </row>
    <row r="71" spans="1:6">
      <c r="A71" s="155"/>
      <c r="B71" s="155"/>
      <c r="C71" s="132"/>
      <c r="D71" s="132"/>
      <c r="E71" s="132"/>
      <c r="F71" s="25"/>
    </row>
    <row r="72" spans="1:6">
      <c r="A72" s="155"/>
      <c r="B72" s="155"/>
      <c r="C72" s="132"/>
      <c r="D72" s="132"/>
      <c r="E72" s="132"/>
      <c r="F72" s="25"/>
    </row>
    <row r="73" spans="1:6">
      <c r="A73" s="155"/>
      <c r="B73" s="155"/>
      <c r="C73" s="132"/>
      <c r="D73" s="132"/>
      <c r="E73" s="132"/>
      <c r="F73" s="25"/>
    </row>
    <row r="74" spans="1:6">
      <c r="A74" s="155"/>
      <c r="B74" s="155"/>
      <c r="C74" s="132"/>
      <c r="D74" s="132"/>
      <c r="E74" s="132"/>
      <c r="F74" s="25"/>
    </row>
    <row r="75" spans="1:6">
      <c r="A75" s="155"/>
      <c r="B75" s="155"/>
      <c r="C75" s="132"/>
      <c r="D75" s="132"/>
      <c r="E75" s="132"/>
      <c r="F75" s="25"/>
    </row>
    <row r="76" spans="1:6">
      <c r="A76" s="155"/>
      <c r="B76" s="155"/>
      <c r="C76" s="132"/>
      <c r="D76" s="132"/>
      <c r="E76" s="132"/>
      <c r="F76" s="25"/>
    </row>
    <row r="77" spans="1:6">
      <c r="A77" s="155"/>
      <c r="B77" s="155"/>
      <c r="C77" s="132"/>
      <c r="D77" s="132"/>
      <c r="E77" s="132"/>
      <c r="F77" s="25"/>
    </row>
    <row r="78" spans="1:6">
      <c r="A78" s="163"/>
      <c r="B78" s="163" t="s">
        <v>226</v>
      </c>
      <c r="C78" s="30">
        <f>SUM(C71:C77)</f>
        <v>0</v>
      </c>
      <c r="D78" s="145"/>
      <c r="E78" s="31"/>
      <c r="F78" s="27"/>
    </row>
  </sheetData>
  <dataValidations count="5">
    <dataValidation allowBlank="1" showInputMessage="1" showErrorMessage="1" prompt="Saldo final de la Información Financiera Trimestral que se presenta (trimestral: 1er, 2do, 3ro. o 4to.)." sqref="C7 C26 C57 C70"/>
    <dataValidation allowBlank="1" showInputMessage="1" showErrorMessage="1" prompt="Corresponde al número de la cuenta de acuerdo al Plan de Cuentas emitido por el CONAC (DOF 23/12/2015)." sqref="A7 A26 A57 A70"/>
    <dataValidation allowBlank="1" showInputMessage="1" showErrorMessage="1" prompt="Corresponde al nombre o descripción de la cuenta de acuerdo al Plan de Cuentas emitido por el CONAC." sqref="B7 B26 B57 B70"/>
    <dataValidation allowBlank="1" showInputMessage="1" showErrorMessage="1" prompt="Especificar el tipo de instrumento de inversión: Bondes, Petrobonos, Cetes, Mesa de dinero, etc." sqref="D7 D26 D57 D70"/>
    <dataValidation allowBlank="1" showInputMessage="1" showErrorMessage="1" prompt="En los casos en que la inversión se localice en dos o mas tipos de instrumentos, se detallará cada una de ellas y el importe invertido." sqref="E7 E57 E70"/>
  </dataValidations>
  <pageMargins left="0.7" right="0.7" top="0.75" bottom="0.75" header="0.3" footer="0.3"/>
  <pageSetup scale="56"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zoomScaleSheetLayoutView="100" workbookViewId="0">
      <selection activeCell="C1" sqref="C1"/>
    </sheetView>
  </sheetViews>
  <sheetFormatPr baseColWidth="10" defaultColWidth="11.42578125" defaultRowHeight="11.25"/>
  <cols>
    <col min="1" max="1" width="20.7109375" style="274" customWidth="1"/>
    <col min="2" max="2" width="50.7109375" style="274" customWidth="1"/>
    <col min="3" max="7" width="17.7109375" style="9" customWidth="1"/>
    <col min="8" max="9" width="11.42578125" style="274" customWidth="1"/>
    <col min="10" max="16384" width="11.42578125" style="274"/>
  </cols>
  <sheetData>
    <row r="1" spans="1:9">
      <c r="A1" s="3" t="s">
        <v>43</v>
      </c>
      <c r="B1" s="3"/>
      <c r="G1" s="32"/>
    </row>
    <row r="2" spans="1:9">
      <c r="A2" s="3" t="s">
        <v>199</v>
      </c>
      <c r="B2" s="3"/>
      <c r="C2" s="21"/>
      <c r="D2" s="21"/>
    </row>
    <row r="3" spans="1:9">
      <c r="B3" s="3"/>
      <c r="C3" s="21"/>
      <c r="D3" s="21"/>
    </row>
    <row r="5" spans="1:9" s="35" customFormat="1" ht="11.25" customHeight="1">
      <c r="A5" s="33" t="s">
        <v>142</v>
      </c>
      <c r="B5" s="33"/>
      <c r="C5" s="34"/>
      <c r="D5" s="34"/>
      <c r="E5" s="9"/>
      <c r="F5" s="9"/>
      <c r="G5" s="253" t="s">
        <v>51</v>
      </c>
    </row>
    <row r="6" spans="1:9">
      <c r="A6" s="13"/>
      <c r="B6" s="13"/>
      <c r="C6" s="4"/>
      <c r="D6" s="4"/>
      <c r="E6" s="4"/>
      <c r="F6" s="4"/>
      <c r="G6" s="4"/>
    </row>
    <row r="7" spans="1:9" ht="15" customHeight="1">
      <c r="A7" s="15" t="s">
        <v>46</v>
      </c>
      <c r="B7" s="16" t="s">
        <v>47</v>
      </c>
      <c r="C7" s="17" t="s">
        <v>48</v>
      </c>
      <c r="D7" s="305">
        <v>2015</v>
      </c>
      <c r="E7" s="275" t="s">
        <v>207</v>
      </c>
      <c r="F7" s="275" t="s">
        <v>158</v>
      </c>
      <c r="G7" s="36" t="s">
        <v>52</v>
      </c>
    </row>
    <row r="8" spans="1:9">
      <c r="A8" s="150"/>
      <c r="B8" s="150"/>
      <c r="C8" s="165"/>
      <c r="D8" s="165"/>
      <c r="E8" s="165"/>
      <c r="F8" s="165"/>
      <c r="G8" s="165"/>
    </row>
    <row r="9" spans="1:9">
      <c r="A9" s="150"/>
      <c r="B9" s="150"/>
      <c r="C9" s="165"/>
      <c r="D9" s="165"/>
      <c r="E9" s="165"/>
      <c r="F9" s="165"/>
      <c r="G9" s="165"/>
    </row>
    <row r="10" spans="1:9">
      <c r="A10" s="150"/>
      <c r="B10" s="150"/>
      <c r="C10" s="165"/>
      <c r="D10" s="165"/>
      <c r="E10" s="165"/>
      <c r="F10" s="165"/>
      <c r="G10" s="165"/>
    </row>
    <row r="11" spans="1:9">
      <c r="A11" s="150"/>
      <c r="B11" s="150"/>
      <c r="C11" s="165"/>
      <c r="D11" s="165"/>
      <c r="E11" s="165"/>
      <c r="F11" s="165"/>
      <c r="G11" s="165"/>
    </row>
    <row r="12" spans="1:9">
      <c r="A12" s="150"/>
      <c r="B12" s="150"/>
      <c r="C12" s="165"/>
      <c r="D12" s="165"/>
      <c r="E12" s="165"/>
      <c r="F12" s="165"/>
      <c r="G12" s="165"/>
    </row>
    <row r="13" spans="1:9">
      <c r="A13" s="150"/>
      <c r="B13" s="150"/>
      <c r="C13" s="165"/>
      <c r="D13" s="165"/>
      <c r="E13" s="165"/>
      <c r="F13" s="165"/>
      <c r="G13" s="165"/>
      <c r="I13" s="509"/>
    </row>
    <row r="14" spans="1:9">
      <c r="A14" s="152"/>
      <c r="B14" s="152" t="s">
        <v>227</v>
      </c>
      <c r="C14" s="166">
        <f>SUM(C8:C13)</f>
        <v>0</v>
      </c>
      <c r="D14" s="166">
        <f>SUM(D8:D13)</f>
        <v>0</v>
      </c>
      <c r="E14" s="166">
        <f>SUM(E8:E13)</f>
        <v>0</v>
      </c>
      <c r="F14" s="166">
        <f>SUM(F8:F13)</f>
        <v>0</v>
      </c>
      <c r="G14" s="166">
        <f>SUM(G8:G13)</f>
        <v>0</v>
      </c>
    </row>
    <row r="15" spans="1:9">
      <c r="A15" s="154"/>
      <c r="B15" s="154"/>
      <c r="C15" s="162"/>
      <c r="D15" s="162"/>
      <c r="E15" s="162"/>
      <c r="F15" s="162"/>
      <c r="G15" s="162"/>
    </row>
    <row r="16" spans="1:9">
      <c r="A16" s="154"/>
      <c r="B16" s="154"/>
      <c r="C16" s="162"/>
      <c r="D16" s="162"/>
      <c r="E16" s="162"/>
      <c r="F16" s="162"/>
      <c r="G16" s="162"/>
    </row>
    <row r="17" spans="1:7" s="35" customFormat="1" ht="11.25" customHeight="1">
      <c r="A17" s="33" t="s">
        <v>150</v>
      </c>
      <c r="B17" s="33"/>
      <c r="C17" s="34"/>
      <c r="D17" s="34"/>
      <c r="E17" s="9"/>
      <c r="F17" s="9"/>
      <c r="G17" s="253" t="s">
        <v>51</v>
      </c>
    </row>
    <row r="18" spans="1:7">
      <c r="A18" s="13"/>
      <c r="B18" s="13"/>
      <c r="C18" s="4"/>
      <c r="D18" s="4"/>
      <c r="E18" s="4"/>
      <c r="F18" s="4"/>
      <c r="G18" s="4"/>
    </row>
    <row r="19" spans="1:7" ht="15" customHeight="1">
      <c r="A19" s="15" t="s">
        <v>46</v>
      </c>
      <c r="B19" s="16" t="s">
        <v>47</v>
      </c>
      <c r="C19" s="17" t="s">
        <v>48</v>
      </c>
      <c r="D19" s="305">
        <v>2015</v>
      </c>
      <c r="E19" s="275" t="s">
        <v>207</v>
      </c>
      <c r="F19" s="275" t="s">
        <v>158</v>
      </c>
      <c r="G19" s="36" t="s">
        <v>52</v>
      </c>
    </row>
    <row r="20" spans="1:7">
      <c r="A20" s="150"/>
      <c r="B20" s="150"/>
      <c r="C20" s="165"/>
      <c r="D20" s="165"/>
      <c r="E20" s="165"/>
      <c r="F20" s="165"/>
      <c r="G20" s="165"/>
    </row>
    <row r="21" spans="1:7">
      <c r="A21" s="150"/>
      <c r="B21" s="150"/>
      <c r="C21" s="165"/>
      <c r="D21" s="165"/>
      <c r="E21" s="165"/>
      <c r="F21" s="165"/>
      <c r="G21" s="165"/>
    </row>
    <row r="22" spans="1:7">
      <c r="A22" s="150"/>
      <c r="B22" s="150"/>
      <c r="C22" s="165"/>
      <c r="D22" s="165"/>
      <c r="E22" s="165"/>
      <c r="F22" s="165"/>
      <c r="G22" s="165"/>
    </row>
    <row r="23" spans="1:7">
      <c r="A23" s="150"/>
      <c r="B23" s="150"/>
      <c r="C23" s="165"/>
      <c r="D23" s="165"/>
      <c r="E23" s="165"/>
      <c r="F23" s="165"/>
      <c r="G23" s="165"/>
    </row>
    <row r="24" spans="1:7">
      <c r="A24" s="152"/>
      <c r="B24" s="152" t="s">
        <v>228</v>
      </c>
      <c r="C24" s="166">
        <f>SUM(C20:C23)</f>
        <v>0</v>
      </c>
      <c r="D24" s="166">
        <f>SUM(D20:D23)</f>
        <v>0</v>
      </c>
      <c r="E24" s="166">
        <f>SUM(E20:E23)</f>
        <v>0</v>
      </c>
      <c r="F24" s="166">
        <f>SUM(F20:F23)</f>
        <v>0</v>
      </c>
      <c r="G24" s="166">
        <f>SUM(G20:G23)</f>
        <v>0</v>
      </c>
    </row>
  </sheetData>
  <dataValidations count="7">
    <dataValidation allowBlank="1" showInputMessage="1" showErrorMessage="1" prompt="Saldo final de la Información Financiera Trimestral que se presenta (trimestral: 1er, 2do, 3ro. o 4to.)." sqref="C7 C19"/>
    <dataValidation allowBlank="1" showInputMessage="1" showErrorMessage="1" prompt="Corresponde al número de la cuenta de acuerdo al Plan de Cuentas emitido por el CONAC (DOF 23/12/2015)." sqref="A7 A19"/>
    <dataValidation allowBlank="1" showInputMessage="1" showErrorMessage="1" prompt="Saldo final al 31 de diciembre de 2015." sqref="D19 D7"/>
    <dataValidation allowBlank="1" showInputMessage="1" showErrorMessage="1" prompt="Saldo final al 31 de diciembre de 2014." sqref="E19 E7"/>
    <dataValidation allowBlank="1" showInputMessage="1" showErrorMessage="1" prompt="Saldo final al 31 de diciembre de 2013." sqref="F7 F19"/>
    <dataValidation allowBlank="1" showInputMessage="1" showErrorMessage="1" prompt="Corresponde al nombre o descripción de la cuenta de acuerdo al Plan de Cuentas emitido por el CONAC." sqref="B7 B19"/>
    <dataValidation allowBlank="1" showInputMessage="1" showErrorMessage="1" prompt="Saldo final al 31 de diciembre de 2012." sqref="G7 G19"/>
  </dataValidations>
  <pageMargins left="0.7" right="0.7" top="0.75" bottom="0.75" header="0.3" footer="0.3"/>
  <pageSetup scale="72"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1"/>
  <sheetViews>
    <sheetView zoomScaleNormal="100" zoomScaleSheetLayoutView="100" workbookViewId="0">
      <selection activeCell="C1" sqref="C1"/>
    </sheetView>
  </sheetViews>
  <sheetFormatPr baseColWidth="10" defaultColWidth="11.42578125" defaultRowHeight="11.25"/>
  <cols>
    <col min="1" max="1" width="20.7109375" style="274" customWidth="1"/>
    <col min="2" max="2" width="50.7109375" style="274" customWidth="1"/>
    <col min="3" max="7" width="17.7109375" style="9" customWidth="1"/>
    <col min="8" max="9" width="18.7109375" style="274"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ht="22.5">
      <c r="A8" s="160" t="s">
        <v>6411</v>
      </c>
      <c r="B8" s="167" t="s">
        <v>6412</v>
      </c>
      <c r="C8" s="132">
        <v>4536.8999999999996</v>
      </c>
      <c r="D8" s="558">
        <v>4536.8999999999996</v>
      </c>
      <c r="E8" s="133"/>
      <c r="F8" s="133"/>
      <c r="G8" s="134"/>
      <c r="H8" s="138" t="s">
        <v>6413</v>
      </c>
      <c r="I8" s="139" t="s">
        <v>6414</v>
      </c>
    </row>
    <row r="9" spans="1:10">
      <c r="A9" s="160"/>
      <c r="B9" s="167"/>
      <c r="C9" s="132"/>
      <c r="D9" s="133"/>
      <c r="E9" s="133"/>
      <c r="F9" s="133"/>
      <c r="G9" s="134"/>
      <c r="H9" s="138"/>
      <c r="I9" s="139"/>
    </row>
    <row r="10" spans="1:10">
      <c r="A10" s="160"/>
      <c r="B10" s="167"/>
      <c r="C10" s="135"/>
      <c r="D10" s="133"/>
      <c r="E10" s="133"/>
      <c r="F10" s="133"/>
      <c r="G10" s="134"/>
      <c r="H10" s="138"/>
      <c r="I10" s="139"/>
    </row>
    <row r="11" spans="1:10">
      <c r="A11" s="160"/>
      <c r="B11" s="167"/>
      <c r="C11" s="135"/>
      <c r="D11" s="133"/>
      <c r="E11" s="133"/>
      <c r="F11" s="133"/>
      <c r="G11" s="134"/>
      <c r="H11" s="138"/>
      <c r="I11" s="139"/>
    </row>
    <row r="12" spans="1:10">
      <c r="A12" s="160"/>
      <c r="B12" s="167"/>
      <c r="C12" s="135"/>
      <c r="D12" s="133"/>
      <c r="E12" s="133"/>
      <c r="F12" s="133"/>
      <c r="G12" s="134"/>
      <c r="H12" s="138"/>
      <c r="I12" s="139"/>
    </row>
    <row r="13" spans="1:10">
      <c r="A13" s="160"/>
      <c r="B13" s="167"/>
      <c r="C13" s="135"/>
      <c r="D13" s="133"/>
      <c r="E13" s="133"/>
      <c r="F13" s="133"/>
      <c r="G13" s="134"/>
      <c r="H13" s="138"/>
      <c r="I13" s="139"/>
    </row>
    <row r="14" spans="1:10">
      <c r="A14" s="160"/>
      <c r="B14" s="167"/>
      <c r="C14" s="135"/>
      <c r="D14" s="133"/>
      <c r="E14" s="133"/>
      <c r="F14" s="133"/>
      <c r="G14" s="134"/>
      <c r="H14" s="138"/>
      <c r="I14" s="139"/>
    </row>
    <row r="15" spans="1:10">
      <c r="A15" s="152"/>
      <c r="B15" s="152" t="s">
        <v>229</v>
      </c>
      <c r="C15" s="166">
        <f>SUM(C8:C14)</f>
        <v>4536.8999999999996</v>
      </c>
      <c r="D15" s="166">
        <f>SUM(D8:D14)</f>
        <v>4536.8999999999996</v>
      </c>
      <c r="E15" s="166">
        <f>SUM(E8:E14)</f>
        <v>0</v>
      </c>
      <c r="F15" s="166">
        <f>SUM(F8:F14)</f>
        <v>0</v>
      </c>
      <c r="G15" s="166">
        <f>SUM(G8:G14)</f>
        <v>0</v>
      </c>
      <c r="H15" s="140"/>
      <c r="I15" s="140"/>
    </row>
    <row r="16" spans="1:10">
      <c r="A16" s="154"/>
      <c r="B16" s="154"/>
      <c r="C16" s="162"/>
      <c r="D16" s="162"/>
      <c r="E16" s="162"/>
      <c r="F16" s="162"/>
      <c r="G16" s="162"/>
      <c r="H16" s="154"/>
      <c r="I16" s="154"/>
    </row>
    <row r="17" spans="1:9">
      <c r="A17" s="154"/>
      <c r="B17" s="154"/>
      <c r="C17" s="162"/>
      <c r="D17" s="162"/>
      <c r="E17" s="162"/>
      <c r="F17" s="162"/>
      <c r="G17" s="162"/>
      <c r="H17" s="154"/>
      <c r="I17" s="154"/>
    </row>
    <row r="18" spans="1:9" ht="11.25" customHeight="1">
      <c r="A18" s="10" t="s">
        <v>151</v>
      </c>
      <c r="B18" s="11"/>
      <c r="E18" s="37"/>
      <c r="F18" s="37"/>
      <c r="I18" s="53" t="s">
        <v>53</v>
      </c>
    </row>
    <row r="19" spans="1:9">
      <c r="A19" s="38"/>
      <c r="B19" s="38"/>
      <c r="C19" s="37"/>
      <c r="D19" s="37"/>
      <c r="E19" s="37"/>
      <c r="F19" s="37"/>
    </row>
    <row r="20" spans="1:9" ht="15" customHeight="1">
      <c r="A20" s="15" t="s">
        <v>46</v>
      </c>
      <c r="B20" s="16" t="s">
        <v>47</v>
      </c>
      <c r="C20" s="39" t="s">
        <v>54</v>
      </c>
      <c r="D20" s="39" t="s">
        <v>55</v>
      </c>
      <c r="E20" s="39" t="s">
        <v>56</v>
      </c>
      <c r="F20" s="39" t="s">
        <v>57</v>
      </c>
      <c r="G20" s="40" t="s">
        <v>58</v>
      </c>
      <c r="H20" s="16" t="s">
        <v>59</v>
      </c>
      <c r="I20" s="16" t="s">
        <v>60</v>
      </c>
    </row>
    <row r="21" spans="1:9">
      <c r="A21" s="155"/>
      <c r="B21" s="155"/>
      <c r="C21" s="132"/>
      <c r="D21" s="136"/>
      <c r="E21" s="136"/>
      <c r="F21" s="136"/>
      <c r="G21" s="136"/>
      <c r="H21" s="138"/>
      <c r="I21" s="138"/>
    </row>
    <row r="22" spans="1:9">
      <c r="A22" s="155"/>
      <c r="B22" s="155"/>
      <c r="C22" s="132"/>
      <c r="D22" s="136"/>
      <c r="E22" s="136"/>
      <c r="F22" s="136"/>
      <c r="G22" s="136"/>
      <c r="H22" s="138"/>
      <c r="I22" s="138"/>
    </row>
    <row r="23" spans="1:9">
      <c r="A23" s="155"/>
      <c r="B23" s="155"/>
      <c r="C23" s="132"/>
      <c r="D23" s="136"/>
      <c r="E23" s="136"/>
      <c r="F23" s="136"/>
      <c r="G23" s="136"/>
      <c r="H23" s="138"/>
      <c r="I23" s="138"/>
    </row>
    <row r="24" spans="1:9">
      <c r="A24" s="155"/>
      <c r="B24" s="155"/>
      <c r="C24" s="132"/>
      <c r="D24" s="136"/>
      <c r="E24" s="136"/>
      <c r="F24" s="136"/>
      <c r="G24" s="136"/>
      <c r="H24" s="138"/>
      <c r="I24" s="138"/>
    </row>
    <row r="25" spans="1:9">
      <c r="A25" s="168"/>
      <c r="B25" s="168" t="s">
        <v>230</v>
      </c>
      <c r="C25" s="140">
        <f>SUM(C21:C24)</f>
        <v>0</v>
      </c>
      <c r="D25" s="140">
        <f>SUM(D21:D24)</f>
        <v>0</v>
      </c>
      <c r="E25" s="140">
        <f>SUM(E21:E24)</f>
        <v>0</v>
      </c>
      <c r="F25" s="140">
        <f>SUM(F21:F24)</f>
        <v>0</v>
      </c>
      <c r="G25" s="140">
        <f>SUM(G21:G24)</f>
        <v>0</v>
      </c>
      <c r="H25" s="140"/>
      <c r="I25" s="140"/>
    </row>
    <row r="28" spans="1:9">
      <c r="A28" s="10" t="s">
        <v>263</v>
      </c>
      <c r="B28" s="11"/>
      <c r="E28" s="37"/>
      <c r="F28" s="37"/>
      <c r="I28" s="53" t="s">
        <v>53</v>
      </c>
    </row>
    <row r="29" spans="1:9">
      <c r="A29" s="38"/>
      <c r="B29" s="38"/>
      <c r="C29" s="37"/>
      <c r="D29" s="37"/>
      <c r="E29" s="37"/>
      <c r="F29" s="37"/>
    </row>
    <row r="30" spans="1:9">
      <c r="A30" s="15" t="s">
        <v>46</v>
      </c>
      <c r="B30" s="16" t="s">
        <v>47</v>
      </c>
      <c r="C30" s="39" t="s">
        <v>54</v>
      </c>
      <c r="D30" s="39" t="s">
        <v>55</v>
      </c>
      <c r="E30" s="39" t="s">
        <v>56</v>
      </c>
      <c r="F30" s="39" t="s">
        <v>57</v>
      </c>
      <c r="G30" s="40" t="s">
        <v>58</v>
      </c>
      <c r="H30" s="16" t="s">
        <v>59</v>
      </c>
      <c r="I30" s="16" t="s">
        <v>60</v>
      </c>
    </row>
    <row r="31" spans="1:9">
      <c r="A31" s="155"/>
      <c r="B31" s="155"/>
      <c r="C31" s="132"/>
      <c r="D31" s="136"/>
      <c r="E31" s="136"/>
      <c r="F31" s="136"/>
      <c r="G31" s="136"/>
      <c r="H31" s="138"/>
      <c r="I31" s="138"/>
    </row>
    <row r="32" spans="1:9">
      <c r="A32" s="155"/>
      <c r="B32" s="155"/>
      <c r="C32" s="132"/>
      <c r="D32" s="136"/>
      <c r="E32" s="136"/>
      <c r="F32" s="136"/>
      <c r="G32" s="136"/>
      <c r="H32" s="138"/>
      <c r="I32" s="138"/>
    </row>
    <row r="33" spans="1:9">
      <c r="A33" s="155"/>
      <c r="B33" s="155"/>
      <c r="C33" s="132"/>
      <c r="D33" s="136"/>
      <c r="E33" s="136"/>
      <c r="F33" s="136"/>
      <c r="G33" s="136"/>
      <c r="H33" s="138"/>
      <c r="I33" s="138"/>
    </row>
    <row r="34" spans="1:9">
      <c r="A34" s="155"/>
      <c r="B34" s="155"/>
      <c r="C34" s="132"/>
      <c r="D34" s="136"/>
      <c r="E34" s="136"/>
      <c r="F34" s="136"/>
      <c r="G34" s="136"/>
      <c r="H34" s="138"/>
      <c r="I34" s="138"/>
    </row>
    <row r="35" spans="1:9">
      <c r="A35" s="168"/>
      <c r="B35" s="168" t="s">
        <v>264</v>
      </c>
      <c r="C35" s="140">
        <f>SUM(C31:C34)</f>
        <v>0</v>
      </c>
      <c r="D35" s="140">
        <f>SUM(D31:D34)</f>
        <v>0</v>
      </c>
      <c r="E35" s="140">
        <f>SUM(E31:E34)</f>
        <v>0</v>
      </c>
      <c r="F35" s="140">
        <f>SUM(F31:F34)</f>
        <v>0</v>
      </c>
      <c r="G35" s="140">
        <f>SUM(G31:G34)</f>
        <v>0</v>
      </c>
      <c r="H35" s="140"/>
      <c r="I35" s="140"/>
    </row>
    <row r="38" spans="1:9">
      <c r="A38" s="10" t="s">
        <v>265</v>
      </c>
      <c r="B38" s="11"/>
      <c r="E38" s="37"/>
      <c r="F38" s="37"/>
      <c r="I38" s="53" t="s">
        <v>53</v>
      </c>
    </row>
    <row r="39" spans="1:9">
      <c r="A39" s="38"/>
      <c r="B39" s="38"/>
      <c r="C39" s="37"/>
      <c r="D39" s="37"/>
      <c r="E39" s="37"/>
      <c r="F39" s="37"/>
    </row>
    <row r="40" spans="1:9">
      <c r="A40" s="15" t="s">
        <v>46</v>
      </c>
      <c r="B40" s="16" t="s">
        <v>47</v>
      </c>
      <c r="C40" s="39" t="s">
        <v>54</v>
      </c>
      <c r="D40" s="39" t="s">
        <v>55</v>
      </c>
      <c r="E40" s="39" t="s">
        <v>56</v>
      </c>
      <c r="F40" s="39" t="s">
        <v>57</v>
      </c>
      <c r="G40" s="40" t="s">
        <v>58</v>
      </c>
      <c r="H40" s="16" t="s">
        <v>59</v>
      </c>
      <c r="I40" s="16" t="s">
        <v>60</v>
      </c>
    </row>
    <row r="41" spans="1:9">
      <c r="A41" s="155"/>
      <c r="B41" s="155"/>
      <c r="C41" s="132"/>
      <c r="D41" s="136"/>
      <c r="E41" s="136"/>
      <c r="F41" s="136"/>
      <c r="G41" s="136"/>
      <c r="H41" s="138"/>
      <c r="I41" s="138"/>
    </row>
    <row r="42" spans="1:9">
      <c r="A42" s="155"/>
      <c r="B42" s="155"/>
      <c r="C42" s="132"/>
      <c r="D42" s="136"/>
      <c r="E42" s="136"/>
      <c r="F42" s="136"/>
      <c r="G42" s="136"/>
      <c r="H42" s="138"/>
      <c r="I42" s="138"/>
    </row>
    <row r="43" spans="1:9">
      <c r="A43" s="155"/>
      <c r="B43" s="155"/>
      <c r="C43" s="132"/>
      <c r="D43" s="136"/>
      <c r="E43" s="136"/>
      <c r="F43" s="136"/>
      <c r="G43" s="136"/>
      <c r="H43" s="138"/>
      <c r="I43" s="138"/>
    </row>
    <row r="44" spans="1:9">
      <c r="A44" s="155"/>
      <c r="B44" s="155"/>
      <c r="C44" s="132"/>
      <c r="D44" s="136"/>
      <c r="E44" s="136"/>
      <c r="F44" s="136"/>
      <c r="G44" s="136"/>
      <c r="H44" s="138"/>
      <c r="I44" s="138"/>
    </row>
    <row r="45" spans="1:9">
      <c r="A45" s="168"/>
      <c r="B45" s="168" t="s">
        <v>266</v>
      </c>
      <c r="C45" s="140">
        <f>SUM(C41:C44)</f>
        <v>0</v>
      </c>
      <c r="D45" s="140">
        <f>SUM(D41:D44)</f>
        <v>0</v>
      </c>
      <c r="E45" s="140">
        <f>SUM(E41:E44)</f>
        <v>0</v>
      </c>
      <c r="F45" s="140">
        <f>SUM(F41:F44)</f>
        <v>0</v>
      </c>
      <c r="G45" s="140">
        <f>SUM(G41:G44)</f>
        <v>0</v>
      </c>
      <c r="H45" s="140"/>
      <c r="I45" s="140"/>
    </row>
    <row r="48" spans="1:9">
      <c r="A48" s="10" t="s">
        <v>267</v>
      </c>
      <c r="B48" s="11"/>
      <c r="C48" s="37"/>
      <c r="D48" s="37"/>
      <c r="E48" s="37"/>
      <c r="F48" s="37"/>
    </row>
    <row r="49" spans="1:9">
      <c r="A49" s="38"/>
      <c r="B49" s="38"/>
      <c r="C49" s="37"/>
      <c r="D49" s="37"/>
      <c r="E49" s="37"/>
      <c r="F49" s="37"/>
    </row>
    <row r="50" spans="1:9">
      <c r="A50" s="15" t="s">
        <v>46</v>
      </c>
      <c r="B50" s="16" t="s">
        <v>47</v>
      </c>
      <c r="C50" s="39" t="s">
        <v>54</v>
      </c>
      <c r="D50" s="39" t="s">
        <v>55</v>
      </c>
      <c r="E50" s="39" t="s">
        <v>56</v>
      </c>
      <c r="F50" s="39" t="s">
        <v>57</v>
      </c>
      <c r="G50" s="40" t="s">
        <v>58</v>
      </c>
      <c r="H50" s="16" t="s">
        <v>59</v>
      </c>
      <c r="I50" s="16" t="s">
        <v>60</v>
      </c>
    </row>
    <row r="51" spans="1:9">
      <c r="A51" s="155"/>
      <c r="B51" s="155"/>
      <c r="C51" s="132"/>
      <c r="D51" s="136"/>
      <c r="E51" s="136"/>
      <c r="F51" s="136"/>
      <c r="G51" s="136"/>
      <c r="H51" s="138"/>
      <c r="I51" s="138"/>
    </row>
    <row r="52" spans="1:9">
      <c r="A52" s="155"/>
      <c r="B52" s="155"/>
      <c r="C52" s="132"/>
      <c r="D52" s="136"/>
      <c r="E52" s="136"/>
      <c r="F52" s="136"/>
      <c r="G52" s="136"/>
      <c r="H52" s="138"/>
      <c r="I52" s="138"/>
    </row>
    <row r="53" spans="1:9">
      <c r="A53" s="155"/>
      <c r="B53" s="155"/>
      <c r="C53" s="132"/>
      <c r="D53" s="136"/>
      <c r="E53" s="136"/>
      <c r="F53" s="136"/>
      <c r="G53" s="136"/>
      <c r="H53" s="138"/>
      <c r="I53" s="138"/>
    </row>
    <row r="54" spans="1:9">
      <c r="A54" s="155"/>
      <c r="B54" s="155"/>
      <c r="C54" s="132"/>
      <c r="D54" s="136"/>
      <c r="E54" s="136"/>
      <c r="F54" s="136"/>
      <c r="G54" s="136"/>
      <c r="H54" s="138"/>
      <c r="I54" s="138"/>
    </row>
    <row r="55" spans="1:9">
      <c r="A55" s="155"/>
      <c r="B55" s="155"/>
      <c r="C55" s="132"/>
      <c r="D55" s="136"/>
      <c r="E55" s="136"/>
      <c r="F55" s="136"/>
      <c r="G55" s="136"/>
      <c r="H55" s="138"/>
      <c r="I55" s="138"/>
    </row>
    <row r="56" spans="1:9">
      <c r="A56" s="155"/>
      <c r="B56" s="155"/>
      <c r="C56" s="132"/>
      <c r="D56" s="136"/>
      <c r="E56" s="136"/>
      <c r="F56" s="136"/>
      <c r="G56" s="136"/>
      <c r="H56" s="138"/>
      <c r="I56" s="138"/>
    </row>
    <row r="57" spans="1:9">
      <c r="A57" s="155"/>
      <c r="B57" s="155"/>
      <c r="C57" s="132"/>
      <c r="D57" s="136"/>
      <c r="E57" s="136"/>
      <c r="F57" s="136"/>
      <c r="G57" s="136"/>
      <c r="H57" s="138"/>
      <c r="I57" s="138"/>
    </row>
    <row r="58" spans="1:9">
      <c r="A58" s="155"/>
      <c r="B58" s="155"/>
      <c r="C58" s="132"/>
      <c r="D58" s="136"/>
      <c r="E58" s="136"/>
      <c r="F58" s="136"/>
      <c r="G58" s="136"/>
      <c r="H58" s="138"/>
      <c r="I58" s="138"/>
    </row>
    <row r="59" spans="1:9">
      <c r="A59" s="155"/>
      <c r="B59" s="155"/>
      <c r="C59" s="132"/>
      <c r="D59" s="136"/>
      <c r="E59" s="136"/>
      <c r="F59" s="136"/>
      <c r="G59" s="136"/>
      <c r="H59" s="138"/>
      <c r="I59" s="138"/>
    </row>
    <row r="60" spans="1:9">
      <c r="A60" s="155"/>
      <c r="B60" s="155"/>
      <c r="C60" s="132"/>
      <c r="D60" s="136"/>
      <c r="E60" s="136"/>
      <c r="F60" s="136"/>
      <c r="G60" s="136"/>
      <c r="H60" s="138"/>
      <c r="I60" s="138"/>
    </row>
    <row r="61" spans="1:9">
      <c r="A61" s="155"/>
      <c r="B61" s="155"/>
      <c r="C61" s="132"/>
      <c r="D61" s="136"/>
      <c r="E61" s="136"/>
      <c r="F61" s="136"/>
      <c r="G61" s="136"/>
      <c r="H61" s="138"/>
      <c r="I61" s="138"/>
    </row>
    <row r="62" spans="1:9">
      <c r="A62" s="155"/>
      <c r="B62" s="155"/>
      <c r="C62" s="132"/>
      <c r="D62" s="136"/>
      <c r="E62" s="136"/>
      <c r="F62" s="136"/>
      <c r="G62" s="136"/>
      <c r="H62" s="138"/>
      <c r="I62" s="138"/>
    </row>
    <row r="63" spans="1:9">
      <c r="A63" s="155"/>
      <c r="B63" s="155"/>
      <c r="C63" s="132"/>
      <c r="D63" s="136"/>
      <c r="E63" s="136"/>
      <c r="F63" s="136"/>
      <c r="G63" s="136"/>
      <c r="H63" s="138"/>
      <c r="I63" s="138"/>
    </row>
    <row r="64" spans="1:9">
      <c r="A64" s="155"/>
      <c r="B64" s="155"/>
      <c r="C64" s="132"/>
      <c r="D64" s="136"/>
      <c r="E64" s="136"/>
      <c r="F64" s="136"/>
      <c r="G64" s="136"/>
      <c r="H64" s="138"/>
      <c r="I64" s="138"/>
    </row>
    <row r="65" spans="1:9">
      <c r="A65" s="155"/>
      <c r="B65" s="155"/>
      <c r="C65" s="132"/>
      <c r="D65" s="136"/>
      <c r="E65" s="136"/>
      <c r="F65" s="136"/>
      <c r="G65" s="136"/>
      <c r="H65" s="138"/>
      <c r="I65" s="138"/>
    </row>
    <row r="66" spans="1:9">
      <c r="A66" s="155"/>
      <c r="B66" s="155"/>
      <c r="C66" s="132"/>
      <c r="D66" s="136"/>
      <c r="E66" s="136"/>
      <c r="F66" s="136"/>
      <c r="G66" s="136"/>
      <c r="H66" s="138"/>
      <c r="I66" s="138"/>
    </row>
    <row r="67" spans="1:9">
      <c r="A67" s="155"/>
      <c r="B67" s="155"/>
      <c r="C67" s="132"/>
      <c r="D67" s="136"/>
      <c r="E67" s="136"/>
      <c r="F67" s="136"/>
      <c r="G67" s="136"/>
      <c r="H67" s="138"/>
      <c r="I67" s="138"/>
    </row>
    <row r="68" spans="1:9">
      <c r="A68" s="155"/>
      <c r="B68" s="155"/>
      <c r="C68" s="132"/>
      <c r="D68" s="136"/>
      <c r="E68" s="136"/>
      <c r="F68" s="136"/>
      <c r="G68" s="136"/>
      <c r="H68" s="138"/>
      <c r="I68" s="138"/>
    </row>
    <row r="69" spans="1:9">
      <c r="A69" s="155"/>
      <c r="B69" s="155"/>
      <c r="C69" s="132"/>
      <c r="D69" s="136"/>
      <c r="E69" s="136"/>
      <c r="F69" s="136"/>
      <c r="G69" s="136"/>
      <c r="H69" s="138"/>
      <c r="I69" s="138"/>
    </row>
    <row r="70" spans="1:9">
      <c r="A70" s="155"/>
      <c r="B70" s="155"/>
      <c r="C70" s="132"/>
      <c r="D70" s="136"/>
      <c r="E70" s="136"/>
      <c r="F70" s="136"/>
      <c r="G70" s="136"/>
      <c r="H70" s="138"/>
      <c r="I70" s="138"/>
    </row>
    <row r="71" spans="1:9">
      <c r="A71" s="155"/>
      <c r="B71" s="155"/>
      <c r="C71" s="132"/>
      <c r="D71" s="136"/>
      <c r="E71" s="136"/>
      <c r="F71" s="136"/>
      <c r="G71" s="136"/>
      <c r="H71" s="138"/>
      <c r="I71" s="138"/>
    </row>
    <row r="72" spans="1:9">
      <c r="A72" s="155"/>
      <c r="B72" s="155"/>
      <c r="C72" s="132"/>
      <c r="D72" s="136"/>
      <c r="E72" s="136"/>
      <c r="F72" s="136"/>
      <c r="G72" s="136"/>
      <c r="H72" s="138"/>
      <c r="I72" s="138"/>
    </row>
    <row r="73" spans="1:9">
      <c r="A73" s="155"/>
      <c r="B73" s="155"/>
      <c r="C73" s="132"/>
      <c r="D73" s="136"/>
      <c r="E73" s="136"/>
      <c r="F73" s="136"/>
      <c r="G73" s="136"/>
      <c r="H73" s="138"/>
      <c r="I73" s="138"/>
    </row>
    <row r="74" spans="1:9">
      <c r="A74" s="155"/>
      <c r="B74" s="155"/>
      <c r="C74" s="132"/>
      <c r="D74" s="136"/>
      <c r="E74" s="136"/>
      <c r="F74" s="136"/>
      <c r="G74" s="136"/>
      <c r="H74" s="138"/>
      <c r="I74" s="138"/>
    </row>
    <row r="75" spans="1:9">
      <c r="A75" s="168"/>
      <c r="B75" s="168" t="s">
        <v>386</v>
      </c>
      <c r="C75" s="140">
        <f>SUM(C51:C74)</f>
        <v>0</v>
      </c>
      <c r="D75" s="140">
        <f>SUM(D51:D74)</f>
        <v>0</v>
      </c>
      <c r="E75" s="140">
        <f>SUM(E51:E74)</f>
        <v>0</v>
      </c>
      <c r="F75" s="140">
        <f>SUM(F51:F74)</f>
        <v>0</v>
      </c>
      <c r="G75" s="140">
        <f>SUM(G51:G74)</f>
        <v>0</v>
      </c>
      <c r="H75" s="140"/>
      <c r="I75" s="140"/>
    </row>
    <row r="78" spans="1:9">
      <c r="A78" s="10" t="s">
        <v>268</v>
      </c>
      <c r="B78" s="11"/>
      <c r="C78" s="276"/>
      <c r="E78" s="37"/>
      <c r="F78" s="37"/>
      <c r="I78" s="53" t="s">
        <v>53</v>
      </c>
    </row>
    <row r="79" spans="1:9">
      <c r="A79" s="38"/>
      <c r="B79" s="38"/>
      <c r="C79" s="37"/>
      <c r="D79" s="37"/>
      <c r="E79" s="37"/>
      <c r="F79" s="37"/>
    </row>
    <row r="80" spans="1:9">
      <c r="A80" s="15" t="s">
        <v>46</v>
      </c>
      <c r="B80" s="16" t="s">
        <v>47</v>
      </c>
      <c r="C80" s="39" t="s">
        <v>54</v>
      </c>
      <c r="D80" s="39" t="s">
        <v>55</v>
      </c>
      <c r="E80" s="39" t="s">
        <v>56</v>
      </c>
      <c r="F80" s="39" t="s">
        <v>57</v>
      </c>
      <c r="G80" s="40" t="s">
        <v>58</v>
      </c>
      <c r="H80" s="16" t="s">
        <v>59</v>
      </c>
      <c r="I80" s="16" t="s">
        <v>60</v>
      </c>
    </row>
    <row r="81" spans="1:11">
      <c r="A81" s="155"/>
      <c r="B81" s="155"/>
      <c r="C81" s="132"/>
      <c r="D81" s="136"/>
      <c r="E81" s="136"/>
      <c r="F81" s="136"/>
      <c r="G81" s="136"/>
      <c r="H81" s="138"/>
      <c r="I81" s="138"/>
    </row>
    <row r="82" spans="1:11">
      <c r="A82" s="155"/>
      <c r="B82" s="155"/>
      <c r="C82" s="132"/>
      <c r="D82" s="136"/>
      <c r="E82" s="136"/>
      <c r="F82" s="136"/>
      <c r="G82" s="136"/>
      <c r="H82" s="138"/>
      <c r="I82" s="138"/>
    </row>
    <row r="83" spans="1:11">
      <c r="A83" s="155"/>
      <c r="B83" s="155"/>
      <c r="C83" s="132"/>
      <c r="D83" s="136"/>
      <c r="E83" s="136"/>
      <c r="F83" s="136"/>
      <c r="G83" s="136"/>
      <c r="H83" s="138"/>
      <c r="I83" s="138"/>
      <c r="K83" s="9"/>
    </row>
    <row r="84" spans="1:11">
      <c r="A84" s="155"/>
      <c r="B84" s="155"/>
      <c r="C84" s="132"/>
      <c r="D84" s="136"/>
      <c r="E84" s="136"/>
      <c r="F84" s="136"/>
      <c r="G84" s="136"/>
      <c r="H84" s="138"/>
      <c r="I84" s="138"/>
      <c r="K84" s="9"/>
    </row>
    <row r="85" spans="1:11">
      <c r="A85" s="168"/>
      <c r="B85" s="168" t="s">
        <v>269</v>
      </c>
      <c r="C85" s="140">
        <f>SUM(C81:C84)</f>
        <v>0</v>
      </c>
      <c r="D85" s="140">
        <f>SUM(D81:D84)</f>
        <v>0</v>
      </c>
      <c r="E85" s="140">
        <f>SUM(E81:E84)</f>
        <v>0</v>
      </c>
      <c r="F85" s="140">
        <f>SUM(F81:F84)</f>
        <v>0</v>
      </c>
      <c r="G85" s="140">
        <f>SUM(G81:G84)</f>
        <v>0</v>
      </c>
      <c r="H85" s="140"/>
      <c r="I85" s="140"/>
      <c r="K85" s="9"/>
    </row>
    <row r="88" spans="1:11">
      <c r="A88" s="10" t="s">
        <v>270</v>
      </c>
      <c r="B88" s="11"/>
      <c r="E88" s="37"/>
      <c r="F88" s="37"/>
      <c r="I88" s="53" t="s">
        <v>53</v>
      </c>
    </row>
    <row r="89" spans="1:11">
      <c r="A89" s="38"/>
      <c r="B89" s="38"/>
      <c r="C89" s="37"/>
      <c r="D89" s="37"/>
      <c r="E89" s="37"/>
      <c r="F89" s="37"/>
    </row>
    <row r="90" spans="1:11">
      <c r="A90" s="15" t="s">
        <v>46</v>
      </c>
      <c r="B90" s="16" t="s">
        <v>47</v>
      </c>
      <c r="C90" s="39" t="s">
        <v>54</v>
      </c>
      <c r="D90" s="39" t="s">
        <v>55</v>
      </c>
      <c r="E90" s="39" t="s">
        <v>56</v>
      </c>
      <c r="F90" s="39" t="s">
        <v>57</v>
      </c>
      <c r="G90" s="40" t="s">
        <v>58</v>
      </c>
      <c r="H90" s="16" t="s">
        <v>59</v>
      </c>
      <c r="I90" s="16" t="s">
        <v>60</v>
      </c>
    </row>
    <row r="91" spans="1:11">
      <c r="A91" s="155"/>
      <c r="B91" s="155"/>
      <c r="C91" s="132"/>
      <c r="D91" s="136"/>
      <c r="E91" s="136"/>
      <c r="F91" s="136"/>
      <c r="G91" s="136"/>
      <c r="H91" s="138"/>
      <c r="I91" s="138"/>
    </row>
    <row r="92" spans="1:11">
      <c r="A92" s="155"/>
      <c r="B92" s="155"/>
      <c r="C92" s="132"/>
      <c r="D92" s="136"/>
      <c r="E92" s="136"/>
      <c r="F92" s="136"/>
      <c r="G92" s="136"/>
      <c r="H92" s="138"/>
      <c r="I92" s="138"/>
    </row>
    <row r="93" spans="1:11">
      <c r="A93" s="155"/>
      <c r="B93" s="155"/>
      <c r="C93" s="132"/>
      <c r="D93" s="136"/>
      <c r="E93" s="136"/>
      <c r="F93" s="136"/>
      <c r="G93" s="136"/>
      <c r="H93" s="138"/>
      <c r="I93" s="138"/>
    </row>
    <row r="94" spans="1:11">
      <c r="A94" s="155"/>
      <c r="B94" s="155"/>
      <c r="C94" s="132"/>
      <c r="D94" s="136"/>
      <c r="E94" s="136"/>
      <c r="F94" s="136"/>
      <c r="G94" s="136"/>
      <c r="H94" s="138"/>
      <c r="I94" s="138"/>
    </row>
    <row r="95" spans="1:11">
      <c r="A95" s="168"/>
      <c r="B95" s="168" t="s">
        <v>271</v>
      </c>
      <c r="C95" s="140">
        <f>SUM(C91:C94)</f>
        <v>0</v>
      </c>
      <c r="D95" s="140">
        <f>SUM(D91:D94)</f>
        <v>0</v>
      </c>
      <c r="E95" s="140">
        <f>SUM(E91:E94)</f>
        <v>0</v>
      </c>
      <c r="F95" s="140">
        <f>SUM(F91:F94)</f>
        <v>0</v>
      </c>
      <c r="G95" s="140">
        <f>SUM(G91:G94)</f>
        <v>0</v>
      </c>
      <c r="H95" s="140"/>
      <c r="I95" s="140"/>
    </row>
    <row r="98" spans="1:11">
      <c r="A98" s="10" t="s">
        <v>272</v>
      </c>
      <c r="B98" s="11"/>
      <c r="E98" s="37"/>
      <c r="F98" s="37"/>
      <c r="I98" s="53" t="s">
        <v>53</v>
      </c>
    </row>
    <row r="99" spans="1:11">
      <c r="A99" s="38"/>
      <c r="B99" s="38"/>
      <c r="C99" s="37"/>
      <c r="D99" s="37"/>
      <c r="E99" s="37"/>
      <c r="F99" s="37"/>
    </row>
    <row r="100" spans="1:11">
      <c r="A100" s="15" t="s">
        <v>46</v>
      </c>
      <c r="B100" s="16" t="s">
        <v>47</v>
      </c>
      <c r="C100" s="39" t="s">
        <v>54</v>
      </c>
      <c r="D100" s="39" t="s">
        <v>55</v>
      </c>
      <c r="E100" s="39" t="s">
        <v>56</v>
      </c>
      <c r="F100" s="39" t="s">
        <v>57</v>
      </c>
      <c r="G100" s="40" t="s">
        <v>58</v>
      </c>
      <c r="H100" s="16" t="s">
        <v>59</v>
      </c>
      <c r="I100" s="16" t="s">
        <v>60</v>
      </c>
    </row>
    <row r="101" spans="1:11">
      <c r="A101" s="155"/>
      <c r="B101" s="155"/>
      <c r="C101" s="132"/>
      <c r="D101" s="136"/>
      <c r="E101" s="136"/>
      <c r="F101" s="136"/>
      <c r="G101" s="136"/>
      <c r="H101" s="138"/>
      <c r="I101" s="138"/>
      <c r="K101" s="9"/>
    </row>
    <row r="102" spans="1:11">
      <c r="A102" s="155"/>
      <c r="B102" s="155"/>
      <c r="C102" s="132"/>
      <c r="D102" s="136"/>
      <c r="E102" s="136"/>
      <c r="F102" s="136"/>
      <c r="G102" s="136"/>
      <c r="H102" s="138"/>
      <c r="I102" s="138"/>
      <c r="K102" s="9"/>
    </row>
    <row r="103" spans="1:11">
      <c r="A103" s="155"/>
      <c r="B103" s="155"/>
      <c r="C103" s="132"/>
      <c r="D103" s="136"/>
      <c r="E103" s="136"/>
      <c r="F103" s="136"/>
      <c r="G103" s="136"/>
      <c r="H103" s="138"/>
      <c r="I103" s="138"/>
    </row>
    <row r="104" spans="1:11">
      <c r="A104" s="155"/>
      <c r="B104" s="155"/>
      <c r="C104" s="132"/>
      <c r="D104" s="136"/>
      <c r="E104" s="136"/>
      <c r="F104" s="136"/>
      <c r="G104" s="136"/>
      <c r="H104" s="138"/>
      <c r="I104" s="138"/>
    </row>
    <row r="105" spans="1:11">
      <c r="A105" s="168"/>
      <c r="B105" s="168" t="s">
        <v>273</v>
      </c>
      <c r="C105" s="140">
        <f>SUM(C101:C104)</f>
        <v>0</v>
      </c>
      <c r="D105" s="140">
        <f>SUM(D101:D104)</f>
        <v>0</v>
      </c>
      <c r="E105" s="140">
        <f>SUM(E101:E104)</f>
        <v>0</v>
      </c>
      <c r="F105" s="140">
        <f>SUM(F101:F104)</f>
        <v>0</v>
      </c>
      <c r="G105" s="140">
        <f>SUM(G101:G104)</f>
        <v>0</v>
      </c>
      <c r="H105" s="140"/>
      <c r="I105" s="140"/>
    </row>
    <row r="108" spans="1:11">
      <c r="A108" s="10" t="s">
        <v>274</v>
      </c>
      <c r="B108" s="11"/>
      <c r="E108" s="37"/>
      <c r="F108" s="37"/>
      <c r="I108" s="53" t="s">
        <v>53</v>
      </c>
    </row>
    <row r="109" spans="1:11">
      <c r="A109" s="38"/>
      <c r="B109" s="38"/>
      <c r="C109" s="37"/>
      <c r="D109" s="37"/>
      <c r="E109" s="37"/>
      <c r="F109" s="37"/>
    </row>
    <row r="110" spans="1:11">
      <c r="A110" s="15" t="s">
        <v>46</v>
      </c>
      <c r="B110" s="16" t="s">
        <v>47</v>
      </c>
      <c r="C110" s="39" t="s">
        <v>54</v>
      </c>
      <c r="D110" s="39" t="s">
        <v>55</v>
      </c>
      <c r="E110" s="39" t="s">
        <v>56</v>
      </c>
      <c r="F110" s="39" t="s">
        <v>57</v>
      </c>
      <c r="G110" s="40" t="s">
        <v>58</v>
      </c>
      <c r="H110" s="16" t="s">
        <v>59</v>
      </c>
      <c r="I110" s="16" t="s">
        <v>60</v>
      </c>
    </row>
    <row r="111" spans="1:11">
      <c r="A111" s="155"/>
      <c r="B111" s="155"/>
      <c r="C111" s="132"/>
      <c r="D111" s="136"/>
      <c r="E111" s="136"/>
      <c r="F111" s="136"/>
      <c r="G111" s="136"/>
      <c r="H111" s="138"/>
      <c r="I111" s="138"/>
    </row>
    <row r="112" spans="1:11">
      <c r="A112" s="155"/>
      <c r="B112" s="155"/>
      <c r="C112" s="132"/>
      <c r="D112" s="136"/>
      <c r="E112" s="136"/>
      <c r="F112" s="136"/>
      <c r="G112" s="136"/>
      <c r="H112" s="138"/>
      <c r="I112" s="138"/>
    </row>
    <row r="113" spans="1:9">
      <c r="A113" s="155"/>
      <c r="B113" s="155"/>
      <c r="C113" s="132"/>
      <c r="D113" s="136"/>
      <c r="E113" s="136"/>
      <c r="F113" s="136"/>
      <c r="G113" s="136"/>
      <c r="H113" s="138"/>
      <c r="I113" s="138"/>
    </row>
    <row r="114" spans="1:9">
      <c r="A114" s="155"/>
      <c r="B114" s="155"/>
      <c r="C114" s="132"/>
      <c r="D114" s="136"/>
      <c r="E114" s="136"/>
      <c r="F114" s="136"/>
      <c r="G114" s="136"/>
      <c r="H114" s="138"/>
      <c r="I114" s="138"/>
    </row>
    <row r="115" spans="1:9">
      <c r="A115" s="168"/>
      <c r="B115" s="168" t="s">
        <v>275</v>
      </c>
      <c r="C115" s="140">
        <f>SUM(C111:C114)</f>
        <v>0</v>
      </c>
      <c r="D115" s="140">
        <f>SUM(D111:D114)</f>
        <v>0</v>
      </c>
      <c r="E115" s="140">
        <f>SUM(E111:E114)</f>
        <v>0</v>
      </c>
      <c r="F115" s="140">
        <f>SUM(F111:F114)</f>
        <v>0</v>
      </c>
      <c r="G115" s="140">
        <f>SUM(G111:G114)</f>
        <v>0</v>
      </c>
      <c r="H115" s="140"/>
      <c r="I115" s="140"/>
    </row>
    <row r="196" spans="1:8">
      <c r="A196" s="41"/>
      <c r="B196" s="41"/>
      <c r="C196" s="42"/>
      <c r="D196" s="42"/>
      <c r="E196" s="42"/>
      <c r="F196" s="42"/>
      <c r="G196" s="42"/>
      <c r="H196" s="41"/>
    </row>
    <row r="197" spans="1:8">
      <c r="A197" s="251"/>
      <c r="B197" s="252"/>
    </row>
    <row r="198" spans="1:8">
      <c r="A198" s="251"/>
      <c r="B198" s="252"/>
    </row>
    <row r="199" spans="1:8">
      <c r="A199" s="251"/>
      <c r="B199" s="252"/>
    </row>
    <row r="200" spans="1:8">
      <c r="A200" s="251"/>
      <c r="B200" s="252"/>
    </row>
    <row r="201" spans="1:8">
      <c r="A201" s="251"/>
      <c r="B201" s="252"/>
    </row>
  </sheetData>
  <dataValidations count="9">
    <dataValidation allowBlank="1" showInputMessage="1" showErrorMessage="1" prompt="Saldo final del periodo de la información financiera trimestral presentada, el cual debe coincidir con la suma de las columnas de 90, 180, 365 y más de 365 días." sqref="C7 C20 C30 C40 C50 C80 C90 C100 C110"/>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20 A30 A40 A50 A80 A90 A100 A110"/>
    <dataValidation allowBlank="1" showInputMessage="1" showErrorMessage="1" prompt="Corresponde al nombre o descripción de la cuenta de acuerdo al Plan de Cuentas emitido por el CONAC." sqref="B7 B20 B50 B80 B90 B100 B110 B30 B40"/>
    <dataValidation allowBlank="1" showInputMessage="1" showErrorMessage="1" prompt="Importe de la cuentas por cobrar con fecha de vencimiento de 1 a 90 días." sqref="D7 D20 D50 D80 D90 D100 D110 D30 D40"/>
    <dataValidation allowBlank="1" showInputMessage="1" showErrorMessage="1" prompt="Importe de la cuentas por cobrar con fecha de vencimiento de 91 a 180 días." sqref="E7 E20 E50 E80 E90 E100 E110 E30 E40"/>
    <dataValidation allowBlank="1" showInputMessage="1" showErrorMessage="1" prompt="Importe de la cuentas por cobrar con fecha de vencimiento de 181 a 365 días." sqref="F7 F20 F50 F80 F90 F100 F110 F30 F40"/>
    <dataValidation allowBlank="1" showInputMessage="1" showErrorMessage="1" prompt="Importe de la cuentas por cobrar con vencimiento mayor a 365 días." sqref="G7 G20 G50 G80 G90 G100 G110 G30 G40"/>
    <dataValidation allowBlank="1" showInputMessage="1" showErrorMessage="1" prompt="Informar sobre caraterísticas cualitativas de la cuenta, ejemplo: acciones implementadas para su recuperación, causas de la demora en su recuperación." sqref="H7 H20 H50 H80 H90 H100 H110 H30 H40"/>
    <dataValidation allowBlank="1" showInputMessage="1" showErrorMessage="1" prompt="Indicar si el deudor ya sobrepasó el plazo estipulado para pago, 90, 180 o 365 días." sqref="I7 I20 I50 I80 I90 I100 I110 I30 I40"/>
  </dataValidations>
  <pageMargins left="0.7" right="0.7" top="0.75" bottom="0.75" header="0.3" footer="0.3"/>
  <pageSetup scale="60" orientation="landscape"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C1" sqref="C1"/>
    </sheetView>
  </sheetViews>
  <sheetFormatPr baseColWidth="10" defaultColWidth="11.42578125"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66" t="s">
        <v>318</v>
      </c>
    </row>
    <row r="6" spans="1:17">
      <c r="J6" s="1014"/>
      <c r="K6" s="1014"/>
      <c r="L6" s="1014"/>
      <c r="M6" s="1014"/>
      <c r="N6" s="1014"/>
      <c r="O6" s="1014"/>
      <c r="P6" s="1014"/>
      <c r="Q6" s="1014"/>
    </row>
    <row r="7" spans="1:17">
      <c r="A7" s="3" t="s">
        <v>84</v>
      </c>
    </row>
    <row r="8" spans="1:17" ht="52.5" customHeight="1">
      <c r="A8" s="1015" t="s">
        <v>317</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zoomScaleNormal="100" zoomScaleSheetLayoutView="100" workbookViewId="0">
      <selection activeCell="C1" sqref="C1"/>
    </sheetView>
  </sheetViews>
  <sheetFormatPr baseColWidth="10" defaultColWidth="11.42578125"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5"/>
      <c r="B8" s="138"/>
      <c r="C8" s="136"/>
      <c r="D8" s="138"/>
    </row>
    <row r="9" spans="1:4">
      <c r="A9" s="155"/>
      <c r="B9" s="138"/>
      <c r="C9" s="136"/>
      <c r="D9" s="138"/>
    </row>
    <row r="10" spans="1:4">
      <c r="A10" s="155"/>
      <c r="B10" s="138"/>
      <c r="C10" s="136"/>
      <c r="D10" s="138"/>
    </row>
    <row r="11" spans="1:4">
      <c r="A11" s="155"/>
      <c r="B11" s="138"/>
      <c r="C11" s="136"/>
      <c r="D11" s="138"/>
    </row>
    <row r="12" spans="1:4">
      <c r="A12" s="155"/>
      <c r="B12" s="138"/>
      <c r="C12" s="136"/>
      <c r="D12" s="138"/>
    </row>
    <row r="13" spans="1:4">
      <c r="A13" s="155"/>
      <c r="B13" s="138"/>
      <c r="C13" s="136"/>
      <c r="D13" s="138"/>
    </row>
    <row r="14" spans="1:4">
      <c r="A14" s="155"/>
      <c r="B14" s="138"/>
      <c r="C14" s="136"/>
      <c r="D14" s="138"/>
    </row>
    <row r="15" spans="1:4">
      <c r="A15" s="155"/>
      <c r="B15" s="138"/>
      <c r="C15" s="136"/>
      <c r="D15" s="138"/>
    </row>
    <row r="16" spans="1:4">
      <c r="A16" s="169"/>
      <c r="B16" s="169" t="s">
        <v>221</v>
      </c>
      <c r="C16" s="145">
        <f>SUM(C8:C15)</f>
        <v>0</v>
      </c>
      <c r="D16" s="170"/>
    </row>
    <row r="17" spans="1:4">
      <c r="A17" s="154"/>
      <c r="B17" s="154"/>
      <c r="C17" s="162"/>
      <c r="D17" s="154"/>
    </row>
    <row r="18" spans="1:4">
      <c r="A18" s="154"/>
      <c r="B18" s="154"/>
      <c r="C18" s="162"/>
      <c r="D18" s="154"/>
    </row>
    <row r="19" spans="1:4" s="35" customFormat="1" ht="11.25" customHeight="1">
      <c r="A19" s="33" t="s">
        <v>64</v>
      </c>
      <c r="B19" s="154"/>
      <c r="C19" s="43"/>
      <c r="D19" s="257" t="s">
        <v>62</v>
      </c>
    </row>
    <row r="20" spans="1:4">
      <c r="A20" s="44"/>
      <c r="B20" s="44"/>
      <c r="C20" s="45"/>
      <c r="D20" s="46"/>
    </row>
    <row r="21" spans="1:4" ht="15" customHeight="1">
      <c r="A21" s="15" t="s">
        <v>46</v>
      </c>
      <c r="B21" s="16" t="s">
        <v>47</v>
      </c>
      <c r="C21" s="17" t="s">
        <v>48</v>
      </c>
      <c r="D21" s="47" t="s">
        <v>63</v>
      </c>
    </row>
    <row r="22" spans="1:4">
      <c r="A22" s="160"/>
      <c r="B22" s="167"/>
      <c r="C22" s="136"/>
      <c r="D22" s="138"/>
    </row>
    <row r="23" spans="1:4">
      <c r="A23" s="160"/>
      <c r="B23" s="167"/>
      <c r="C23" s="136"/>
      <c r="D23" s="138"/>
    </row>
    <row r="24" spans="1:4">
      <c r="A24" s="160"/>
      <c r="B24" s="167"/>
      <c r="C24" s="136"/>
      <c r="D24" s="138"/>
    </row>
    <row r="25" spans="1:4">
      <c r="A25" s="160"/>
      <c r="B25" s="167"/>
      <c r="C25" s="136"/>
      <c r="D25" s="138"/>
    </row>
    <row r="26" spans="1:4">
      <c r="A26" s="152"/>
      <c r="B26" s="152" t="s">
        <v>222</v>
      </c>
      <c r="C26" s="144">
        <f>SUM(C22:C25)</f>
        <v>0</v>
      </c>
      <c r="D26" s="170"/>
    </row>
    <row r="28" spans="1:4">
      <c r="B28" s="274" t="str">
        <f>+UPPER(B17)</f>
        <v/>
      </c>
    </row>
  </sheetData>
  <dataValidations count="6">
    <dataValidation allowBlank="1" showInputMessage="1" showErrorMessage="1" prompt="Saldo final de la Información Financiera Trimestral que se presenta (trimestral: 1er, 2do, 3ro. o 4to.)." sqref="C21"/>
    <dataValidation allowBlank="1" showInputMessage="1" showErrorMessage="1" prompt="Saldo final de la Información Financiera Trimestral que se presentada (trimestral: 1er, 2do, 3ro. o 4to.)." sqref="C7"/>
    <dataValidation allowBlank="1" showInputMessage="1" showErrorMessage="1" prompt="Corresponde al número de la cuenta de acuerdo al Plan de Cuentas emitido por el CONAC (DOF 23/12/2015)." sqref="A7 A21"/>
    <dataValidation allowBlank="1" showInputMessage="1" showErrorMessage="1" prompt="Método de valuación aplicados." sqref="D21"/>
    <dataValidation allowBlank="1" showInputMessage="1" showErrorMessage="1" prompt="Corresponde al nombre o descripción de la cuenta de acuerdo al Plan de Cuentas emitido por el CONAC." sqref="B7 B21"/>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76"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zoomScaleSheetLayoutView="100" workbookViewId="0">
      <selection activeCell="C1" sqref="C1"/>
    </sheetView>
  </sheetViews>
  <sheetFormatPr baseColWidth="10" defaultColWidth="11.42578125" defaultRowHeight="11.25"/>
  <cols>
    <col min="1" max="1" width="20.7109375" style="274" customWidth="1"/>
    <col min="2" max="2" width="50.7109375" style="274" customWidth="1"/>
    <col min="3" max="3" width="17.7109375" style="9" customWidth="1"/>
    <col min="4" max="5" width="17.7109375" style="274" customWidth="1"/>
    <col min="6" max="7" width="22.7109375" style="274" customWidth="1"/>
    <col min="8" max="16384" width="11.42578125" style="274"/>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366"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71"/>
      <c r="B8" s="171"/>
      <c r="C8" s="132"/>
      <c r="D8" s="172"/>
      <c r="E8" s="173"/>
      <c r="F8" s="171"/>
      <c r="G8" s="171"/>
    </row>
    <row r="9" spans="1:7">
      <c r="A9" s="171"/>
      <c r="B9" s="171"/>
      <c r="C9" s="132"/>
      <c r="D9" s="173"/>
      <c r="E9" s="173"/>
      <c r="F9" s="171"/>
      <c r="G9" s="171"/>
    </row>
    <row r="10" spans="1:7">
      <c r="A10" s="171"/>
      <c r="B10" s="171"/>
      <c r="C10" s="132"/>
      <c r="D10" s="173"/>
      <c r="E10" s="173"/>
      <c r="F10" s="171"/>
      <c r="G10" s="171"/>
    </row>
    <row r="11" spans="1:7">
      <c r="A11" s="171"/>
      <c r="B11" s="171"/>
      <c r="C11" s="132"/>
      <c r="D11" s="173"/>
      <c r="E11" s="173"/>
      <c r="F11" s="171"/>
      <c r="G11" s="171"/>
    </row>
    <row r="12" spans="1:7">
      <c r="A12" s="171"/>
      <c r="B12" s="171"/>
      <c r="C12" s="132"/>
      <c r="D12" s="173"/>
      <c r="E12" s="173"/>
      <c r="F12" s="171"/>
      <c r="G12" s="171"/>
    </row>
    <row r="13" spans="1:7">
      <c r="A13" s="171"/>
      <c r="B13" s="171"/>
      <c r="C13" s="132"/>
      <c r="D13" s="173"/>
      <c r="E13" s="173"/>
      <c r="F13" s="171"/>
      <c r="G13" s="171"/>
    </row>
    <row r="14" spans="1:7">
      <c r="A14" s="171"/>
      <c r="B14" s="171"/>
      <c r="C14" s="132"/>
      <c r="D14" s="173"/>
      <c r="E14" s="173"/>
      <c r="F14" s="171"/>
      <c r="G14" s="171"/>
    </row>
    <row r="15" spans="1:7">
      <c r="A15" s="171"/>
      <c r="B15" s="171"/>
      <c r="C15" s="132"/>
      <c r="D15" s="173"/>
      <c r="E15" s="173"/>
      <c r="F15" s="171"/>
      <c r="G15" s="171"/>
    </row>
    <row r="16" spans="1:7">
      <c r="A16" s="168"/>
      <c r="B16" s="168" t="s">
        <v>231</v>
      </c>
      <c r="C16" s="140">
        <f>SUM(C8:C15)</f>
        <v>0</v>
      </c>
      <c r="D16" s="168"/>
      <c r="E16" s="168"/>
      <c r="F16" s="168"/>
      <c r="G16" s="168"/>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election activeCell="C1" sqref="C1"/>
    </sheetView>
  </sheetViews>
  <sheetFormatPr baseColWidth="10" defaultColWidth="11.42578125"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c r="A1" s="3" t="s">
        <v>43</v>
      </c>
      <c r="B1" s="3"/>
      <c r="C1" s="4"/>
      <c r="D1" s="3"/>
      <c r="E1" s="7"/>
    </row>
    <row r="2" spans="1:5">
      <c r="A2" s="3" t="s">
        <v>199</v>
      </c>
      <c r="B2" s="3"/>
      <c r="C2" s="4"/>
      <c r="D2" s="3"/>
      <c r="E2" s="3"/>
    </row>
    <row r="5" spans="1:5" ht="11.25" customHeight="1">
      <c r="A5" s="10" t="s">
        <v>70</v>
      </c>
      <c r="B5" s="10"/>
      <c r="E5" s="366" t="s">
        <v>71</v>
      </c>
    </row>
    <row r="6" spans="1:5">
      <c r="A6" s="272"/>
      <c r="B6" s="272"/>
      <c r="C6" s="66"/>
      <c r="D6" s="272"/>
      <c r="E6" s="272"/>
    </row>
    <row r="7" spans="1:5" ht="15" customHeight="1">
      <c r="A7" s="15" t="s">
        <v>46</v>
      </c>
      <c r="B7" s="16" t="s">
        <v>47</v>
      </c>
      <c r="C7" s="17" t="s">
        <v>48</v>
      </c>
      <c r="D7" s="18" t="s">
        <v>49</v>
      </c>
      <c r="E7" s="16" t="s">
        <v>72</v>
      </c>
    </row>
    <row r="8" spans="1:5" ht="11.25" customHeight="1">
      <c r="A8" s="172"/>
      <c r="B8" s="172"/>
      <c r="C8" s="165"/>
      <c r="D8" s="172"/>
      <c r="E8" s="172"/>
    </row>
    <row r="9" spans="1:5" ht="11.25" customHeight="1">
      <c r="A9" s="172"/>
      <c r="B9" s="172"/>
      <c r="C9" s="165"/>
      <c r="D9" s="172"/>
      <c r="E9" s="172"/>
    </row>
    <row r="10" spans="1:5" ht="11.25" customHeight="1">
      <c r="A10" s="172"/>
      <c r="B10" s="172"/>
      <c r="C10" s="165"/>
      <c r="D10" s="172"/>
      <c r="E10" s="172"/>
    </row>
    <row r="11" spans="1:5" ht="11.25" customHeight="1">
      <c r="A11" s="172"/>
      <c r="B11" s="172"/>
      <c r="C11" s="165"/>
      <c r="D11" s="172"/>
      <c r="E11" s="172"/>
    </row>
    <row r="12" spans="1:5" ht="11.25" customHeight="1">
      <c r="A12" s="172"/>
      <c r="B12" s="172"/>
      <c r="C12" s="165"/>
      <c r="D12" s="172"/>
      <c r="E12" s="172"/>
    </row>
    <row r="13" spans="1:5" ht="11.25" customHeight="1">
      <c r="A13" s="172"/>
      <c r="B13" s="172"/>
      <c r="C13" s="165"/>
      <c r="D13" s="172"/>
      <c r="E13" s="172"/>
    </row>
    <row r="14" spans="1:5" ht="11.25" customHeight="1">
      <c r="A14" s="172"/>
      <c r="B14" s="172"/>
      <c r="C14" s="165"/>
      <c r="D14" s="172"/>
      <c r="E14" s="172"/>
    </row>
    <row r="15" spans="1:5">
      <c r="A15" s="172"/>
      <c r="B15" s="172"/>
      <c r="C15" s="165"/>
      <c r="D15" s="172"/>
      <c r="E15" s="172"/>
    </row>
    <row r="16" spans="1:5">
      <c r="A16" s="152"/>
      <c r="B16" s="152" t="s">
        <v>232</v>
      </c>
      <c r="C16" s="166">
        <f>SUM(C8:C15)</f>
        <v>0</v>
      </c>
      <c r="D16" s="152"/>
      <c r="E16" s="152"/>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A43" zoomScaleNormal="100" zoomScaleSheetLayoutView="100" workbookViewId="0">
      <selection activeCell="C1" sqref="C1"/>
    </sheetView>
  </sheetViews>
  <sheetFormatPr baseColWidth="10" defaultColWidth="11.42578125" defaultRowHeight="11.25"/>
  <cols>
    <col min="1" max="1" width="20.7109375" style="274" customWidth="1"/>
    <col min="2" max="2" width="50.7109375" style="274" customWidth="1"/>
    <col min="3" max="5" width="17.7109375" style="9" customWidth="1"/>
    <col min="6" max="7" width="17.7109375" style="274" customWidth="1"/>
    <col min="8" max="8" width="8.7109375" style="274" customWidth="1"/>
    <col min="9" max="16384" width="11.42578125" style="274"/>
  </cols>
  <sheetData>
    <row r="1" spans="1:6">
      <c r="A1" s="3" t="s">
        <v>43</v>
      </c>
      <c r="B1" s="3"/>
      <c r="C1" s="4"/>
      <c r="D1" s="4"/>
      <c r="E1" s="4"/>
      <c r="F1" s="7"/>
    </row>
    <row r="2" spans="1:6">
      <c r="A2" s="3" t="s">
        <v>199</v>
      </c>
      <c r="B2" s="3"/>
      <c r="C2" s="4"/>
      <c r="D2" s="4"/>
      <c r="E2" s="4"/>
      <c r="F2" s="5"/>
    </row>
    <row r="3" spans="1:6">
      <c r="F3" s="5"/>
    </row>
    <row r="4" spans="1:6">
      <c r="F4" s="5"/>
    </row>
    <row r="5" spans="1:6" ht="11.25" customHeight="1">
      <c r="A5" s="10" t="s">
        <v>73</v>
      </c>
      <c r="B5" s="10"/>
      <c r="C5" s="52"/>
      <c r="D5" s="52"/>
      <c r="E5" s="52"/>
      <c r="F5" s="53" t="s">
        <v>74</v>
      </c>
    </row>
    <row r="6" spans="1:6">
      <c r="A6" s="54"/>
      <c r="B6" s="54"/>
      <c r="C6" s="52"/>
      <c r="D6" s="55"/>
      <c r="E6" s="55"/>
      <c r="F6" s="56"/>
    </row>
    <row r="7" spans="1:6" ht="15" customHeight="1">
      <c r="A7" s="15" t="s">
        <v>46</v>
      </c>
      <c r="B7" s="16" t="s">
        <v>47</v>
      </c>
      <c r="C7" s="57" t="s">
        <v>75</v>
      </c>
      <c r="D7" s="57" t="s">
        <v>76</v>
      </c>
      <c r="E7" s="57" t="s">
        <v>77</v>
      </c>
      <c r="F7" s="58" t="s">
        <v>78</v>
      </c>
    </row>
    <row r="8" spans="1:6">
      <c r="A8" s="155"/>
      <c r="B8" s="155"/>
      <c r="C8" s="132"/>
      <c r="D8" s="132"/>
      <c r="E8" s="132"/>
      <c r="F8" s="132"/>
    </row>
    <row r="9" spans="1:6">
      <c r="A9" s="155"/>
      <c r="B9" s="155"/>
      <c r="C9" s="132"/>
      <c r="D9" s="132"/>
      <c r="E9" s="132"/>
      <c r="F9" s="132"/>
    </row>
    <row r="10" spans="1:6">
      <c r="A10" s="155"/>
      <c r="B10" s="155"/>
      <c r="C10" s="132"/>
      <c r="D10" s="132"/>
      <c r="E10" s="132"/>
      <c r="F10" s="132"/>
    </row>
    <row r="11" spans="1:6">
      <c r="A11" s="155"/>
      <c r="B11" s="155"/>
      <c r="C11" s="132"/>
      <c r="D11" s="132"/>
      <c r="E11" s="132"/>
      <c r="F11" s="132"/>
    </row>
    <row r="12" spans="1:6">
      <c r="A12" s="155"/>
      <c r="B12" s="155"/>
      <c r="C12" s="132"/>
      <c r="D12" s="132"/>
      <c r="E12" s="132"/>
      <c r="F12" s="132"/>
    </row>
    <row r="13" spans="1:6">
      <c r="A13" s="155"/>
      <c r="B13" s="155"/>
      <c r="C13" s="132"/>
      <c r="D13" s="132"/>
      <c r="E13" s="132"/>
      <c r="F13" s="132"/>
    </row>
    <row r="14" spans="1:6">
      <c r="A14" s="155"/>
      <c r="B14" s="155"/>
      <c r="C14" s="132"/>
      <c r="D14" s="132"/>
      <c r="E14" s="132"/>
      <c r="F14" s="132"/>
    </row>
    <row r="15" spans="1:6">
      <c r="A15" s="155"/>
      <c r="B15" s="155"/>
      <c r="C15" s="132"/>
      <c r="D15" s="132"/>
      <c r="E15" s="132"/>
      <c r="F15" s="132"/>
    </row>
    <row r="16" spans="1:6">
      <c r="A16" s="168"/>
      <c r="B16" s="168" t="s">
        <v>387</v>
      </c>
      <c r="C16" s="140">
        <f>SUM(C8:C15)</f>
        <v>0</v>
      </c>
      <c r="D16" s="140">
        <f>SUM(D8:D15)</f>
        <v>0</v>
      </c>
      <c r="E16" s="140">
        <f>SUM(E8:E15)</f>
        <v>0</v>
      </c>
      <c r="F16" s="140"/>
    </row>
    <row r="17" spans="1:6">
      <c r="A17" s="154"/>
      <c r="B17" s="154"/>
      <c r="C17" s="162"/>
      <c r="D17" s="162"/>
      <c r="E17" s="162"/>
      <c r="F17" s="154"/>
    </row>
    <row r="18" spans="1:6">
      <c r="A18" s="154"/>
      <c r="B18" s="154"/>
      <c r="C18" s="162"/>
      <c r="D18" s="162"/>
      <c r="E18" s="162"/>
      <c r="F18" s="154"/>
    </row>
    <row r="19" spans="1:6" ht="11.25" customHeight="1">
      <c r="A19" s="10" t="s">
        <v>79</v>
      </c>
      <c r="B19" s="154"/>
      <c r="C19" s="52"/>
      <c r="D19" s="52"/>
      <c r="E19" s="52"/>
      <c r="F19" s="53" t="s">
        <v>74</v>
      </c>
    </row>
    <row r="20" spans="1:6" ht="12.75" customHeight="1">
      <c r="A20" s="44"/>
      <c r="B20" s="44"/>
      <c r="C20" s="22"/>
    </row>
    <row r="21" spans="1:6" ht="15" customHeight="1">
      <c r="A21" s="15" t="s">
        <v>46</v>
      </c>
      <c r="B21" s="16" t="s">
        <v>47</v>
      </c>
      <c r="C21" s="57" t="s">
        <v>75</v>
      </c>
      <c r="D21" s="57" t="s">
        <v>76</v>
      </c>
      <c r="E21" s="57" t="s">
        <v>77</v>
      </c>
      <c r="F21" s="58" t="s">
        <v>78</v>
      </c>
    </row>
    <row r="22" spans="1:6">
      <c r="A22" s="559" t="s">
        <v>6415</v>
      </c>
      <c r="B22" s="312" t="s">
        <v>6416</v>
      </c>
      <c r="C22" s="560">
        <v>368318.56</v>
      </c>
      <c r="D22" s="560">
        <v>377598.56</v>
      </c>
      <c r="E22" s="561">
        <f t="shared" ref="E22:E28" si="0">+D22-C22</f>
        <v>9280</v>
      </c>
      <c r="F22" s="562" t="s">
        <v>5976</v>
      </c>
    </row>
    <row r="23" spans="1:6">
      <c r="A23" s="563" t="s">
        <v>6417</v>
      </c>
      <c r="B23" s="312" t="s">
        <v>1551</v>
      </c>
      <c r="C23" s="560">
        <v>45375.72</v>
      </c>
      <c r="D23" s="560">
        <v>45375.72</v>
      </c>
      <c r="E23" s="561">
        <f t="shared" si="0"/>
        <v>0</v>
      </c>
      <c r="F23" s="562" t="s">
        <v>5976</v>
      </c>
    </row>
    <row r="24" spans="1:6">
      <c r="A24" s="559" t="s">
        <v>6418</v>
      </c>
      <c r="B24" s="312" t="s">
        <v>6419</v>
      </c>
      <c r="C24" s="560">
        <v>498081.09</v>
      </c>
      <c r="D24" s="560">
        <v>538831.89</v>
      </c>
      <c r="E24" s="561">
        <f t="shared" si="0"/>
        <v>40750.799999999988</v>
      </c>
      <c r="F24" s="562" t="s">
        <v>5976</v>
      </c>
    </row>
    <row r="25" spans="1:6">
      <c r="A25" s="559" t="s">
        <v>6420</v>
      </c>
      <c r="B25" s="312" t="s">
        <v>6421</v>
      </c>
      <c r="C25" s="560">
        <v>334714.36</v>
      </c>
      <c r="D25" s="560">
        <v>334714.36</v>
      </c>
      <c r="E25" s="561">
        <f t="shared" si="0"/>
        <v>0</v>
      </c>
      <c r="F25" s="562" t="s">
        <v>5976</v>
      </c>
    </row>
    <row r="26" spans="1:6">
      <c r="A26" s="559" t="s">
        <v>6422</v>
      </c>
      <c r="B26" s="312" t="s">
        <v>165</v>
      </c>
      <c r="C26" s="560">
        <v>1454653.98</v>
      </c>
      <c r="D26" s="560">
        <v>1454653.98</v>
      </c>
      <c r="E26" s="561">
        <f t="shared" si="0"/>
        <v>0</v>
      </c>
      <c r="F26" s="562" t="s">
        <v>5976</v>
      </c>
    </row>
    <row r="27" spans="1:6">
      <c r="A27" s="559" t="s">
        <v>6423</v>
      </c>
      <c r="B27" s="312" t="s">
        <v>167</v>
      </c>
      <c r="C27" s="560">
        <v>400848.97</v>
      </c>
      <c r="D27" s="560">
        <v>401579.74</v>
      </c>
      <c r="E27" s="561">
        <f t="shared" si="0"/>
        <v>730.77000000001863</v>
      </c>
      <c r="F27" s="562" t="s">
        <v>5976</v>
      </c>
    </row>
    <row r="28" spans="1:6">
      <c r="A28" s="559" t="s">
        <v>6424</v>
      </c>
      <c r="B28" s="562" t="s">
        <v>6425</v>
      </c>
      <c r="C28" s="560">
        <v>33055.72</v>
      </c>
      <c r="D28" s="560">
        <v>38235.72</v>
      </c>
      <c r="E28" s="561">
        <f t="shared" si="0"/>
        <v>5180</v>
      </c>
      <c r="F28" s="562"/>
    </row>
    <row r="29" spans="1:6">
      <c r="A29" s="155"/>
      <c r="B29" s="138"/>
      <c r="C29" s="136"/>
      <c r="D29" s="136"/>
      <c r="E29" s="136"/>
      <c r="F29" s="138"/>
    </row>
    <row r="30" spans="1:6">
      <c r="A30" s="168"/>
      <c r="B30" s="168" t="s">
        <v>233</v>
      </c>
      <c r="C30" s="140">
        <f>SUM(C22:C29)</f>
        <v>3135048.4</v>
      </c>
      <c r="D30" s="140">
        <f>SUM(D22:D29)</f>
        <v>3190989.97</v>
      </c>
      <c r="E30" s="140">
        <f>SUM(E22:E29)</f>
        <v>55941.570000000007</v>
      </c>
      <c r="F30" s="140"/>
    </row>
    <row r="31" spans="1:6" s="19" customFormat="1">
      <c r="A31" s="153"/>
      <c r="B31" s="153"/>
      <c r="C31" s="27"/>
      <c r="D31" s="27"/>
      <c r="E31" s="27"/>
      <c r="F31" s="27"/>
    </row>
    <row r="32" spans="1:6" s="19" customFormat="1">
      <c r="A32" s="153"/>
      <c r="B32" s="153"/>
      <c r="C32" s="27"/>
      <c r="D32" s="27"/>
      <c r="E32" s="27"/>
      <c r="F32" s="27"/>
    </row>
    <row r="33" spans="1:8" s="19" customFormat="1" ht="11.25" customHeight="1">
      <c r="A33" s="10" t="s">
        <v>215</v>
      </c>
      <c r="B33" s="10"/>
      <c r="C33" s="52"/>
      <c r="D33" s="52"/>
      <c r="E33" s="52"/>
      <c r="G33" s="53" t="s">
        <v>74</v>
      </c>
    </row>
    <row r="34" spans="1:8" s="19" customFormat="1">
      <c r="A34" s="44"/>
      <c r="B34" s="44"/>
      <c r="C34" s="22"/>
      <c r="D34" s="9"/>
      <c r="E34" s="9"/>
      <c r="F34" s="274"/>
    </row>
    <row r="35" spans="1:8" s="19" customFormat="1" ht="27.95" customHeight="1">
      <c r="A35" s="15" t="s">
        <v>46</v>
      </c>
      <c r="B35" s="16" t="s">
        <v>47</v>
      </c>
      <c r="C35" s="57" t="s">
        <v>75</v>
      </c>
      <c r="D35" s="57" t="s">
        <v>76</v>
      </c>
      <c r="E35" s="57" t="s">
        <v>77</v>
      </c>
      <c r="F35" s="58" t="s">
        <v>78</v>
      </c>
      <c r="G35" s="58" t="s">
        <v>242</v>
      </c>
      <c r="H35" s="58" t="s">
        <v>243</v>
      </c>
    </row>
    <row r="36" spans="1:8" s="19" customFormat="1">
      <c r="A36" s="155"/>
      <c r="B36" s="138"/>
      <c r="C36" s="132"/>
      <c r="D36" s="136"/>
      <c r="E36" s="136"/>
      <c r="F36" s="138"/>
      <c r="G36" s="138"/>
      <c r="H36" s="138"/>
    </row>
    <row r="37" spans="1:8" s="19" customFormat="1">
      <c r="A37" s="155"/>
      <c r="B37" s="138"/>
      <c r="C37" s="132"/>
      <c r="D37" s="136"/>
      <c r="E37" s="136"/>
      <c r="F37" s="138"/>
      <c r="G37" s="138"/>
      <c r="H37" s="138"/>
    </row>
    <row r="38" spans="1:8" s="19" customFormat="1">
      <c r="A38" s="155"/>
      <c r="B38" s="138"/>
      <c r="C38" s="132"/>
      <c r="D38" s="136"/>
      <c r="E38" s="136"/>
      <c r="F38" s="138"/>
      <c r="G38" s="138"/>
      <c r="H38" s="138"/>
    </row>
    <row r="39" spans="1:8" s="19" customFormat="1">
      <c r="A39" s="155"/>
      <c r="B39" s="138"/>
      <c r="C39" s="132"/>
      <c r="D39" s="136"/>
      <c r="E39" s="136"/>
      <c r="F39" s="138"/>
      <c r="G39" s="138"/>
      <c r="H39" s="138"/>
    </row>
    <row r="40" spans="1:8" s="19" customFormat="1">
      <c r="A40" s="168"/>
      <c r="B40" s="168" t="s">
        <v>234</v>
      </c>
      <c r="C40" s="140">
        <f>SUM(C36:C39)</f>
        <v>0</v>
      </c>
      <c r="D40" s="140">
        <f>SUM(D36:D39)</f>
        <v>0</v>
      </c>
      <c r="E40" s="140">
        <f>SUM(E36:E39)</f>
        <v>0</v>
      </c>
      <c r="F40" s="140"/>
      <c r="G40" s="140"/>
      <c r="H40" s="140"/>
    </row>
    <row r="41" spans="1:8" s="19" customFormat="1">
      <c r="A41" s="59"/>
      <c r="B41" s="59"/>
      <c r="C41" s="60"/>
      <c r="D41" s="60"/>
      <c r="E41" s="60"/>
      <c r="F41" s="27"/>
    </row>
    <row r="43" spans="1:8">
      <c r="A43" s="10" t="s">
        <v>216</v>
      </c>
      <c r="B43" s="10"/>
      <c r="C43" s="52"/>
      <c r="D43" s="52"/>
      <c r="E43" s="52"/>
      <c r="G43" s="53" t="s">
        <v>74</v>
      </c>
    </row>
    <row r="44" spans="1:8">
      <c r="A44" s="44"/>
      <c r="B44" s="44"/>
      <c r="C44" s="22"/>
      <c r="H44" s="9"/>
    </row>
    <row r="45" spans="1:8" ht="27.95" customHeight="1">
      <c r="A45" s="15" t="s">
        <v>46</v>
      </c>
      <c r="B45" s="16" t="s">
        <v>47</v>
      </c>
      <c r="C45" s="57" t="s">
        <v>75</v>
      </c>
      <c r="D45" s="57" t="s">
        <v>76</v>
      </c>
      <c r="E45" s="57" t="s">
        <v>77</v>
      </c>
      <c r="F45" s="58" t="s">
        <v>78</v>
      </c>
      <c r="G45" s="58" t="s">
        <v>242</v>
      </c>
      <c r="H45" s="58" t="s">
        <v>243</v>
      </c>
    </row>
    <row r="46" spans="1:8">
      <c r="A46" s="155"/>
      <c r="B46" s="138"/>
      <c r="C46" s="132"/>
      <c r="D46" s="136"/>
      <c r="E46" s="136"/>
      <c r="F46" s="138"/>
      <c r="G46" s="138"/>
      <c r="H46" s="138"/>
    </row>
    <row r="47" spans="1:8">
      <c r="A47" s="155"/>
      <c r="B47" s="138"/>
      <c r="C47" s="132"/>
      <c r="D47" s="136"/>
      <c r="E47" s="136"/>
      <c r="F47" s="138"/>
      <c r="G47" s="138"/>
      <c r="H47" s="138"/>
    </row>
    <row r="48" spans="1:8">
      <c r="A48" s="155"/>
      <c r="B48" s="138"/>
      <c r="C48" s="132"/>
      <c r="D48" s="136"/>
      <c r="E48" s="136"/>
      <c r="F48" s="138"/>
      <c r="G48" s="138"/>
      <c r="H48" s="138"/>
    </row>
    <row r="49" spans="1:8">
      <c r="A49" s="155"/>
      <c r="B49" s="138"/>
      <c r="C49" s="132"/>
      <c r="D49" s="136"/>
      <c r="E49" s="136"/>
      <c r="F49" s="138"/>
      <c r="G49" s="138"/>
      <c r="H49" s="138"/>
    </row>
    <row r="50" spans="1:8">
      <c r="A50" s="168"/>
      <c r="B50" s="168" t="s">
        <v>235</v>
      </c>
      <c r="C50" s="140">
        <f>SUM(C46:C49)</f>
        <v>0</v>
      </c>
      <c r="D50" s="140">
        <f>SUM(D46:D49)</f>
        <v>0</v>
      </c>
      <c r="E50" s="140">
        <f>SUM(E46:E49)</f>
        <v>0</v>
      </c>
      <c r="F50" s="140"/>
      <c r="G50" s="140"/>
      <c r="H50" s="140"/>
    </row>
    <row r="53" spans="1:8">
      <c r="A53" s="10" t="s">
        <v>217</v>
      </c>
      <c r="B53" s="10"/>
      <c r="C53" s="52"/>
      <c r="D53" s="52"/>
      <c r="E53" s="52"/>
      <c r="G53" s="53" t="s">
        <v>74</v>
      </c>
    </row>
    <row r="54" spans="1:8">
      <c r="A54" s="44"/>
      <c r="B54" s="44"/>
      <c r="C54" s="22"/>
    </row>
    <row r="55" spans="1:8" ht="27.95" customHeight="1">
      <c r="A55" s="15" t="s">
        <v>46</v>
      </c>
      <c r="B55" s="16" t="s">
        <v>47</v>
      </c>
      <c r="C55" s="57" t="s">
        <v>75</v>
      </c>
      <c r="D55" s="57" t="s">
        <v>76</v>
      </c>
      <c r="E55" s="57" t="s">
        <v>77</v>
      </c>
      <c r="F55" s="58" t="s">
        <v>78</v>
      </c>
      <c r="G55" s="58" t="s">
        <v>242</v>
      </c>
      <c r="H55" s="58" t="s">
        <v>243</v>
      </c>
    </row>
    <row r="56" spans="1:8">
      <c r="A56" s="155" t="s">
        <v>6426</v>
      </c>
      <c r="B56" s="138" t="s">
        <v>6427</v>
      </c>
      <c r="C56" s="136">
        <v>-2152928.29</v>
      </c>
      <c r="D56" s="136">
        <v>-2384819.75</v>
      </c>
      <c r="E56" s="136">
        <f>+D56-C56</f>
        <v>-231891.45999999996</v>
      </c>
      <c r="F56" s="138" t="s">
        <v>5976</v>
      </c>
      <c r="G56" s="171" t="s">
        <v>6428</v>
      </c>
      <c r="H56" s="171" t="s">
        <v>6429</v>
      </c>
    </row>
    <row r="57" spans="1:8">
      <c r="A57" s="155"/>
      <c r="B57" s="138"/>
      <c r="C57" s="132"/>
      <c r="D57" s="136"/>
      <c r="E57" s="136"/>
      <c r="F57" s="138"/>
      <c r="G57" s="138"/>
      <c r="H57" s="138"/>
    </row>
    <row r="58" spans="1:8">
      <c r="A58" s="155"/>
      <c r="B58" s="138"/>
      <c r="C58" s="132"/>
      <c r="D58" s="136"/>
      <c r="E58" s="136"/>
      <c r="F58" s="138"/>
      <c r="G58" s="138"/>
      <c r="H58" s="138"/>
    </row>
    <row r="59" spans="1:8">
      <c r="A59" s="155"/>
      <c r="B59" s="138"/>
      <c r="C59" s="132"/>
      <c r="D59" s="136"/>
      <c r="E59" s="136"/>
      <c r="F59" s="138"/>
      <c r="G59" s="138"/>
      <c r="H59" s="138"/>
    </row>
    <row r="60" spans="1:8">
      <c r="A60" s="168"/>
      <c r="B60" s="168" t="s">
        <v>237</v>
      </c>
      <c r="C60" s="140">
        <f>SUM(C56:C59)</f>
        <v>-2152928.29</v>
      </c>
      <c r="D60" s="140">
        <f>SUM(D56:D59)</f>
        <v>-2384819.75</v>
      </c>
      <c r="E60" s="140">
        <f>SUM(E56:E59)</f>
        <v>-231891.45999999996</v>
      </c>
      <c r="F60" s="140"/>
      <c r="G60" s="140"/>
      <c r="H60" s="140"/>
    </row>
    <row r="63" spans="1:8">
      <c r="A63" s="10" t="s">
        <v>218</v>
      </c>
      <c r="B63" s="10"/>
      <c r="C63" s="52"/>
      <c r="D63" s="52"/>
      <c r="E63" s="52"/>
      <c r="G63" s="53" t="s">
        <v>74</v>
      </c>
    </row>
    <row r="64" spans="1:8">
      <c r="A64" s="44"/>
      <c r="B64" s="44"/>
      <c r="C64" s="22"/>
    </row>
    <row r="65" spans="1:8" ht="27.95" customHeight="1">
      <c r="A65" s="15" t="s">
        <v>46</v>
      </c>
      <c r="B65" s="16" t="s">
        <v>47</v>
      </c>
      <c r="C65" s="57" t="s">
        <v>75</v>
      </c>
      <c r="D65" s="57" t="s">
        <v>76</v>
      </c>
      <c r="E65" s="57" t="s">
        <v>77</v>
      </c>
      <c r="F65" s="58" t="s">
        <v>78</v>
      </c>
      <c r="G65" s="58" t="s">
        <v>242</v>
      </c>
      <c r="H65" s="58" t="s">
        <v>243</v>
      </c>
    </row>
    <row r="66" spans="1:8">
      <c r="A66" s="155"/>
      <c r="B66" s="138"/>
      <c r="C66" s="132"/>
      <c r="D66" s="136"/>
      <c r="E66" s="136"/>
      <c r="F66" s="138"/>
      <c r="G66" s="138"/>
      <c r="H66" s="138"/>
    </row>
    <row r="67" spans="1:8">
      <c r="A67" s="155"/>
      <c r="B67" s="138"/>
      <c r="C67" s="132"/>
      <c r="D67" s="136"/>
      <c r="E67" s="136"/>
      <c r="F67" s="138"/>
      <c r="G67" s="138"/>
      <c r="H67" s="138"/>
    </row>
    <row r="68" spans="1:8">
      <c r="A68" s="155"/>
      <c r="B68" s="138"/>
      <c r="C68" s="132"/>
      <c r="D68" s="136"/>
      <c r="E68" s="136"/>
      <c r="F68" s="138"/>
      <c r="G68" s="138"/>
      <c r="H68" s="138"/>
    </row>
    <row r="69" spans="1:8">
      <c r="A69" s="155"/>
      <c r="B69" s="138"/>
      <c r="C69" s="132"/>
      <c r="D69" s="136"/>
      <c r="E69" s="136"/>
      <c r="F69" s="138"/>
      <c r="G69" s="138"/>
      <c r="H69" s="138"/>
    </row>
    <row r="70" spans="1:8">
      <c r="A70" s="168"/>
      <c r="B70" s="168" t="s">
        <v>236</v>
      </c>
      <c r="C70" s="140">
        <f>SUM(C66:C69)</f>
        <v>0</v>
      </c>
      <c r="D70" s="140">
        <f>SUM(D66:D69)</f>
        <v>0</v>
      </c>
      <c r="E70" s="140">
        <f>SUM(E66:E69)</f>
        <v>0</v>
      </c>
      <c r="F70" s="140"/>
      <c r="G70" s="140"/>
      <c r="H70" s="140"/>
    </row>
  </sheetData>
  <dataValidations count="8">
    <dataValidation allowBlank="1" showInputMessage="1" showErrorMessage="1" prompt="Importe final del periodo que corresponde la información financiera trimestral que se presenta." sqref="D7 D21 D35 D45 D55 D65"/>
    <dataValidation allowBlank="1" showInputMessage="1" showErrorMessage="1" prompt="Saldo al 31 de diciembre del año anterior del ejercio que se presenta." sqref="C7 C21 C35 C45 C55 C65"/>
    <dataValidation allowBlank="1" showInputMessage="1" showErrorMessage="1" prompt="Corresponde al número de la cuenta de acuerdo al Plan de Cuentas emitido por el CONAC (DOF 23/12/2015)." sqref="A7 A21 A35 A45 A55 A65"/>
    <dataValidation allowBlank="1" showInputMessage="1" showErrorMessage="1" prompt="Indicar la tasa de aplicación." sqref="H35 H45 H55 H65"/>
    <dataValidation allowBlank="1" showInputMessage="1" showErrorMessage="1" prompt="Indicar el método de depreciación." sqref="G35 G45 G55 G65"/>
    <dataValidation allowBlank="1" showInputMessage="1" showErrorMessage="1" prompt="Corresponde al nombre o descripción de la cuenta de acuerdo al Plan de Cuentas emitido por el CONAC." sqref="B7 B21 B35 B45 B55 B65"/>
    <dataValidation allowBlank="1" showInputMessage="1" showErrorMessage="1" prompt="Diferencia entre el saldo final y el inicial presentados." sqref="E7 E21 E35 E45 E55 E65"/>
    <dataValidation allowBlank="1" showInputMessage="1" showErrorMessage="1" prompt="Criterio para la aplicación de depreciación: anual, mensual, trimestral, etc." sqref="F7 F21 F65 F45 F55 F35"/>
  </dataValidations>
  <pageMargins left="0.7" right="0.7" top="0.75" bottom="0.75" header="0.3" footer="0.3"/>
  <pageSetup scale="54"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zoomScaleNormal="100" zoomScaleSheetLayoutView="100" workbookViewId="0">
      <selection activeCell="D1" sqref="D1"/>
    </sheetView>
  </sheetViews>
  <sheetFormatPr baseColWidth="10" defaultColWidth="11.42578125"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ht="11.25" customHeight="1">
      <c r="A1" s="3" t="s">
        <v>43</v>
      </c>
      <c r="B1" s="3"/>
      <c r="C1" s="4"/>
      <c r="D1" s="4"/>
      <c r="E1" s="4"/>
      <c r="F1" s="7"/>
    </row>
    <row r="2" spans="1:6" ht="11.25" customHeight="1">
      <c r="A2" s="3" t="s">
        <v>199</v>
      </c>
      <c r="B2" s="3"/>
      <c r="C2" s="4"/>
      <c r="D2" s="4"/>
      <c r="E2" s="4"/>
    </row>
    <row r="3" spans="1:6" ht="11.25" customHeight="1">
      <c r="A3" s="3"/>
      <c r="B3" s="3"/>
      <c r="C3" s="4"/>
      <c r="D3" s="4"/>
      <c r="E3" s="4"/>
    </row>
    <row r="4" spans="1:6" ht="11.25" customHeight="1"/>
    <row r="5" spans="1:6" ht="11.25" customHeight="1">
      <c r="A5" s="61" t="s">
        <v>144</v>
      </c>
      <c r="B5" s="61"/>
      <c r="C5" s="62"/>
      <c r="D5" s="62"/>
      <c r="E5" s="62"/>
      <c r="F5" s="366" t="s">
        <v>80</v>
      </c>
    </row>
    <row r="6" spans="1:6" s="19" customFormat="1">
      <c r="A6" s="63"/>
      <c r="B6" s="63"/>
      <c r="C6" s="62"/>
      <c r="D6" s="62"/>
      <c r="E6" s="62"/>
    </row>
    <row r="7" spans="1:6" ht="15" customHeight="1">
      <c r="A7" s="15" t="s">
        <v>46</v>
      </c>
      <c r="B7" s="16" t="s">
        <v>47</v>
      </c>
      <c r="C7" s="57" t="s">
        <v>75</v>
      </c>
      <c r="D7" s="57" t="s">
        <v>76</v>
      </c>
      <c r="E7" s="57" t="s">
        <v>77</v>
      </c>
      <c r="F7" s="58" t="s">
        <v>78</v>
      </c>
    </row>
    <row r="8" spans="1:6">
      <c r="A8" s="171" t="s">
        <v>6430</v>
      </c>
      <c r="B8" s="171" t="s">
        <v>6431</v>
      </c>
      <c r="C8" s="132">
        <v>33635.94</v>
      </c>
      <c r="D8" s="132">
        <v>33635.94</v>
      </c>
      <c r="E8" s="174">
        <v>0</v>
      </c>
      <c r="F8" s="137" t="s">
        <v>5976</v>
      </c>
    </row>
    <row r="9" spans="1:6">
      <c r="A9" s="171"/>
      <c r="B9" s="171"/>
      <c r="C9" s="132"/>
      <c r="D9" s="174"/>
      <c r="E9" s="174"/>
      <c r="F9" s="137"/>
    </row>
    <row r="10" spans="1:6">
      <c r="A10" s="171"/>
      <c r="B10" s="171"/>
      <c r="C10" s="132"/>
      <c r="D10" s="174"/>
      <c r="E10" s="174"/>
      <c r="F10" s="137"/>
    </row>
    <row r="11" spans="1:6">
      <c r="A11" s="171"/>
      <c r="B11" s="171"/>
      <c r="C11" s="132"/>
      <c r="D11" s="174"/>
      <c r="E11" s="174"/>
      <c r="F11" s="137"/>
    </row>
    <row r="12" spans="1:6">
      <c r="A12" s="171"/>
      <c r="B12" s="171"/>
      <c r="C12" s="132"/>
      <c r="D12" s="174"/>
      <c r="E12" s="174"/>
      <c r="F12" s="137"/>
    </row>
    <row r="13" spans="1:6">
      <c r="A13" s="168"/>
      <c r="B13" s="168" t="s">
        <v>238</v>
      </c>
      <c r="C13" s="140">
        <f>SUM(C8:C12)</f>
        <v>33635.94</v>
      </c>
      <c r="D13" s="140">
        <f>SUM(D8:D12)</f>
        <v>33635.94</v>
      </c>
      <c r="E13" s="140">
        <f>SUM(E8:E12)</f>
        <v>0</v>
      </c>
      <c r="F13" s="168"/>
    </row>
    <row r="14" spans="1:6">
      <c r="A14" s="154"/>
      <c r="B14" s="154"/>
      <c r="C14" s="162"/>
      <c r="D14" s="162"/>
      <c r="E14" s="162"/>
      <c r="F14" s="154"/>
    </row>
    <row r="15" spans="1:6">
      <c r="A15" s="154"/>
      <c r="B15" s="154"/>
      <c r="C15" s="162"/>
      <c r="D15" s="162"/>
      <c r="E15" s="162"/>
      <c r="F15" s="154"/>
    </row>
    <row r="16" spans="1:6" ht="11.25" customHeight="1">
      <c r="A16" s="64" t="s">
        <v>219</v>
      </c>
      <c r="B16" s="65"/>
      <c r="C16" s="62"/>
      <c r="D16" s="62"/>
      <c r="E16" s="62"/>
      <c r="F16" s="366" t="s">
        <v>80</v>
      </c>
    </row>
    <row r="17" spans="1:6">
      <c r="A17" s="272"/>
      <c r="B17" s="272"/>
      <c r="C17" s="66"/>
      <c r="D17" s="66"/>
      <c r="E17" s="66"/>
    </row>
    <row r="18" spans="1:6" ht="15" customHeight="1">
      <c r="A18" s="15" t="s">
        <v>46</v>
      </c>
      <c r="B18" s="16" t="s">
        <v>47</v>
      </c>
      <c r="C18" s="57" t="s">
        <v>75</v>
      </c>
      <c r="D18" s="57" t="s">
        <v>76</v>
      </c>
      <c r="E18" s="57" t="s">
        <v>77</v>
      </c>
      <c r="F18" s="58" t="s">
        <v>78</v>
      </c>
    </row>
    <row r="19" spans="1:6" ht="11.25" customHeight="1">
      <c r="A19" s="155" t="s">
        <v>6432</v>
      </c>
      <c r="B19" s="171" t="s">
        <v>6433</v>
      </c>
      <c r="C19" s="564">
        <v>-17906.28</v>
      </c>
      <c r="D19" s="558">
        <v>-22951.67</v>
      </c>
      <c r="E19" s="132">
        <f>+D19-C19</f>
        <v>-5045.3899999999994</v>
      </c>
      <c r="F19" s="137" t="s">
        <v>5976</v>
      </c>
    </row>
    <row r="20" spans="1:6" ht="11.25" customHeight="1">
      <c r="A20" s="155"/>
      <c r="B20" s="171"/>
      <c r="C20" s="132"/>
      <c r="D20" s="132"/>
      <c r="E20" s="132"/>
      <c r="F20" s="137"/>
    </row>
    <row r="21" spans="1:6">
      <c r="A21" s="155"/>
      <c r="B21" s="171"/>
      <c r="C21" s="132"/>
      <c r="D21" s="132"/>
      <c r="E21" s="132"/>
      <c r="F21" s="137"/>
    </row>
    <row r="22" spans="1:6">
      <c r="A22" s="168"/>
      <c r="B22" s="168" t="s">
        <v>239</v>
      </c>
      <c r="C22" s="140">
        <f>SUM(C19:C21)</f>
        <v>-17906.28</v>
      </c>
      <c r="D22" s="140">
        <f>SUM(D19:D21)</f>
        <v>-22951.67</v>
      </c>
      <c r="E22" s="140">
        <f>SUM(E19:E21)</f>
        <v>-5045.3899999999994</v>
      </c>
      <c r="F22" s="168"/>
    </row>
    <row r="23" spans="1:6">
      <c r="A23" s="154"/>
      <c r="B23" s="154"/>
      <c r="C23" s="162"/>
      <c r="D23" s="162"/>
      <c r="E23" s="162"/>
      <c r="F23" s="154"/>
    </row>
    <row r="24" spans="1:6">
      <c r="A24" s="154"/>
      <c r="B24" s="154"/>
      <c r="C24" s="162"/>
      <c r="D24" s="162"/>
      <c r="E24" s="162"/>
      <c r="F24" s="154"/>
    </row>
    <row r="25" spans="1:6" ht="11.25" customHeight="1">
      <c r="A25" s="65" t="s">
        <v>152</v>
      </c>
      <c r="B25" s="154"/>
      <c r="C25" s="67"/>
      <c r="D25" s="67"/>
      <c r="E25" s="52"/>
      <c r="F25" s="53" t="s">
        <v>81</v>
      </c>
    </row>
    <row r="26" spans="1:6">
      <c r="A26" s="44"/>
      <c r="B26" s="44"/>
      <c r="C26" s="22"/>
    </row>
    <row r="27" spans="1:6" ht="15" customHeight="1">
      <c r="A27" s="15" t="s">
        <v>46</v>
      </c>
      <c r="B27" s="16" t="s">
        <v>47</v>
      </c>
      <c r="C27" s="57" t="s">
        <v>75</v>
      </c>
      <c r="D27" s="57" t="s">
        <v>76</v>
      </c>
      <c r="E27" s="57" t="s">
        <v>77</v>
      </c>
      <c r="F27" s="58" t="s">
        <v>78</v>
      </c>
    </row>
    <row r="28" spans="1:6">
      <c r="A28" s="171"/>
      <c r="B28" s="171"/>
      <c r="C28" s="132"/>
      <c r="D28" s="174"/>
      <c r="E28" s="174"/>
      <c r="F28" s="137"/>
    </row>
    <row r="29" spans="1:6">
      <c r="A29" s="171"/>
      <c r="B29" s="171"/>
      <c r="C29" s="132"/>
      <c r="D29" s="174"/>
      <c r="E29" s="174"/>
      <c r="F29" s="137"/>
    </row>
    <row r="30" spans="1:6">
      <c r="A30" s="171"/>
      <c r="B30" s="171"/>
      <c r="C30" s="132"/>
      <c r="D30" s="174"/>
      <c r="E30" s="174"/>
      <c r="F30" s="137"/>
    </row>
    <row r="31" spans="1:6">
      <c r="A31" s="171"/>
      <c r="B31" s="171"/>
      <c r="C31" s="132"/>
      <c r="D31" s="174"/>
      <c r="E31" s="174"/>
      <c r="F31" s="137"/>
    </row>
    <row r="32" spans="1:6">
      <c r="A32" s="171"/>
      <c r="B32" s="171"/>
      <c r="C32" s="132"/>
      <c r="D32" s="174"/>
      <c r="E32" s="174"/>
      <c r="F32" s="137"/>
    </row>
    <row r="33" spans="1:6">
      <c r="A33" s="171"/>
      <c r="B33" s="171"/>
      <c r="C33" s="132"/>
      <c r="D33" s="174"/>
      <c r="E33" s="174"/>
      <c r="F33" s="137"/>
    </row>
    <row r="34" spans="1:6">
      <c r="A34" s="175"/>
      <c r="B34" s="175" t="s">
        <v>240</v>
      </c>
      <c r="C34" s="176">
        <f>SUM(C28:C33)</f>
        <v>0</v>
      </c>
      <c r="D34" s="176">
        <f>SUM(D28:D33)</f>
        <v>0</v>
      </c>
      <c r="E34" s="176">
        <f>SUM(E28:E33)</f>
        <v>0</v>
      </c>
      <c r="F34" s="176"/>
    </row>
    <row r="35" spans="1:6">
      <c r="A35" s="147"/>
      <c r="B35" s="148"/>
      <c r="C35" s="149"/>
      <c r="D35" s="149"/>
      <c r="E35" s="149"/>
      <c r="F35" s="148"/>
    </row>
  </sheetData>
  <dataValidations count="6">
    <dataValidation allowBlank="1" showInputMessage="1" showErrorMessage="1" prompt="Importe final del periodo que corresponde la información financiera trimestral que se presenta." sqref="D7 D18 D27"/>
    <dataValidation allowBlank="1" showInputMessage="1" showErrorMessage="1" prompt="Saldo al 31 de diciembre del año anterior del ejercio que se presenta." sqref="C7 C18 C27"/>
    <dataValidation allowBlank="1" showInputMessage="1" showErrorMessage="1" prompt="Corresponde al número de la cuenta de acuerdo al Plan de Cuentas emitido por el CONAC (DOF 23/12/2015)." sqref="A7 A18 A27"/>
    <dataValidation allowBlank="1" showInputMessage="1" showErrorMessage="1" prompt="Indicar el medio como se está amortizando el intangible, por tiempo, por uso." sqref="F7 F27 F18"/>
    <dataValidation allowBlank="1" showInputMessage="1" showErrorMessage="1" prompt="Diferencia entre el saldo final y el inicial presentados." sqref="E7 E27 E18"/>
    <dataValidation allowBlank="1" showInputMessage="1" showErrorMessage="1" prompt="Corresponde al nombre o descripción de la cuenta de acuerdo al Plan de Cuentas emitido por el CONAC." sqref="B7 B27 B18"/>
  </dataValidations>
  <pageMargins left="0.70866141732283472" right="0.70866141732283472" top="0.74803149606299213" bottom="0.74803149606299213" header="0.31496062992125984" footer="0.31496062992125984"/>
  <pageSetup scale="65"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C1" sqref="C1"/>
    </sheetView>
  </sheetViews>
  <sheetFormatPr baseColWidth="10" defaultColWidth="11.42578125"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83</v>
      </c>
      <c r="B5" s="70"/>
      <c r="C5" s="274"/>
      <c r="D5" s="274"/>
      <c r="E5" s="63"/>
      <c r="F5" s="63"/>
      <c r="G5" s="63"/>
      <c r="H5" s="366" t="s">
        <v>82</v>
      </c>
    </row>
    <row r="6" spans="1:17">
      <c r="J6" s="1014"/>
      <c r="K6" s="1014"/>
      <c r="L6" s="1014"/>
      <c r="M6" s="1014"/>
      <c r="N6" s="1014"/>
      <c r="O6" s="1014"/>
      <c r="P6" s="1014"/>
      <c r="Q6" s="1014"/>
    </row>
    <row r="7" spans="1:17">
      <c r="A7" s="3" t="s">
        <v>84</v>
      </c>
    </row>
    <row r="8" spans="1:17" ht="52.5" customHeight="1">
      <c r="A8" s="1015" t="s">
        <v>85</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zoomScaleSheetLayoutView="100" workbookViewId="0">
      <selection activeCell="C1" sqref="C1"/>
    </sheetView>
  </sheetViews>
  <sheetFormatPr baseColWidth="10" defaultColWidth="11.42578125"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c r="A8" s="172"/>
      <c r="B8" s="172"/>
      <c r="C8" s="162"/>
      <c r="D8" s="177"/>
    </row>
    <row r="9" spans="1:4">
      <c r="A9" s="172"/>
      <c r="B9" s="172"/>
      <c r="C9" s="178"/>
      <c r="D9" s="177"/>
    </row>
    <row r="10" spans="1:4">
      <c r="A10" s="172"/>
      <c r="B10" s="172"/>
      <c r="C10" s="178"/>
      <c r="D10" s="179"/>
    </row>
    <row r="11" spans="1:4">
      <c r="A11" s="152"/>
      <c r="B11" s="152" t="s">
        <v>245</v>
      </c>
      <c r="C11" s="144">
        <f>SUM(C8:C10)</f>
        <v>0</v>
      </c>
      <c r="D11" s="180"/>
    </row>
    <row r="14" spans="1:4" ht="11.25" customHeight="1">
      <c r="A14" s="61" t="s">
        <v>145</v>
      </c>
      <c r="B14" s="273"/>
      <c r="C14" s="73"/>
      <c r="D14" s="74" t="s">
        <v>86</v>
      </c>
    </row>
    <row r="15" spans="1:4">
      <c r="A15" s="75"/>
      <c r="B15" s="75"/>
      <c r="C15" s="76"/>
      <c r="D15" s="75"/>
    </row>
    <row r="16" spans="1:4" ht="15" customHeight="1">
      <c r="A16" s="15" t="s">
        <v>46</v>
      </c>
      <c r="B16" s="16" t="s">
        <v>47</v>
      </c>
      <c r="C16" s="17" t="s">
        <v>48</v>
      </c>
      <c r="D16" s="51" t="s">
        <v>59</v>
      </c>
    </row>
    <row r="17" spans="1:4">
      <c r="A17" s="172"/>
      <c r="B17" s="172"/>
      <c r="C17" s="162"/>
      <c r="D17" s="177"/>
    </row>
    <row r="18" spans="1:4">
      <c r="A18" s="172"/>
      <c r="B18" s="172"/>
      <c r="C18" s="178"/>
      <c r="D18" s="177"/>
    </row>
    <row r="19" spans="1:4">
      <c r="A19" s="172"/>
      <c r="B19" s="172"/>
      <c r="C19" s="178"/>
      <c r="D19" s="179"/>
    </row>
    <row r="20" spans="1:4">
      <c r="A20" s="152"/>
      <c r="B20" s="152" t="s">
        <v>241</v>
      </c>
      <c r="C20" s="144">
        <f>SUM(C17:C19)</f>
        <v>0</v>
      </c>
      <c r="D20" s="180"/>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73"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zoomScaleSheetLayoutView="100" workbookViewId="0">
      <selection activeCell="C1" sqref="C1"/>
    </sheetView>
  </sheetViews>
  <sheetFormatPr baseColWidth="10" defaultColWidth="13.7109375" defaultRowHeight="11.25"/>
  <cols>
    <col min="1" max="1" width="20.7109375" style="274" customWidth="1"/>
    <col min="2" max="2" width="50.7109375" style="274" customWidth="1"/>
    <col min="3" max="7" width="17.7109375" style="9" customWidth="1"/>
    <col min="8" max="8" width="17.7109375" style="274" customWidth="1"/>
    <col min="9" max="16384" width="13.7109375" style="274"/>
  </cols>
  <sheetData>
    <row r="1" spans="1:8" ht="11.25" customHeight="1">
      <c r="A1" s="3" t="s">
        <v>43</v>
      </c>
      <c r="B1" s="3"/>
      <c r="C1" s="4"/>
      <c r="D1" s="4"/>
      <c r="E1" s="4"/>
      <c r="F1" s="4"/>
      <c r="G1" s="4"/>
      <c r="H1" s="7"/>
    </row>
    <row r="2" spans="1:8">
      <c r="A2" s="3" t="s">
        <v>199</v>
      </c>
      <c r="B2" s="3"/>
      <c r="C2" s="4"/>
      <c r="D2" s="4"/>
      <c r="E2" s="4"/>
      <c r="F2" s="4"/>
      <c r="G2" s="4"/>
      <c r="H2" s="9"/>
    </row>
    <row r="3" spans="1:8">
      <c r="H3" s="9"/>
    </row>
    <row r="4" spans="1:8">
      <c r="H4" s="9"/>
    </row>
    <row r="5" spans="1:8" ht="11.25" customHeight="1">
      <c r="A5" s="10" t="s">
        <v>246</v>
      </c>
      <c r="B5" s="366"/>
      <c r="C5" s="78"/>
      <c r="D5" s="78"/>
      <c r="E5" s="78"/>
      <c r="F5" s="78"/>
      <c r="G5" s="78"/>
      <c r="H5" s="79" t="s">
        <v>87</v>
      </c>
    </row>
    <row r="6" spans="1:8">
      <c r="A6" s="272"/>
    </row>
    <row r="7" spans="1:8" ht="15" customHeight="1">
      <c r="A7" s="15" t="s">
        <v>46</v>
      </c>
      <c r="B7" s="16" t="s">
        <v>47</v>
      </c>
      <c r="C7" s="17" t="s">
        <v>48</v>
      </c>
      <c r="D7" s="39" t="s">
        <v>55</v>
      </c>
      <c r="E7" s="39" t="s">
        <v>56</v>
      </c>
      <c r="F7" s="39" t="s">
        <v>57</v>
      </c>
      <c r="G7" s="40" t="s">
        <v>58</v>
      </c>
      <c r="H7" s="16" t="s">
        <v>59</v>
      </c>
    </row>
    <row r="8" spans="1:8" ht="22.5">
      <c r="A8" s="155" t="s">
        <v>6434</v>
      </c>
      <c r="B8" s="155" t="s">
        <v>6435</v>
      </c>
      <c r="C8" s="132">
        <v>180044.09</v>
      </c>
      <c r="D8" s="132">
        <v>180044.09</v>
      </c>
      <c r="E8" s="132"/>
      <c r="F8" s="132"/>
      <c r="G8" s="132"/>
      <c r="H8" s="181" t="s">
        <v>6436</v>
      </c>
    </row>
    <row r="9" spans="1:8" ht="67.5">
      <c r="A9" s="155" t="s">
        <v>6437</v>
      </c>
      <c r="B9" s="252" t="s">
        <v>6438</v>
      </c>
      <c r="C9" s="132">
        <v>32021.599999999999</v>
      </c>
      <c r="D9" s="132">
        <v>32021.599999999999</v>
      </c>
      <c r="E9" s="132"/>
      <c r="F9" s="132"/>
      <c r="G9" s="132"/>
      <c r="H9" s="181" t="s">
        <v>6439</v>
      </c>
    </row>
    <row r="10" spans="1:8" ht="33.75">
      <c r="A10" s="155" t="s">
        <v>6440</v>
      </c>
      <c r="B10" s="252" t="s">
        <v>6441</v>
      </c>
      <c r="C10" s="132">
        <v>402741.44</v>
      </c>
      <c r="D10" s="132">
        <v>402741.44</v>
      </c>
      <c r="E10" s="132"/>
      <c r="F10" s="132"/>
      <c r="G10" s="132"/>
      <c r="H10" s="181" t="s">
        <v>6442</v>
      </c>
    </row>
    <row r="11" spans="1:8">
      <c r="A11" s="155"/>
      <c r="B11" s="155"/>
      <c r="C11" s="132"/>
      <c r="D11" s="132"/>
      <c r="E11" s="132"/>
      <c r="F11" s="132"/>
      <c r="G11" s="132"/>
      <c r="H11" s="181"/>
    </row>
    <row r="12" spans="1:8">
      <c r="A12" s="155"/>
      <c r="B12" s="155"/>
      <c r="C12" s="132"/>
      <c r="D12" s="132"/>
      <c r="E12" s="132"/>
      <c r="F12" s="132"/>
      <c r="G12" s="132"/>
      <c r="H12" s="181"/>
    </row>
    <row r="13" spans="1:8">
      <c r="A13" s="155"/>
      <c r="B13" s="155"/>
      <c r="C13" s="132"/>
      <c r="D13" s="132"/>
      <c r="E13" s="132"/>
      <c r="F13" s="132"/>
      <c r="G13" s="132"/>
      <c r="H13" s="181"/>
    </row>
    <row r="14" spans="1:8">
      <c r="A14" s="155"/>
      <c r="B14" s="155"/>
      <c r="C14" s="132"/>
      <c r="D14" s="132"/>
      <c r="E14" s="132"/>
      <c r="F14" s="132"/>
      <c r="G14" s="132"/>
      <c r="H14" s="181"/>
    </row>
    <row r="15" spans="1:8">
      <c r="A15" s="155"/>
      <c r="B15" s="155"/>
      <c r="C15" s="132"/>
      <c r="D15" s="132"/>
      <c r="E15" s="132"/>
      <c r="F15" s="132"/>
      <c r="G15" s="132"/>
      <c r="H15" s="181"/>
    </row>
    <row r="16" spans="1:8">
      <c r="A16" s="155"/>
      <c r="B16" s="155"/>
      <c r="C16" s="132"/>
      <c r="D16" s="132"/>
      <c r="E16" s="132"/>
      <c r="F16" s="132"/>
      <c r="G16" s="132"/>
      <c r="H16" s="181"/>
    </row>
    <row r="17" spans="1:8">
      <c r="A17" s="155"/>
      <c r="B17" s="155"/>
      <c r="C17" s="132"/>
      <c r="D17" s="132"/>
      <c r="E17" s="132"/>
      <c r="F17" s="132"/>
      <c r="G17" s="132"/>
      <c r="H17" s="181"/>
    </row>
    <row r="18" spans="1:8">
      <c r="A18" s="155"/>
      <c r="B18" s="155"/>
      <c r="C18" s="132"/>
      <c r="D18" s="132"/>
      <c r="E18" s="132"/>
      <c r="F18" s="132"/>
      <c r="G18" s="132"/>
      <c r="H18" s="181"/>
    </row>
    <row r="19" spans="1:8">
      <c r="A19" s="155"/>
      <c r="B19" s="155"/>
      <c r="C19" s="132"/>
      <c r="D19" s="132"/>
      <c r="E19" s="132"/>
      <c r="F19" s="132"/>
      <c r="G19" s="132"/>
      <c r="H19" s="181"/>
    </row>
    <row r="20" spans="1:8">
      <c r="A20" s="155"/>
      <c r="B20" s="155"/>
      <c r="C20" s="132"/>
      <c r="D20" s="132"/>
      <c r="E20" s="132"/>
      <c r="F20" s="132"/>
      <c r="G20" s="132"/>
      <c r="H20" s="181"/>
    </row>
    <row r="21" spans="1:8">
      <c r="A21" s="155"/>
      <c r="B21" s="155"/>
      <c r="C21" s="132"/>
      <c r="D21" s="132"/>
      <c r="E21" s="132"/>
      <c r="F21" s="132"/>
      <c r="G21" s="132"/>
      <c r="H21" s="181"/>
    </row>
    <row r="22" spans="1:8">
      <c r="A22" s="182"/>
      <c r="B22" s="182" t="s">
        <v>248</v>
      </c>
      <c r="C22" s="183">
        <f>SUM(C8:C21)</f>
        <v>614807.13</v>
      </c>
      <c r="D22" s="183">
        <f>SUM(D8:D21)</f>
        <v>614807.13</v>
      </c>
      <c r="E22" s="183">
        <f>SUM(E8:E21)</f>
        <v>0</v>
      </c>
      <c r="F22" s="183">
        <f>SUM(F8:F21)</f>
        <v>0</v>
      </c>
      <c r="G22" s="183">
        <f>SUM(G8:G21)</f>
        <v>0</v>
      </c>
      <c r="H22" s="183"/>
    </row>
    <row r="25" spans="1:8">
      <c r="A25" s="10" t="s">
        <v>247</v>
      </c>
      <c r="B25" s="366"/>
      <c r="C25" s="78"/>
      <c r="D25" s="78"/>
      <c r="E25" s="78"/>
      <c r="F25" s="78"/>
      <c r="G25" s="78"/>
      <c r="H25" s="79" t="s">
        <v>87</v>
      </c>
    </row>
    <row r="26" spans="1:8">
      <c r="A26" s="272"/>
    </row>
    <row r="27" spans="1:8" ht="15" customHeight="1">
      <c r="A27" s="15" t="s">
        <v>46</v>
      </c>
      <c r="B27" s="16" t="s">
        <v>47</v>
      </c>
      <c r="C27" s="17" t="s">
        <v>48</v>
      </c>
      <c r="D27" s="39" t="s">
        <v>55</v>
      </c>
      <c r="E27" s="39" t="s">
        <v>56</v>
      </c>
      <c r="F27" s="39" t="s">
        <v>57</v>
      </c>
      <c r="G27" s="40" t="s">
        <v>58</v>
      </c>
      <c r="H27" s="16" t="s">
        <v>59</v>
      </c>
    </row>
    <row r="28" spans="1:8">
      <c r="A28" s="155"/>
      <c r="B28" s="155"/>
      <c r="C28" s="132"/>
      <c r="D28" s="132"/>
      <c r="E28" s="132"/>
      <c r="F28" s="132"/>
      <c r="G28" s="132"/>
      <c r="H28" s="181"/>
    </row>
    <row r="29" spans="1:8">
      <c r="A29" s="155"/>
      <c r="B29" s="155"/>
      <c r="C29" s="132"/>
      <c r="D29" s="132"/>
      <c r="E29" s="132"/>
      <c r="F29" s="132"/>
      <c r="G29" s="132"/>
      <c r="H29" s="181"/>
    </row>
    <row r="30" spans="1:8">
      <c r="A30" s="155"/>
      <c r="B30" s="155"/>
      <c r="C30" s="132"/>
      <c r="D30" s="132"/>
      <c r="E30" s="132"/>
      <c r="F30" s="132"/>
      <c r="G30" s="132"/>
      <c r="H30" s="181"/>
    </row>
    <row r="31" spans="1:8">
      <c r="A31" s="155"/>
      <c r="B31" s="155"/>
      <c r="C31" s="132"/>
      <c r="D31" s="132"/>
      <c r="E31" s="132"/>
      <c r="F31" s="132"/>
      <c r="G31" s="132"/>
      <c r="H31" s="181"/>
    </row>
    <row r="32" spans="1:8">
      <c r="A32" s="155"/>
      <c r="B32" s="155"/>
      <c r="C32" s="132"/>
      <c r="D32" s="132"/>
      <c r="E32" s="132"/>
      <c r="F32" s="132"/>
      <c r="G32" s="132"/>
      <c r="H32" s="181"/>
    </row>
    <row r="33" spans="1:8">
      <c r="A33" s="155"/>
      <c r="B33" s="155"/>
      <c r="C33" s="132"/>
      <c r="D33" s="132"/>
      <c r="E33" s="132"/>
      <c r="F33" s="132"/>
      <c r="G33" s="132"/>
      <c r="H33" s="181"/>
    </row>
    <row r="34" spans="1:8">
      <c r="A34" s="155"/>
      <c r="B34" s="155"/>
      <c r="C34" s="132"/>
      <c r="D34" s="132"/>
      <c r="E34" s="132"/>
      <c r="F34" s="132"/>
      <c r="G34" s="132"/>
      <c r="H34" s="181"/>
    </row>
    <row r="35" spans="1:8">
      <c r="A35" s="155"/>
      <c r="B35" s="155"/>
      <c r="C35" s="132"/>
      <c r="D35" s="132"/>
      <c r="E35" s="132"/>
      <c r="F35" s="132"/>
      <c r="G35" s="132"/>
      <c r="H35" s="181"/>
    </row>
    <row r="36" spans="1:8">
      <c r="A36" s="155"/>
      <c r="B36" s="155"/>
      <c r="C36" s="132"/>
      <c r="D36" s="132"/>
      <c r="E36" s="132"/>
      <c r="F36" s="132"/>
      <c r="G36" s="132"/>
      <c r="H36" s="181"/>
    </row>
    <row r="37" spans="1:8">
      <c r="A37" s="155"/>
      <c r="B37" s="155"/>
      <c r="C37" s="132"/>
      <c r="D37" s="132"/>
      <c r="E37" s="132"/>
      <c r="F37" s="132"/>
      <c r="G37" s="132"/>
      <c r="H37" s="181"/>
    </row>
    <row r="38" spans="1:8">
      <c r="A38" s="155"/>
      <c r="B38" s="155"/>
      <c r="C38" s="132"/>
      <c r="D38" s="132"/>
      <c r="E38" s="132"/>
      <c r="F38" s="132"/>
      <c r="G38" s="132"/>
      <c r="H38" s="181"/>
    </row>
    <row r="39" spans="1:8">
      <c r="A39" s="155"/>
      <c r="B39" s="155"/>
      <c r="C39" s="132"/>
      <c r="D39" s="132"/>
      <c r="E39" s="132"/>
      <c r="F39" s="132"/>
      <c r="G39" s="132"/>
      <c r="H39" s="181"/>
    </row>
    <row r="40" spans="1:8">
      <c r="A40" s="155"/>
      <c r="B40" s="155"/>
      <c r="C40" s="132"/>
      <c r="D40" s="132"/>
      <c r="E40" s="132"/>
      <c r="F40" s="132"/>
      <c r="G40" s="132"/>
      <c r="H40" s="181"/>
    </row>
    <row r="41" spans="1:8">
      <c r="A41" s="155"/>
      <c r="B41" s="155"/>
      <c r="C41" s="132"/>
      <c r="D41" s="132"/>
      <c r="E41" s="132"/>
      <c r="F41" s="132"/>
      <c r="G41" s="132"/>
      <c r="H41" s="181"/>
    </row>
    <row r="42" spans="1:8">
      <c r="A42" s="182"/>
      <c r="B42" s="182" t="s">
        <v>249</v>
      </c>
      <c r="C42" s="183">
        <f>SUM(C28:C41)</f>
        <v>0</v>
      </c>
      <c r="D42" s="183">
        <f>SUM(D28:D41)</f>
        <v>0</v>
      </c>
      <c r="E42" s="183">
        <f>SUM(E28:E41)</f>
        <v>0</v>
      </c>
      <c r="F42" s="183">
        <f>SUM(F28:F41)</f>
        <v>0</v>
      </c>
      <c r="G42" s="183">
        <f>SUM(G28:G41)</f>
        <v>0</v>
      </c>
      <c r="H42" s="183"/>
    </row>
  </sheetData>
  <dataValidations count="8">
    <dataValidation allowBlank="1" showInputMessage="1" showErrorMessage="1" prompt="Saldo final de la Información Financiera Trimestral que se presenta (trimestral: 1er, 2do, 3ro. o 4to.)." sqref="C7 C27"/>
    <dataValidation allowBlank="1" showInputMessage="1" showErrorMessage="1" prompt="Corresponde al número de la cuenta de acuerdo al Plan de Cuentas emitido por el CONAC (DOF 23/12/2015)." sqref="A7 A27"/>
    <dataValidation allowBlank="1" showInputMessage="1" showErrorMessage="1" prompt="Informar sobre la factibilidad de pago." sqref="H7 H27"/>
    <dataValidation allowBlank="1" showInputMessage="1" showErrorMessage="1" prompt="Importe de la cuentas por cobrar con vencimiento mayor a 365 días." sqref="G7 G27"/>
    <dataValidation allowBlank="1" showInputMessage="1" showErrorMessage="1" prompt="Importe de la cuentas por cobrar con fecha de vencimiento de 181 a 365 días." sqref="F7 F27"/>
    <dataValidation allowBlank="1" showInputMessage="1" showErrorMessage="1" prompt="Importe de la cuentas por cobrar con fecha de vencimiento de 91 a 180 días." sqref="E7 E27"/>
    <dataValidation allowBlank="1" showInputMessage="1" showErrorMessage="1" prompt="Importe de la cuentas por cobrar con fecha de vencimiento de 1 a 90 días." sqref="D7 D27"/>
    <dataValidation allowBlank="1" showInputMessage="1" showErrorMessage="1" prompt="Corresponde al nombre o descripción de la cuenta de acuerdo al Plan de Cuentas emitido por el CONAC." sqref="B7 B27"/>
  </dataValidations>
  <pageMargins left="0.7" right="0.7" top="0.75" bottom="0.75" header="0.3" footer="0.3"/>
  <pageSetup scale="55" orientation="portrait" horizontalDpi="300" verticalDpi="300"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1" sqref="C1"/>
    </sheetView>
  </sheetViews>
  <sheetFormatPr baseColWidth="10" defaultColWidth="13.7109375" defaultRowHeight="11.25"/>
  <cols>
    <col min="1" max="1" width="20.7109375" style="274" customWidth="1"/>
    <col min="2" max="2" width="50.7109375" style="274" customWidth="1"/>
    <col min="3" max="3" width="17.7109375" style="9" customWidth="1"/>
    <col min="4" max="5" width="17.7109375" style="274" customWidth="1"/>
    <col min="6" max="16384" width="13.7109375" style="274"/>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ht="11.25" customHeight="1">
      <c r="A8" s="155"/>
      <c r="B8" s="155"/>
      <c r="C8" s="181"/>
      <c r="D8" s="181"/>
      <c r="E8" s="137"/>
    </row>
    <row r="9" spans="1:5">
      <c r="A9" s="155"/>
      <c r="B9" s="155"/>
      <c r="C9" s="181"/>
      <c r="D9" s="181"/>
      <c r="E9" s="137"/>
    </row>
    <row r="10" spans="1:5">
      <c r="A10" s="190"/>
      <c r="B10" s="190" t="s">
        <v>251</v>
      </c>
      <c r="C10" s="191">
        <f>SUM(C8:C9)</f>
        <v>0</v>
      </c>
      <c r="D10" s="189"/>
      <c r="E10" s="189"/>
    </row>
    <row r="13" spans="1:5" ht="11.25" customHeight="1">
      <c r="A13" s="10" t="s">
        <v>250</v>
      </c>
      <c r="B13" s="366"/>
      <c r="E13" s="79" t="s">
        <v>88</v>
      </c>
    </row>
    <row r="14" spans="1:5">
      <c r="A14" s="272"/>
    </row>
    <row r="15" spans="1:5" ht="15" customHeight="1">
      <c r="A15" s="15" t="s">
        <v>46</v>
      </c>
      <c r="B15" s="16" t="s">
        <v>47</v>
      </c>
      <c r="C15" s="17" t="s">
        <v>48</v>
      </c>
      <c r="D15" s="17" t="s">
        <v>89</v>
      </c>
      <c r="E15" s="17" t="s">
        <v>59</v>
      </c>
    </row>
    <row r="16" spans="1:5">
      <c r="A16" s="184"/>
      <c r="B16" s="185"/>
      <c r="C16" s="186"/>
      <c r="D16" s="181"/>
      <c r="E16" s="137"/>
    </row>
    <row r="17" spans="1:5">
      <c r="A17" s="155"/>
      <c r="B17" s="187"/>
      <c r="C17" s="181"/>
      <c r="D17" s="181"/>
      <c r="E17" s="137"/>
    </row>
    <row r="18" spans="1:5">
      <c r="A18" s="182"/>
      <c r="B18" s="182" t="s">
        <v>252</v>
      </c>
      <c r="C18" s="188">
        <f>SUM(C16:C17)</f>
        <v>0</v>
      </c>
      <c r="D18" s="189"/>
      <c r="E18" s="189"/>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5" zoomScaleNormal="100" zoomScaleSheetLayoutView="100" workbookViewId="0">
      <selection activeCell="C1" sqref="C1"/>
    </sheetView>
  </sheetViews>
  <sheetFormatPr baseColWidth="10" defaultColWidth="11.42578125"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366"/>
      <c r="C5" s="9"/>
      <c r="D5" s="274"/>
      <c r="E5" s="79" t="s">
        <v>256</v>
      </c>
    </row>
    <row r="6" spans="1:5" s="41" customFormat="1">
      <c r="A6" s="272"/>
      <c r="B6" s="274"/>
      <c r="C6" s="9"/>
      <c r="D6" s="274"/>
      <c r="E6" s="274"/>
    </row>
    <row r="7" spans="1:5" s="41" customFormat="1" ht="15" customHeight="1">
      <c r="A7" s="15" t="s">
        <v>46</v>
      </c>
      <c r="B7" s="16" t="s">
        <v>47</v>
      </c>
      <c r="C7" s="17" t="s">
        <v>48</v>
      </c>
      <c r="D7" s="17" t="s">
        <v>89</v>
      </c>
      <c r="E7" s="17" t="s">
        <v>59</v>
      </c>
    </row>
    <row r="8" spans="1:5" s="41" customFormat="1">
      <c r="A8" s="184"/>
      <c r="B8" s="185"/>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366" t="s">
        <v>90</v>
      </c>
    </row>
    <row r="14" spans="1:5" s="81" customFormat="1">
      <c r="A14" s="44"/>
      <c r="B14" s="44"/>
      <c r="C14" s="78"/>
      <c r="D14" s="82"/>
    </row>
    <row r="15" spans="1:5" ht="15" customHeight="1">
      <c r="A15" s="15" t="s">
        <v>46</v>
      </c>
      <c r="B15" s="16" t="s">
        <v>47</v>
      </c>
      <c r="C15" s="17" t="s">
        <v>48</v>
      </c>
      <c r="D15" s="17" t="s">
        <v>89</v>
      </c>
      <c r="E15" s="17" t="s">
        <v>59</v>
      </c>
    </row>
    <row r="16" spans="1:5" ht="11.25" customHeight="1">
      <c r="A16" s="150"/>
      <c r="B16" s="167"/>
      <c r="C16" s="132"/>
      <c r="D16" s="132"/>
      <c r="E16" s="137"/>
    </row>
    <row r="17" spans="1:5">
      <c r="A17" s="150"/>
      <c r="B17" s="167"/>
      <c r="C17" s="132"/>
      <c r="D17" s="132"/>
      <c r="E17" s="137"/>
    </row>
    <row r="18" spans="1:5">
      <c r="A18" s="192"/>
      <c r="B18" s="192" t="s">
        <v>255</v>
      </c>
      <c r="C18" s="193">
        <f>SUM(C16:C17)</f>
        <v>0</v>
      </c>
      <c r="D18" s="140"/>
      <c r="E18" s="140"/>
    </row>
    <row r="21" spans="1:5">
      <c r="A21" s="10" t="s">
        <v>153</v>
      </c>
      <c r="B21" s="366"/>
      <c r="E21" s="79" t="s">
        <v>256</v>
      </c>
    </row>
    <row r="22" spans="1:5">
      <c r="A22" s="272"/>
    </row>
    <row r="23" spans="1:5" ht="15" customHeight="1">
      <c r="A23" s="15" t="s">
        <v>46</v>
      </c>
      <c r="B23" s="16" t="s">
        <v>47</v>
      </c>
      <c r="C23" s="17" t="s">
        <v>48</v>
      </c>
      <c r="D23" s="17" t="s">
        <v>89</v>
      </c>
      <c r="E23" s="17" t="s">
        <v>59</v>
      </c>
    </row>
    <row r="24" spans="1:5">
      <c r="A24" s="184"/>
      <c r="B24" s="185"/>
      <c r="C24" s="186"/>
      <c r="D24" s="181"/>
      <c r="E24" s="137"/>
    </row>
    <row r="25" spans="1:5">
      <c r="A25" s="155"/>
      <c r="B25" s="187"/>
      <c r="C25" s="181"/>
      <c r="D25" s="181"/>
      <c r="E25" s="137"/>
    </row>
    <row r="26" spans="1:5">
      <c r="A26" s="182"/>
      <c r="B26" s="182" t="s">
        <v>254</v>
      </c>
      <c r="C26" s="188">
        <f>SUM(C24:C25)</f>
        <v>0</v>
      </c>
      <c r="D26" s="189"/>
      <c r="E26" s="189"/>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zoomScaleSheetLayoutView="100" workbookViewId="0">
      <selection sqref="A1:Z1"/>
    </sheetView>
  </sheetViews>
  <sheetFormatPr baseColWidth="10" defaultColWidth="11.42578125"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259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274"/>
      <c r="B2" s="274"/>
      <c r="C2" s="274"/>
      <c r="D2" s="274"/>
      <c r="E2" s="274"/>
      <c r="F2" s="9"/>
      <c r="G2" s="9"/>
      <c r="H2" s="9"/>
      <c r="I2" s="9"/>
      <c r="J2" s="9"/>
      <c r="K2" s="9"/>
      <c r="L2" s="9"/>
      <c r="M2" s="9"/>
      <c r="N2" s="9"/>
      <c r="O2" s="9"/>
      <c r="P2" s="274"/>
      <c r="Q2" s="274"/>
      <c r="R2" s="274"/>
      <c r="S2" s="84"/>
      <c r="T2" s="274"/>
      <c r="U2" s="274"/>
      <c r="V2" s="274"/>
      <c r="W2" s="274"/>
      <c r="X2" s="274"/>
      <c r="Y2" s="274"/>
      <c r="Z2" s="274"/>
      <c r="AA2" s="274"/>
      <c r="AB2" s="41"/>
    </row>
    <row r="3" spans="1:28" s="81" customFormat="1">
      <c r="A3" s="274"/>
      <c r="B3" s="274"/>
      <c r="C3" s="274"/>
      <c r="D3" s="274"/>
      <c r="E3" s="274"/>
      <c r="F3" s="9"/>
      <c r="G3" s="9"/>
      <c r="H3" s="9"/>
      <c r="I3" s="9"/>
      <c r="J3" s="9"/>
      <c r="K3" s="9"/>
      <c r="L3" s="9"/>
      <c r="M3" s="9"/>
      <c r="N3" s="9"/>
      <c r="O3" s="9"/>
      <c r="P3" s="274"/>
      <c r="Q3" s="274"/>
      <c r="R3" s="274"/>
      <c r="S3" s="84"/>
      <c r="T3" s="274"/>
      <c r="U3" s="274"/>
      <c r="V3" s="274"/>
      <c r="W3" s="274"/>
      <c r="X3" s="274"/>
      <c r="Y3" s="274"/>
      <c r="Z3" s="274"/>
      <c r="AA3" s="274"/>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274"/>
      <c r="V4" s="274"/>
      <c r="W4" s="274"/>
      <c r="X4" s="274"/>
      <c r="Y4" s="274"/>
      <c r="Z4" s="274"/>
      <c r="AA4" s="274"/>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c r="A20" s="59"/>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zoomScaleNormal="100" zoomScaleSheetLayoutView="100" workbookViewId="0">
      <selection activeCell="C1" sqref="C1"/>
    </sheetView>
  </sheetViews>
  <sheetFormatPr baseColWidth="10" defaultColWidth="12.42578125" defaultRowHeight="11.25"/>
  <cols>
    <col min="1" max="1" width="19.7109375" style="274" customWidth="1"/>
    <col min="2" max="2" width="50.7109375" style="274" customWidth="1"/>
    <col min="3" max="4" width="17.7109375" style="6" customWidth="1"/>
    <col min="5" max="16384" width="12.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ht="11.25" customHeight="1">
      <c r="A5" s="61" t="s">
        <v>257</v>
      </c>
      <c r="B5" s="61"/>
      <c r="C5" s="42"/>
      <c r="D5" s="366" t="s">
        <v>284</v>
      </c>
    </row>
    <row r="6" spans="1:4" ht="11.25" customHeight="1">
      <c r="A6" s="75"/>
      <c r="B6" s="75"/>
      <c r="C6" s="76"/>
      <c r="D6" s="92"/>
    </row>
    <row r="7" spans="1:4" ht="15" customHeight="1">
      <c r="A7" s="15" t="s">
        <v>46</v>
      </c>
      <c r="B7" s="16" t="s">
        <v>47</v>
      </c>
      <c r="C7" s="17" t="s">
        <v>48</v>
      </c>
      <c r="D7" s="17" t="s">
        <v>59</v>
      </c>
    </row>
    <row r="8" spans="1:4">
      <c r="A8" s="150"/>
      <c r="B8" s="150"/>
      <c r="C8" s="143"/>
      <c r="D8" s="132"/>
    </row>
    <row r="9" spans="1:4">
      <c r="A9" s="150"/>
      <c r="B9" s="150"/>
      <c r="C9" s="143"/>
      <c r="D9" s="132"/>
    </row>
    <row r="10" spans="1:4">
      <c r="A10" s="150"/>
      <c r="B10" s="150"/>
      <c r="C10" s="143"/>
      <c r="D10" s="132"/>
    </row>
    <row r="11" spans="1:4">
      <c r="A11" s="150"/>
      <c r="B11" s="150"/>
      <c r="C11" s="143"/>
      <c r="D11" s="132"/>
    </row>
    <row r="12" spans="1:4">
      <c r="A12" s="150"/>
      <c r="B12" s="150"/>
      <c r="C12" s="143"/>
      <c r="D12" s="132"/>
    </row>
    <row r="13" spans="1:4">
      <c r="A13" s="150"/>
      <c r="B13" s="150"/>
      <c r="C13" s="143"/>
      <c r="D13" s="132"/>
    </row>
    <row r="14" spans="1:4">
      <c r="A14" s="150"/>
      <c r="B14" s="150"/>
      <c r="C14" s="143"/>
      <c r="D14" s="132"/>
    </row>
    <row r="15" spans="1:4">
      <c r="A15" s="150"/>
      <c r="B15" s="150"/>
      <c r="C15" s="143"/>
      <c r="D15" s="132"/>
    </row>
    <row r="16" spans="1:4">
      <c r="A16" s="150"/>
      <c r="B16" s="150"/>
      <c r="C16" s="143"/>
      <c r="D16" s="132"/>
    </row>
    <row r="17" spans="1:4">
      <c r="A17" s="150"/>
      <c r="B17" s="150"/>
      <c r="C17" s="143"/>
      <c r="D17" s="132"/>
    </row>
    <row r="18" spans="1:4">
      <c r="A18" s="150"/>
      <c r="B18" s="150"/>
      <c r="C18" s="143"/>
      <c r="D18" s="132"/>
    </row>
    <row r="19" spans="1:4">
      <c r="A19" s="150"/>
      <c r="B19" s="150"/>
      <c r="C19" s="143"/>
      <c r="D19" s="132"/>
    </row>
    <row r="20" spans="1:4">
      <c r="A20" s="150"/>
      <c r="B20" s="150"/>
      <c r="C20" s="143"/>
      <c r="D20" s="132"/>
    </row>
    <row r="21" spans="1:4">
      <c r="A21" s="150"/>
      <c r="B21" s="150"/>
      <c r="C21" s="143"/>
      <c r="D21" s="132"/>
    </row>
    <row r="22" spans="1:4">
      <c r="A22" s="150"/>
      <c r="B22" s="150"/>
      <c r="C22" s="143"/>
      <c r="D22" s="132"/>
    </row>
    <row r="23" spans="1:4">
      <c r="A23" s="150"/>
      <c r="B23" s="150"/>
      <c r="C23" s="143"/>
      <c r="D23" s="132"/>
    </row>
    <row r="24" spans="1:4">
      <c r="A24" s="150"/>
      <c r="B24" s="150"/>
      <c r="C24" s="143"/>
      <c r="D24" s="132"/>
    </row>
    <row r="25" spans="1:4">
      <c r="A25" s="150"/>
      <c r="B25" s="150"/>
      <c r="C25" s="143"/>
      <c r="D25" s="132"/>
    </row>
    <row r="26" spans="1:4">
      <c r="A26" s="150"/>
      <c r="B26" s="150"/>
      <c r="C26" s="143"/>
      <c r="D26" s="132"/>
    </row>
    <row r="27" spans="1:4">
      <c r="A27" s="150"/>
      <c r="B27" s="150"/>
      <c r="C27" s="143"/>
      <c r="D27" s="132"/>
    </row>
    <row r="28" spans="1:4">
      <c r="A28" s="150"/>
      <c r="B28" s="150"/>
      <c r="C28" s="143"/>
      <c r="D28" s="132"/>
    </row>
    <row r="29" spans="1:4">
      <c r="A29" s="150"/>
      <c r="B29" s="150"/>
      <c r="C29" s="143"/>
      <c r="D29" s="132"/>
    </row>
    <row r="30" spans="1:4">
      <c r="A30" s="150"/>
      <c r="B30" s="150"/>
      <c r="C30" s="143"/>
      <c r="D30" s="132"/>
    </row>
    <row r="31" spans="1:4">
      <c r="A31" s="150"/>
      <c r="B31" s="150"/>
      <c r="C31" s="143"/>
      <c r="D31" s="132"/>
    </row>
    <row r="32" spans="1:4">
      <c r="A32" s="150"/>
      <c r="B32" s="150"/>
      <c r="C32" s="143"/>
      <c r="D32" s="132"/>
    </row>
    <row r="33" spans="1:4">
      <c r="A33" s="150"/>
      <c r="B33" s="150"/>
      <c r="C33" s="143"/>
      <c r="D33" s="132"/>
    </row>
    <row r="34" spans="1:4">
      <c r="A34" s="150"/>
      <c r="B34" s="150"/>
      <c r="C34" s="143"/>
      <c r="D34" s="132"/>
    </row>
    <row r="35" spans="1:4">
      <c r="A35" s="150"/>
      <c r="B35" s="150"/>
      <c r="C35" s="143"/>
      <c r="D35" s="132"/>
    </row>
    <row r="36" spans="1:4">
      <c r="A36" s="150"/>
      <c r="B36" s="150"/>
      <c r="C36" s="143"/>
      <c r="D36" s="132"/>
    </row>
    <row r="37" spans="1:4">
      <c r="A37" s="150"/>
      <c r="B37" s="150"/>
      <c r="C37" s="143"/>
      <c r="D37" s="132"/>
    </row>
    <row r="38" spans="1:4">
      <c r="A38" s="150"/>
      <c r="B38" s="150"/>
      <c r="C38" s="143"/>
      <c r="D38" s="132"/>
    </row>
    <row r="39" spans="1:4">
      <c r="A39" s="150"/>
      <c r="B39" s="150"/>
      <c r="C39" s="143"/>
      <c r="D39" s="132"/>
    </row>
    <row r="40" spans="1:4">
      <c r="A40" s="150"/>
      <c r="B40" s="150"/>
      <c r="C40" s="143"/>
      <c r="D40" s="132"/>
    </row>
    <row r="41" spans="1:4">
      <c r="A41" s="150"/>
      <c r="B41" s="150"/>
      <c r="C41" s="143"/>
      <c r="D41" s="132"/>
    </row>
    <row r="42" spans="1:4">
      <c r="A42" s="150"/>
      <c r="B42" s="150"/>
      <c r="C42" s="143"/>
      <c r="D42" s="132"/>
    </row>
    <row r="43" spans="1:4">
      <c r="A43" s="150"/>
      <c r="B43" s="150"/>
      <c r="C43" s="143"/>
      <c r="D43" s="132"/>
    </row>
    <row r="44" spans="1:4">
      <c r="A44" s="150"/>
      <c r="B44" s="150"/>
      <c r="C44" s="143"/>
      <c r="D44" s="132"/>
    </row>
    <row r="45" spans="1:4" s="19" customFormat="1">
      <c r="A45" s="152"/>
      <c r="B45" s="152" t="s">
        <v>260</v>
      </c>
      <c r="C45" s="144">
        <f>SUM(C8:C44)</f>
        <v>0</v>
      </c>
      <c r="D45" s="140"/>
    </row>
    <row r="46" spans="1:4" s="19" customFormat="1">
      <c r="A46" s="153"/>
      <c r="B46" s="153"/>
      <c r="C46" s="27"/>
      <c r="D46" s="27"/>
    </row>
    <row r="47" spans="1:4" s="19" customFormat="1">
      <c r="A47" s="153"/>
      <c r="B47" s="153"/>
      <c r="C47" s="27"/>
      <c r="D47" s="27"/>
    </row>
    <row r="48" spans="1:4">
      <c r="A48" s="154"/>
      <c r="B48" s="154"/>
      <c r="C48" s="118"/>
      <c r="D48" s="118"/>
    </row>
    <row r="49" spans="1:4" ht="21.75" customHeight="1">
      <c r="A49" s="61" t="s">
        <v>258</v>
      </c>
      <c r="B49" s="61"/>
      <c r="C49" s="278"/>
      <c r="D49" s="366" t="s">
        <v>113</v>
      </c>
    </row>
    <row r="50" spans="1:4">
      <c r="A50" s="75"/>
      <c r="B50" s="75"/>
      <c r="C50" s="76"/>
      <c r="D50" s="92"/>
    </row>
    <row r="51" spans="1:4" ht="15" customHeight="1">
      <c r="A51" s="15" t="s">
        <v>46</v>
      </c>
      <c r="B51" s="16" t="s">
        <v>47</v>
      </c>
      <c r="C51" s="17" t="s">
        <v>48</v>
      </c>
      <c r="D51" s="17" t="s">
        <v>59</v>
      </c>
    </row>
    <row r="52" spans="1:4" ht="33.75">
      <c r="A52" s="150" t="s">
        <v>6443</v>
      </c>
      <c r="B52" s="565" t="s">
        <v>6444</v>
      </c>
      <c r="C52" s="143">
        <v>14964295.109999999</v>
      </c>
      <c r="D52" s="132" t="s">
        <v>6445</v>
      </c>
    </row>
    <row r="53" spans="1:4">
      <c r="A53" s="150"/>
      <c r="B53" s="150"/>
      <c r="C53" s="143"/>
      <c r="D53" s="132"/>
    </row>
    <row r="54" spans="1:4">
      <c r="A54" s="150"/>
      <c r="B54" s="150"/>
      <c r="C54" s="143"/>
      <c r="D54" s="132"/>
    </row>
    <row r="55" spans="1:4">
      <c r="A55" s="150"/>
      <c r="B55" s="150"/>
      <c r="C55" s="143"/>
      <c r="D55" s="132"/>
    </row>
    <row r="56" spans="1:4">
      <c r="A56" s="150"/>
      <c r="B56" s="150"/>
      <c r="C56" s="143"/>
      <c r="D56" s="132"/>
    </row>
    <row r="57" spans="1:4">
      <c r="A57" s="150"/>
      <c r="B57" s="150"/>
      <c r="C57" s="143"/>
      <c r="D57" s="132"/>
    </row>
    <row r="58" spans="1:4">
      <c r="A58" s="150"/>
      <c r="B58" s="150"/>
      <c r="C58" s="143"/>
      <c r="D58" s="132"/>
    </row>
    <row r="59" spans="1:4">
      <c r="A59" s="150"/>
      <c r="B59" s="150"/>
      <c r="C59" s="143"/>
      <c r="D59" s="132"/>
    </row>
    <row r="60" spans="1:4">
      <c r="A60" s="150"/>
      <c r="B60" s="150"/>
      <c r="C60" s="143"/>
      <c r="D60" s="132"/>
    </row>
    <row r="61" spans="1:4">
      <c r="A61" s="150"/>
      <c r="B61" s="150"/>
      <c r="C61" s="143"/>
      <c r="D61" s="132"/>
    </row>
    <row r="62" spans="1:4">
      <c r="A62" s="150"/>
      <c r="B62" s="150"/>
      <c r="C62" s="143"/>
      <c r="D62" s="132"/>
    </row>
    <row r="63" spans="1:4">
      <c r="A63" s="150"/>
      <c r="B63" s="150"/>
      <c r="C63" s="143"/>
      <c r="D63" s="132"/>
    </row>
    <row r="64" spans="1:4">
      <c r="A64" s="150"/>
      <c r="B64" s="150"/>
      <c r="C64" s="143"/>
      <c r="D64" s="132"/>
    </row>
    <row r="65" spans="1:4">
      <c r="A65" s="150"/>
      <c r="B65" s="150"/>
      <c r="C65" s="143"/>
      <c r="D65" s="132"/>
    </row>
    <row r="66" spans="1:4">
      <c r="A66" s="150"/>
      <c r="B66" s="150"/>
      <c r="C66" s="143"/>
      <c r="D66" s="132"/>
    </row>
    <row r="67" spans="1:4">
      <c r="A67" s="150"/>
      <c r="B67" s="150"/>
      <c r="C67" s="143"/>
      <c r="D67" s="132"/>
    </row>
    <row r="68" spans="1:4">
      <c r="A68" s="150"/>
      <c r="B68" s="150"/>
      <c r="C68" s="143"/>
      <c r="D68" s="132"/>
    </row>
    <row r="69" spans="1:4">
      <c r="A69" s="150"/>
      <c r="B69" s="150"/>
      <c r="C69" s="143"/>
      <c r="D69" s="132"/>
    </row>
    <row r="70" spans="1:4">
      <c r="A70" s="150"/>
      <c r="B70" s="150"/>
      <c r="C70" s="143"/>
      <c r="D70" s="132"/>
    </row>
    <row r="71" spans="1:4">
      <c r="A71" s="150"/>
      <c r="B71" s="150"/>
      <c r="C71" s="143"/>
      <c r="D71" s="132"/>
    </row>
    <row r="72" spans="1:4">
      <c r="A72" s="150"/>
      <c r="B72" s="150"/>
      <c r="C72" s="143"/>
      <c r="D72" s="132"/>
    </row>
    <row r="73" spans="1:4">
      <c r="A73" s="150"/>
      <c r="B73" s="150"/>
      <c r="C73" s="143"/>
      <c r="D73" s="132"/>
    </row>
    <row r="74" spans="1:4">
      <c r="A74" s="150"/>
      <c r="B74" s="150"/>
      <c r="C74" s="143"/>
      <c r="D74" s="132"/>
    </row>
    <row r="75" spans="1:4">
      <c r="A75" s="150"/>
      <c r="B75" s="150"/>
      <c r="C75" s="143"/>
      <c r="D75" s="132"/>
    </row>
    <row r="76" spans="1:4">
      <c r="A76" s="150"/>
      <c r="B76" s="150"/>
      <c r="C76" s="143"/>
      <c r="D76" s="132"/>
    </row>
    <row r="77" spans="1:4">
      <c r="A77" s="150"/>
      <c r="B77" s="150"/>
      <c r="C77" s="143"/>
      <c r="D77" s="132"/>
    </row>
    <row r="78" spans="1:4">
      <c r="A78" s="150"/>
      <c r="B78" s="150"/>
      <c r="C78" s="143"/>
      <c r="D78" s="132"/>
    </row>
    <row r="79" spans="1:4">
      <c r="A79" s="150"/>
      <c r="B79" s="150"/>
      <c r="C79" s="143"/>
      <c r="D79" s="132"/>
    </row>
    <row r="80" spans="1:4">
      <c r="A80" s="150"/>
      <c r="B80" s="150"/>
      <c r="C80" s="143"/>
      <c r="D80" s="132"/>
    </row>
    <row r="81" spans="1:4">
      <c r="A81" s="150"/>
      <c r="B81" s="150"/>
      <c r="C81" s="143"/>
      <c r="D81" s="132"/>
    </row>
    <row r="82" spans="1:4">
      <c r="A82" s="150"/>
      <c r="B82" s="150"/>
      <c r="C82" s="143"/>
      <c r="D82" s="132"/>
    </row>
    <row r="83" spans="1:4">
      <c r="A83" s="150"/>
      <c r="B83" s="150"/>
      <c r="C83" s="143"/>
      <c r="D83" s="132"/>
    </row>
    <row r="84" spans="1:4">
      <c r="A84" s="150"/>
      <c r="B84" s="150"/>
      <c r="C84" s="143"/>
      <c r="D84" s="132"/>
    </row>
    <row r="85" spans="1:4">
      <c r="A85" s="150"/>
      <c r="B85" s="150"/>
      <c r="C85" s="143"/>
      <c r="D85" s="132"/>
    </row>
    <row r="86" spans="1:4">
      <c r="A86" s="150"/>
      <c r="B86" s="150"/>
      <c r="C86" s="143"/>
      <c r="D86" s="132"/>
    </row>
    <row r="87" spans="1:4">
      <c r="A87" s="150"/>
      <c r="B87" s="150"/>
      <c r="C87" s="143"/>
      <c r="D87" s="132"/>
    </row>
    <row r="88" spans="1:4">
      <c r="A88" s="150"/>
      <c r="B88" s="150"/>
      <c r="C88" s="143"/>
      <c r="D88" s="132"/>
    </row>
    <row r="89" spans="1:4">
      <c r="A89" s="152"/>
      <c r="B89" s="152" t="s">
        <v>276</v>
      </c>
      <c r="C89" s="144">
        <f>SUM(C52:C88)</f>
        <v>14964295.109999999</v>
      </c>
      <c r="D89" s="140"/>
    </row>
    <row r="90" spans="1:4">
      <c r="A90" s="154"/>
      <c r="B90" s="154"/>
      <c r="C90" s="118"/>
      <c r="D90" s="118"/>
    </row>
    <row r="91" spans="1:4">
      <c r="A91" s="154"/>
      <c r="B91" s="154"/>
      <c r="C91" s="118"/>
      <c r="D91" s="118"/>
    </row>
    <row r="92" spans="1:4">
      <c r="A92" s="154"/>
      <c r="B92" s="154"/>
      <c r="C92" s="118"/>
      <c r="D92" s="118"/>
    </row>
    <row r="93" spans="1:4">
      <c r="A93" s="154"/>
      <c r="B93" s="154"/>
      <c r="C93" s="118"/>
      <c r="D93" s="118"/>
    </row>
    <row r="94" spans="1:4">
      <c r="A94" s="154"/>
      <c r="B94" s="154"/>
      <c r="C94" s="118"/>
      <c r="D94" s="118"/>
    </row>
    <row r="95" spans="1:4">
      <c r="A95" s="154"/>
      <c r="B95" s="154"/>
      <c r="C95" s="118"/>
      <c r="D95" s="118"/>
    </row>
    <row r="96" spans="1:4">
      <c r="A96" s="154"/>
      <c r="B96" s="154"/>
      <c r="C96" s="118"/>
      <c r="D96" s="118"/>
    </row>
    <row r="97" spans="1:4">
      <c r="A97" s="154"/>
      <c r="B97" s="154"/>
      <c r="C97" s="118"/>
      <c r="D97" s="118"/>
    </row>
    <row r="98" spans="1:4">
      <c r="A98" s="154"/>
      <c r="B98" s="154"/>
      <c r="C98" s="118"/>
      <c r="D98" s="118"/>
    </row>
    <row r="99" spans="1:4">
      <c r="A99" s="154"/>
      <c r="B99" s="154"/>
      <c r="C99" s="118"/>
      <c r="D99" s="118"/>
    </row>
    <row r="100" spans="1:4">
      <c r="A100" s="154"/>
      <c r="B100" s="154"/>
      <c r="C100" s="118"/>
      <c r="D100" s="118"/>
    </row>
    <row r="101" spans="1:4">
      <c r="A101" s="154"/>
      <c r="B101" s="154"/>
      <c r="C101" s="118"/>
      <c r="D101" s="118"/>
    </row>
    <row r="102" spans="1:4">
      <c r="A102" s="154"/>
      <c r="B102" s="154"/>
      <c r="C102" s="118"/>
      <c r="D102" s="118"/>
    </row>
    <row r="103" spans="1:4">
      <c r="A103" s="154"/>
      <c r="B103" s="154"/>
      <c r="C103" s="118"/>
      <c r="D103" s="118"/>
    </row>
    <row r="104" spans="1:4">
      <c r="A104" s="154"/>
      <c r="B104" s="154"/>
      <c r="C104" s="118"/>
      <c r="D104" s="118"/>
    </row>
    <row r="105" spans="1:4">
      <c r="A105" s="154"/>
      <c r="B105" s="154"/>
      <c r="C105" s="118"/>
      <c r="D105" s="118"/>
    </row>
    <row r="106" spans="1:4">
      <c r="A106" s="154"/>
      <c r="B106" s="154"/>
      <c r="C106" s="118"/>
      <c r="D106" s="118"/>
    </row>
  </sheetData>
  <dataValidations count="4">
    <dataValidation allowBlank="1" showInputMessage="1" showErrorMessage="1" prompt="Saldo final de la Información Financiera Trimestral que se presenta (trimestral: 1er, 2do, 3ro. o 4to.)." sqref="C7 C51"/>
    <dataValidation allowBlank="1" showInputMessage="1" showErrorMessage="1" prompt="Corresponde al número de la cuenta de acuerdo al Plan de Cuentas emitido por el CONAC (DOF 23/12/2015)." sqref="A7 A51"/>
    <dataValidation allowBlank="1" showInputMessage="1" showErrorMessage="1" prompt="Corresponde al nombre o descripción de la cuenta de acuerdo al Plan de Cuentas emitido por el CONAC." sqref="B7 B51"/>
    <dataValidation allowBlank="1" showInputMessage="1" showErrorMessage="1" prompt="Características cualitativas significativas que les impacten financieramente." sqref="D7 D51"/>
  </dataValidations>
  <pageMargins left="0.70866141732283472" right="0.70866141732283472" top="0.98425196850393704" bottom="0.98425196850393704" header="0.31496062992125984" footer="0.31496062992125984"/>
  <pageSetup scale="78"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zoomScaleSheetLayoutView="100" workbookViewId="0">
      <selection activeCell="C1" sqref="C1"/>
    </sheetView>
  </sheetViews>
  <sheetFormatPr baseColWidth="10" defaultColWidth="11.42578125" defaultRowHeight="11.25"/>
  <cols>
    <col min="1" max="1" width="20.7109375" style="274" customWidth="1"/>
    <col min="2" max="2" width="50.7109375" style="274" customWidth="1"/>
    <col min="3" max="3" width="17.7109375" style="9" customWidth="1"/>
    <col min="4" max="5" width="17.7109375" style="274"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41"/>
      <c r="B4" s="41"/>
      <c r="C4" s="72"/>
      <c r="D4" s="41"/>
      <c r="E4" s="41"/>
    </row>
    <row r="5" spans="1:5" ht="11.25" customHeight="1">
      <c r="A5" s="61" t="s">
        <v>138</v>
      </c>
      <c r="B5" s="61"/>
      <c r="C5" s="72"/>
      <c r="E5" s="366" t="s">
        <v>283</v>
      </c>
    </row>
    <row r="6" spans="1:5">
      <c r="A6" s="75"/>
      <c r="B6" s="75"/>
      <c r="C6" s="76"/>
      <c r="D6" s="75"/>
      <c r="E6" s="92"/>
    </row>
    <row r="7" spans="1:5" ht="15" customHeight="1">
      <c r="A7" s="15" t="s">
        <v>46</v>
      </c>
      <c r="B7" s="16" t="s">
        <v>47</v>
      </c>
      <c r="C7" s="17" t="s">
        <v>48</v>
      </c>
      <c r="D7" s="23" t="s">
        <v>89</v>
      </c>
      <c r="E7" s="17" t="s">
        <v>59</v>
      </c>
    </row>
    <row r="8" spans="1:5">
      <c r="A8" s="93" t="s">
        <v>6446</v>
      </c>
      <c r="B8" s="565" t="s">
        <v>6447</v>
      </c>
      <c r="C8" s="497">
        <v>91231.3</v>
      </c>
      <c r="D8" s="566" t="s">
        <v>6448</v>
      </c>
      <c r="E8" s="566" t="s">
        <v>6449</v>
      </c>
    </row>
    <row r="9" spans="1:5">
      <c r="A9" s="93" t="s">
        <v>6450</v>
      </c>
      <c r="B9" s="93" t="s">
        <v>6451</v>
      </c>
      <c r="C9" s="94">
        <v>1357</v>
      </c>
      <c r="D9" s="48" t="s">
        <v>6452</v>
      </c>
      <c r="E9" s="48" t="s">
        <v>6453</v>
      </c>
    </row>
    <row r="10" spans="1:5">
      <c r="A10" s="93"/>
      <c r="B10" s="93"/>
      <c r="C10" s="94"/>
      <c r="D10" s="48"/>
      <c r="E10" s="48"/>
    </row>
    <row r="11" spans="1:5">
      <c r="A11" s="93"/>
      <c r="B11" s="93"/>
      <c r="C11" s="94"/>
      <c r="D11" s="48"/>
      <c r="E11" s="48"/>
    </row>
    <row r="12" spans="1:5">
      <c r="A12" s="93"/>
      <c r="B12" s="93"/>
      <c r="C12" s="94"/>
      <c r="D12" s="48"/>
      <c r="E12" s="48"/>
    </row>
    <row r="13" spans="1:5">
      <c r="A13" s="93"/>
      <c r="B13" s="93"/>
      <c r="C13" s="94"/>
      <c r="D13" s="48"/>
      <c r="E13" s="48"/>
    </row>
    <row r="14" spans="1:5">
      <c r="A14" s="29"/>
      <c r="B14" s="152" t="s">
        <v>277</v>
      </c>
      <c r="C14" s="30">
        <f>SUM(C8:C13)</f>
        <v>92588.3</v>
      </c>
      <c r="D14" s="77"/>
      <c r="E14" s="77"/>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zoomScaleSheetLayoutView="100" workbookViewId="0">
      <selection activeCell="C1" sqref="C1"/>
    </sheetView>
  </sheetViews>
  <sheetFormatPr baseColWidth="10" defaultColWidth="11.42578125" defaultRowHeight="11.25"/>
  <cols>
    <col min="1" max="1" width="20.7109375" style="154" customWidth="1"/>
    <col min="2" max="2" width="50.7109375" style="154" customWidth="1"/>
    <col min="3" max="3" width="17.7109375" style="118" customWidth="1"/>
    <col min="4" max="4" width="17.7109375" style="194" customWidth="1"/>
    <col min="5" max="5" width="17.7109375" style="195" customWidth="1"/>
    <col min="6" max="8" width="11.42578125" style="154"/>
    <col min="9" max="16384" width="11.42578125" style="274"/>
  </cols>
  <sheetData>
    <row r="1" spans="1:8" s="41" customFormat="1" ht="11.25" customHeight="1">
      <c r="A1" s="71" t="s">
        <v>43</v>
      </c>
      <c r="B1" s="71"/>
      <c r="C1" s="72"/>
      <c r="D1" s="95"/>
      <c r="E1" s="7"/>
    </row>
    <row r="2" spans="1:8" s="41" customFormat="1" ht="11.25" customHeight="1">
      <c r="A2" s="71" t="s">
        <v>0</v>
      </c>
      <c r="B2" s="71"/>
      <c r="C2" s="72"/>
      <c r="D2" s="95"/>
      <c r="E2" s="96"/>
    </row>
    <row r="3" spans="1:8" s="41" customFormat="1" ht="10.5" customHeight="1">
      <c r="C3" s="72"/>
      <c r="D3" s="95"/>
      <c r="E3" s="96"/>
    </row>
    <row r="4" spans="1:8" s="41" customFormat="1" ht="10.5" customHeight="1">
      <c r="C4" s="72"/>
      <c r="D4" s="95"/>
      <c r="E4" s="96"/>
    </row>
    <row r="5" spans="1:8" s="41" customFormat="1" ht="11.25" customHeight="1">
      <c r="A5" s="10" t="s">
        <v>208</v>
      </c>
      <c r="B5" s="10"/>
      <c r="C5" s="72"/>
      <c r="D5" s="97"/>
      <c r="E5" s="98" t="s">
        <v>282</v>
      </c>
    </row>
    <row r="6" spans="1:8" ht="11.25" customHeight="1">
      <c r="A6" s="13"/>
      <c r="B6" s="13"/>
      <c r="C6" s="4"/>
      <c r="D6" s="99"/>
      <c r="E6" s="3"/>
      <c r="F6" s="274"/>
      <c r="G6" s="274"/>
      <c r="H6" s="274"/>
    </row>
    <row r="7" spans="1:8" ht="15" customHeight="1">
      <c r="A7" s="15" t="s">
        <v>46</v>
      </c>
      <c r="B7" s="16" t="s">
        <v>47</v>
      </c>
      <c r="C7" s="17" t="s">
        <v>48</v>
      </c>
      <c r="D7" s="206" t="s">
        <v>114</v>
      </c>
      <c r="E7" s="100" t="s">
        <v>115</v>
      </c>
      <c r="F7" s="274"/>
      <c r="G7" s="274"/>
      <c r="H7" s="274"/>
    </row>
    <row r="8" spans="1:8" ht="22.5">
      <c r="A8" s="310" t="s">
        <v>6454</v>
      </c>
      <c r="B8" s="311" t="s">
        <v>6455</v>
      </c>
      <c r="C8" s="497">
        <v>5154879.5999999996</v>
      </c>
      <c r="D8" s="567">
        <f t="shared" ref="D8:D31" si="0">+C8/$C$32</f>
        <v>0.35552011965176317</v>
      </c>
      <c r="E8" s="197" t="s">
        <v>6456</v>
      </c>
    </row>
    <row r="9" spans="1:8" ht="22.5">
      <c r="A9" s="310" t="s">
        <v>6457</v>
      </c>
      <c r="B9" s="311" t="s">
        <v>6458</v>
      </c>
      <c r="C9" s="568">
        <v>1926461.4399999999</v>
      </c>
      <c r="D9" s="567">
        <f t="shared" si="0"/>
        <v>0.13286358844410409</v>
      </c>
      <c r="E9" s="197" t="s">
        <v>6459</v>
      </c>
    </row>
    <row r="10" spans="1:8">
      <c r="A10" s="310" t="s">
        <v>6460</v>
      </c>
      <c r="B10" s="311" t="s">
        <v>6461</v>
      </c>
      <c r="C10" s="568">
        <v>1232980.0900000001</v>
      </c>
      <c r="D10" s="567">
        <f t="shared" si="0"/>
        <v>8.503578417719819E-2</v>
      </c>
      <c r="E10" s="197"/>
    </row>
    <row r="11" spans="1:8" ht="33.75">
      <c r="A11" s="310" t="s">
        <v>6462</v>
      </c>
      <c r="B11" s="311" t="s">
        <v>6463</v>
      </c>
      <c r="C11" s="568">
        <v>1800497.65</v>
      </c>
      <c r="D11" s="567">
        <f t="shared" si="0"/>
        <v>0.12417615727838113</v>
      </c>
      <c r="E11" s="197" t="s">
        <v>6464</v>
      </c>
    </row>
    <row r="12" spans="1:8" ht="22.5">
      <c r="A12" s="310" t="s">
        <v>6465</v>
      </c>
      <c r="B12" s="311" t="s">
        <v>6466</v>
      </c>
      <c r="C12" s="568">
        <v>2073653.83</v>
      </c>
      <c r="D12" s="567">
        <f t="shared" si="0"/>
        <v>0.14301510703721132</v>
      </c>
      <c r="E12" s="197" t="s">
        <v>6467</v>
      </c>
    </row>
    <row r="13" spans="1:8" ht="22.5">
      <c r="A13" s="310" t="s">
        <v>6468</v>
      </c>
      <c r="B13" s="311" t="s">
        <v>6469</v>
      </c>
      <c r="C13" s="568">
        <v>99878.55</v>
      </c>
      <c r="D13" s="567">
        <f t="shared" si="0"/>
        <v>6.8883925138900652E-3</v>
      </c>
      <c r="E13" s="197"/>
    </row>
    <row r="14" spans="1:8">
      <c r="A14" s="310" t="s">
        <v>6470</v>
      </c>
      <c r="B14" s="311" t="s">
        <v>6471</v>
      </c>
      <c r="C14" s="568">
        <v>13996.32</v>
      </c>
      <c r="D14" s="567">
        <f t="shared" si="0"/>
        <v>9.6529380843043662E-4</v>
      </c>
      <c r="E14" s="197"/>
    </row>
    <row r="15" spans="1:8">
      <c r="A15" s="310" t="s">
        <v>6472</v>
      </c>
      <c r="B15" s="311" t="s">
        <v>6473</v>
      </c>
      <c r="C15" s="568">
        <v>78709.929999999993</v>
      </c>
      <c r="D15" s="567">
        <f t="shared" si="0"/>
        <v>5.4284417683357535E-3</v>
      </c>
      <c r="E15" s="197"/>
    </row>
    <row r="16" spans="1:8">
      <c r="A16" s="310" t="s">
        <v>6474</v>
      </c>
      <c r="B16" s="311" t="s">
        <v>6475</v>
      </c>
      <c r="C16" s="568">
        <v>929.97</v>
      </c>
      <c r="D16" s="567">
        <f t="shared" si="0"/>
        <v>6.4137879315852539E-5</v>
      </c>
      <c r="E16" s="197"/>
    </row>
    <row r="17" spans="1:5">
      <c r="A17" s="310" t="s">
        <v>6476</v>
      </c>
      <c r="B17" s="311" t="s">
        <v>6477</v>
      </c>
      <c r="C17" s="568">
        <v>254661.86</v>
      </c>
      <c r="D17" s="567">
        <f t="shared" si="0"/>
        <v>1.7563439296999401E-2</v>
      </c>
      <c r="E17" s="197"/>
    </row>
    <row r="18" spans="1:5">
      <c r="A18" s="310" t="s">
        <v>6478</v>
      </c>
      <c r="B18" s="311" t="s">
        <v>6479</v>
      </c>
      <c r="C18" s="568">
        <v>76436.27</v>
      </c>
      <c r="D18" s="567">
        <f t="shared" si="0"/>
        <v>5.271632698489113E-3</v>
      </c>
      <c r="E18" s="197"/>
    </row>
    <row r="19" spans="1:5">
      <c r="A19" s="310" t="s">
        <v>6480</v>
      </c>
      <c r="B19" s="311" t="s">
        <v>6481</v>
      </c>
      <c r="C19" s="568">
        <v>30081.51</v>
      </c>
      <c r="D19" s="567">
        <f t="shared" si="0"/>
        <v>2.0746521479387625E-3</v>
      </c>
      <c r="E19" s="197"/>
    </row>
    <row r="20" spans="1:5">
      <c r="A20" s="310" t="s">
        <v>6482</v>
      </c>
      <c r="B20" s="311" t="s">
        <v>6483</v>
      </c>
      <c r="C20" s="568">
        <v>108585.32</v>
      </c>
      <c r="D20" s="567">
        <f t="shared" si="0"/>
        <v>7.4888782967549809E-3</v>
      </c>
      <c r="E20" s="197"/>
    </row>
    <row r="21" spans="1:5">
      <c r="A21" s="310" t="s">
        <v>6484</v>
      </c>
      <c r="B21" s="311" t="s">
        <v>6485</v>
      </c>
      <c r="C21" s="568">
        <v>49511.32</v>
      </c>
      <c r="D21" s="567">
        <f t="shared" si="0"/>
        <v>3.414681190714277E-3</v>
      </c>
      <c r="E21" s="197"/>
    </row>
    <row r="22" spans="1:5">
      <c r="A22" s="310" t="s">
        <v>6486</v>
      </c>
      <c r="B22" s="311" t="s">
        <v>6487</v>
      </c>
      <c r="C22" s="568">
        <v>50103.32</v>
      </c>
      <c r="D22" s="567">
        <f t="shared" si="0"/>
        <v>3.4555100610595404E-3</v>
      </c>
      <c r="E22" s="197"/>
    </row>
    <row r="23" spans="1:5">
      <c r="A23" s="310" t="s">
        <v>6488</v>
      </c>
      <c r="B23" s="311" t="s">
        <v>6489</v>
      </c>
      <c r="C23" s="568">
        <v>217082.34</v>
      </c>
      <c r="D23" s="567">
        <f t="shared" si="0"/>
        <v>1.4971666746801367E-2</v>
      </c>
      <c r="E23" s="197"/>
    </row>
    <row r="24" spans="1:5">
      <c r="A24" s="310" t="s">
        <v>6490</v>
      </c>
      <c r="B24" s="311" t="s">
        <v>6491</v>
      </c>
      <c r="C24" s="568">
        <v>184108.05</v>
      </c>
      <c r="D24" s="567">
        <f t="shared" si="0"/>
        <v>1.2697506255015693E-2</v>
      </c>
      <c r="E24" s="197"/>
    </row>
    <row r="25" spans="1:5">
      <c r="A25" s="310" t="s">
        <v>6492</v>
      </c>
      <c r="B25" s="311" t="s">
        <v>6493</v>
      </c>
      <c r="C25" s="568">
        <v>133600.9</v>
      </c>
      <c r="D25" s="567">
        <f t="shared" si="0"/>
        <v>9.2141449731596541E-3</v>
      </c>
      <c r="E25" s="197"/>
    </row>
    <row r="26" spans="1:5">
      <c r="A26" s="310" t="s">
        <v>6494</v>
      </c>
      <c r="B26" s="311" t="s">
        <v>6495</v>
      </c>
      <c r="C26" s="568">
        <v>86975.74</v>
      </c>
      <c r="D26" s="567">
        <f t="shared" si="0"/>
        <v>5.99851556020836E-3</v>
      </c>
      <c r="E26" s="197"/>
    </row>
    <row r="27" spans="1:5">
      <c r="A27" s="310" t="s">
        <v>6496</v>
      </c>
      <c r="B27" s="311" t="s">
        <v>6497</v>
      </c>
      <c r="C27" s="568">
        <v>506898.57</v>
      </c>
      <c r="D27" s="567">
        <f t="shared" si="0"/>
        <v>3.4959621609340331E-2</v>
      </c>
      <c r="E27" s="197"/>
    </row>
    <row r="28" spans="1:5">
      <c r="A28" s="310" t="s">
        <v>6498</v>
      </c>
      <c r="B28" s="311" t="s">
        <v>6499</v>
      </c>
      <c r="C28" s="568">
        <v>180834.52</v>
      </c>
      <c r="D28" s="567">
        <f t="shared" si="0"/>
        <v>1.2471738464574257E-2</v>
      </c>
      <c r="E28" s="197"/>
    </row>
    <row r="29" spans="1:5">
      <c r="A29" s="310" t="s">
        <v>6500</v>
      </c>
      <c r="B29" s="311" t="s">
        <v>6501</v>
      </c>
      <c r="C29" s="165">
        <v>1740</v>
      </c>
      <c r="D29" s="567">
        <f t="shared" si="0"/>
        <v>1.2000377432560557E-4</v>
      </c>
      <c r="E29" s="197"/>
    </row>
    <row r="30" spans="1:5">
      <c r="A30" s="310" t="s">
        <v>6502</v>
      </c>
      <c r="B30" s="311" t="s">
        <v>294</v>
      </c>
      <c r="C30" s="165">
        <v>231891.46</v>
      </c>
      <c r="D30" s="567">
        <f t="shared" si="0"/>
        <v>1.5993017490732869E-2</v>
      </c>
      <c r="E30" s="197"/>
    </row>
    <row r="31" spans="1:5">
      <c r="A31" s="310" t="s">
        <v>6503</v>
      </c>
      <c r="B31" s="311" t="s">
        <v>296</v>
      </c>
      <c r="C31" s="165">
        <v>5045.3900000000003</v>
      </c>
      <c r="D31" s="567">
        <f t="shared" si="0"/>
        <v>3.4796887525555584E-4</v>
      </c>
      <c r="E31" s="197"/>
    </row>
    <row r="32" spans="1:5">
      <c r="A32" s="152"/>
      <c r="B32" s="152" t="s">
        <v>388</v>
      </c>
      <c r="C32" s="166">
        <f>SUM(C8:C31)</f>
        <v>14499543.950000003</v>
      </c>
      <c r="D32" s="569">
        <v>1</v>
      </c>
      <c r="E32" s="180"/>
    </row>
    <row r="33" spans="1:5">
      <c r="A33" s="198"/>
      <c r="B33" s="198"/>
      <c r="C33" s="199"/>
      <c r="D33" s="200"/>
      <c r="E33" s="20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zoomScaleSheetLayoutView="100" workbookViewId="0">
      <selection activeCell="C1" sqref="C1"/>
    </sheetView>
  </sheetViews>
  <sheetFormatPr baseColWidth="10" defaultColWidth="11.42578125" defaultRowHeight="11.25"/>
  <cols>
    <col min="1" max="1" width="20.7109375" style="274" customWidth="1"/>
    <col min="2" max="2" width="50.7109375" style="274" customWidth="1"/>
    <col min="3" max="5" width="17.7109375" style="9" customWidth="1"/>
    <col min="6" max="7" width="17.7109375" style="274" customWidth="1"/>
    <col min="8" max="16384" width="11.42578125" style="274"/>
  </cols>
  <sheetData>
    <row r="1" spans="1:7" s="41" customFormat="1" ht="11.25" customHeight="1">
      <c r="A1" s="71" t="s">
        <v>43</v>
      </c>
      <c r="B1" s="71"/>
      <c r="C1" s="42"/>
      <c r="D1" s="42"/>
      <c r="E1" s="42"/>
      <c r="F1" s="101"/>
      <c r="G1" s="7"/>
    </row>
    <row r="2" spans="1:7" s="41" customFormat="1" ht="11.25" customHeight="1">
      <c r="A2" s="71" t="s">
        <v>0</v>
      </c>
      <c r="B2" s="71"/>
      <c r="C2" s="42"/>
      <c r="D2" s="42"/>
      <c r="E2" s="42"/>
    </row>
    <row r="3" spans="1:7" s="41" customFormat="1">
      <c r="C3" s="42"/>
      <c r="D3" s="42"/>
      <c r="E3" s="42"/>
    </row>
    <row r="4" spans="1:7" s="41" customFormat="1">
      <c r="C4" s="42"/>
      <c r="D4" s="42"/>
      <c r="E4" s="42"/>
    </row>
    <row r="5" spans="1:7" s="41" customFormat="1" ht="11.25" customHeight="1">
      <c r="A5" s="10" t="s">
        <v>139</v>
      </c>
      <c r="B5" s="10"/>
      <c r="C5" s="42"/>
      <c r="D5" s="42"/>
      <c r="E5" s="42"/>
      <c r="G5" s="366"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c r="A8" s="150"/>
      <c r="B8" s="150"/>
      <c r="C8" s="165"/>
      <c r="D8" s="165"/>
      <c r="E8" s="165"/>
      <c r="F8" s="177"/>
      <c r="G8" s="172"/>
    </row>
    <row r="9" spans="1:7">
      <c r="A9" s="150"/>
      <c r="B9" s="150"/>
      <c r="C9" s="165"/>
      <c r="D9" s="165"/>
      <c r="E9" s="165"/>
      <c r="F9" s="165"/>
      <c r="G9" s="172"/>
    </row>
    <row r="10" spans="1:7">
      <c r="A10" s="150"/>
      <c r="B10" s="150"/>
      <c r="C10" s="165"/>
      <c r="D10" s="165"/>
      <c r="E10" s="165"/>
      <c r="F10" s="172"/>
      <c r="G10" s="172"/>
    </row>
    <row r="11" spans="1:7">
      <c r="A11" s="150"/>
      <c r="B11" s="150"/>
      <c r="C11" s="165"/>
      <c r="D11" s="165"/>
      <c r="E11" s="165"/>
      <c r="F11" s="172"/>
      <c r="G11" s="172"/>
    </row>
    <row r="12" spans="1:7">
      <c r="A12" s="150"/>
      <c r="B12" s="150"/>
      <c r="C12" s="165"/>
      <c r="D12" s="165"/>
      <c r="E12" s="165"/>
      <c r="F12" s="172"/>
      <c r="G12" s="172"/>
    </row>
    <row r="13" spans="1:7">
      <c r="A13" s="150"/>
      <c r="B13" s="150"/>
      <c r="C13" s="165"/>
      <c r="D13" s="165"/>
      <c r="E13" s="165"/>
      <c r="F13" s="172"/>
      <c r="G13" s="172"/>
    </row>
    <row r="14" spans="1:7">
      <c r="A14" s="169"/>
      <c r="B14" s="152" t="s">
        <v>278</v>
      </c>
      <c r="C14" s="142">
        <f>SUM(C8:C13)</f>
        <v>0</v>
      </c>
      <c r="D14" s="142">
        <f>SUM(D8:D13)</f>
        <v>0</v>
      </c>
      <c r="E14" s="145">
        <f>SUM(E8:E13)</f>
        <v>0</v>
      </c>
      <c r="F14" s="202"/>
      <c r="G14" s="202"/>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zoomScaleSheetLayoutView="100" workbookViewId="0">
      <selection activeCell="C1" sqref="C1"/>
    </sheetView>
  </sheetViews>
  <sheetFormatPr baseColWidth="10" defaultColWidth="11.42578125"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ht="11.25" customHeight="1">
      <c r="A5" s="10" t="s">
        <v>140</v>
      </c>
      <c r="B5" s="10"/>
      <c r="C5" s="42"/>
      <c r="D5" s="42"/>
      <c r="E5" s="42"/>
      <c r="F5" s="366" t="s">
        <v>118</v>
      </c>
    </row>
    <row r="6" spans="1:6" s="81" customFormat="1">
      <c r="A6" s="44"/>
      <c r="B6" s="44"/>
      <c r="C6" s="78"/>
      <c r="D6" s="80"/>
      <c r="E6" s="80"/>
    </row>
    <row r="7" spans="1:6" ht="15" customHeight="1">
      <c r="A7" s="15" t="s">
        <v>46</v>
      </c>
      <c r="B7" s="16" t="s">
        <v>47</v>
      </c>
      <c r="C7" s="57" t="s">
        <v>75</v>
      </c>
      <c r="D7" s="57" t="s">
        <v>76</v>
      </c>
      <c r="E7" s="102" t="s">
        <v>117</v>
      </c>
      <c r="F7" s="102" t="s">
        <v>89</v>
      </c>
    </row>
    <row r="8" spans="1:6" ht="33.75">
      <c r="A8" s="160" t="s">
        <v>6504</v>
      </c>
      <c r="B8" s="312" t="s">
        <v>5103</v>
      </c>
      <c r="C8" s="165">
        <v>864455.11</v>
      </c>
      <c r="D8" s="570">
        <v>557339.46</v>
      </c>
      <c r="E8" s="165">
        <v>307115.65000000002</v>
      </c>
      <c r="F8" s="207" t="s">
        <v>6505</v>
      </c>
    </row>
    <row r="9" spans="1:6" ht="33.75">
      <c r="A9" s="160" t="s">
        <v>6506</v>
      </c>
      <c r="B9" s="312" t="s">
        <v>5104</v>
      </c>
      <c r="C9" s="165">
        <v>1045953.04</v>
      </c>
      <c r="D9" s="570">
        <v>1019606.29</v>
      </c>
      <c r="E9" s="165">
        <v>26346.75</v>
      </c>
      <c r="F9" s="207" t="s">
        <v>6505</v>
      </c>
    </row>
    <row r="10" spans="1:6">
      <c r="A10" s="150"/>
      <c r="B10" s="150"/>
      <c r="C10" s="165"/>
      <c r="D10" s="165"/>
      <c r="E10" s="165"/>
      <c r="F10" s="207"/>
    </row>
    <row r="11" spans="1:6">
      <c r="A11" s="150"/>
      <c r="B11" s="150"/>
      <c r="C11" s="165"/>
      <c r="D11" s="165"/>
      <c r="E11" s="165"/>
      <c r="F11" s="207"/>
    </row>
    <row r="12" spans="1:6">
      <c r="A12" s="150"/>
      <c r="B12" s="150"/>
      <c r="C12" s="165"/>
      <c r="D12" s="165"/>
      <c r="E12" s="165"/>
      <c r="F12" s="207"/>
    </row>
    <row r="13" spans="1:6">
      <c r="A13" s="150"/>
      <c r="B13" s="150"/>
      <c r="C13" s="165"/>
      <c r="D13" s="165"/>
      <c r="E13" s="165"/>
      <c r="F13" s="207"/>
    </row>
    <row r="14" spans="1:6">
      <c r="A14" s="150"/>
      <c r="B14" s="150"/>
      <c r="C14" s="165"/>
      <c r="D14" s="165"/>
      <c r="E14" s="165"/>
      <c r="F14" s="207"/>
    </row>
    <row r="15" spans="1:6">
      <c r="A15" s="150"/>
      <c r="B15" s="150"/>
      <c r="C15" s="165"/>
      <c r="D15" s="165"/>
      <c r="E15" s="165"/>
      <c r="F15" s="207"/>
    </row>
    <row r="16" spans="1:6">
      <c r="A16" s="150"/>
      <c r="B16" s="150"/>
      <c r="C16" s="165"/>
      <c r="D16" s="165"/>
      <c r="E16" s="165"/>
      <c r="F16" s="207"/>
    </row>
    <row r="17" spans="1:6">
      <c r="A17" s="150"/>
      <c r="B17" s="150"/>
      <c r="C17" s="165"/>
      <c r="D17" s="165"/>
      <c r="E17" s="165"/>
      <c r="F17" s="207"/>
    </row>
    <row r="18" spans="1:6">
      <c r="A18" s="150"/>
      <c r="B18" s="150"/>
      <c r="C18" s="165"/>
      <c r="D18" s="165"/>
      <c r="E18" s="165"/>
      <c r="F18" s="207"/>
    </row>
    <row r="19" spans="1:6">
      <c r="A19" s="150"/>
      <c r="B19" s="150"/>
      <c r="C19" s="165"/>
      <c r="D19" s="165"/>
      <c r="E19" s="165"/>
      <c r="F19" s="207"/>
    </row>
    <row r="20" spans="1:6">
      <c r="A20" s="150"/>
      <c r="B20" s="150"/>
      <c r="C20" s="165"/>
      <c r="D20" s="165"/>
      <c r="E20" s="165"/>
      <c r="F20" s="207"/>
    </row>
    <row r="21" spans="1:6">
      <c r="A21" s="150"/>
      <c r="B21" s="150"/>
      <c r="C21" s="165"/>
      <c r="D21" s="165"/>
      <c r="E21" s="165"/>
      <c r="F21" s="207"/>
    </row>
    <row r="22" spans="1:6">
      <c r="A22" s="150"/>
      <c r="B22" s="150"/>
      <c r="C22" s="165"/>
      <c r="D22" s="165"/>
      <c r="E22" s="165"/>
      <c r="F22" s="207"/>
    </row>
    <row r="23" spans="1:6">
      <c r="A23" s="152"/>
      <c r="B23" s="152" t="s">
        <v>279</v>
      </c>
      <c r="C23" s="166">
        <f>SUM(C8:C22)</f>
        <v>1910408.15</v>
      </c>
      <c r="D23" s="166">
        <f>SUM(D8:D22)</f>
        <v>1576945.75</v>
      </c>
      <c r="E23" s="166">
        <f>SUM(E8:E22)</f>
        <v>333462.40000000002</v>
      </c>
      <c r="F23" s="152"/>
    </row>
  </sheetData>
  <protectedRanges>
    <protectedRange sqref="F23"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Normal="100" zoomScaleSheetLayoutView="100" workbookViewId="0">
      <selection activeCell="C1" sqref="C1"/>
    </sheetView>
  </sheetViews>
  <sheetFormatPr baseColWidth="10" defaultColWidth="11.42578125" defaultRowHeight="11.25"/>
  <cols>
    <col min="1" max="1" width="20.7109375" style="154" customWidth="1"/>
    <col min="2" max="2" width="50.7109375" style="154" customWidth="1"/>
    <col min="3" max="5" width="17.7109375" style="118" customWidth="1"/>
    <col min="6" max="16384" width="11.42578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ht="11.25" customHeight="1">
      <c r="A5" s="65" t="s">
        <v>154</v>
      </c>
      <c r="C5" s="72"/>
      <c r="D5" s="72"/>
      <c r="E5" s="262" t="s">
        <v>119</v>
      </c>
    </row>
    <row r="6" spans="1:5" s="81" customFormat="1">
      <c r="A6" s="28"/>
      <c r="B6" s="28"/>
      <c r="C6" s="103"/>
      <c r="D6" s="104"/>
      <c r="E6" s="104"/>
    </row>
    <row r="7" spans="1:5" ht="15" customHeight="1">
      <c r="A7" s="15" t="s">
        <v>46</v>
      </c>
      <c r="B7" s="16" t="s">
        <v>47</v>
      </c>
      <c r="C7" s="57" t="s">
        <v>75</v>
      </c>
      <c r="D7" s="57" t="s">
        <v>76</v>
      </c>
      <c r="E7" s="57" t="s">
        <v>77</v>
      </c>
    </row>
    <row r="8" spans="1:5">
      <c r="A8" s="571" t="s">
        <v>6507</v>
      </c>
      <c r="B8" s="572" t="s">
        <v>6508</v>
      </c>
      <c r="C8" s="165">
        <v>25756</v>
      </c>
      <c r="D8" s="558">
        <v>25756</v>
      </c>
      <c r="E8" s="165">
        <v>0</v>
      </c>
    </row>
    <row r="9" spans="1:5">
      <c r="A9" s="571" t="s">
        <v>6509</v>
      </c>
      <c r="B9" s="572" t="s">
        <v>6510</v>
      </c>
      <c r="C9" s="165">
        <v>0</v>
      </c>
      <c r="D9" s="165">
        <v>0</v>
      </c>
      <c r="E9" s="165">
        <v>0</v>
      </c>
    </row>
    <row r="10" spans="1:5">
      <c r="A10" s="571" t="s">
        <v>6511</v>
      </c>
      <c r="B10" s="572" t="s">
        <v>6512</v>
      </c>
      <c r="C10" s="165">
        <v>1286347.8500000001</v>
      </c>
      <c r="D10" s="558">
        <v>1344605.49</v>
      </c>
      <c r="E10" s="165">
        <v>58257.639999999898</v>
      </c>
    </row>
    <row r="11" spans="1:5" s="19" customFormat="1">
      <c r="A11" s="152"/>
      <c r="B11" s="152" t="s">
        <v>389</v>
      </c>
      <c r="C11" s="166">
        <f>SUM(C8:C10)</f>
        <v>1312103.8500000001</v>
      </c>
      <c r="D11" s="166">
        <f>SUM(D8:D10)</f>
        <v>1370361.49</v>
      </c>
      <c r="E11" s="166">
        <f>SUM(E8:E10)</f>
        <v>58257.639999999898</v>
      </c>
    </row>
    <row r="12" spans="1:5" s="19" customFormat="1">
      <c r="A12" s="198"/>
      <c r="B12" s="198"/>
      <c r="C12" s="204"/>
      <c r="D12" s="204"/>
      <c r="E12" s="204"/>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zoomScaleNormal="100" zoomScaleSheetLayoutView="100" workbookViewId="0">
      <selection activeCell="C1" sqref="C1"/>
    </sheetView>
  </sheetViews>
  <sheetFormatPr baseColWidth="10" defaultColWidth="11.42578125" defaultRowHeight="11.25"/>
  <cols>
    <col min="1" max="1" width="20.7109375" style="154" customWidth="1"/>
    <col min="2" max="2" width="50.7109375" style="154" customWidth="1"/>
    <col min="3" max="3" width="17.7109375" style="118" customWidth="1"/>
    <col min="4" max="4" width="17.7109375" style="119" customWidth="1"/>
    <col min="5" max="16384" width="11.42578125" style="274"/>
  </cols>
  <sheetData>
    <row r="1" spans="1:4" s="41" customFormat="1">
      <c r="A1" s="71" t="s">
        <v>43</v>
      </c>
      <c r="B1" s="71"/>
      <c r="C1" s="105"/>
      <c r="D1" s="106"/>
    </row>
    <row r="2" spans="1:4" s="41" customFormat="1">
      <c r="A2" s="71" t="s">
        <v>0</v>
      </c>
      <c r="B2" s="71"/>
      <c r="C2" s="105"/>
      <c r="D2" s="107"/>
    </row>
    <row r="3" spans="1:4" s="41" customFormat="1">
      <c r="A3" s="71"/>
      <c r="B3" s="71"/>
      <c r="C3" s="105"/>
      <c r="D3" s="107"/>
    </row>
    <row r="4" spans="1:4" s="41" customFormat="1">
      <c r="C4" s="105"/>
      <c r="D4" s="107"/>
    </row>
    <row r="5" spans="1:4" s="41" customFormat="1" ht="11.25" customHeight="1">
      <c r="A5" s="1021" t="s">
        <v>280</v>
      </c>
      <c r="B5" s="1022"/>
      <c r="C5" s="105"/>
      <c r="D5" s="108" t="s">
        <v>120</v>
      </c>
    </row>
    <row r="6" spans="1:4">
      <c r="A6" s="109"/>
      <c r="B6" s="109"/>
      <c r="C6" s="110"/>
      <c r="D6" s="111"/>
    </row>
    <row r="7" spans="1:4" ht="15" customHeight="1">
      <c r="A7" s="15" t="s">
        <v>46</v>
      </c>
      <c r="B7" s="16" t="s">
        <v>47</v>
      </c>
      <c r="C7" s="57" t="s">
        <v>77</v>
      </c>
      <c r="D7" s="51" t="s">
        <v>121</v>
      </c>
    </row>
    <row r="8" spans="1:4">
      <c r="A8" s="112"/>
      <c r="B8" s="113"/>
      <c r="C8" s="114"/>
      <c r="D8" s="115"/>
    </row>
    <row r="9" spans="1:4">
      <c r="A9" s="112"/>
      <c r="B9" s="113"/>
      <c r="C9" s="114"/>
      <c r="D9" s="115"/>
    </row>
    <row r="10" spans="1:4">
      <c r="A10" s="112"/>
      <c r="B10" s="113"/>
      <c r="C10" s="114"/>
      <c r="D10" s="115"/>
    </row>
    <row r="11" spans="1:4">
      <c r="A11" s="112"/>
      <c r="B11" s="113"/>
      <c r="C11" s="114"/>
      <c r="D11" s="115"/>
    </row>
    <row r="12" spans="1:4">
      <c r="A12" s="112"/>
      <c r="B12" s="113"/>
      <c r="C12" s="114"/>
      <c r="D12" s="115"/>
    </row>
    <row r="13" spans="1:4">
      <c r="A13" s="112"/>
      <c r="B13" s="113"/>
      <c r="C13" s="114"/>
      <c r="D13" s="115"/>
    </row>
    <row r="14" spans="1:4">
      <c r="A14" s="112"/>
      <c r="B14" s="113"/>
      <c r="C14" s="114"/>
      <c r="D14" s="115"/>
    </row>
    <row r="15" spans="1:4">
      <c r="A15" s="112"/>
      <c r="B15" s="113"/>
      <c r="C15" s="114"/>
      <c r="D15" s="115"/>
    </row>
    <row r="16" spans="1:4">
      <c r="A16" s="112"/>
      <c r="B16" s="112"/>
      <c r="C16" s="114"/>
      <c r="D16" s="115"/>
    </row>
    <row r="17" spans="1:4">
      <c r="A17" s="112"/>
      <c r="B17" s="113"/>
      <c r="C17" s="114"/>
      <c r="D17" s="115"/>
    </row>
    <row r="18" spans="1:4">
      <c r="A18" s="112"/>
      <c r="B18" s="113"/>
      <c r="C18" s="114"/>
      <c r="D18" s="115"/>
    </row>
    <row r="19" spans="1:4">
      <c r="A19" s="112"/>
      <c r="B19" s="113"/>
      <c r="C19" s="114"/>
      <c r="D19" s="115"/>
    </row>
    <row r="20" spans="1:4">
      <c r="A20" s="112"/>
      <c r="B20" s="113"/>
      <c r="C20" s="114"/>
      <c r="D20" s="115"/>
    </row>
    <row r="21" spans="1:4">
      <c r="A21" s="112"/>
      <c r="B21" s="113"/>
      <c r="C21" s="114"/>
      <c r="D21" s="115"/>
    </row>
    <row r="22" spans="1:4">
      <c r="A22" s="112"/>
      <c r="B22" s="113"/>
      <c r="C22" s="114"/>
      <c r="D22" s="115"/>
    </row>
    <row r="23" spans="1:4">
      <c r="A23" s="112"/>
      <c r="B23" s="113"/>
      <c r="C23" s="114"/>
      <c r="D23" s="115"/>
    </row>
    <row r="24" spans="1:4">
      <c r="A24" s="112"/>
      <c r="B24" s="113"/>
      <c r="C24" s="114"/>
      <c r="D24" s="115"/>
    </row>
    <row r="25" spans="1:4">
      <c r="A25" s="112"/>
      <c r="B25" s="113"/>
      <c r="C25" s="114"/>
      <c r="D25" s="115"/>
    </row>
    <row r="26" spans="1:4">
      <c r="A26" s="112"/>
      <c r="B26" s="113"/>
      <c r="C26" s="114"/>
      <c r="D26" s="115"/>
    </row>
    <row r="27" spans="1:4">
      <c r="A27" s="112"/>
      <c r="B27" s="113"/>
      <c r="C27" s="114"/>
      <c r="D27" s="115"/>
    </row>
    <row r="28" spans="1:4">
      <c r="A28" s="112"/>
      <c r="B28" s="113"/>
      <c r="C28" s="114"/>
      <c r="D28" s="115"/>
    </row>
    <row r="29" spans="1:4">
      <c r="A29" s="112"/>
      <c r="B29" s="113"/>
      <c r="C29" s="114"/>
      <c r="D29" s="115"/>
    </row>
    <row r="30" spans="1:4">
      <c r="A30" s="112"/>
      <c r="B30" s="113"/>
      <c r="C30" s="114"/>
      <c r="D30" s="115"/>
    </row>
    <row r="31" spans="1:4">
      <c r="A31" s="112"/>
      <c r="B31" s="112"/>
      <c r="C31" s="114"/>
      <c r="D31" s="115"/>
    </row>
    <row r="32" spans="1:4">
      <c r="A32" s="116"/>
      <c r="B32" s="116" t="s">
        <v>387</v>
      </c>
      <c r="C32" s="117">
        <f>SUM(C8:C31)</f>
        <v>0</v>
      </c>
      <c r="D32" s="205">
        <v>0</v>
      </c>
    </row>
    <row r="35" spans="1:4">
      <c r="A35" s="1021" t="s">
        <v>281</v>
      </c>
      <c r="B35" s="1022"/>
      <c r="C35" s="105"/>
      <c r="D35" s="108" t="s">
        <v>120</v>
      </c>
    </row>
    <row r="36" spans="1:4">
      <c r="A36" s="109"/>
      <c r="B36" s="109"/>
      <c r="C36" s="110"/>
      <c r="D36" s="111"/>
    </row>
    <row r="37" spans="1:4">
      <c r="A37" s="15" t="s">
        <v>46</v>
      </c>
      <c r="B37" s="16" t="s">
        <v>47</v>
      </c>
      <c r="C37" s="57" t="s">
        <v>77</v>
      </c>
      <c r="D37" s="51" t="s">
        <v>121</v>
      </c>
    </row>
    <row r="38" spans="1:4">
      <c r="A38" s="112"/>
      <c r="B38" s="113"/>
      <c r="C38" s="114"/>
      <c r="D38" s="115"/>
    </row>
    <row r="39" spans="1:4">
      <c r="A39" s="112"/>
      <c r="B39" s="113"/>
      <c r="C39" s="114"/>
      <c r="D39" s="115"/>
    </row>
    <row r="40" spans="1:4">
      <c r="A40" s="112"/>
      <c r="B40" s="113"/>
      <c r="C40" s="114"/>
      <c r="D40" s="115"/>
    </row>
    <row r="41" spans="1:4">
      <c r="A41" s="112"/>
      <c r="B41" s="113"/>
      <c r="C41" s="114"/>
      <c r="D41" s="115"/>
    </row>
    <row r="42" spans="1:4">
      <c r="A42" s="112"/>
      <c r="B42" s="113"/>
      <c r="C42" s="114"/>
      <c r="D42" s="115"/>
    </row>
    <row r="43" spans="1:4">
      <c r="A43" s="112"/>
      <c r="B43" s="113"/>
      <c r="C43" s="114"/>
      <c r="D43" s="115"/>
    </row>
    <row r="44" spans="1:4">
      <c r="A44" s="112"/>
      <c r="B44" s="113"/>
      <c r="C44" s="114"/>
      <c r="D44" s="115"/>
    </row>
    <row r="45" spans="1:4">
      <c r="A45" s="112"/>
      <c r="B45" s="113"/>
      <c r="C45" s="114"/>
      <c r="D45" s="115"/>
    </row>
    <row r="46" spans="1:4">
      <c r="A46" s="112"/>
      <c r="B46" s="112"/>
      <c r="C46" s="114"/>
      <c r="D46" s="115"/>
    </row>
    <row r="47" spans="1:4">
      <c r="A47" s="112"/>
      <c r="B47" s="113"/>
      <c r="C47" s="114"/>
      <c r="D47" s="115"/>
    </row>
    <row r="48" spans="1:4">
      <c r="A48" s="112"/>
      <c r="B48" s="113"/>
      <c r="C48" s="114"/>
      <c r="D48" s="115"/>
    </row>
    <row r="49" spans="1:4">
      <c r="A49" s="112"/>
      <c r="B49" s="113"/>
      <c r="C49" s="114"/>
      <c r="D49" s="115"/>
    </row>
    <row r="50" spans="1:4">
      <c r="A50" s="112"/>
      <c r="B50" s="113"/>
      <c r="C50" s="114"/>
      <c r="D50" s="115"/>
    </row>
    <row r="51" spans="1:4">
      <c r="A51" s="112"/>
      <c r="B51" s="113"/>
      <c r="C51" s="114"/>
      <c r="D51" s="115"/>
    </row>
    <row r="52" spans="1:4">
      <c r="A52" s="112"/>
      <c r="B52" s="113"/>
      <c r="C52" s="114"/>
      <c r="D52" s="115"/>
    </row>
    <row r="53" spans="1:4">
      <c r="A53" s="112"/>
      <c r="B53" s="113"/>
      <c r="C53" s="114"/>
      <c r="D53" s="115"/>
    </row>
    <row r="54" spans="1:4">
      <c r="A54" s="112"/>
      <c r="B54" s="113"/>
      <c r="C54" s="114"/>
      <c r="D54" s="115"/>
    </row>
    <row r="55" spans="1:4">
      <c r="A55" s="112"/>
      <c r="B55" s="113"/>
      <c r="C55" s="114"/>
      <c r="D55" s="115"/>
    </row>
    <row r="56" spans="1:4">
      <c r="A56" s="112"/>
      <c r="B56" s="113"/>
      <c r="C56" s="114"/>
      <c r="D56" s="115"/>
    </row>
    <row r="57" spans="1:4">
      <c r="A57" s="112"/>
      <c r="B57" s="113"/>
      <c r="C57" s="114"/>
      <c r="D57" s="115"/>
    </row>
    <row r="58" spans="1:4">
      <c r="A58" s="112"/>
      <c r="B58" s="113"/>
      <c r="C58" s="114"/>
      <c r="D58" s="115"/>
    </row>
    <row r="59" spans="1:4">
      <c r="A59" s="112"/>
      <c r="B59" s="113"/>
      <c r="C59" s="114"/>
      <c r="D59" s="115"/>
    </row>
    <row r="60" spans="1:4">
      <c r="A60" s="112"/>
      <c r="B60" s="113"/>
      <c r="C60" s="114"/>
      <c r="D60" s="115"/>
    </row>
    <row r="61" spans="1:4">
      <c r="A61" s="112"/>
      <c r="B61" s="112"/>
      <c r="C61" s="114"/>
      <c r="D61" s="115"/>
    </row>
    <row r="62" spans="1:4">
      <c r="A62" s="116"/>
      <c r="B62" s="116" t="s">
        <v>390</v>
      </c>
      <c r="C62" s="117">
        <f>SUM(C38:C61)</f>
        <v>0</v>
      </c>
      <c r="D62" s="205">
        <v>0</v>
      </c>
    </row>
  </sheetData>
  <mergeCells count="2">
    <mergeCell ref="A5:B5"/>
    <mergeCell ref="A35:B35"/>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A37"/>
    <dataValidation allowBlank="1" showInputMessage="1" showErrorMessage="1" prompt="Corresponde al nombre o descripción de la cuenta de acuerdo al Plan de Cuentas emitido por el CONAC." sqref="B7 B37"/>
    <dataValidation allowBlank="1" showInputMessage="1" showErrorMessage="1" prompt="Importe (saldo final) de las adquisiciones de bienes muebles e inmuebles efectuadas en el periodo al que corresponde la cuenta pública presentada." sqref="C37"/>
    <dataValidation allowBlank="1" showInputMessage="1" showErrorMessage="1" prompt="Detallar el porcentaje de estas adquisiciones que fueron realizadas mediante subsidios de capital del sector central (subsidiados por la federación, estado o municipio)." sqref="D7 D37"/>
  </dataValidations>
  <pageMargins left="0.7" right="0.7" top="0.75" bottom="0.75" header="0.3" footer="0.3"/>
  <pageSetup scale="90"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zoomScaleNormal="100" zoomScaleSheetLayoutView="100" workbookViewId="0">
      <pane ySplit="8" topLeftCell="A9" activePane="bottomLeft" state="frozen"/>
      <selection activeCell="C1" sqref="C1"/>
      <selection pane="bottomLeft" activeCell="C1" sqref="C1"/>
    </sheetView>
  </sheetViews>
  <sheetFormatPr baseColWidth="10" defaultColWidth="11.42578125" defaultRowHeight="11.25"/>
  <cols>
    <col min="1" max="1" width="11.7109375" style="154" customWidth="1"/>
    <col min="2" max="2" width="68" style="154" customWidth="1"/>
    <col min="3" max="3" width="17.7109375" style="118" customWidth="1"/>
    <col min="4" max="4" width="17.7109375" style="274" customWidth="1"/>
    <col min="5" max="16384" width="11.42578125" style="274"/>
  </cols>
  <sheetData>
    <row r="1" spans="1:7" s="41" customFormat="1">
      <c r="A1" s="71" t="s">
        <v>43</v>
      </c>
      <c r="B1" s="71"/>
      <c r="C1" s="105"/>
    </row>
    <row r="2" spans="1:7" s="41" customFormat="1">
      <c r="A2" s="71" t="s">
        <v>0</v>
      </c>
      <c r="B2" s="71"/>
      <c r="C2" s="105"/>
    </row>
    <row r="3" spans="1:7" s="41" customFormat="1">
      <c r="A3" s="71"/>
      <c r="B3" s="71"/>
      <c r="C3" s="105"/>
    </row>
    <row r="4" spans="1:7" s="41" customFormat="1">
      <c r="A4" s="71"/>
      <c r="B4" s="71"/>
      <c r="C4" s="105"/>
    </row>
    <row r="5" spans="1:7" s="41" customFormat="1">
      <c r="C5" s="105"/>
    </row>
    <row r="6" spans="1:7" s="41" customFormat="1" ht="11.25" customHeight="1">
      <c r="A6" s="1021" t="s">
        <v>262</v>
      </c>
      <c r="B6" s="1022"/>
      <c r="C6" s="105"/>
      <c r="D6" s="279" t="s">
        <v>220</v>
      </c>
    </row>
    <row r="7" spans="1:7">
      <c r="A7" s="109"/>
      <c r="B7" s="109"/>
      <c r="C7" s="110"/>
    </row>
    <row r="8" spans="1:7" ht="15" customHeight="1">
      <c r="A8" s="15" t="s">
        <v>46</v>
      </c>
      <c r="B8" s="216" t="s">
        <v>47</v>
      </c>
      <c r="C8" s="57" t="s">
        <v>75</v>
      </c>
      <c r="D8" s="57" t="s">
        <v>76</v>
      </c>
    </row>
    <row r="9" spans="1:7">
      <c r="A9" s="306">
        <v>5500</v>
      </c>
      <c r="B9" s="307" t="s">
        <v>289</v>
      </c>
      <c r="C9" s="308"/>
      <c r="D9" s="309"/>
    </row>
    <row r="10" spans="1:7">
      <c r="A10" s="310">
        <v>5510</v>
      </c>
      <c r="B10" s="311" t="s">
        <v>177</v>
      </c>
      <c r="C10" s="308">
        <v>258231.18000000002</v>
      </c>
      <c r="D10" s="308">
        <v>236936.85</v>
      </c>
      <c r="G10" s="573"/>
    </row>
    <row r="11" spans="1:7">
      <c r="A11" s="310">
        <v>5511</v>
      </c>
      <c r="B11" s="311" t="s">
        <v>290</v>
      </c>
      <c r="C11" s="308"/>
      <c r="D11" s="309"/>
      <c r="G11" s="573"/>
    </row>
    <row r="12" spans="1:7">
      <c r="A12" s="310">
        <v>5512</v>
      </c>
      <c r="B12" s="311" t="s">
        <v>291</v>
      </c>
      <c r="C12" s="308"/>
      <c r="D12" s="309"/>
      <c r="G12" s="573"/>
    </row>
    <row r="13" spans="1:7">
      <c r="A13" s="310">
        <v>5513</v>
      </c>
      <c r="B13" s="311" t="s">
        <v>292</v>
      </c>
      <c r="C13" s="308"/>
      <c r="D13" s="309"/>
      <c r="G13" s="573"/>
    </row>
    <row r="14" spans="1:7">
      <c r="A14" s="310">
        <v>5514</v>
      </c>
      <c r="B14" s="311" t="s">
        <v>293</v>
      </c>
      <c r="C14" s="308"/>
      <c r="D14" s="309"/>
    </row>
    <row r="15" spans="1:7">
      <c r="A15" s="310">
        <v>5515</v>
      </c>
      <c r="B15" s="311" t="s">
        <v>294</v>
      </c>
      <c r="C15" s="497">
        <v>253185.79</v>
      </c>
      <c r="D15" s="309">
        <v>231891.46</v>
      </c>
      <c r="G15" s="9"/>
    </row>
    <row r="16" spans="1:7">
      <c r="A16" s="310">
        <v>5516</v>
      </c>
      <c r="B16" s="311" t="s">
        <v>295</v>
      </c>
      <c r="C16" s="308"/>
      <c r="D16" s="309"/>
    </row>
    <row r="17" spans="1:4">
      <c r="A17" s="310">
        <v>5517</v>
      </c>
      <c r="B17" s="311" t="s">
        <v>296</v>
      </c>
      <c r="C17" s="497">
        <v>5045.3900000000003</v>
      </c>
      <c r="D17" s="309">
        <v>5045.3900000000003</v>
      </c>
    </row>
    <row r="18" spans="1:4">
      <c r="A18" s="310">
        <v>5518</v>
      </c>
      <c r="B18" s="311" t="s">
        <v>297</v>
      </c>
      <c r="C18" s="308"/>
      <c r="D18" s="309"/>
    </row>
    <row r="19" spans="1:4">
      <c r="A19" s="310">
        <v>5520</v>
      </c>
      <c r="B19" s="311" t="s">
        <v>178</v>
      </c>
      <c r="C19" s="308"/>
      <c r="D19" s="309"/>
    </row>
    <row r="20" spans="1:4">
      <c r="A20" s="310">
        <v>5521</v>
      </c>
      <c r="B20" s="311" t="s">
        <v>298</v>
      </c>
      <c r="C20" s="308"/>
      <c r="D20" s="309"/>
    </row>
    <row r="21" spans="1:4">
      <c r="A21" s="310">
        <v>5522</v>
      </c>
      <c r="B21" s="311" t="s">
        <v>299</v>
      </c>
      <c r="C21" s="308"/>
      <c r="D21" s="309"/>
    </row>
    <row r="22" spans="1:4">
      <c r="A22" s="310">
        <v>5530</v>
      </c>
      <c r="B22" s="311" t="s">
        <v>179</v>
      </c>
      <c r="C22" s="308"/>
      <c r="D22" s="309"/>
    </row>
    <row r="23" spans="1:4">
      <c r="A23" s="310">
        <v>5531</v>
      </c>
      <c r="B23" s="311" t="s">
        <v>300</v>
      </c>
      <c r="C23" s="308"/>
      <c r="D23" s="309"/>
    </row>
    <row r="24" spans="1:4">
      <c r="A24" s="310">
        <v>5532</v>
      </c>
      <c r="B24" s="311" t="s">
        <v>301</v>
      </c>
      <c r="C24" s="308"/>
      <c r="D24" s="309"/>
    </row>
    <row r="25" spans="1:4">
      <c r="A25" s="310">
        <v>5533</v>
      </c>
      <c r="B25" s="311" t="s">
        <v>302</v>
      </c>
      <c r="C25" s="308"/>
      <c r="D25" s="309"/>
    </row>
    <row r="26" spans="1:4">
      <c r="A26" s="310">
        <v>5534</v>
      </c>
      <c r="B26" s="311" t="s">
        <v>303</v>
      </c>
      <c r="C26" s="308"/>
      <c r="D26" s="309"/>
    </row>
    <row r="27" spans="1:4">
      <c r="A27" s="310">
        <v>5535</v>
      </c>
      <c r="B27" s="311" t="s">
        <v>304</v>
      </c>
      <c r="C27" s="308"/>
      <c r="D27" s="309"/>
    </row>
    <row r="28" spans="1:4">
      <c r="A28" s="310">
        <v>5540</v>
      </c>
      <c r="B28" s="311" t="s">
        <v>180</v>
      </c>
      <c r="C28" s="308"/>
      <c r="D28" s="309"/>
    </row>
    <row r="29" spans="1:4">
      <c r="A29" s="310">
        <v>5541</v>
      </c>
      <c r="B29" s="311" t="s">
        <v>180</v>
      </c>
      <c r="C29" s="308"/>
      <c r="D29" s="309"/>
    </row>
    <row r="30" spans="1:4">
      <c r="A30" s="310">
        <v>5550</v>
      </c>
      <c r="B30" s="312" t="s">
        <v>181</v>
      </c>
      <c r="C30" s="308"/>
      <c r="D30" s="309"/>
    </row>
    <row r="31" spans="1:4">
      <c r="A31" s="310">
        <v>5551</v>
      </c>
      <c r="B31" s="312" t="s">
        <v>181</v>
      </c>
      <c r="C31" s="308"/>
      <c r="D31" s="309"/>
    </row>
    <row r="32" spans="1:4">
      <c r="A32" s="310">
        <v>5590</v>
      </c>
      <c r="B32" s="312" t="s">
        <v>203</v>
      </c>
      <c r="C32" s="308"/>
      <c r="D32" s="309"/>
    </row>
    <row r="33" spans="1:4">
      <c r="A33" s="310">
        <v>5591</v>
      </c>
      <c r="B33" s="312" t="s">
        <v>305</v>
      </c>
      <c r="C33" s="308"/>
      <c r="D33" s="309"/>
    </row>
    <row r="34" spans="1:4">
      <c r="A34" s="310">
        <v>5592</v>
      </c>
      <c r="B34" s="312" t="s">
        <v>306</v>
      </c>
      <c r="C34" s="308"/>
      <c r="D34" s="309"/>
    </row>
    <row r="35" spans="1:4">
      <c r="A35" s="310">
        <v>5593</v>
      </c>
      <c r="B35" s="312" t="s">
        <v>307</v>
      </c>
      <c r="C35" s="308"/>
      <c r="D35" s="309"/>
    </row>
    <row r="36" spans="1:4">
      <c r="A36" s="310">
        <v>5594</v>
      </c>
      <c r="B36" s="312" t="s">
        <v>308</v>
      </c>
      <c r="C36" s="308"/>
      <c r="D36" s="309"/>
    </row>
    <row r="37" spans="1:4">
      <c r="A37" s="310">
        <v>5595</v>
      </c>
      <c r="B37" s="312" t="s">
        <v>309</v>
      </c>
      <c r="C37" s="308"/>
      <c r="D37" s="309"/>
    </row>
    <row r="38" spans="1:4">
      <c r="A38" s="310">
        <v>5596</v>
      </c>
      <c r="B38" s="312" t="s">
        <v>310</v>
      </c>
      <c r="C38" s="308"/>
      <c r="D38" s="309"/>
    </row>
    <row r="39" spans="1:4">
      <c r="A39" s="310">
        <v>5597</v>
      </c>
      <c r="B39" s="312" t="s">
        <v>311</v>
      </c>
      <c r="C39" s="308"/>
      <c r="D39" s="309"/>
    </row>
    <row r="40" spans="1:4">
      <c r="A40" s="310">
        <v>5599</v>
      </c>
      <c r="B40" s="312" t="s">
        <v>312</v>
      </c>
      <c r="C40" s="308"/>
      <c r="D40" s="309"/>
    </row>
    <row r="41" spans="1:4">
      <c r="A41" s="306">
        <v>5600</v>
      </c>
      <c r="B41" s="313" t="s">
        <v>313</v>
      </c>
      <c r="C41" s="308"/>
      <c r="D41" s="309"/>
    </row>
    <row r="42" spans="1:4">
      <c r="A42" s="310">
        <v>5610</v>
      </c>
      <c r="B42" s="312" t="s">
        <v>314</v>
      </c>
      <c r="C42" s="308"/>
      <c r="D42" s="309"/>
    </row>
    <row r="43" spans="1:4">
      <c r="A43" s="314">
        <v>5611</v>
      </c>
      <c r="B43" s="315" t="s">
        <v>315</v>
      </c>
      <c r="C43" s="316"/>
      <c r="D43" s="317"/>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1" sqref="C1"/>
    </sheetView>
  </sheetViews>
  <sheetFormatPr baseColWidth="10" defaultColWidth="11.42578125" defaultRowHeight="11.25"/>
  <cols>
    <col min="1" max="1" width="20.7109375" style="274" customWidth="1"/>
    <col min="2" max="2" width="50.7109375" style="274" customWidth="1"/>
    <col min="3" max="3" width="17.7109375" style="274"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v>14964295.109999999</v>
      </c>
    </row>
    <row r="9" spans="1:3">
      <c r="A9" s="234">
        <v>900002</v>
      </c>
      <c r="B9" s="218" t="s">
        <v>184</v>
      </c>
      <c r="C9" s="221">
        <f>SUM(C10:C14)</f>
        <v>92588.3</v>
      </c>
    </row>
    <row r="10" spans="1:3">
      <c r="A10" s="232">
        <v>4320</v>
      </c>
      <c r="B10" s="219" t="s">
        <v>185</v>
      </c>
      <c r="C10" s="222"/>
    </row>
    <row r="11" spans="1:3" ht="22.5">
      <c r="A11" s="232">
        <v>4330</v>
      </c>
      <c r="B11" s="219" t="s">
        <v>186</v>
      </c>
      <c r="C11" s="222"/>
    </row>
    <row r="12" spans="1:3">
      <c r="A12" s="232">
        <v>4340</v>
      </c>
      <c r="B12" s="219" t="s">
        <v>187</v>
      </c>
      <c r="C12" s="222"/>
    </row>
    <row r="13" spans="1:3">
      <c r="A13" s="232">
        <v>4399</v>
      </c>
      <c r="B13" s="219" t="s">
        <v>188</v>
      </c>
      <c r="C13" s="222">
        <v>1357</v>
      </c>
    </row>
    <row r="14" spans="1:3">
      <c r="A14" s="233">
        <v>4400</v>
      </c>
      <c r="B14" s="219" t="s">
        <v>189</v>
      </c>
      <c r="C14" s="222">
        <v>91231.3</v>
      </c>
    </row>
    <row r="15" spans="1:3">
      <c r="A15" s="234">
        <v>900003</v>
      </c>
      <c r="B15" s="218" t="s">
        <v>190</v>
      </c>
      <c r="C15" s="221">
        <f>SUM(C16:C19)</f>
        <v>0</v>
      </c>
    </row>
    <row r="16" spans="1:3">
      <c r="A16" s="237">
        <v>52</v>
      </c>
      <c r="B16" s="219" t="s">
        <v>191</v>
      </c>
      <c r="C16" s="222"/>
    </row>
    <row r="17" spans="1:3">
      <c r="A17" s="237">
        <v>62</v>
      </c>
      <c r="B17" s="219" t="s">
        <v>192</v>
      </c>
      <c r="C17" s="222"/>
    </row>
    <row r="18" spans="1:3">
      <c r="A18" s="241" t="s">
        <v>206</v>
      </c>
      <c r="B18" s="219" t="s">
        <v>193</v>
      </c>
      <c r="C18" s="222"/>
    </row>
    <row r="19" spans="1:3">
      <c r="A19" s="233">
        <v>4500</v>
      </c>
      <c r="B19" s="220" t="s">
        <v>201</v>
      </c>
      <c r="C19" s="222"/>
    </row>
    <row r="20" spans="1:3">
      <c r="A20" s="235">
        <v>900004</v>
      </c>
      <c r="B20" s="223" t="s">
        <v>194</v>
      </c>
      <c r="C20" s="224">
        <f>+C8+C9-C15</f>
        <v>15056883.41</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13" workbookViewId="0">
      <selection activeCell="C1" sqref="C1"/>
    </sheetView>
  </sheetViews>
  <sheetFormatPr baseColWidth="10" defaultColWidth="11.42578125" defaultRowHeight="11.25"/>
  <cols>
    <col min="1" max="1" width="20.7109375" style="274" customWidth="1"/>
    <col min="2" max="2" width="50.7109375" style="274" customWidth="1"/>
    <col min="3" max="3" width="17.7109375" style="9" customWidth="1"/>
    <col min="4" max="16384" width="11.42578125" style="274"/>
  </cols>
  <sheetData>
    <row r="1" spans="1:3">
      <c r="A1" s="71" t="s">
        <v>43</v>
      </c>
    </row>
    <row r="2" spans="1:3">
      <c r="A2" s="71"/>
    </row>
    <row r="3" spans="1:3">
      <c r="A3" s="71"/>
    </row>
    <row r="4" spans="1:3">
      <c r="A4" s="71"/>
    </row>
    <row r="5" spans="1:3" ht="11.25" customHeight="1">
      <c r="A5" s="259" t="s">
        <v>196</v>
      </c>
      <c r="B5" s="260"/>
      <c r="C5" s="263" t="s">
        <v>214</v>
      </c>
    </row>
    <row r="6" spans="1:3" ht="11.25" customHeight="1">
      <c r="A6" s="264"/>
      <c r="B6" s="265"/>
      <c r="C6" s="266"/>
    </row>
    <row r="7" spans="1:3" ht="15" customHeight="1">
      <c r="A7" s="15" t="s">
        <v>46</v>
      </c>
      <c r="B7" s="261" t="s">
        <v>47</v>
      </c>
      <c r="C7" s="216" t="s">
        <v>54</v>
      </c>
    </row>
    <row r="8" spans="1:3">
      <c r="A8" s="239">
        <v>900001</v>
      </c>
      <c r="B8" s="226" t="s">
        <v>160</v>
      </c>
      <c r="C8" s="229">
        <v>14319128.699999999</v>
      </c>
    </row>
    <row r="9" spans="1:3">
      <c r="A9" s="239">
        <v>900002</v>
      </c>
      <c r="B9" s="226" t="s">
        <v>161</v>
      </c>
      <c r="C9" s="229">
        <f>SUM(C10:C26)</f>
        <v>56521.599999999999</v>
      </c>
    </row>
    <row r="10" spans="1:3">
      <c r="A10" s="232">
        <v>5100</v>
      </c>
      <c r="B10" s="227" t="s">
        <v>162</v>
      </c>
      <c r="C10" s="225">
        <v>56521.599999999999</v>
      </c>
    </row>
    <row r="11" spans="1:3">
      <c r="A11" s="232">
        <v>5200</v>
      </c>
      <c r="B11" s="227" t="s">
        <v>163</v>
      </c>
      <c r="C11" s="225"/>
    </row>
    <row r="12" spans="1:3">
      <c r="A12" s="232">
        <v>5300</v>
      </c>
      <c r="B12" s="227" t="s">
        <v>164</v>
      </c>
      <c r="C12" s="225"/>
    </row>
    <row r="13" spans="1:3">
      <c r="A13" s="232">
        <v>5400</v>
      </c>
      <c r="B13" s="227" t="s">
        <v>165</v>
      </c>
      <c r="C13" s="225"/>
    </row>
    <row r="14" spans="1:3">
      <c r="A14" s="232">
        <v>5500</v>
      </c>
      <c r="B14" s="227" t="s">
        <v>166</v>
      </c>
      <c r="C14" s="225"/>
    </row>
    <row r="15" spans="1:3">
      <c r="A15" s="232">
        <v>5600</v>
      </c>
      <c r="B15" s="227" t="s">
        <v>167</v>
      </c>
      <c r="C15" s="225"/>
    </row>
    <row r="16" spans="1:3">
      <c r="A16" s="232">
        <v>5700</v>
      </c>
      <c r="B16" s="227" t="s">
        <v>168</v>
      </c>
      <c r="C16" s="225"/>
    </row>
    <row r="17" spans="1:3">
      <c r="A17" s="232" t="s">
        <v>212</v>
      </c>
      <c r="B17" s="227" t="s">
        <v>169</v>
      </c>
      <c r="C17" s="225"/>
    </row>
    <row r="18" spans="1:3">
      <c r="A18" s="232">
        <v>5900</v>
      </c>
      <c r="B18" s="227" t="s">
        <v>170</v>
      </c>
      <c r="C18" s="225"/>
    </row>
    <row r="19" spans="1:3">
      <c r="A19" s="237">
        <v>6200</v>
      </c>
      <c r="B19" s="227" t="s">
        <v>171</v>
      </c>
      <c r="C19" s="225"/>
    </row>
    <row r="20" spans="1:3">
      <c r="A20" s="237">
        <v>7200</v>
      </c>
      <c r="B20" s="227" t="s">
        <v>172</v>
      </c>
      <c r="C20" s="225"/>
    </row>
    <row r="21" spans="1:3">
      <c r="A21" s="237">
        <v>7300</v>
      </c>
      <c r="B21" s="227" t="s">
        <v>173</v>
      </c>
      <c r="C21" s="225"/>
    </row>
    <row r="22" spans="1:3">
      <c r="A22" s="237">
        <v>7500</v>
      </c>
      <c r="B22" s="227" t="s">
        <v>174</v>
      </c>
      <c r="C22" s="225"/>
    </row>
    <row r="23" spans="1:3">
      <c r="A23" s="237">
        <v>7900</v>
      </c>
      <c r="B23" s="227" t="s">
        <v>175</v>
      </c>
      <c r="C23" s="225"/>
    </row>
    <row r="24" spans="1:3">
      <c r="A24" s="237">
        <v>9100</v>
      </c>
      <c r="B24" s="227" t="s">
        <v>200</v>
      </c>
      <c r="C24" s="225"/>
    </row>
    <row r="25" spans="1:3">
      <c r="A25" s="237">
        <v>9900</v>
      </c>
      <c r="B25" s="227" t="s">
        <v>176</v>
      </c>
      <c r="C25" s="225"/>
    </row>
    <row r="26" spans="1:3">
      <c r="A26" s="237">
        <v>7400</v>
      </c>
      <c r="B26" s="228" t="s">
        <v>202</v>
      </c>
      <c r="C26" s="225"/>
    </row>
    <row r="27" spans="1:3">
      <c r="A27" s="239">
        <v>900003</v>
      </c>
      <c r="B27" s="226" t="s">
        <v>205</v>
      </c>
      <c r="C27" s="229">
        <f>SUM(C28:C34)</f>
        <v>236936.85</v>
      </c>
    </row>
    <row r="28" spans="1:3" ht="22.5">
      <c r="A28" s="232">
        <v>5510</v>
      </c>
      <c r="B28" s="227" t="s">
        <v>177</v>
      </c>
      <c r="C28" s="225">
        <v>236936.85</v>
      </c>
    </row>
    <row r="29" spans="1:3">
      <c r="A29" s="232">
        <v>5520</v>
      </c>
      <c r="B29" s="227" t="s">
        <v>178</v>
      </c>
      <c r="C29" s="225"/>
    </row>
    <row r="30" spans="1:3">
      <c r="A30" s="232">
        <v>5530</v>
      </c>
      <c r="B30" s="227" t="s">
        <v>179</v>
      </c>
      <c r="C30" s="225"/>
    </row>
    <row r="31" spans="1:3" ht="22.5">
      <c r="A31" s="232">
        <v>5540</v>
      </c>
      <c r="B31" s="227" t="s">
        <v>180</v>
      </c>
      <c r="C31" s="225"/>
    </row>
    <row r="32" spans="1:3">
      <c r="A32" s="232">
        <v>5550</v>
      </c>
      <c r="B32" s="227" t="s">
        <v>181</v>
      </c>
      <c r="C32" s="225"/>
    </row>
    <row r="33" spans="1:3">
      <c r="A33" s="232">
        <v>5590</v>
      </c>
      <c r="B33" s="227" t="s">
        <v>203</v>
      </c>
      <c r="C33" s="225"/>
    </row>
    <row r="34" spans="1:3">
      <c r="A34" s="232">
        <v>5600</v>
      </c>
      <c r="B34" s="228" t="s">
        <v>204</v>
      </c>
      <c r="C34" s="225"/>
    </row>
    <row r="35" spans="1:3">
      <c r="A35" s="240">
        <v>900004</v>
      </c>
      <c r="B35" s="230" t="s">
        <v>182</v>
      </c>
      <c r="C35" s="231">
        <f>+C8-C9+C27</f>
        <v>14499543.949999999</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topLeftCell="A56" zoomScaleNormal="100" zoomScaleSheetLayoutView="100" workbookViewId="0">
      <selection activeCell="C1" sqref="C1"/>
    </sheetView>
  </sheetViews>
  <sheetFormatPr baseColWidth="10" defaultColWidth="11.42578125" defaultRowHeight="11.25"/>
  <cols>
    <col min="1" max="1" width="13" style="274" customWidth="1"/>
    <col min="2" max="2" width="53.5703125" style="274" customWidth="1"/>
    <col min="3" max="3" width="18.7109375" style="274" bestFit="1" customWidth="1"/>
    <col min="4" max="4" width="17" style="274" bestFit="1" customWidth="1"/>
    <col min="5" max="5" width="11" style="274" bestFit="1" customWidth="1"/>
    <col min="6" max="16384" width="11.42578125" style="274"/>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333">
        <v>7000</v>
      </c>
      <c r="B11" s="332" t="s">
        <v>370</v>
      </c>
      <c r="C11" s="122"/>
      <c r="D11" s="122"/>
    </row>
    <row r="12" spans="1:8" s="120" customFormat="1" ht="12.75">
      <c r="A12" s="333"/>
      <c r="B12" s="332"/>
      <c r="C12" s="122"/>
      <c r="D12" s="122"/>
    </row>
    <row r="13" spans="1:8" s="120" customFormat="1">
      <c r="A13" s="125" t="s">
        <v>46</v>
      </c>
      <c r="B13" s="125" t="s">
        <v>47</v>
      </c>
      <c r="C13" s="125" t="s">
        <v>75</v>
      </c>
      <c r="D13" s="125" t="s">
        <v>76</v>
      </c>
      <c r="E13" s="125" t="s">
        <v>77</v>
      </c>
    </row>
    <row r="14" spans="1:8" s="120" customFormat="1">
      <c r="A14" s="334">
        <v>7100</v>
      </c>
      <c r="B14" s="335" t="s">
        <v>338</v>
      </c>
      <c r="C14" s="336"/>
      <c r="D14" s="336"/>
      <c r="E14" s="337"/>
    </row>
    <row r="15" spans="1:8" s="120" customFormat="1">
      <c r="A15" s="329">
        <v>7110</v>
      </c>
      <c r="B15" s="338" t="s">
        <v>339</v>
      </c>
      <c r="C15" s="336"/>
      <c r="D15" s="336"/>
      <c r="E15" s="337"/>
    </row>
    <row r="16" spans="1:8" s="120" customFormat="1">
      <c r="A16" s="329">
        <v>7120</v>
      </c>
      <c r="B16" s="338" t="s">
        <v>340</v>
      </c>
      <c r="C16" s="336"/>
      <c r="D16" s="336"/>
      <c r="E16" s="337"/>
    </row>
    <row r="17" spans="1:5" s="120" customFormat="1">
      <c r="A17" s="329">
        <v>7130</v>
      </c>
      <c r="B17" s="338" t="s">
        <v>341</v>
      </c>
      <c r="C17" s="336"/>
      <c r="D17" s="336"/>
      <c r="E17" s="337"/>
    </row>
    <row r="18" spans="1:5" s="120" customFormat="1" ht="22.5">
      <c r="A18" s="329">
        <v>7140</v>
      </c>
      <c r="B18" s="338" t="s">
        <v>342</v>
      </c>
      <c r="C18" s="336"/>
      <c r="D18" s="336"/>
      <c r="E18" s="337"/>
    </row>
    <row r="19" spans="1:5" s="120" customFormat="1" ht="22.5">
      <c r="A19" s="329">
        <v>7150</v>
      </c>
      <c r="B19" s="338" t="s">
        <v>343</v>
      </c>
      <c r="C19" s="336"/>
      <c r="D19" s="336"/>
      <c r="E19" s="337"/>
    </row>
    <row r="20" spans="1:5" s="120" customFormat="1">
      <c r="A20" s="329">
        <v>7160</v>
      </c>
      <c r="B20" s="338" t="s">
        <v>344</v>
      </c>
      <c r="C20" s="336"/>
      <c r="D20" s="336"/>
      <c r="E20" s="337"/>
    </row>
    <row r="21" spans="1:5" s="120" customFormat="1">
      <c r="A21" s="334">
        <v>7200</v>
      </c>
      <c r="B21" s="335" t="s">
        <v>345</v>
      </c>
      <c r="C21" s="336"/>
      <c r="D21" s="336"/>
      <c r="E21" s="337"/>
    </row>
    <row r="22" spans="1:5" s="120" customFormat="1" ht="22.5">
      <c r="A22" s="329">
        <v>7210</v>
      </c>
      <c r="B22" s="338" t="s">
        <v>346</v>
      </c>
      <c r="C22" s="336"/>
      <c r="D22" s="336"/>
      <c r="E22" s="337"/>
    </row>
    <row r="23" spans="1:5" s="120" customFormat="1" ht="22.5">
      <c r="A23" s="329">
        <v>7220</v>
      </c>
      <c r="B23" s="338" t="s">
        <v>347</v>
      </c>
      <c r="C23" s="336"/>
      <c r="D23" s="336"/>
      <c r="E23" s="337"/>
    </row>
    <row r="24" spans="1:5" s="120" customFormat="1" ht="12.95" customHeight="1">
      <c r="A24" s="329">
        <v>7230</v>
      </c>
      <c r="B24" s="339" t="s">
        <v>348</v>
      </c>
      <c r="C24" s="337"/>
      <c r="D24" s="337"/>
      <c r="E24" s="337"/>
    </row>
    <row r="25" spans="1:5" s="120" customFormat="1" ht="22.5">
      <c r="A25" s="329">
        <v>7240</v>
      </c>
      <c r="B25" s="339" t="s">
        <v>349</v>
      </c>
      <c r="C25" s="337"/>
      <c r="D25" s="337"/>
      <c r="E25" s="337"/>
    </row>
    <row r="26" spans="1:5" s="120" customFormat="1" ht="22.5">
      <c r="A26" s="329">
        <v>7250</v>
      </c>
      <c r="B26" s="339" t="s">
        <v>350</v>
      </c>
      <c r="C26" s="337"/>
      <c r="D26" s="337"/>
      <c r="E26" s="337"/>
    </row>
    <row r="27" spans="1:5" s="120" customFormat="1" ht="22.5">
      <c r="A27" s="329">
        <v>7260</v>
      </c>
      <c r="B27" s="339" t="s">
        <v>351</v>
      </c>
      <c r="C27" s="337"/>
      <c r="D27" s="337"/>
      <c r="E27" s="337"/>
    </row>
    <row r="28" spans="1:5" s="120" customFormat="1">
      <c r="A28" s="334">
        <v>7300</v>
      </c>
      <c r="B28" s="340" t="s">
        <v>352</v>
      </c>
      <c r="C28" s="337"/>
      <c r="D28" s="337"/>
      <c r="E28" s="337"/>
    </row>
    <row r="29" spans="1:5" s="120" customFormat="1">
      <c r="A29" s="329">
        <v>7310</v>
      </c>
      <c r="B29" s="339" t="s">
        <v>353</v>
      </c>
      <c r="C29" s="337"/>
      <c r="D29" s="337"/>
      <c r="E29" s="337"/>
    </row>
    <row r="30" spans="1:5" s="120" customFormat="1">
      <c r="A30" s="329">
        <v>7320</v>
      </c>
      <c r="B30" s="339" t="s">
        <v>354</v>
      </c>
      <c r="C30" s="337"/>
      <c r="D30" s="337"/>
      <c r="E30" s="337"/>
    </row>
    <row r="31" spans="1:5" s="120" customFormat="1">
      <c r="A31" s="329">
        <v>7330</v>
      </c>
      <c r="B31" s="339" t="s">
        <v>355</v>
      </c>
      <c r="C31" s="337"/>
      <c r="D31" s="337"/>
      <c r="E31" s="337"/>
    </row>
    <row r="32" spans="1:5" s="120" customFormat="1">
      <c r="A32" s="329">
        <v>7340</v>
      </c>
      <c r="B32" s="339" t="s">
        <v>356</v>
      </c>
      <c r="C32" s="337"/>
      <c r="D32" s="337"/>
      <c r="E32" s="337"/>
    </row>
    <row r="33" spans="1:5" s="120" customFormat="1">
      <c r="A33" s="329">
        <v>7350</v>
      </c>
      <c r="B33" s="339" t="s">
        <v>357</v>
      </c>
      <c r="C33" s="337"/>
      <c r="D33" s="337"/>
      <c r="E33" s="337"/>
    </row>
    <row r="34" spans="1:5" s="120" customFormat="1">
      <c r="A34" s="329">
        <v>7360</v>
      </c>
      <c r="B34" s="339" t="s">
        <v>358</v>
      </c>
      <c r="C34" s="337"/>
      <c r="D34" s="337"/>
      <c r="E34" s="337"/>
    </row>
    <row r="35" spans="1:5" s="120" customFormat="1">
      <c r="A35" s="334">
        <v>7400</v>
      </c>
      <c r="B35" s="340" t="s">
        <v>359</v>
      </c>
      <c r="C35" s="337"/>
      <c r="D35" s="337"/>
      <c r="E35" s="337"/>
    </row>
    <row r="36" spans="1:5" s="120" customFormat="1">
      <c r="A36" s="329">
        <v>7410</v>
      </c>
      <c r="B36" s="339" t="s">
        <v>360</v>
      </c>
      <c r="C36" s="337"/>
      <c r="D36" s="337"/>
      <c r="E36" s="337"/>
    </row>
    <row r="37" spans="1:5" s="120" customFormat="1">
      <c r="A37" s="329">
        <v>7420</v>
      </c>
      <c r="B37" s="339" t="s">
        <v>361</v>
      </c>
      <c r="C37" s="337"/>
      <c r="D37" s="337"/>
      <c r="E37" s="337"/>
    </row>
    <row r="38" spans="1:5" s="120" customFormat="1" ht="22.5">
      <c r="A38" s="334">
        <v>7500</v>
      </c>
      <c r="B38" s="340" t="s">
        <v>362</v>
      </c>
      <c r="C38" s="337"/>
      <c r="D38" s="337"/>
      <c r="E38" s="337"/>
    </row>
    <row r="39" spans="1:5" s="120" customFormat="1" ht="22.5">
      <c r="A39" s="329">
        <v>7510</v>
      </c>
      <c r="B39" s="339" t="s">
        <v>363</v>
      </c>
      <c r="C39" s="337"/>
      <c r="D39" s="337"/>
      <c r="E39" s="337"/>
    </row>
    <row r="40" spans="1:5" s="120" customFormat="1" ht="22.5">
      <c r="A40" s="329">
        <v>7520</v>
      </c>
      <c r="B40" s="339" t="s">
        <v>364</v>
      </c>
      <c r="C40" s="337"/>
      <c r="D40" s="337"/>
      <c r="E40" s="337"/>
    </row>
    <row r="41" spans="1:5" s="120" customFormat="1">
      <c r="A41" s="334">
        <v>7600</v>
      </c>
      <c r="B41" s="340" t="s">
        <v>365</v>
      </c>
      <c r="C41" s="337"/>
      <c r="D41" s="337"/>
      <c r="E41" s="337"/>
    </row>
    <row r="42" spans="1:5" s="120" customFormat="1">
      <c r="A42" s="329">
        <v>7610</v>
      </c>
      <c r="B42" s="338" t="s">
        <v>366</v>
      </c>
      <c r="C42" s="336"/>
      <c r="D42" s="336"/>
      <c r="E42" s="337"/>
    </row>
    <row r="43" spans="1:5" s="120" customFormat="1">
      <c r="A43" s="329">
        <v>7620</v>
      </c>
      <c r="B43" s="338" t="s">
        <v>367</v>
      </c>
      <c r="C43" s="336"/>
      <c r="D43" s="336"/>
      <c r="E43" s="337"/>
    </row>
    <row r="44" spans="1:5" s="120" customFormat="1">
      <c r="A44" s="329">
        <v>7630</v>
      </c>
      <c r="B44" s="338" t="s">
        <v>368</v>
      </c>
      <c r="C44" s="336"/>
      <c r="D44" s="336"/>
      <c r="E44" s="337"/>
    </row>
    <row r="45" spans="1:5" s="120" customFormat="1">
      <c r="A45" s="329">
        <v>7640</v>
      </c>
      <c r="B45" s="339" t="s">
        <v>369</v>
      </c>
      <c r="C45" s="337"/>
      <c r="D45" s="337"/>
      <c r="E45" s="337"/>
    </row>
    <row r="46" spans="1:5" s="120" customFormat="1">
      <c r="A46" s="329"/>
      <c r="B46" s="339"/>
      <c r="C46" s="337"/>
      <c r="D46" s="337"/>
      <c r="E46" s="337"/>
    </row>
    <row r="47" spans="1:5" s="120" customFormat="1">
      <c r="A47" s="334" t="s">
        <v>371</v>
      </c>
      <c r="B47" s="341" t="s">
        <v>372</v>
      </c>
      <c r="C47" s="337"/>
      <c r="D47" s="337"/>
      <c r="E47" s="337"/>
    </row>
    <row r="48" spans="1:5" s="120" customFormat="1">
      <c r="A48" s="329" t="s">
        <v>373</v>
      </c>
      <c r="B48" s="342" t="s">
        <v>374</v>
      </c>
      <c r="C48" s="337"/>
      <c r="D48" s="337"/>
      <c r="E48" s="337"/>
    </row>
    <row r="49" spans="1:8" s="120" customFormat="1">
      <c r="A49" s="329" t="s">
        <v>375</v>
      </c>
      <c r="B49" s="342" t="s">
        <v>376</v>
      </c>
      <c r="C49" s="337"/>
      <c r="D49" s="337"/>
      <c r="E49" s="337"/>
    </row>
    <row r="50" spans="1:8" s="120" customFormat="1">
      <c r="A50" s="329" t="s">
        <v>377</v>
      </c>
      <c r="B50" s="342" t="s">
        <v>378</v>
      </c>
      <c r="C50" s="337"/>
      <c r="D50" s="337"/>
      <c r="E50" s="337"/>
    </row>
    <row r="51" spans="1:8" s="120" customFormat="1">
      <c r="A51" s="329" t="s">
        <v>379</v>
      </c>
      <c r="B51" s="342" t="s">
        <v>380</v>
      </c>
      <c r="C51" s="337"/>
      <c r="D51" s="337"/>
      <c r="E51" s="337"/>
    </row>
    <row r="52" spans="1:8" s="120" customFormat="1">
      <c r="A52" s="329" t="s">
        <v>381</v>
      </c>
      <c r="B52" s="342" t="s">
        <v>382</v>
      </c>
      <c r="C52" s="337"/>
      <c r="D52" s="337"/>
      <c r="E52" s="337"/>
    </row>
    <row r="53" spans="1:8" s="120" customFormat="1">
      <c r="A53" s="329" t="s">
        <v>383</v>
      </c>
      <c r="B53" s="342" t="s">
        <v>384</v>
      </c>
      <c r="C53" s="337"/>
      <c r="D53" s="337"/>
      <c r="E53" s="337"/>
    </row>
    <row r="54" spans="1:8" s="120" customFormat="1" ht="12">
      <c r="A54" s="320" t="s">
        <v>321</v>
      </c>
      <c r="B54" s="131"/>
    </row>
    <row r="55" spans="1:8" s="120" customFormat="1">
      <c r="A55" s="122"/>
      <c r="B55" s="131"/>
    </row>
    <row r="56" spans="1:8" s="120" customFormat="1" ht="12.75">
      <c r="A56" s="321" t="s">
        <v>385</v>
      </c>
      <c r="B56" s="131"/>
    </row>
    <row r="57" spans="1:8" s="120" customFormat="1" ht="12.75">
      <c r="A57" s="321"/>
    </row>
    <row r="58" spans="1:8" s="120" customFormat="1" ht="12.75">
      <c r="A58" s="333">
        <v>8000</v>
      </c>
      <c r="B58" s="332" t="s">
        <v>323</v>
      </c>
    </row>
    <row r="59" spans="1:8" s="120" customFormat="1">
      <c r="B59" s="1024" t="s">
        <v>126</v>
      </c>
      <c r="C59" s="1024"/>
      <c r="D59" s="1024"/>
      <c r="E59" s="1024"/>
      <c r="H59" s="123"/>
    </row>
    <row r="60" spans="1:8" s="120" customFormat="1">
      <c r="A60" s="124" t="s">
        <v>46</v>
      </c>
      <c r="B60" s="124" t="s">
        <v>47</v>
      </c>
      <c r="C60" s="125" t="s">
        <v>75</v>
      </c>
      <c r="D60" s="125" t="s">
        <v>76</v>
      </c>
      <c r="E60" s="125" t="s">
        <v>77</v>
      </c>
      <c r="H60" s="123"/>
    </row>
    <row r="61" spans="1:8" s="120" customFormat="1">
      <c r="A61" s="326">
        <v>8100</v>
      </c>
      <c r="B61" s="327" t="s">
        <v>324</v>
      </c>
      <c r="C61" s="546"/>
      <c r="D61" s="125"/>
      <c r="E61" s="125"/>
      <c r="H61" s="123"/>
    </row>
    <row r="62" spans="1:8" s="120" customFormat="1">
      <c r="A62" s="322">
        <v>8110</v>
      </c>
      <c r="B62" s="126" t="s">
        <v>325</v>
      </c>
      <c r="C62" s="525">
        <v>14412924.999999998</v>
      </c>
      <c r="D62" s="574">
        <v>14088925</v>
      </c>
      <c r="E62" s="526">
        <f>+D62-C62</f>
        <v>-323999.99999999814</v>
      </c>
      <c r="F62" s="123"/>
      <c r="H62" s="123"/>
    </row>
    <row r="63" spans="1:8" s="120" customFormat="1">
      <c r="A63" s="322">
        <v>8120</v>
      </c>
      <c r="B63" s="126" t="s">
        <v>326</v>
      </c>
      <c r="C63" s="525">
        <v>0</v>
      </c>
      <c r="D63" s="526">
        <v>0</v>
      </c>
      <c r="E63" s="526">
        <f t="shared" ref="E63:E74" si="0">+D63-C63</f>
        <v>0</v>
      </c>
      <c r="F63" s="123"/>
      <c r="H63" s="123"/>
    </row>
    <row r="64" spans="1:8" s="120" customFormat="1">
      <c r="A64" s="323">
        <v>8130</v>
      </c>
      <c r="B64" s="126" t="s">
        <v>327</v>
      </c>
      <c r="C64" s="525">
        <v>2596000</v>
      </c>
      <c r="D64" s="575">
        <v>2694167.97</v>
      </c>
      <c r="E64" s="526">
        <f t="shared" si="0"/>
        <v>98167.970000000205</v>
      </c>
      <c r="F64" s="123"/>
      <c r="G64" s="576"/>
      <c r="H64" s="123"/>
    </row>
    <row r="65" spans="1:8" s="120" customFormat="1">
      <c r="A65" s="323">
        <v>8140</v>
      </c>
      <c r="B65" s="126" t="s">
        <v>328</v>
      </c>
      <c r="C65" s="526">
        <v>17052537.66</v>
      </c>
      <c r="D65" s="526">
        <v>15056883.41</v>
      </c>
      <c r="E65" s="526">
        <f t="shared" si="0"/>
        <v>-1995654.25</v>
      </c>
      <c r="F65" s="123"/>
      <c r="H65" s="123"/>
    </row>
    <row r="66" spans="1:8" s="120" customFormat="1">
      <c r="A66" s="323">
        <v>8150</v>
      </c>
      <c r="B66" s="126" t="s">
        <v>329</v>
      </c>
      <c r="C66" s="526">
        <v>17052537.66</v>
      </c>
      <c r="D66" s="526">
        <v>15056883.41</v>
      </c>
      <c r="E66" s="526">
        <f t="shared" si="0"/>
        <v>-1995654.25</v>
      </c>
      <c r="F66" s="123"/>
      <c r="H66" s="123"/>
    </row>
    <row r="67" spans="1:8" s="120" customFormat="1">
      <c r="A67" s="328">
        <v>8200</v>
      </c>
      <c r="B67" s="327" t="s">
        <v>330</v>
      </c>
      <c r="C67" s="577"/>
      <c r="D67" s="578"/>
      <c r="E67" s="526">
        <f t="shared" si="0"/>
        <v>0</v>
      </c>
      <c r="F67" s="123"/>
      <c r="G67" s="123"/>
      <c r="H67" s="123"/>
    </row>
    <row r="68" spans="1:8" s="120" customFormat="1">
      <c r="A68" s="323">
        <v>8210</v>
      </c>
      <c r="B68" s="126" t="s">
        <v>331</v>
      </c>
      <c r="C68" s="525">
        <v>14412924.999999998</v>
      </c>
      <c r="D68" s="525">
        <v>14088925</v>
      </c>
      <c r="E68" s="526">
        <f t="shared" si="0"/>
        <v>-323999.99999999814</v>
      </c>
      <c r="F68" s="123"/>
      <c r="G68" s="123"/>
      <c r="H68" s="123"/>
    </row>
    <row r="69" spans="1:8" s="120" customFormat="1">
      <c r="A69" s="323">
        <v>8220</v>
      </c>
      <c r="B69" s="126" t="s">
        <v>332</v>
      </c>
      <c r="C69" s="525"/>
      <c r="D69" s="526"/>
      <c r="E69" s="526">
        <f t="shared" si="0"/>
        <v>0</v>
      </c>
      <c r="F69" s="123"/>
      <c r="G69" s="123"/>
      <c r="H69" s="123"/>
    </row>
    <row r="70" spans="1:8" s="120" customFormat="1">
      <c r="A70" s="323">
        <v>8230</v>
      </c>
      <c r="B70" s="126" t="s">
        <v>333</v>
      </c>
      <c r="C70" s="525">
        <v>2596000</v>
      </c>
      <c r="D70" s="575">
        <v>2694167.9699999997</v>
      </c>
      <c r="E70" s="526">
        <f t="shared" si="0"/>
        <v>98167.969999999739</v>
      </c>
      <c r="F70" s="123"/>
      <c r="G70" s="579"/>
      <c r="H70" s="123"/>
    </row>
    <row r="71" spans="1:8" s="120" customFormat="1">
      <c r="A71" s="323">
        <v>8240</v>
      </c>
      <c r="B71" s="126" t="s">
        <v>334</v>
      </c>
      <c r="C71" s="526">
        <v>16693115.84</v>
      </c>
      <c r="D71" s="526">
        <v>14104571.710000001</v>
      </c>
      <c r="E71" s="526">
        <f t="shared" si="0"/>
        <v>-2588544.129999999</v>
      </c>
      <c r="F71" s="123"/>
      <c r="G71" s="123"/>
      <c r="H71" s="123"/>
    </row>
    <row r="72" spans="1:8" s="120" customFormat="1">
      <c r="A72" s="324">
        <v>8250</v>
      </c>
      <c r="B72" s="127" t="s">
        <v>335</v>
      </c>
      <c r="C72" s="528">
        <v>16452811.180000002</v>
      </c>
      <c r="D72" s="528">
        <v>14319128.700000007</v>
      </c>
      <c r="E72" s="526">
        <f t="shared" si="0"/>
        <v>-2133682.4799999949</v>
      </c>
      <c r="F72" s="123"/>
      <c r="G72" s="123"/>
      <c r="H72" s="123"/>
    </row>
    <row r="73" spans="1:8" s="120" customFormat="1">
      <c r="A73" s="325">
        <v>8260</v>
      </c>
      <c r="B73" s="128" t="s">
        <v>336</v>
      </c>
      <c r="C73" s="526">
        <v>16452811.180000002</v>
      </c>
      <c r="D73" s="528">
        <v>14319128.700000007</v>
      </c>
      <c r="E73" s="526">
        <f t="shared" si="0"/>
        <v>-2133682.4799999949</v>
      </c>
      <c r="F73" s="123"/>
      <c r="G73" s="123"/>
      <c r="H73" s="123"/>
    </row>
    <row r="74" spans="1:8" s="120" customFormat="1">
      <c r="A74" s="329">
        <v>8270</v>
      </c>
      <c r="B74" s="330" t="s">
        <v>337</v>
      </c>
      <c r="C74" s="529">
        <v>16050378.68</v>
      </c>
      <c r="D74" s="529">
        <v>13704321.570000008</v>
      </c>
      <c r="E74" s="526">
        <f t="shared" si="0"/>
        <v>-2346057.109999992</v>
      </c>
      <c r="F74" s="123"/>
      <c r="G74" s="123"/>
      <c r="H74" s="123"/>
    </row>
    <row r="75" spans="1:8" ht="12">
      <c r="A75" s="320" t="s">
        <v>322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zoomScaleNormal="100" zoomScaleSheetLayoutView="90" workbookViewId="0"/>
  </sheetViews>
  <sheetFormatPr baseColWidth="10" defaultRowHeight="11.25"/>
  <cols>
    <col min="1" max="2" width="25.42578125" style="19" customWidth="1"/>
    <col min="3" max="3" width="25.42578125" style="21" customWidth="1"/>
    <col min="4" max="5" width="25.42578125" style="164"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c r="C3" s="9"/>
      <c r="D3" s="5"/>
      <c r="E3" s="6"/>
    </row>
    <row r="4" spans="1:6" s="274" customFormat="1">
      <c r="C4" s="9"/>
      <c r="D4" s="5"/>
      <c r="E4" s="6"/>
    </row>
    <row r="5" spans="1:6" s="274" customFormat="1" ht="11.25" customHeight="1">
      <c r="A5" s="10" t="s">
        <v>141</v>
      </c>
      <c r="B5" s="11"/>
      <c r="C5" s="9"/>
      <c r="D5" s="4"/>
      <c r="E5" s="366" t="s">
        <v>45</v>
      </c>
    </row>
    <row r="6" spans="1:6" s="274" customFormat="1">
      <c r="A6" s="13"/>
      <c r="B6" s="13"/>
      <c r="C6" s="14"/>
      <c r="D6" s="3"/>
      <c r="E6" s="4"/>
      <c r="F6" s="3"/>
    </row>
    <row r="7" spans="1:6" ht="15" customHeight="1">
      <c r="A7" s="15" t="s">
        <v>46</v>
      </c>
      <c r="B7" s="16" t="s">
        <v>47</v>
      </c>
      <c r="C7" s="17" t="s">
        <v>48</v>
      </c>
      <c r="D7" s="18" t="s">
        <v>49</v>
      </c>
      <c r="E7" s="17" t="s">
        <v>50</v>
      </c>
    </row>
    <row r="8" spans="1:6" ht="11.25" customHeight="1">
      <c r="A8" s="155" t="s">
        <v>6513</v>
      </c>
      <c r="B8" s="155" t="s">
        <v>6514</v>
      </c>
      <c r="C8" s="132">
        <v>5708450.9900000002</v>
      </c>
      <c r="D8" s="141"/>
      <c r="E8" s="132"/>
    </row>
    <row r="9" spans="1:6" ht="11.25" customHeight="1">
      <c r="A9" s="155" t="s">
        <v>6515</v>
      </c>
      <c r="B9" s="155" t="s">
        <v>6516</v>
      </c>
      <c r="C9" s="132">
        <v>4332934.46</v>
      </c>
      <c r="D9" s="141"/>
      <c r="E9" s="132"/>
    </row>
    <row r="10" spans="1:6" ht="11.25" customHeight="1">
      <c r="A10" s="155"/>
      <c r="B10" s="155"/>
      <c r="C10" s="132"/>
      <c r="D10" s="141"/>
      <c r="E10" s="132"/>
    </row>
    <row r="11" spans="1:6" ht="11.25" customHeight="1">
      <c r="A11" s="155"/>
      <c r="B11" s="155"/>
      <c r="C11" s="132"/>
      <c r="D11" s="141"/>
      <c r="E11" s="132"/>
    </row>
    <row r="12" spans="1:6" ht="11.25" customHeight="1">
      <c r="A12" s="155"/>
      <c r="B12" s="155"/>
      <c r="C12" s="132"/>
      <c r="D12" s="141"/>
      <c r="E12" s="132"/>
    </row>
    <row r="13" spans="1:6" ht="11.25" customHeight="1">
      <c r="A13" s="155"/>
      <c r="B13" s="155"/>
      <c r="C13" s="132"/>
      <c r="D13" s="141"/>
      <c r="E13" s="132"/>
    </row>
    <row r="14" spans="1:6" ht="11.25" customHeight="1">
      <c r="A14" s="155"/>
      <c r="B14" s="155"/>
      <c r="C14" s="132"/>
      <c r="D14" s="141"/>
      <c r="E14" s="132"/>
    </row>
    <row r="15" spans="1:6" ht="11.25" customHeight="1">
      <c r="A15" s="155"/>
      <c r="B15" s="155"/>
      <c r="C15" s="132"/>
      <c r="D15" s="141"/>
      <c r="E15" s="132"/>
    </row>
    <row r="16" spans="1:6" ht="11.25" customHeight="1">
      <c r="A16" s="155"/>
      <c r="B16" s="155"/>
      <c r="C16" s="132"/>
      <c r="D16" s="141"/>
      <c r="E16" s="132"/>
    </row>
    <row r="17" spans="1:6" ht="11.25" customHeight="1">
      <c r="A17" s="155"/>
      <c r="B17" s="155"/>
      <c r="C17" s="132"/>
      <c r="D17" s="141"/>
      <c r="E17" s="132"/>
    </row>
    <row r="18" spans="1:6">
      <c r="A18" s="155"/>
      <c r="B18" s="155"/>
      <c r="C18" s="132"/>
      <c r="D18" s="141"/>
      <c r="E18" s="132"/>
    </row>
    <row r="19" spans="1:6">
      <c r="A19" s="155"/>
      <c r="B19" s="155"/>
      <c r="C19" s="132"/>
      <c r="D19" s="141"/>
      <c r="E19" s="132"/>
    </row>
    <row r="20" spans="1:6">
      <c r="A20" s="156"/>
      <c r="B20" s="156"/>
      <c r="C20" s="146"/>
      <c r="D20" s="141"/>
      <c r="E20" s="146"/>
    </row>
    <row r="21" spans="1:6">
      <c r="A21" s="157"/>
      <c r="B21" s="157" t="s">
        <v>223</v>
      </c>
      <c r="C21" s="20">
        <f>SUM(C8:C20)</f>
        <v>10041385.449999999</v>
      </c>
      <c r="D21" s="140"/>
      <c r="E21" s="20"/>
    </row>
    <row r="22" spans="1:6">
      <c r="A22" s="158"/>
      <c r="B22" s="158"/>
      <c r="C22" s="159"/>
      <c r="D22" s="158"/>
      <c r="E22" s="159"/>
    </row>
    <row r="23" spans="1:6">
      <c r="A23" s="158"/>
      <c r="B23" s="158"/>
      <c r="C23" s="159"/>
      <c r="D23" s="158"/>
      <c r="E23" s="159"/>
    </row>
    <row r="24" spans="1:6" ht="11.25" customHeight="1">
      <c r="A24" s="10" t="s">
        <v>211</v>
      </c>
      <c r="B24" s="11"/>
      <c r="C24" s="22"/>
      <c r="D24" s="366" t="s">
        <v>45</v>
      </c>
    </row>
    <row r="25" spans="1:6">
      <c r="A25" s="274"/>
      <c r="B25" s="274"/>
      <c r="C25" s="9"/>
      <c r="D25" s="5"/>
      <c r="E25" s="6"/>
      <c r="F25" s="274"/>
    </row>
    <row r="26" spans="1:6" ht="15" customHeight="1">
      <c r="A26" s="15" t="s">
        <v>46</v>
      </c>
      <c r="B26" s="16" t="s">
        <v>47</v>
      </c>
      <c r="C26" s="17" t="s">
        <v>48</v>
      </c>
      <c r="D26" s="18" t="s">
        <v>49</v>
      </c>
      <c r="E26" s="24"/>
    </row>
    <row r="27" spans="1:6" ht="11.25" customHeight="1">
      <c r="A27" s="150"/>
      <c r="B27" s="160"/>
      <c r="C27" s="143"/>
      <c r="D27" s="132"/>
      <c r="E27" s="25"/>
    </row>
    <row r="28" spans="1:6" ht="11.25" customHeight="1">
      <c r="A28" s="150"/>
      <c r="B28" s="160"/>
      <c r="C28" s="143"/>
      <c r="D28" s="132"/>
      <c r="E28" s="25"/>
    </row>
    <row r="29" spans="1:6" ht="11.25" customHeight="1">
      <c r="A29" s="150"/>
      <c r="B29" s="160"/>
      <c r="C29" s="143"/>
      <c r="D29" s="132"/>
      <c r="E29" s="25"/>
    </row>
    <row r="30" spans="1:6" ht="11.25" customHeight="1">
      <c r="A30" s="150"/>
      <c r="B30" s="160"/>
      <c r="C30" s="143"/>
      <c r="D30" s="132"/>
      <c r="E30" s="25"/>
    </row>
    <row r="31" spans="1:6" ht="11.25" hidden="1" customHeight="1">
      <c r="A31" s="150"/>
      <c r="B31" s="160"/>
      <c r="C31" s="143"/>
      <c r="D31" s="132"/>
      <c r="E31" s="25"/>
    </row>
    <row r="32" spans="1:6" ht="11.25" hidden="1" customHeight="1">
      <c r="A32" s="150"/>
      <c r="B32" s="160"/>
      <c r="C32" s="143"/>
      <c r="D32" s="132"/>
      <c r="E32" s="25"/>
    </row>
    <row r="33" spans="1:5" ht="11.25" hidden="1" customHeight="1">
      <c r="A33" s="150"/>
      <c r="B33" s="160"/>
      <c r="C33" s="143"/>
      <c r="D33" s="132"/>
      <c r="E33" s="25"/>
    </row>
    <row r="34" spans="1:5" ht="11.25" hidden="1" customHeight="1">
      <c r="A34" s="150"/>
      <c r="B34" s="160"/>
      <c r="C34" s="143"/>
      <c r="D34" s="132"/>
      <c r="E34" s="25"/>
    </row>
    <row r="35" spans="1:5" ht="11.25" hidden="1" customHeight="1">
      <c r="A35" s="150"/>
      <c r="B35" s="160"/>
      <c r="C35" s="143"/>
      <c r="D35" s="132"/>
      <c r="E35" s="25"/>
    </row>
    <row r="36" spans="1:5" ht="11.25" hidden="1" customHeight="1">
      <c r="A36" s="150"/>
      <c r="B36" s="160"/>
      <c r="C36" s="143"/>
      <c r="D36" s="132"/>
      <c r="E36" s="25"/>
    </row>
    <row r="37" spans="1:5" ht="11.25" hidden="1" customHeight="1">
      <c r="A37" s="150"/>
      <c r="B37" s="160"/>
      <c r="C37" s="143"/>
      <c r="D37" s="132"/>
      <c r="E37" s="25"/>
    </row>
    <row r="38" spans="1:5" ht="11.25" hidden="1" customHeight="1">
      <c r="A38" s="150"/>
      <c r="B38" s="160"/>
      <c r="C38" s="143"/>
      <c r="D38" s="132"/>
      <c r="E38" s="25"/>
    </row>
    <row r="39" spans="1:5" ht="11.25" hidden="1" customHeight="1">
      <c r="A39" s="150"/>
      <c r="B39" s="160"/>
      <c r="C39" s="143"/>
      <c r="D39" s="132"/>
      <c r="E39" s="25"/>
    </row>
    <row r="40" spans="1:5" ht="11.25" hidden="1" customHeight="1">
      <c r="A40" s="150"/>
      <c r="B40" s="160"/>
      <c r="C40" s="143"/>
      <c r="D40" s="132"/>
      <c r="E40" s="25"/>
    </row>
    <row r="41" spans="1:5" ht="11.25" hidden="1" customHeight="1">
      <c r="A41" s="150"/>
      <c r="B41" s="160"/>
      <c r="C41" s="143"/>
      <c r="D41" s="132"/>
      <c r="E41" s="25"/>
    </row>
    <row r="42" spans="1:5" ht="11.25" hidden="1" customHeight="1">
      <c r="A42" s="150"/>
      <c r="B42" s="160"/>
      <c r="C42" s="143"/>
      <c r="D42" s="132"/>
      <c r="E42" s="25"/>
    </row>
    <row r="43" spans="1:5" ht="11.25" hidden="1" customHeight="1">
      <c r="A43" s="150"/>
      <c r="B43" s="160"/>
      <c r="C43" s="143"/>
      <c r="D43" s="132"/>
      <c r="E43" s="25"/>
    </row>
    <row r="44" spans="1:5" ht="11.25" hidden="1" customHeight="1">
      <c r="A44" s="150"/>
      <c r="B44" s="160"/>
      <c r="C44" s="143"/>
      <c r="D44" s="132"/>
      <c r="E44" s="25"/>
    </row>
    <row r="45" spans="1:5" ht="11.25" hidden="1" customHeight="1">
      <c r="A45" s="150"/>
      <c r="B45" s="160"/>
      <c r="C45" s="143"/>
      <c r="D45" s="132"/>
      <c r="E45" s="25"/>
    </row>
    <row r="46" spans="1:5" ht="11.25" hidden="1" customHeight="1">
      <c r="A46" s="150"/>
      <c r="B46" s="160"/>
      <c r="C46" s="143"/>
      <c r="D46" s="132"/>
      <c r="E46" s="25"/>
    </row>
    <row r="47" spans="1:5" ht="11.25" hidden="1" customHeight="1">
      <c r="A47" s="150"/>
      <c r="B47" s="160"/>
      <c r="C47" s="143"/>
      <c r="D47" s="132"/>
      <c r="E47" s="25"/>
    </row>
    <row r="48" spans="1:5" ht="11.25" customHeight="1">
      <c r="A48" s="150"/>
      <c r="B48" s="160"/>
      <c r="C48" s="143"/>
      <c r="D48" s="132"/>
      <c r="E48" s="25"/>
    </row>
    <row r="49" spans="1:6" ht="11.25" customHeight="1">
      <c r="A49" s="150"/>
      <c r="B49" s="160"/>
      <c r="C49" s="143"/>
      <c r="D49" s="132"/>
      <c r="E49" s="25"/>
    </row>
    <row r="50" spans="1:6" ht="11.25" customHeight="1">
      <c r="A50" s="150"/>
      <c r="B50" s="160"/>
      <c r="C50" s="143"/>
      <c r="D50" s="132"/>
      <c r="E50" s="25"/>
    </row>
    <row r="51" spans="1:6" ht="11.25" customHeight="1">
      <c r="A51" s="150"/>
      <c r="B51" s="160"/>
      <c r="C51" s="143"/>
      <c r="D51" s="132"/>
      <c r="E51" s="25"/>
    </row>
    <row r="52" spans="1:6">
      <c r="A52" s="161"/>
      <c r="B52" s="161" t="s">
        <v>224</v>
      </c>
      <c r="C52" s="26">
        <f>SUM(C27:C51)</f>
        <v>0</v>
      </c>
      <c r="D52" s="142"/>
      <c r="E52" s="27"/>
    </row>
    <row r="53" spans="1:6">
      <c r="A53" s="154"/>
      <c r="B53" s="154"/>
      <c r="C53" s="162"/>
      <c r="D53" s="154"/>
      <c r="E53" s="162"/>
      <c r="F53" s="274"/>
    </row>
    <row r="54" spans="1:6">
      <c r="A54" s="154"/>
      <c r="B54" s="154"/>
      <c r="C54" s="162"/>
      <c r="D54" s="154"/>
      <c r="E54" s="162"/>
      <c r="F54" s="274"/>
    </row>
    <row r="55" spans="1:6" ht="11.25" customHeight="1">
      <c r="A55" s="10" t="s">
        <v>148</v>
      </c>
      <c r="B55" s="11"/>
      <c r="C55" s="22"/>
      <c r="D55" s="274"/>
      <c r="E55" s="366" t="s">
        <v>45</v>
      </c>
    </row>
    <row r="56" spans="1:6">
      <c r="A56" s="274"/>
      <c r="B56" s="274"/>
      <c r="C56" s="9"/>
      <c r="D56" s="274"/>
      <c r="E56" s="9"/>
      <c r="F56" s="274"/>
    </row>
    <row r="57" spans="1:6" ht="15" customHeight="1">
      <c r="A57" s="15" t="s">
        <v>46</v>
      </c>
      <c r="B57" s="16" t="s">
        <v>47</v>
      </c>
      <c r="C57" s="17" t="s">
        <v>48</v>
      </c>
      <c r="D57" s="18" t="s">
        <v>49</v>
      </c>
      <c r="E57" s="17" t="s">
        <v>50</v>
      </c>
      <c r="F57" s="28"/>
    </row>
    <row r="58" spans="1:6">
      <c r="A58" s="150"/>
      <c r="B58" s="160"/>
      <c r="C58" s="143"/>
      <c r="D58" s="143"/>
      <c r="E58" s="132"/>
      <c r="F58" s="25"/>
    </row>
    <row r="59" spans="1:6">
      <c r="A59" s="150"/>
      <c r="B59" s="160"/>
      <c r="C59" s="143"/>
      <c r="D59" s="143"/>
      <c r="E59" s="132"/>
      <c r="F59" s="25"/>
    </row>
    <row r="60" spans="1:6">
      <c r="A60" s="150"/>
      <c r="B60" s="160"/>
      <c r="C60" s="143"/>
      <c r="D60" s="143"/>
      <c r="E60" s="132"/>
      <c r="F60" s="25"/>
    </row>
    <row r="61" spans="1:6">
      <c r="A61" s="150"/>
      <c r="B61" s="160"/>
      <c r="C61" s="143"/>
      <c r="D61" s="143"/>
      <c r="E61" s="132"/>
      <c r="F61" s="25"/>
    </row>
    <row r="62" spans="1:6">
      <c r="A62" s="150"/>
      <c r="B62" s="160"/>
      <c r="C62" s="143"/>
      <c r="D62" s="143"/>
      <c r="E62" s="132"/>
      <c r="F62" s="25"/>
    </row>
    <row r="63" spans="1:6">
      <c r="A63" s="150"/>
      <c r="B63" s="160"/>
      <c r="C63" s="143"/>
      <c r="D63" s="143"/>
      <c r="E63" s="132"/>
      <c r="F63" s="25"/>
    </row>
    <row r="64" spans="1:6">
      <c r="A64" s="150"/>
      <c r="B64" s="160"/>
      <c r="C64" s="143"/>
      <c r="D64" s="143"/>
      <c r="E64" s="132"/>
      <c r="F64" s="25"/>
    </row>
    <row r="65" spans="1:6">
      <c r="A65" s="161"/>
      <c r="B65" s="161" t="s">
        <v>225</v>
      </c>
      <c r="C65" s="26">
        <f>SUM(C58:C64)</f>
        <v>0</v>
      </c>
      <c r="D65" s="144"/>
      <c r="E65" s="20"/>
      <c r="F65" s="27"/>
    </row>
    <row r="66" spans="1:6">
      <c r="A66" s="154"/>
      <c r="B66" s="154"/>
      <c r="C66" s="162"/>
      <c r="D66" s="154"/>
      <c r="E66" s="162"/>
      <c r="F66" s="274"/>
    </row>
    <row r="67" spans="1:6">
      <c r="A67" s="154"/>
      <c r="B67" s="154"/>
      <c r="C67" s="162"/>
      <c r="D67" s="154"/>
      <c r="E67" s="162"/>
      <c r="F67" s="274"/>
    </row>
    <row r="68" spans="1:6" ht="11.25" customHeight="1">
      <c r="A68" s="10" t="s">
        <v>149</v>
      </c>
      <c r="B68" s="11"/>
      <c r="C68" s="22"/>
      <c r="D68" s="274"/>
      <c r="E68" s="366" t="s">
        <v>45</v>
      </c>
    </row>
    <row r="69" spans="1:6">
      <c r="A69" s="274"/>
      <c r="B69" s="274"/>
      <c r="C69" s="9"/>
      <c r="D69" s="274"/>
      <c r="E69" s="9"/>
      <c r="F69" s="274"/>
    </row>
    <row r="70" spans="1:6" ht="15" customHeight="1">
      <c r="A70" s="15" t="s">
        <v>46</v>
      </c>
      <c r="B70" s="16" t="s">
        <v>47</v>
      </c>
      <c r="C70" s="17" t="s">
        <v>48</v>
      </c>
      <c r="D70" s="18" t="s">
        <v>49</v>
      </c>
      <c r="E70" s="17" t="s">
        <v>50</v>
      </c>
      <c r="F70" s="28"/>
    </row>
    <row r="71" spans="1:6">
      <c r="A71" s="155"/>
      <c r="B71" s="155"/>
      <c r="C71" s="132"/>
      <c r="D71" s="132"/>
      <c r="E71" s="132"/>
      <c r="F71" s="25"/>
    </row>
    <row r="72" spans="1:6">
      <c r="A72" s="155"/>
      <c r="B72" s="155"/>
      <c r="C72" s="132"/>
      <c r="D72" s="132"/>
      <c r="E72" s="132"/>
      <c r="F72" s="25"/>
    </row>
    <row r="73" spans="1:6">
      <c r="A73" s="155"/>
      <c r="B73" s="155"/>
      <c r="C73" s="132"/>
      <c r="D73" s="132"/>
      <c r="E73" s="132"/>
      <c r="F73" s="25"/>
    </row>
    <row r="74" spans="1:6">
      <c r="A74" s="155"/>
      <c r="B74" s="155"/>
      <c r="C74" s="132"/>
      <c r="D74" s="132"/>
      <c r="E74" s="132"/>
      <c r="F74" s="25"/>
    </row>
    <row r="75" spans="1:6">
      <c r="A75" s="155"/>
      <c r="B75" s="155"/>
      <c r="C75" s="132"/>
      <c r="D75" s="132"/>
      <c r="E75" s="132"/>
      <c r="F75" s="25"/>
    </row>
    <row r="76" spans="1:6">
      <c r="A76" s="155"/>
      <c r="B76" s="155"/>
      <c r="C76" s="132"/>
      <c r="D76" s="132"/>
      <c r="E76" s="132"/>
      <c r="F76" s="25"/>
    </row>
    <row r="77" spans="1:6">
      <c r="A77" s="155"/>
      <c r="B77" s="155"/>
      <c r="C77" s="132"/>
      <c r="D77" s="132"/>
      <c r="E77" s="132"/>
      <c r="F77" s="25"/>
    </row>
    <row r="78" spans="1:6">
      <c r="A78" s="163"/>
      <c r="B78" s="163" t="s">
        <v>226</v>
      </c>
      <c r="C78" s="30">
        <f>SUM(C71:C77)</f>
        <v>0</v>
      </c>
      <c r="D78" s="145"/>
      <c r="E78" s="31"/>
      <c r="F78" s="27"/>
    </row>
  </sheetData>
  <dataValidations count="5">
    <dataValidation allowBlank="1" showInputMessage="1" showErrorMessage="1" prompt="Saldo final de la Información Financiera Trimestral que se presenta (trimestral: 1er, 2do, 3ro. o 4to.)." sqref="C7 C26 C57 C70"/>
    <dataValidation allowBlank="1" showInputMessage="1" showErrorMessage="1" prompt="Corresponde al número de la cuenta de acuerdo al Plan de Cuentas emitido por el CONAC (DOF 23/12/2015)." sqref="A7 A26 A57 A70"/>
    <dataValidation allowBlank="1" showInputMessage="1" showErrorMessage="1" prompt="Corresponde al nombre o descripción de la cuenta de acuerdo al Plan de Cuentas emitido por el CONAC." sqref="B7 B26 B57 B70"/>
    <dataValidation allowBlank="1" showInputMessage="1" showErrorMessage="1" prompt="Especificar el tipo de instrumento de inversión: Bondes, Petrobonos, Cetes, Mesa de dinero, etc." sqref="D7 D26 D57 D70"/>
    <dataValidation allowBlank="1" showInputMessage="1" showErrorMessage="1" prompt="En los casos en que la inversión se localice en dos o mas tipos de instrumentos, se detallará cada una de ellas y el importe invertido." sqref="E7 E57 E70"/>
  </dataValidations>
  <pageMargins left="0.70866141732283472" right="0.70866141732283472" top="0.74803149606299213" bottom="0.74803149606299213" header="0.31496062992125984" footer="0.31496062992125984"/>
  <pageSetup scale="70"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Normal="100" zoomScaleSheetLayoutView="100" workbookViewId="0"/>
  </sheetViews>
  <sheetFormatPr baseColWidth="10" defaultRowHeight="11.25"/>
  <cols>
    <col min="1" max="1" width="40.5703125" style="274" bestFit="1" customWidth="1"/>
    <col min="2" max="2" width="25.5703125" style="274" bestFit="1" customWidth="1"/>
    <col min="3" max="3" width="10" style="9" bestFit="1" customWidth="1"/>
    <col min="4" max="6" width="4.42578125" style="9" bestFit="1" customWidth="1"/>
    <col min="7" max="7" width="12" style="9" bestFit="1" customWidth="1"/>
    <col min="8" max="9" width="11.42578125" style="274" customWidth="1"/>
    <col min="10" max="16384" width="11.42578125" style="274"/>
  </cols>
  <sheetData>
    <row r="1" spans="1:9">
      <c r="A1" s="3" t="s">
        <v>43</v>
      </c>
      <c r="B1" s="3"/>
      <c r="G1" s="32"/>
    </row>
    <row r="2" spans="1:9">
      <c r="A2" s="3" t="s">
        <v>199</v>
      </c>
      <c r="B2" s="3"/>
      <c r="C2" s="21"/>
      <c r="D2" s="21"/>
    </row>
    <row r="3" spans="1:9">
      <c r="B3" s="3"/>
      <c r="C3" s="21"/>
      <c r="D3" s="21"/>
    </row>
    <row r="5" spans="1:9" s="35" customFormat="1" ht="11.25" customHeight="1">
      <c r="A5" s="33" t="s">
        <v>142</v>
      </c>
      <c r="B5" s="33"/>
      <c r="C5" s="34"/>
      <c r="D5" s="34"/>
      <c r="E5" s="9"/>
      <c r="F5" s="9"/>
      <c r="G5" s="253" t="s">
        <v>51</v>
      </c>
    </row>
    <row r="6" spans="1:9">
      <c r="A6" s="13"/>
      <c r="B6" s="13"/>
      <c r="C6" s="4"/>
      <c r="D6" s="4"/>
      <c r="E6" s="4"/>
      <c r="F6" s="4"/>
      <c r="G6" s="4"/>
    </row>
    <row r="7" spans="1:9" ht="15" customHeight="1">
      <c r="A7" s="15" t="s">
        <v>46</v>
      </c>
      <c r="B7" s="16" t="s">
        <v>47</v>
      </c>
      <c r="C7" s="17" t="s">
        <v>48</v>
      </c>
      <c r="D7" s="305">
        <v>2015</v>
      </c>
      <c r="E7" s="275" t="s">
        <v>207</v>
      </c>
      <c r="F7" s="275" t="s">
        <v>158</v>
      </c>
      <c r="G7" s="36" t="s">
        <v>52</v>
      </c>
    </row>
    <row r="8" spans="1:9">
      <c r="A8" s="150" t="s">
        <v>6517</v>
      </c>
      <c r="B8" s="150" t="s">
        <v>6518</v>
      </c>
      <c r="C8" s="165">
        <v>77000</v>
      </c>
      <c r="D8" s="165"/>
      <c r="E8" s="165"/>
      <c r="F8" s="165"/>
      <c r="G8" s="165"/>
    </row>
    <row r="9" spans="1:9">
      <c r="A9" s="150" t="s">
        <v>6519</v>
      </c>
      <c r="B9" s="150" t="s">
        <v>6520</v>
      </c>
      <c r="C9" s="165">
        <v>3445</v>
      </c>
      <c r="D9" s="165"/>
      <c r="E9" s="165"/>
      <c r="F9" s="165"/>
      <c r="G9" s="165"/>
    </row>
    <row r="10" spans="1:9">
      <c r="A10" s="150" t="s">
        <v>6521</v>
      </c>
      <c r="B10" s="150" t="s">
        <v>6522</v>
      </c>
      <c r="C10" s="165">
        <v>11500</v>
      </c>
      <c r="D10" s="165"/>
      <c r="E10" s="165"/>
      <c r="F10" s="165"/>
      <c r="G10" s="165"/>
    </row>
    <row r="11" spans="1:9">
      <c r="A11" s="150"/>
      <c r="B11" s="150"/>
      <c r="C11" s="165"/>
      <c r="D11" s="165"/>
      <c r="E11" s="165"/>
      <c r="F11" s="165"/>
      <c r="G11" s="165"/>
    </row>
    <row r="12" spans="1:9">
      <c r="A12" s="150"/>
      <c r="B12" s="150"/>
      <c r="C12" s="165"/>
      <c r="D12" s="165"/>
      <c r="E12" s="165"/>
      <c r="F12" s="165"/>
      <c r="G12" s="165"/>
    </row>
    <row r="13" spans="1:9">
      <c r="A13" s="150"/>
      <c r="B13" s="150"/>
      <c r="C13" s="165"/>
      <c r="D13" s="165"/>
      <c r="E13" s="165"/>
      <c r="F13" s="165"/>
      <c r="G13" s="165"/>
      <c r="I13" s="509"/>
    </row>
    <row r="14" spans="1:9">
      <c r="A14" s="152"/>
      <c r="B14" s="152" t="s">
        <v>227</v>
      </c>
      <c r="C14" s="166">
        <f>SUM(C8:C13)</f>
        <v>91945</v>
      </c>
      <c r="D14" s="166">
        <f>SUM(D8:D13)</f>
        <v>0</v>
      </c>
      <c r="E14" s="166">
        <f>SUM(E8:E13)</f>
        <v>0</v>
      </c>
      <c r="F14" s="166">
        <f>SUM(F8:F13)</f>
        <v>0</v>
      </c>
      <c r="G14" s="166">
        <f>SUM(G8:G13)</f>
        <v>0</v>
      </c>
    </row>
    <row r="15" spans="1:9">
      <c r="A15" s="154"/>
      <c r="B15" s="154"/>
      <c r="C15" s="162"/>
      <c r="D15" s="162"/>
      <c r="E15" s="162"/>
      <c r="F15" s="162"/>
      <c r="G15" s="162"/>
    </row>
    <row r="16" spans="1:9">
      <c r="A16" s="154"/>
      <c r="B16" s="154"/>
      <c r="C16" s="162"/>
      <c r="D16" s="162"/>
      <c r="E16" s="162"/>
      <c r="F16" s="162"/>
      <c r="G16" s="162"/>
    </row>
    <row r="17" spans="1:7" s="35" customFormat="1" ht="11.25" customHeight="1">
      <c r="A17" s="33" t="s">
        <v>150</v>
      </c>
      <c r="B17" s="33"/>
      <c r="C17" s="34"/>
      <c r="D17" s="34"/>
      <c r="E17" s="9"/>
      <c r="F17" s="9"/>
      <c r="G17" s="253" t="s">
        <v>51</v>
      </c>
    </row>
    <row r="18" spans="1:7">
      <c r="A18" s="13"/>
      <c r="B18" s="13"/>
      <c r="C18" s="4"/>
      <c r="D18" s="4"/>
      <c r="E18" s="4"/>
      <c r="F18" s="4"/>
      <c r="G18" s="4"/>
    </row>
    <row r="19" spans="1:7" ht="15" customHeight="1">
      <c r="A19" s="15" t="s">
        <v>46</v>
      </c>
      <c r="B19" s="16" t="s">
        <v>47</v>
      </c>
      <c r="C19" s="17" t="s">
        <v>48</v>
      </c>
      <c r="D19" s="305">
        <v>2015</v>
      </c>
      <c r="E19" s="275" t="s">
        <v>207</v>
      </c>
      <c r="F19" s="275" t="s">
        <v>158</v>
      </c>
      <c r="G19" s="36" t="s">
        <v>52</v>
      </c>
    </row>
    <row r="20" spans="1:7">
      <c r="A20" s="150"/>
      <c r="B20" s="150"/>
      <c r="C20" s="165"/>
      <c r="D20" s="165"/>
      <c r="E20" s="165"/>
      <c r="F20" s="165"/>
      <c r="G20" s="165"/>
    </row>
    <row r="21" spans="1:7">
      <c r="A21" s="150"/>
      <c r="B21" s="150"/>
      <c r="C21" s="165"/>
      <c r="D21" s="165"/>
      <c r="E21" s="165"/>
      <c r="F21" s="165"/>
      <c r="G21" s="165"/>
    </row>
    <row r="22" spans="1:7">
      <c r="A22" s="150"/>
      <c r="B22" s="150"/>
      <c r="C22" s="165"/>
      <c r="D22" s="165"/>
      <c r="E22" s="165"/>
      <c r="F22" s="165"/>
      <c r="G22" s="165"/>
    </row>
    <row r="23" spans="1:7">
      <c r="A23" s="150"/>
      <c r="B23" s="150"/>
      <c r="C23" s="165"/>
      <c r="D23" s="165"/>
      <c r="E23" s="165"/>
      <c r="F23" s="165"/>
      <c r="G23" s="165"/>
    </row>
    <row r="24" spans="1:7">
      <c r="A24" s="152"/>
      <c r="B24" s="152" t="s">
        <v>228</v>
      </c>
      <c r="C24" s="166">
        <f>SUM(C20:C23)</f>
        <v>0</v>
      </c>
      <c r="D24" s="166">
        <f>SUM(D20:D23)</f>
        <v>0</v>
      </c>
      <c r="E24" s="166">
        <f>SUM(E20:E23)</f>
        <v>0</v>
      </c>
      <c r="F24" s="166">
        <f>SUM(F20:F23)</f>
        <v>0</v>
      </c>
      <c r="G24" s="166">
        <f>SUM(G20:G23)</f>
        <v>0</v>
      </c>
    </row>
  </sheetData>
  <dataValidations count="7">
    <dataValidation allowBlank="1" showInputMessage="1" showErrorMessage="1" prompt="Saldo final de la Información Financiera Trimestral que se presenta (trimestral: 1er, 2do, 3ro. o 4to.)." sqref="C7 C19"/>
    <dataValidation allowBlank="1" showInputMessage="1" showErrorMessage="1" prompt="Corresponde al número de la cuenta de acuerdo al Plan de Cuentas emitido por el CONAC (DOF 23/12/2015)." sqref="A7 A19"/>
    <dataValidation allowBlank="1" showInputMessage="1" showErrorMessage="1" prompt="Saldo final al 31 de diciembre de 2015." sqref="D19 D7"/>
    <dataValidation allowBlank="1" showInputMessage="1" showErrorMessage="1" prompt="Saldo final al 31 de diciembre de 2014." sqref="E19 E7"/>
    <dataValidation allowBlank="1" showInputMessage="1" showErrorMessage="1" prompt="Saldo final al 31 de diciembre de 2013." sqref="F7 F19"/>
    <dataValidation allowBlank="1" showInputMessage="1" showErrorMessage="1" prompt="Corresponde al nombre o descripción de la cuenta de acuerdo al Plan de Cuentas emitido por el CONAC." sqref="B7 B19"/>
    <dataValidation allowBlank="1" showInputMessage="1" showErrorMessage="1" prompt="Saldo final al 31 de diciembre de 2012." sqref="G7 G19"/>
  </dataValidations>
  <pageMargins left="0.70866141732283472" right="0.70866141732283472" top="0.74803149606299213" bottom="0.74803149606299213" header="0.31496062992125984" footer="0.31496062992125984"/>
  <pageSetup scale="88"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1"/>
  <sheetViews>
    <sheetView topLeftCell="A2" zoomScaleNormal="100" zoomScaleSheetLayoutView="100" workbookViewId="0"/>
  </sheetViews>
  <sheetFormatPr baseColWidth="10" defaultRowHeight="11.25"/>
  <cols>
    <col min="1" max="1" width="25.42578125" style="274" customWidth="1"/>
    <col min="2" max="2" width="35.7109375" style="274" bestFit="1" customWidth="1"/>
    <col min="3" max="3" width="8.7109375" style="9" bestFit="1" customWidth="1"/>
    <col min="4" max="4" width="8" style="9" bestFit="1" customWidth="1"/>
    <col min="5" max="6" width="8.85546875" style="9" bestFit="1" customWidth="1"/>
    <col min="7" max="7" width="8.5703125" style="9" bestFit="1" customWidth="1"/>
    <col min="8" max="8" width="15.5703125" style="274" bestFit="1" customWidth="1"/>
    <col min="9" max="9" width="18" style="274" bestFit="1"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c r="A8" s="160" t="s">
        <v>6523</v>
      </c>
      <c r="B8" s="167" t="s">
        <v>6524</v>
      </c>
      <c r="C8" s="132">
        <v>235149.66</v>
      </c>
      <c r="D8" s="133"/>
      <c r="E8" s="133"/>
      <c r="F8" s="133"/>
      <c r="G8" s="134"/>
      <c r="H8" s="138"/>
      <c r="I8" s="139"/>
    </row>
    <row r="9" spans="1:10">
      <c r="A9" s="160" t="s">
        <v>6525</v>
      </c>
      <c r="B9" s="167" t="s">
        <v>6526</v>
      </c>
      <c r="C9" s="132">
        <v>557109.25</v>
      </c>
      <c r="D9" s="133"/>
      <c r="E9" s="133"/>
      <c r="F9" s="133"/>
      <c r="G9" s="134"/>
      <c r="H9" s="138"/>
      <c r="I9" s="139"/>
    </row>
    <row r="10" spans="1:10">
      <c r="A10" s="160" t="s">
        <v>6527</v>
      </c>
      <c r="B10" s="167" t="s">
        <v>6528</v>
      </c>
      <c r="C10" s="135">
        <v>200</v>
      </c>
      <c r="D10" s="133"/>
      <c r="E10" s="133"/>
      <c r="F10" s="133"/>
      <c r="G10" s="134"/>
      <c r="H10" s="138"/>
      <c r="I10" s="139"/>
    </row>
    <row r="11" spans="1:10">
      <c r="A11" s="160"/>
      <c r="B11" s="167"/>
      <c r="C11" s="135"/>
      <c r="D11" s="133"/>
      <c r="E11" s="133"/>
      <c r="F11" s="133"/>
      <c r="G11" s="134"/>
      <c r="H11" s="138"/>
      <c r="I11" s="139"/>
    </row>
    <row r="12" spans="1:10">
      <c r="A12" s="160"/>
      <c r="B12" s="167"/>
      <c r="C12" s="135"/>
      <c r="D12" s="133"/>
      <c r="E12" s="133"/>
      <c r="F12" s="133"/>
      <c r="G12" s="134"/>
      <c r="H12" s="138"/>
      <c r="I12" s="139"/>
    </row>
    <row r="13" spans="1:10">
      <c r="A13" s="160"/>
      <c r="B13" s="167"/>
      <c r="C13" s="135"/>
      <c r="D13" s="133"/>
      <c r="E13" s="133"/>
      <c r="F13" s="133"/>
      <c r="G13" s="134"/>
      <c r="H13" s="138"/>
      <c r="I13" s="139"/>
    </row>
    <row r="14" spans="1:10">
      <c r="A14" s="160"/>
      <c r="B14" s="167"/>
      <c r="C14" s="135"/>
      <c r="D14" s="133"/>
      <c r="E14" s="133"/>
      <c r="F14" s="133"/>
      <c r="G14" s="134"/>
      <c r="H14" s="138"/>
      <c r="I14" s="139"/>
    </row>
    <row r="15" spans="1:10">
      <c r="A15" s="152"/>
      <c r="B15" s="152" t="s">
        <v>229</v>
      </c>
      <c r="C15" s="166">
        <f>SUM(C8:C14)</f>
        <v>792458.91</v>
      </c>
      <c r="D15" s="166">
        <f>SUM(D8:D14)</f>
        <v>0</v>
      </c>
      <c r="E15" s="166">
        <f>SUM(E8:E14)</f>
        <v>0</v>
      </c>
      <c r="F15" s="166">
        <f>SUM(F8:F14)</f>
        <v>0</v>
      </c>
      <c r="G15" s="166">
        <f>SUM(G8:G14)</f>
        <v>0</v>
      </c>
      <c r="H15" s="140"/>
      <c r="I15" s="140"/>
    </row>
    <row r="16" spans="1:10">
      <c r="A16" s="154"/>
      <c r="B16" s="154"/>
      <c r="C16" s="162"/>
      <c r="D16" s="162"/>
      <c r="E16" s="162"/>
      <c r="F16" s="162"/>
      <c r="G16" s="162"/>
      <c r="H16" s="154"/>
      <c r="I16" s="154"/>
    </row>
    <row r="17" spans="1:9">
      <c r="A17" s="154"/>
      <c r="B17" s="154"/>
      <c r="C17" s="162"/>
      <c r="D17" s="162"/>
      <c r="E17" s="162"/>
      <c r="F17" s="162"/>
      <c r="G17" s="162"/>
      <c r="H17" s="154"/>
      <c r="I17" s="154"/>
    </row>
    <row r="18" spans="1:9" ht="11.25" customHeight="1">
      <c r="A18" s="10" t="s">
        <v>151</v>
      </c>
      <c r="B18" s="11"/>
      <c r="E18" s="37"/>
      <c r="F18" s="37"/>
      <c r="I18" s="53" t="s">
        <v>53</v>
      </c>
    </row>
    <row r="19" spans="1:9">
      <c r="A19" s="38"/>
      <c r="B19" s="38"/>
      <c r="C19" s="37"/>
      <c r="D19" s="37"/>
      <c r="E19" s="37"/>
      <c r="F19" s="37"/>
    </row>
    <row r="20" spans="1:9" ht="15" customHeight="1">
      <c r="A20" s="15" t="s">
        <v>46</v>
      </c>
      <c r="B20" s="16" t="s">
        <v>47</v>
      </c>
      <c r="C20" s="39" t="s">
        <v>54</v>
      </c>
      <c r="D20" s="39" t="s">
        <v>55</v>
      </c>
      <c r="E20" s="39" t="s">
        <v>56</v>
      </c>
      <c r="F20" s="39" t="s">
        <v>57</v>
      </c>
      <c r="G20" s="40" t="s">
        <v>58</v>
      </c>
      <c r="H20" s="16" t="s">
        <v>59</v>
      </c>
      <c r="I20" s="16" t="s">
        <v>60</v>
      </c>
    </row>
    <row r="21" spans="1:9">
      <c r="A21" s="155" t="s">
        <v>6529</v>
      </c>
      <c r="B21" s="155" t="s">
        <v>6530</v>
      </c>
      <c r="C21" s="132">
        <v>13000</v>
      </c>
      <c r="D21" s="136"/>
      <c r="E21" s="136"/>
      <c r="F21" s="136"/>
      <c r="G21" s="136"/>
      <c r="H21" s="138"/>
      <c r="I21" s="138"/>
    </row>
    <row r="22" spans="1:9">
      <c r="A22" s="155"/>
      <c r="B22" s="155"/>
      <c r="C22" s="132"/>
      <c r="D22" s="136"/>
      <c r="E22" s="136"/>
      <c r="F22" s="136"/>
      <c r="G22" s="136"/>
      <c r="H22" s="138"/>
      <c r="I22" s="138"/>
    </row>
    <row r="23" spans="1:9">
      <c r="A23" s="155"/>
      <c r="B23" s="155"/>
      <c r="C23" s="132"/>
      <c r="D23" s="136"/>
      <c r="E23" s="136"/>
      <c r="F23" s="136"/>
      <c r="G23" s="136"/>
      <c r="H23" s="138"/>
      <c r="I23" s="138"/>
    </row>
    <row r="24" spans="1:9">
      <c r="A24" s="155"/>
      <c r="B24" s="155"/>
      <c r="C24" s="132"/>
      <c r="D24" s="136"/>
      <c r="E24" s="136"/>
      <c r="F24" s="136"/>
      <c r="G24" s="136"/>
      <c r="H24" s="138"/>
      <c r="I24" s="138"/>
    </row>
    <row r="25" spans="1:9">
      <c r="A25" s="168"/>
      <c r="B25" s="168" t="s">
        <v>230</v>
      </c>
      <c r="C25" s="140">
        <f>SUM(C21:C24)</f>
        <v>13000</v>
      </c>
      <c r="D25" s="140">
        <f>SUM(D21:D24)</f>
        <v>0</v>
      </c>
      <c r="E25" s="140">
        <f>SUM(E21:E24)</f>
        <v>0</v>
      </c>
      <c r="F25" s="140">
        <f>SUM(F21:F24)</f>
        <v>0</v>
      </c>
      <c r="G25" s="140">
        <f>SUM(G21:G24)</f>
        <v>0</v>
      </c>
      <c r="H25" s="140"/>
      <c r="I25" s="140"/>
    </row>
    <row r="28" spans="1:9" hidden="1">
      <c r="A28" s="10" t="s">
        <v>263</v>
      </c>
      <c r="B28" s="11"/>
      <c r="E28" s="37"/>
      <c r="F28" s="37"/>
      <c r="I28" s="53" t="s">
        <v>53</v>
      </c>
    </row>
    <row r="29" spans="1:9" hidden="1">
      <c r="A29" s="38"/>
      <c r="B29" s="38"/>
      <c r="C29" s="37"/>
      <c r="D29" s="37"/>
      <c r="E29" s="37"/>
      <c r="F29" s="37"/>
    </row>
    <row r="30" spans="1:9" hidden="1">
      <c r="A30" s="15" t="s">
        <v>46</v>
      </c>
      <c r="B30" s="16" t="s">
        <v>47</v>
      </c>
      <c r="C30" s="39" t="s">
        <v>54</v>
      </c>
      <c r="D30" s="39" t="s">
        <v>55</v>
      </c>
      <c r="E30" s="39" t="s">
        <v>56</v>
      </c>
      <c r="F30" s="39" t="s">
        <v>57</v>
      </c>
      <c r="G30" s="40" t="s">
        <v>58</v>
      </c>
      <c r="H30" s="16" t="s">
        <v>59</v>
      </c>
      <c r="I30" s="16" t="s">
        <v>60</v>
      </c>
    </row>
    <row r="31" spans="1:9" hidden="1">
      <c r="A31" s="155"/>
      <c r="B31" s="155"/>
      <c r="C31" s="132"/>
      <c r="D31" s="136"/>
      <c r="E31" s="136"/>
      <c r="F31" s="136"/>
      <c r="G31" s="136"/>
      <c r="H31" s="138"/>
      <c r="I31" s="138"/>
    </row>
    <row r="32" spans="1:9" hidden="1">
      <c r="A32" s="155"/>
      <c r="B32" s="155"/>
      <c r="C32" s="132"/>
      <c r="D32" s="136"/>
      <c r="E32" s="136"/>
      <c r="F32" s="136"/>
      <c r="G32" s="136"/>
      <c r="H32" s="138"/>
      <c r="I32" s="138"/>
    </row>
    <row r="33" spans="1:9" hidden="1">
      <c r="A33" s="155"/>
      <c r="B33" s="155"/>
      <c r="C33" s="132"/>
      <c r="D33" s="136"/>
      <c r="E33" s="136"/>
      <c r="F33" s="136"/>
      <c r="G33" s="136"/>
      <c r="H33" s="138"/>
      <c r="I33" s="138"/>
    </row>
    <row r="34" spans="1:9" hidden="1">
      <c r="A34" s="155"/>
      <c r="B34" s="155"/>
      <c r="C34" s="132"/>
      <c r="D34" s="136"/>
      <c r="E34" s="136"/>
      <c r="F34" s="136"/>
      <c r="G34" s="136"/>
      <c r="H34" s="138"/>
      <c r="I34" s="138"/>
    </row>
    <row r="35" spans="1:9" hidden="1">
      <c r="A35" s="168"/>
      <c r="B35" s="168" t="s">
        <v>264</v>
      </c>
      <c r="C35" s="140">
        <f>SUM(C31:C34)</f>
        <v>0</v>
      </c>
      <c r="D35" s="140">
        <f>SUM(D31:D34)</f>
        <v>0</v>
      </c>
      <c r="E35" s="140">
        <f>SUM(E31:E34)</f>
        <v>0</v>
      </c>
      <c r="F35" s="140">
        <f>SUM(F31:F34)</f>
        <v>0</v>
      </c>
      <c r="G35" s="140">
        <f>SUM(G31:G34)</f>
        <v>0</v>
      </c>
      <c r="H35" s="140"/>
      <c r="I35" s="140"/>
    </row>
    <row r="36" spans="1:9" hidden="1"/>
    <row r="37" spans="1:9" hidden="1"/>
    <row r="38" spans="1:9" hidden="1">
      <c r="A38" s="10" t="s">
        <v>265</v>
      </c>
      <c r="B38" s="11"/>
      <c r="E38" s="37"/>
      <c r="F38" s="37"/>
      <c r="I38" s="53" t="s">
        <v>53</v>
      </c>
    </row>
    <row r="39" spans="1:9" hidden="1">
      <c r="A39" s="38"/>
      <c r="B39" s="38"/>
      <c r="C39" s="37"/>
      <c r="D39" s="37"/>
      <c r="E39" s="37"/>
      <c r="F39" s="37"/>
    </row>
    <row r="40" spans="1:9" hidden="1">
      <c r="A40" s="15" t="s">
        <v>46</v>
      </c>
      <c r="B40" s="16" t="s">
        <v>47</v>
      </c>
      <c r="C40" s="39" t="s">
        <v>54</v>
      </c>
      <c r="D40" s="39" t="s">
        <v>55</v>
      </c>
      <c r="E40" s="39" t="s">
        <v>56</v>
      </c>
      <c r="F40" s="39" t="s">
        <v>57</v>
      </c>
      <c r="G40" s="40" t="s">
        <v>58</v>
      </c>
      <c r="H40" s="16" t="s">
        <v>59</v>
      </c>
      <c r="I40" s="16" t="s">
        <v>60</v>
      </c>
    </row>
    <row r="41" spans="1:9" hidden="1">
      <c r="A41" s="155"/>
      <c r="B41" s="155"/>
      <c r="C41" s="132"/>
      <c r="D41" s="136"/>
      <c r="E41" s="136"/>
      <c r="F41" s="136"/>
      <c r="G41" s="136"/>
      <c r="H41" s="138"/>
      <c r="I41" s="138"/>
    </row>
    <row r="42" spans="1:9" hidden="1">
      <c r="A42" s="155"/>
      <c r="B42" s="155"/>
      <c r="C42" s="132"/>
      <c r="D42" s="136"/>
      <c r="E42" s="136"/>
      <c r="F42" s="136"/>
      <c r="G42" s="136"/>
      <c r="H42" s="138"/>
      <c r="I42" s="138"/>
    </row>
    <row r="43" spans="1:9" hidden="1">
      <c r="A43" s="155"/>
      <c r="B43" s="155"/>
      <c r="C43" s="132"/>
      <c r="D43" s="136"/>
      <c r="E43" s="136"/>
      <c r="F43" s="136"/>
      <c r="G43" s="136"/>
      <c r="H43" s="138"/>
      <c r="I43" s="138"/>
    </row>
    <row r="44" spans="1:9" hidden="1">
      <c r="A44" s="155"/>
      <c r="B44" s="155"/>
      <c r="C44" s="132"/>
      <c r="D44" s="136"/>
      <c r="E44" s="136"/>
      <c r="F44" s="136"/>
      <c r="G44" s="136"/>
      <c r="H44" s="138"/>
      <c r="I44" s="138"/>
    </row>
    <row r="45" spans="1:9" hidden="1">
      <c r="A45" s="168"/>
      <c r="B45" s="168" t="s">
        <v>266</v>
      </c>
      <c r="C45" s="140">
        <f>SUM(C41:C44)</f>
        <v>0</v>
      </c>
      <c r="D45" s="140">
        <f>SUM(D41:D44)</f>
        <v>0</v>
      </c>
      <c r="E45" s="140">
        <f>SUM(E41:E44)</f>
        <v>0</v>
      </c>
      <c r="F45" s="140">
        <f>SUM(F41:F44)</f>
        <v>0</v>
      </c>
      <c r="G45" s="140">
        <f>SUM(G41:G44)</f>
        <v>0</v>
      </c>
      <c r="H45" s="140"/>
      <c r="I45" s="140"/>
    </row>
    <row r="46" spans="1:9" hidden="1"/>
    <row r="48" spans="1:9">
      <c r="A48" s="10" t="s">
        <v>267</v>
      </c>
      <c r="B48" s="11"/>
      <c r="C48" s="37"/>
      <c r="D48" s="37"/>
      <c r="E48" s="37"/>
      <c r="F48" s="37"/>
    </row>
    <row r="49" spans="1:9">
      <c r="A49" s="38"/>
      <c r="B49" s="38"/>
      <c r="C49" s="37"/>
      <c r="D49" s="37"/>
      <c r="E49" s="37"/>
      <c r="F49" s="37"/>
    </row>
    <row r="50" spans="1:9">
      <c r="A50" s="15" t="s">
        <v>46</v>
      </c>
      <c r="B50" s="16" t="s">
        <v>47</v>
      </c>
      <c r="C50" s="39" t="s">
        <v>54</v>
      </c>
      <c r="D50" s="39" t="s">
        <v>55</v>
      </c>
      <c r="E50" s="39" t="s">
        <v>56</v>
      </c>
      <c r="F50" s="39" t="s">
        <v>57</v>
      </c>
      <c r="G50" s="40" t="s">
        <v>58</v>
      </c>
      <c r="H50" s="16" t="s">
        <v>59</v>
      </c>
      <c r="I50" s="16" t="s">
        <v>60</v>
      </c>
    </row>
    <row r="51" spans="1:9">
      <c r="A51" s="155" t="s">
        <v>6531</v>
      </c>
      <c r="B51" s="155" t="s">
        <v>6532</v>
      </c>
      <c r="C51" s="132">
        <v>20000</v>
      </c>
      <c r="D51" s="136"/>
      <c r="E51" s="136"/>
      <c r="F51" s="136"/>
      <c r="G51" s="136"/>
      <c r="H51" s="138"/>
      <c r="I51" s="138"/>
    </row>
    <row r="52" spans="1:9">
      <c r="A52" s="155" t="s">
        <v>6533</v>
      </c>
      <c r="B52" s="155" t="s">
        <v>6534</v>
      </c>
      <c r="C52" s="132">
        <v>142282</v>
      </c>
      <c r="D52" s="136"/>
      <c r="E52" s="136"/>
      <c r="F52" s="136"/>
      <c r="G52" s="136"/>
      <c r="H52" s="138"/>
      <c r="I52" s="138"/>
    </row>
    <row r="53" spans="1:9">
      <c r="A53" s="155"/>
      <c r="B53" s="155"/>
      <c r="C53" s="132"/>
      <c r="D53" s="136"/>
      <c r="E53" s="136"/>
      <c r="F53" s="136"/>
      <c r="G53" s="136"/>
      <c r="H53" s="138"/>
      <c r="I53" s="138"/>
    </row>
    <row r="54" spans="1:9">
      <c r="A54" s="155"/>
      <c r="B54" s="155"/>
      <c r="C54" s="132"/>
      <c r="D54" s="136"/>
      <c r="E54" s="136"/>
      <c r="F54" s="136"/>
      <c r="G54" s="136"/>
      <c r="H54" s="138"/>
      <c r="I54" s="138"/>
    </row>
    <row r="55" spans="1:9" hidden="1">
      <c r="A55" s="155"/>
      <c r="B55" s="155"/>
      <c r="C55" s="132"/>
      <c r="D55" s="136"/>
      <c r="E55" s="136"/>
      <c r="F55" s="136"/>
      <c r="G55" s="136"/>
      <c r="H55" s="138"/>
      <c r="I55" s="138"/>
    </row>
    <row r="56" spans="1:9" hidden="1">
      <c r="A56" s="155"/>
      <c r="B56" s="155"/>
      <c r="C56" s="132"/>
      <c r="D56" s="136"/>
      <c r="E56" s="136"/>
      <c r="F56" s="136"/>
      <c r="G56" s="136"/>
      <c r="H56" s="138"/>
      <c r="I56" s="138"/>
    </row>
    <row r="57" spans="1:9" hidden="1">
      <c r="A57" s="155"/>
      <c r="B57" s="155"/>
      <c r="C57" s="132"/>
      <c r="D57" s="136"/>
      <c r="E57" s="136"/>
      <c r="F57" s="136"/>
      <c r="G57" s="136"/>
      <c r="H57" s="138"/>
      <c r="I57" s="138"/>
    </row>
    <row r="58" spans="1:9" hidden="1">
      <c r="A58" s="155"/>
      <c r="B58" s="155"/>
      <c r="C58" s="132"/>
      <c r="D58" s="136"/>
      <c r="E58" s="136"/>
      <c r="F58" s="136"/>
      <c r="G58" s="136"/>
      <c r="H58" s="138"/>
      <c r="I58" s="138"/>
    </row>
    <row r="59" spans="1:9" hidden="1">
      <c r="A59" s="155"/>
      <c r="B59" s="155"/>
      <c r="C59" s="132"/>
      <c r="D59" s="136"/>
      <c r="E59" s="136"/>
      <c r="F59" s="136"/>
      <c r="G59" s="136"/>
      <c r="H59" s="138"/>
      <c r="I59" s="138"/>
    </row>
    <row r="60" spans="1:9" hidden="1">
      <c r="A60" s="155"/>
      <c r="B60" s="155"/>
      <c r="C60" s="132"/>
      <c r="D60" s="136"/>
      <c r="E60" s="136"/>
      <c r="F60" s="136"/>
      <c r="G60" s="136"/>
      <c r="H60" s="138"/>
      <c r="I60" s="138"/>
    </row>
    <row r="61" spans="1:9" hidden="1">
      <c r="A61" s="155"/>
      <c r="B61" s="155"/>
      <c r="C61" s="132"/>
      <c r="D61" s="136"/>
      <c r="E61" s="136"/>
      <c r="F61" s="136"/>
      <c r="G61" s="136"/>
      <c r="H61" s="138"/>
      <c r="I61" s="138"/>
    </row>
    <row r="62" spans="1:9" hidden="1">
      <c r="A62" s="155"/>
      <c r="B62" s="155"/>
      <c r="C62" s="132"/>
      <c r="D62" s="136"/>
      <c r="E62" s="136"/>
      <c r="F62" s="136"/>
      <c r="G62" s="136"/>
      <c r="H62" s="138"/>
      <c r="I62" s="138"/>
    </row>
    <row r="63" spans="1:9" hidden="1">
      <c r="A63" s="155"/>
      <c r="B63" s="155"/>
      <c r="C63" s="132"/>
      <c r="D63" s="136"/>
      <c r="E63" s="136"/>
      <c r="F63" s="136"/>
      <c r="G63" s="136"/>
      <c r="H63" s="138"/>
      <c r="I63" s="138"/>
    </row>
    <row r="64" spans="1:9" hidden="1">
      <c r="A64" s="155"/>
      <c r="B64" s="155"/>
      <c r="C64" s="132"/>
      <c r="D64" s="136"/>
      <c r="E64" s="136"/>
      <c r="F64" s="136"/>
      <c r="G64" s="136"/>
      <c r="H64" s="138"/>
      <c r="I64" s="138"/>
    </row>
    <row r="65" spans="1:9" hidden="1">
      <c r="A65" s="155"/>
      <c r="B65" s="155"/>
      <c r="C65" s="132"/>
      <c r="D65" s="136"/>
      <c r="E65" s="136"/>
      <c r="F65" s="136"/>
      <c r="G65" s="136"/>
      <c r="H65" s="138"/>
      <c r="I65" s="138"/>
    </row>
    <row r="66" spans="1:9" hidden="1">
      <c r="A66" s="155"/>
      <c r="B66" s="155"/>
      <c r="C66" s="132"/>
      <c r="D66" s="136"/>
      <c r="E66" s="136"/>
      <c r="F66" s="136"/>
      <c r="G66" s="136"/>
      <c r="H66" s="138"/>
      <c r="I66" s="138"/>
    </row>
    <row r="67" spans="1:9" hidden="1">
      <c r="A67" s="155"/>
      <c r="B67" s="155"/>
      <c r="C67" s="132"/>
      <c r="D67" s="136"/>
      <c r="E67" s="136"/>
      <c r="F67" s="136"/>
      <c r="G67" s="136"/>
      <c r="H67" s="138"/>
      <c r="I67" s="138"/>
    </row>
    <row r="68" spans="1:9" hidden="1">
      <c r="A68" s="155"/>
      <c r="B68" s="155"/>
      <c r="C68" s="132"/>
      <c r="D68" s="136"/>
      <c r="E68" s="136"/>
      <c r="F68" s="136"/>
      <c r="G68" s="136"/>
      <c r="H68" s="138"/>
      <c r="I68" s="138"/>
    </row>
    <row r="69" spans="1:9" hidden="1">
      <c r="A69" s="155"/>
      <c r="B69" s="155"/>
      <c r="C69" s="132"/>
      <c r="D69" s="136"/>
      <c r="E69" s="136"/>
      <c r="F69" s="136"/>
      <c r="G69" s="136"/>
      <c r="H69" s="138"/>
      <c r="I69" s="138"/>
    </row>
    <row r="70" spans="1:9" hidden="1">
      <c r="A70" s="155"/>
      <c r="B70" s="155"/>
      <c r="C70" s="132"/>
      <c r="D70" s="136"/>
      <c r="E70" s="136"/>
      <c r="F70" s="136"/>
      <c r="G70" s="136"/>
      <c r="H70" s="138"/>
      <c r="I70" s="138"/>
    </row>
    <row r="71" spans="1:9" hidden="1">
      <c r="A71" s="155"/>
      <c r="B71" s="155"/>
      <c r="C71" s="132"/>
      <c r="D71" s="136"/>
      <c r="E71" s="136"/>
      <c r="F71" s="136"/>
      <c r="G71" s="136"/>
      <c r="H71" s="138"/>
      <c r="I71" s="138"/>
    </row>
    <row r="72" spans="1:9" hidden="1">
      <c r="A72" s="155"/>
      <c r="B72" s="155"/>
      <c r="C72" s="132"/>
      <c r="D72" s="136"/>
      <c r="E72" s="136"/>
      <c r="F72" s="136"/>
      <c r="G72" s="136"/>
      <c r="H72" s="138"/>
      <c r="I72" s="138"/>
    </row>
    <row r="73" spans="1:9">
      <c r="A73" s="155"/>
      <c r="B73" s="155"/>
      <c r="C73" s="132"/>
      <c r="D73" s="136"/>
      <c r="E73" s="136"/>
      <c r="F73" s="136"/>
      <c r="G73" s="136"/>
      <c r="H73" s="138"/>
      <c r="I73" s="138"/>
    </row>
    <row r="74" spans="1:9">
      <c r="A74" s="155"/>
      <c r="B74" s="155"/>
      <c r="C74" s="132"/>
      <c r="D74" s="136"/>
      <c r="E74" s="136"/>
      <c r="F74" s="136"/>
      <c r="G74" s="136"/>
      <c r="H74" s="138"/>
      <c r="I74" s="138"/>
    </row>
    <row r="75" spans="1:9">
      <c r="A75" s="168"/>
      <c r="B75" s="168" t="s">
        <v>386</v>
      </c>
      <c r="C75" s="140">
        <f>SUM(C51:C74)</f>
        <v>162282</v>
      </c>
      <c r="D75" s="140">
        <f>SUM(D51:D74)</f>
        <v>0</v>
      </c>
      <c r="E75" s="140">
        <f>SUM(E51:E74)</f>
        <v>0</v>
      </c>
      <c r="F75" s="140">
        <f>SUM(F51:F74)</f>
        <v>0</v>
      </c>
      <c r="G75" s="140">
        <f>SUM(G51:G74)</f>
        <v>0</v>
      </c>
      <c r="H75" s="140"/>
      <c r="I75" s="140"/>
    </row>
    <row r="78" spans="1:9">
      <c r="A78" s="10" t="s">
        <v>268</v>
      </c>
      <c r="B78" s="11"/>
      <c r="C78" s="276"/>
      <c r="E78" s="37"/>
      <c r="F78" s="37"/>
      <c r="I78" s="53" t="s">
        <v>53</v>
      </c>
    </row>
    <row r="79" spans="1:9">
      <c r="A79" s="38"/>
      <c r="B79" s="38"/>
      <c r="C79" s="37"/>
      <c r="D79" s="37"/>
      <c r="E79" s="37"/>
      <c r="F79" s="37"/>
    </row>
    <row r="80" spans="1:9">
      <c r="A80" s="15" t="s">
        <v>46</v>
      </c>
      <c r="B80" s="16" t="s">
        <v>47</v>
      </c>
      <c r="C80" s="39" t="s">
        <v>54</v>
      </c>
      <c r="D80" s="39" t="s">
        <v>55</v>
      </c>
      <c r="E80" s="39" t="s">
        <v>56</v>
      </c>
      <c r="F80" s="39" t="s">
        <v>57</v>
      </c>
      <c r="G80" s="40" t="s">
        <v>58</v>
      </c>
      <c r="H80" s="16" t="s">
        <v>59</v>
      </c>
      <c r="I80" s="16" t="s">
        <v>60</v>
      </c>
    </row>
    <row r="81" spans="1:11">
      <c r="A81" s="155"/>
      <c r="B81" s="155"/>
      <c r="C81" s="132"/>
      <c r="D81" s="136"/>
      <c r="E81" s="136"/>
      <c r="F81" s="136"/>
      <c r="G81" s="136"/>
      <c r="H81" s="138"/>
      <c r="I81" s="138"/>
    </row>
    <row r="82" spans="1:11">
      <c r="A82" s="155"/>
      <c r="B82" s="155"/>
      <c r="C82" s="132"/>
      <c r="D82" s="136"/>
      <c r="E82" s="136"/>
      <c r="F82" s="136"/>
      <c r="G82" s="136"/>
      <c r="H82" s="138"/>
      <c r="I82" s="138"/>
    </row>
    <row r="83" spans="1:11">
      <c r="A83" s="155"/>
      <c r="B83" s="155"/>
      <c r="C83" s="132"/>
      <c r="D83" s="136"/>
      <c r="E83" s="136"/>
      <c r="F83" s="136"/>
      <c r="G83" s="136"/>
      <c r="H83" s="138"/>
      <c r="I83" s="138"/>
      <c r="K83" s="9"/>
    </row>
    <row r="84" spans="1:11">
      <c r="A84" s="155"/>
      <c r="B84" s="155"/>
      <c r="C84" s="132"/>
      <c r="D84" s="136"/>
      <c r="E84" s="136"/>
      <c r="F84" s="136"/>
      <c r="G84" s="136"/>
      <c r="H84" s="138"/>
      <c r="I84" s="138"/>
      <c r="K84" s="9"/>
    </row>
    <row r="85" spans="1:11">
      <c r="A85" s="168"/>
      <c r="B85" s="168" t="s">
        <v>269</v>
      </c>
      <c r="C85" s="140">
        <f>SUM(C81:C84)</f>
        <v>0</v>
      </c>
      <c r="D85" s="140">
        <f>SUM(D81:D84)</f>
        <v>0</v>
      </c>
      <c r="E85" s="140">
        <f>SUM(E81:E84)</f>
        <v>0</v>
      </c>
      <c r="F85" s="140">
        <f>SUM(F81:F84)</f>
        <v>0</v>
      </c>
      <c r="G85" s="140">
        <f>SUM(G81:G84)</f>
        <v>0</v>
      </c>
      <c r="H85" s="140"/>
      <c r="I85" s="140"/>
      <c r="K85" s="9"/>
    </row>
    <row r="88" spans="1:11">
      <c r="A88" s="10" t="s">
        <v>270</v>
      </c>
      <c r="B88" s="11"/>
      <c r="E88" s="37"/>
      <c r="F88" s="37"/>
      <c r="I88" s="53" t="s">
        <v>53</v>
      </c>
    </row>
    <row r="89" spans="1:11">
      <c r="A89" s="38"/>
      <c r="B89" s="38"/>
      <c r="C89" s="37"/>
      <c r="D89" s="37"/>
      <c r="E89" s="37"/>
      <c r="F89" s="37"/>
    </row>
    <row r="90" spans="1:11">
      <c r="A90" s="15" t="s">
        <v>46</v>
      </c>
      <c r="B90" s="16" t="s">
        <v>47</v>
      </c>
      <c r="C90" s="39" t="s">
        <v>54</v>
      </c>
      <c r="D90" s="39" t="s">
        <v>55</v>
      </c>
      <c r="E90" s="39" t="s">
        <v>56</v>
      </c>
      <c r="F90" s="39" t="s">
        <v>57</v>
      </c>
      <c r="G90" s="40" t="s">
        <v>58</v>
      </c>
      <c r="H90" s="16" t="s">
        <v>59</v>
      </c>
      <c r="I90" s="16" t="s">
        <v>60</v>
      </c>
    </row>
    <row r="91" spans="1:11">
      <c r="A91" s="155"/>
      <c r="B91" s="155"/>
      <c r="C91" s="132"/>
      <c r="D91" s="136"/>
      <c r="E91" s="136"/>
      <c r="F91" s="136"/>
      <c r="G91" s="136"/>
      <c r="H91" s="138"/>
      <c r="I91" s="138"/>
    </row>
    <row r="92" spans="1:11">
      <c r="A92" s="155"/>
      <c r="B92" s="155"/>
      <c r="C92" s="132"/>
      <c r="D92" s="136"/>
      <c r="E92" s="136"/>
      <c r="F92" s="136"/>
      <c r="G92" s="136"/>
      <c r="H92" s="138"/>
      <c r="I92" s="138"/>
    </row>
    <row r="93" spans="1:11">
      <c r="A93" s="155"/>
      <c r="B93" s="155"/>
      <c r="C93" s="132"/>
      <c r="D93" s="136"/>
      <c r="E93" s="136"/>
      <c r="F93" s="136"/>
      <c r="G93" s="136"/>
      <c r="H93" s="138"/>
      <c r="I93" s="138"/>
    </row>
    <row r="94" spans="1:11">
      <c r="A94" s="155"/>
      <c r="B94" s="155"/>
      <c r="C94" s="132"/>
      <c r="D94" s="136"/>
      <c r="E94" s="136"/>
      <c r="F94" s="136"/>
      <c r="G94" s="136"/>
      <c r="H94" s="138"/>
      <c r="I94" s="138"/>
    </row>
    <row r="95" spans="1:11">
      <c r="A95" s="168"/>
      <c r="B95" s="168" t="s">
        <v>271</v>
      </c>
      <c r="C95" s="140">
        <f>SUM(C91:C94)</f>
        <v>0</v>
      </c>
      <c r="D95" s="140">
        <f>SUM(D91:D94)</f>
        <v>0</v>
      </c>
      <c r="E95" s="140">
        <f>SUM(E91:E94)</f>
        <v>0</v>
      </c>
      <c r="F95" s="140">
        <f>SUM(F91:F94)</f>
        <v>0</v>
      </c>
      <c r="G95" s="140">
        <f>SUM(G91:G94)</f>
        <v>0</v>
      </c>
      <c r="H95" s="140"/>
      <c r="I95" s="140"/>
    </row>
    <row r="98" spans="1:11">
      <c r="A98" s="10" t="s">
        <v>272</v>
      </c>
      <c r="B98" s="11"/>
      <c r="E98" s="37"/>
      <c r="F98" s="37"/>
      <c r="I98" s="53" t="s">
        <v>53</v>
      </c>
    </row>
    <row r="99" spans="1:11">
      <c r="A99" s="38"/>
      <c r="B99" s="38"/>
      <c r="C99" s="37"/>
      <c r="D99" s="37"/>
      <c r="E99" s="37"/>
      <c r="F99" s="37"/>
    </row>
    <row r="100" spans="1:11">
      <c r="A100" s="15" t="s">
        <v>46</v>
      </c>
      <c r="B100" s="16" t="s">
        <v>47</v>
      </c>
      <c r="C100" s="39" t="s">
        <v>54</v>
      </c>
      <c r="D100" s="39" t="s">
        <v>55</v>
      </c>
      <c r="E100" s="39" t="s">
        <v>56</v>
      </c>
      <c r="F100" s="39" t="s">
        <v>57</v>
      </c>
      <c r="G100" s="40" t="s">
        <v>58</v>
      </c>
      <c r="H100" s="16" t="s">
        <v>59</v>
      </c>
      <c r="I100" s="16" t="s">
        <v>60</v>
      </c>
    </row>
    <row r="101" spans="1:11">
      <c r="A101" s="155"/>
      <c r="B101" s="155"/>
      <c r="C101" s="132"/>
      <c r="D101" s="136"/>
      <c r="E101" s="136"/>
      <c r="F101" s="136"/>
      <c r="G101" s="136"/>
      <c r="H101" s="138"/>
      <c r="I101" s="138"/>
      <c r="K101" s="9"/>
    </row>
    <row r="102" spans="1:11">
      <c r="A102" s="155"/>
      <c r="B102" s="155"/>
      <c r="C102" s="132"/>
      <c r="D102" s="136"/>
      <c r="E102" s="136"/>
      <c r="F102" s="136"/>
      <c r="G102" s="136"/>
      <c r="H102" s="138"/>
      <c r="I102" s="138"/>
      <c r="K102" s="9"/>
    </row>
    <row r="103" spans="1:11">
      <c r="A103" s="155"/>
      <c r="B103" s="155"/>
      <c r="C103" s="132"/>
      <c r="D103" s="136"/>
      <c r="E103" s="136"/>
      <c r="F103" s="136"/>
      <c r="G103" s="136"/>
      <c r="H103" s="138"/>
      <c r="I103" s="138"/>
    </row>
    <row r="104" spans="1:11">
      <c r="A104" s="155"/>
      <c r="B104" s="155"/>
      <c r="C104" s="132"/>
      <c r="D104" s="136"/>
      <c r="E104" s="136"/>
      <c r="F104" s="136"/>
      <c r="G104" s="136"/>
      <c r="H104" s="138"/>
      <c r="I104" s="138"/>
    </row>
    <row r="105" spans="1:11">
      <c r="A105" s="168"/>
      <c r="B105" s="168" t="s">
        <v>273</v>
      </c>
      <c r="C105" s="140">
        <f>SUM(C101:C104)</f>
        <v>0</v>
      </c>
      <c r="D105" s="140">
        <f>SUM(D101:D104)</f>
        <v>0</v>
      </c>
      <c r="E105" s="140">
        <f>SUM(E101:E104)</f>
        <v>0</v>
      </c>
      <c r="F105" s="140">
        <f>SUM(F101:F104)</f>
        <v>0</v>
      </c>
      <c r="G105" s="140">
        <f>SUM(G101:G104)</f>
        <v>0</v>
      </c>
      <c r="H105" s="140"/>
      <c r="I105" s="140"/>
    </row>
    <row r="108" spans="1:11">
      <c r="A108" s="10" t="s">
        <v>274</v>
      </c>
      <c r="B108" s="11"/>
      <c r="E108" s="37"/>
      <c r="F108" s="37"/>
      <c r="I108" s="53" t="s">
        <v>53</v>
      </c>
    </row>
    <row r="109" spans="1:11">
      <c r="A109" s="38"/>
      <c r="B109" s="38"/>
      <c r="C109" s="37"/>
      <c r="D109" s="37"/>
      <c r="E109" s="37"/>
      <c r="F109" s="37"/>
    </row>
    <row r="110" spans="1:11">
      <c r="A110" s="15" t="s">
        <v>46</v>
      </c>
      <c r="B110" s="16" t="s">
        <v>47</v>
      </c>
      <c r="C110" s="39" t="s">
        <v>54</v>
      </c>
      <c r="D110" s="39" t="s">
        <v>55</v>
      </c>
      <c r="E110" s="39" t="s">
        <v>56</v>
      </c>
      <c r="F110" s="39" t="s">
        <v>57</v>
      </c>
      <c r="G110" s="40" t="s">
        <v>58</v>
      </c>
      <c r="H110" s="16" t="s">
        <v>59</v>
      </c>
      <c r="I110" s="16" t="s">
        <v>60</v>
      </c>
    </row>
    <row r="111" spans="1:11">
      <c r="A111" s="155"/>
      <c r="B111" s="155"/>
      <c r="C111" s="132"/>
      <c r="D111" s="136"/>
      <c r="E111" s="136"/>
      <c r="F111" s="136"/>
      <c r="G111" s="136"/>
      <c r="H111" s="138"/>
      <c r="I111" s="138"/>
    </row>
    <row r="112" spans="1:11">
      <c r="A112" s="155"/>
      <c r="B112" s="155"/>
      <c r="C112" s="132"/>
      <c r="D112" s="136"/>
      <c r="E112" s="136"/>
      <c r="F112" s="136"/>
      <c r="G112" s="136"/>
      <c r="H112" s="138"/>
      <c r="I112" s="138"/>
    </row>
    <row r="113" spans="1:9">
      <c r="A113" s="155"/>
      <c r="B113" s="155"/>
      <c r="C113" s="132"/>
      <c r="D113" s="136"/>
      <c r="E113" s="136"/>
      <c r="F113" s="136"/>
      <c r="G113" s="136"/>
      <c r="H113" s="138"/>
      <c r="I113" s="138"/>
    </row>
    <row r="114" spans="1:9">
      <c r="A114" s="155"/>
      <c r="B114" s="155"/>
      <c r="C114" s="132"/>
      <c r="D114" s="136"/>
      <c r="E114" s="136"/>
      <c r="F114" s="136"/>
      <c r="G114" s="136"/>
      <c r="H114" s="138"/>
      <c r="I114" s="138"/>
    </row>
    <row r="115" spans="1:9">
      <c r="A115" s="168"/>
      <c r="B115" s="168" t="s">
        <v>275</v>
      </c>
      <c r="C115" s="140">
        <f>SUM(C111:C114)</f>
        <v>0</v>
      </c>
      <c r="D115" s="140">
        <f>SUM(D111:D114)</f>
        <v>0</v>
      </c>
      <c r="E115" s="140">
        <f>SUM(E111:E114)</f>
        <v>0</v>
      </c>
      <c r="F115" s="140">
        <f>SUM(F111:F114)</f>
        <v>0</v>
      </c>
      <c r="G115" s="140">
        <f>SUM(G111:G114)</f>
        <v>0</v>
      </c>
      <c r="H115" s="140"/>
      <c r="I115" s="140"/>
    </row>
    <row r="196" spans="1:8">
      <c r="A196" s="41"/>
      <c r="B196" s="41"/>
      <c r="C196" s="42"/>
      <c r="D196" s="42"/>
      <c r="E196" s="42"/>
      <c r="F196" s="42"/>
      <c r="G196" s="42"/>
      <c r="H196" s="41"/>
    </row>
    <row r="197" spans="1:8">
      <c r="A197" s="251"/>
      <c r="B197" s="252"/>
    </row>
    <row r="198" spans="1:8">
      <c r="A198" s="251"/>
      <c r="B198" s="252"/>
    </row>
    <row r="199" spans="1:8">
      <c r="A199" s="251"/>
      <c r="B199" s="252"/>
    </row>
    <row r="200" spans="1:8">
      <c r="A200" s="251"/>
      <c r="B200" s="252"/>
    </row>
    <row r="201" spans="1:8">
      <c r="A201" s="251"/>
      <c r="B201" s="252"/>
    </row>
  </sheetData>
  <dataValidations count="9">
    <dataValidation allowBlank="1" showInputMessage="1" showErrorMessage="1" prompt="Saldo final del periodo de la información financiera trimestral presentada, el cual debe coincidir con la suma de las columnas de 90, 180, 365 y más de 365 días." sqref="C7 C20 C30 C40 C50 C80 C90 C100 C110"/>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20 A30 A40 A50 A80 A90 A100 A110"/>
    <dataValidation allowBlank="1" showInputMessage="1" showErrorMessage="1" prompt="Corresponde al nombre o descripción de la cuenta de acuerdo al Plan de Cuentas emitido por el CONAC." sqref="B7 B20 B50 B80 B90 B100 B110 B30 B40"/>
    <dataValidation allowBlank="1" showInputMessage="1" showErrorMessage="1" prompt="Importe de la cuentas por cobrar con fecha de vencimiento de 1 a 90 días." sqref="D7 D20 D50 D80 D90 D100 D110 D30 D40"/>
    <dataValidation allowBlank="1" showInputMessage="1" showErrorMessage="1" prompt="Importe de la cuentas por cobrar con fecha de vencimiento de 91 a 180 días." sqref="E7 E20 E50 E80 E90 E100 E110 E30 E40"/>
    <dataValidation allowBlank="1" showInputMessage="1" showErrorMessage="1" prompt="Importe de la cuentas por cobrar con fecha de vencimiento de 181 a 365 días." sqref="F7 F20 F50 F80 F90 F100 F110 F30 F40"/>
    <dataValidation allowBlank="1" showInputMessage="1" showErrorMessage="1" prompt="Importe de la cuentas por cobrar con vencimiento mayor a 365 días." sqref="G7 G20 G50 G80 G90 G100 G110 G30 G40"/>
    <dataValidation allowBlank="1" showInputMessage="1" showErrorMessage="1" prompt="Informar sobre caraterísticas cualitativas de la cuenta, ejemplo: acciones implementadas para su recuperación, causas de la demora en su recuperación." sqref="H7 H20 H50 H80 H90 H100 H110 H30 H40"/>
    <dataValidation allowBlank="1" showInputMessage="1" showErrorMessage="1" prompt="Indicar si el deudor ya sobrepasó el plazo estipulado para pago, 90, 180 o 365 días." sqref="I7 I20 I50 I80 I90 I100 I110 I30 I40"/>
  </dataValidations>
  <pageMargins left="0.70866141732283472" right="0.70866141732283472" top="0.74803149606299213" bottom="0.74803149606299213" header="0.31496062992125984" footer="0.31496062992125984"/>
  <pageSetup scale="57" orientation="landscape"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66" t="s">
        <v>318</v>
      </c>
    </row>
    <row r="6" spans="1:17">
      <c r="J6" s="1014"/>
      <c r="K6" s="1014"/>
      <c r="L6" s="1014"/>
      <c r="M6" s="1014"/>
      <c r="N6" s="1014"/>
      <c r="O6" s="1014"/>
      <c r="P6" s="1014"/>
      <c r="Q6" s="1014"/>
    </row>
    <row r="7" spans="1:17">
      <c r="A7" s="3" t="s">
        <v>84</v>
      </c>
    </row>
    <row r="8" spans="1:17" ht="52.5" customHeight="1">
      <c r="A8" s="1015" t="s">
        <v>317</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zoomScaleNormal="100" zoomScaleSheetLayoutView="100" workbookViewId="0"/>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5"/>
      <c r="B8" s="138"/>
      <c r="C8" s="136"/>
      <c r="D8" s="138"/>
    </row>
    <row r="9" spans="1:4">
      <c r="A9" s="155"/>
      <c r="B9" s="138"/>
      <c r="C9" s="136"/>
      <c r="D9" s="138"/>
    </row>
    <row r="10" spans="1:4">
      <c r="A10" s="155"/>
      <c r="B10" s="138"/>
      <c r="C10" s="136"/>
      <c r="D10" s="138"/>
    </row>
    <row r="11" spans="1:4">
      <c r="A11" s="155"/>
      <c r="B11" s="138"/>
      <c r="C11" s="136"/>
      <c r="D11" s="138"/>
    </row>
    <row r="12" spans="1:4">
      <c r="A12" s="155"/>
      <c r="B12" s="138"/>
      <c r="C12" s="136"/>
      <c r="D12" s="138"/>
    </row>
    <row r="13" spans="1:4">
      <c r="A13" s="155"/>
      <c r="B13" s="138"/>
      <c r="C13" s="136"/>
      <c r="D13" s="138"/>
    </row>
    <row r="14" spans="1:4">
      <c r="A14" s="155"/>
      <c r="B14" s="138"/>
      <c r="C14" s="136"/>
      <c r="D14" s="138"/>
    </row>
    <row r="15" spans="1:4">
      <c r="A15" s="155"/>
      <c r="B15" s="138"/>
      <c r="C15" s="136"/>
      <c r="D15" s="138"/>
    </row>
    <row r="16" spans="1:4">
      <c r="A16" s="169"/>
      <c r="B16" s="169" t="s">
        <v>221</v>
      </c>
      <c r="C16" s="145">
        <f>SUM(C8:C15)</f>
        <v>0</v>
      </c>
      <c r="D16" s="170"/>
    </row>
    <row r="17" spans="1:4">
      <c r="A17" s="154"/>
      <c r="B17" s="154"/>
      <c r="C17" s="162"/>
      <c r="D17" s="154"/>
    </row>
    <row r="18" spans="1:4">
      <c r="A18" s="154"/>
      <c r="B18" s="154"/>
      <c r="C18" s="162"/>
      <c r="D18" s="154"/>
    </row>
    <row r="19" spans="1:4" s="35" customFormat="1" ht="11.25" customHeight="1">
      <c r="A19" s="33" t="s">
        <v>64</v>
      </c>
      <c r="B19" s="154"/>
      <c r="C19" s="43"/>
      <c r="D19" s="257" t="s">
        <v>62</v>
      </c>
    </row>
    <row r="20" spans="1:4">
      <c r="A20" s="44"/>
      <c r="B20" s="44"/>
      <c r="C20" s="45"/>
      <c r="D20" s="46"/>
    </row>
    <row r="21" spans="1:4" ht="15" customHeight="1">
      <c r="A21" s="15" t="s">
        <v>46</v>
      </c>
      <c r="B21" s="16" t="s">
        <v>47</v>
      </c>
      <c r="C21" s="17" t="s">
        <v>48</v>
      </c>
      <c r="D21" s="47" t="s">
        <v>63</v>
      </c>
    </row>
    <row r="22" spans="1:4">
      <c r="A22" s="160"/>
      <c r="B22" s="167"/>
      <c r="C22" s="136"/>
      <c r="D22" s="138"/>
    </row>
    <row r="23" spans="1:4">
      <c r="A23" s="160"/>
      <c r="B23" s="167"/>
      <c r="C23" s="136"/>
      <c r="D23" s="138"/>
    </row>
    <row r="24" spans="1:4">
      <c r="A24" s="160"/>
      <c r="B24" s="167"/>
      <c r="C24" s="136"/>
      <c r="D24" s="138"/>
    </row>
    <row r="25" spans="1:4">
      <c r="A25" s="160"/>
      <c r="B25" s="167"/>
      <c r="C25" s="136"/>
      <c r="D25" s="138"/>
    </row>
    <row r="26" spans="1:4">
      <c r="A26" s="152"/>
      <c r="B26" s="152" t="s">
        <v>222</v>
      </c>
      <c r="C26" s="144">
        <f>SUM(C22:C25)</f>
        <v>0</v>
      </c>
      <c r="D26" s="170"/>
    </row>
    <row r="28" spans="1:4">
      <c r="B28" s="274" t="str">
        <f>+UPPER(B17)</f>
        <v/>
      </c>
    </row>
  </sheetData>
  <dataValidations count="6">
    <dataValidation allowBlank="1" showInputMessage="1" showErrorMessage="1" prompt="Saldo final de la Información Financiera Trimestral que se presenta (trimestral: 1er, 2do, 3ro. o 4to.)." sqref="C21"/>
    <dataValidation allowBlank="1" showInputMessage="1" showErrorMessage="1" prompt="Saldo final de la Información Financiera Trimestral que se presentada (trimestral: 1er, 2do, 3ro. o 4to.)." sqref="C7"/>
    <dataValidation allowBlank="1" showInputMessage="1" showErrorMessage="1" prompt="Corresponde al número de la cuenta de acuerdo al Plan de Cuentas emitido por el CONAC (DOF 23/12/2015)." sqref="A7 A21"/>
    <dataValidation allowBlank="1" showInputMessage="1" showErrorMessage="1" prompt="Método de valuación aplicados." sqref="D21"/>
    <dataValidation allowBlank="1" showInputMessage="1" showErrorMessage="1" prompt="Corresponde al nombre o descripción de la cuenta de acuerdo al Plan de Cuentas emitido por el CONAC." sqref="B7 B21"/>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76"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zoomScaleSheetLayoutView="100" workbookViewId="0"/>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7" width="22.7109375" style="274" customWidth="1"/>
    <col min="8" max="16384" width="11.42578125" style="274"/>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366"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71"/>
      <c r="B8" s="171"/>
      <c r="C8" s="132"/>
      <c r="D8" s="172"/>
      <c r="E8" s="173"/>
      <c r="F8" s="171"/>
      <c r="G8" s="171"/>
    </row>
    <row r="9" spans="1:7">
      <c r="A9" s="171"/>
      <c r="B9" s="171"/>
      <c r="C9" s="132"/>
      <c r="D9" s="173"/>
      <c r="E9" s="173"/>
      <c r="F9" s="171"/>
      <c r="G9" s="171"/>
    </row>
    <row r="10" spans="1:7">
      <c r="A10" s="171"/>
      <c r="B10" s="171"/>
      <c r="C10" s="132"/>
      <c r="D10" s="173"/>
      <c r="E10" s="173"/>
      <c r="F10" s="171"/>
      <c r="G10" s="171"/>
    </row>
    <row r="11" spans="1:7">
      <c r="A11" s="171"/>
      <c r="B11" s="171"/>
      <c r="C11" s="132"/>
      <c r="D11" s="173"/>
      <c r="E11" s="173"/>
      <c r="F11" s="171"/>
      <c r="G11" s="171"/>
    </row>
    <row r="12" spans="1:7">
      <c r="A12" s="171"/>
      <c r="B12" s="171"/>
      <c r="C12" s="132"/>
      <c r="D12" s="173"/>
      <c r="E12" s="173"/>
      <c r="F12" s="171"/>
      <c r="G12" s="171"/>
    </row>
    <row r="13" spans="1:7">
      <c r="A13" s="171"/>
      <c r="B13" s="171"/>
      <c r="C13" s="132"/>
      <c r="D13" s="173"/>
      <c r="E13" s="173"/>
      <c r="F13" s="171"/>
      <c r="G13" s="171"/>
    </row>
    <row r="14" spans="1:7">
      <c r="A14" s="171"/>
      <c r="B14" s="171"/>
      <c r="C14" s="132"/>
      <c r="D14" s="173"/>
      <c r="E14" s="173"/>
      <c r="F14" s="171"/>
      <c r="G14" s="171"/>
    </row>
    <row r="15" spans="1:7">
      <c r="A15" s="171"/>
      <c r="B15" s="171"/>
      <c r="C15" s="132"/>
      <c r="D15" s="173"/>
      <c r="E15" s="173"/>
      <c r="F15" s="171"/>
      <c r="G15" s="171"/>
    </row>
    <row r="16" spans="1:7">
      <c r="A16" s="168"/>
      <c r="B16" s="168" t="s">
        <v>231</v>
      </c>
      <c r="C16" s="140">
        <f>SUM(C8:C15)</f>
        <v>0</v>
      </c>
      <c r="D16" s="168"/>
      <c r="E16" s="168"/>
      <c r="F16" s="168"/>
      <c r="G16" s="168"/>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c r="A1" s="3" t="s">
        <v>43</v>
      </c>
      <c r="B1" s="3"/>
      <c r="C1" s="4"/>
      <c r="D1" s="3"/>
      <c r="E1" s="7"/>
    </row>
    <row r="2" spans="1:5">
      <c r="A2" s="3" t="s">
        <v>199</v>
      </c>
      <c r="B2" s="3"/>
      <c r="C2" s="4"/>
      <c r="D2" s="3"/>
      <c r="E2" s="3"/>
    </row>
    <row r="5" spans="1:5" ht="11.25" customHeight="1">
      <c r="A5" s="10" t="s">
        <v>70</v>
      </c>
      <c r="B5" s="10"/>
      <c r="E5" s="366" t="s">
        <v>71</v>
      </c>
    </row>
    <row r="6" spans="1:5">
      <c r="A6" s="272"/>
      <c r="B6" s="272"/>
      <c r="C6" s="66"/>
      <c r="D6" s="272"/>
      <c r="E6" s="272"/>
    </row>
    <row r="7" spans="1:5" ht="15" customHeight="1">
      <c r="A7" s="15" t="s">
        <v>46</v>
      </c>
      <c r="B7" s="16" t="s">
        <v>47</v>
      </c>
      <c r="C7" s="17" t="s">
        <v>48</v>
      </c>
      <c r="D7" s="18" t="s">
        <v>49</v>
      </c>
      <c r="E7" s="16" t="s">
        <v>72</v>
      </c>
    </row>
    <row r="8" spans="1:5" ht="11.25" customHeight="1">
      <c r="A8" s="172"/>
      <c r="B8" s="172"/>
      <c r="C8" s="165"/>
      <c r="D8" s="172"/>
      <c r="E8" s="172"/>
    </row>
    <row r="9" spans="1:5" ht="11.25" customHeight="1">
      <c r="A9" s="172"/>
      <c r="B9" s="172"/>
      <c r="C9" s="165"/>
      <c r="D9" s="172"/>
      <c r="E9" s="172"/>
    </row>
    <row r="10" spans="1:5" ht="11.25" customHeight="1">
      <c r="A10" s="172"/>
      <c r="B10" s="172"/>
      <c r="C10" s="165"/>
      <c r="D10" s="172"/>
      <c r="E10" s="172"/>
    </row>
    <row r="11" spans="1:5" ht="11.25" customHeight="1">
      <c r="A11" s="172"/>
      <c r="B11" s="172"/>
      <c r="C11" s="165"/>
      <c r="D11" s="172"/>
      <c r="E11" s="172"/>
    </row>
    <row r="12" spans="1:5" ht="11.25" customHeight="1">
      <c r="A12" s="172"/>
      <c r="B12" s="172"/>
      <c r="C12" s="165"/>
      <c r="D12" s="172"/>
      <c r="E12" s="172"/>
    </row>
    <row r="13" spans="1:5" ht="11.25" customHeight="1">
      <c r="A13" s="172"/>
      <c r="B13" s="172"/>
      <c r="C13" s="165"/>
      <c r="D13" s="172"/>
      <c r="E13" s="172"/>
    </row>
    <row r="14" spans="1:5" ht="11.25" customHeight="1">
      <c r="A14" s="172"/>
      <c r="B14" s="172"/>
      <c r="C14" s="165"/>
      <c r="D14" s="172"/>
      <c r="E14" s="172"/>
    </row>
    <row r="15" spans="1:5">
      <c r="A15" s="172"/>
      <c r="B15" s="172"/>
      <c r="C15" s="165"/>
      <c r="D15" s="172"/>
      <c r="E15" s="172"/>
    </row>
    <row r="16" spans="1:5">
      <c r="A16" s="152"/>
      <c r="B16" s="152" t="s">
        <v>232</v>
      </c>
      <c r="C16" s="166">
        <f>SUM(C8:C15)</f>
        <v>0</v>
      </c>
      <c r="D16" s="152"/>
      <c r="E16" s="152"/>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topLeftCell="A55" zoomScaleNormal="100" zoomScaleSheetLayoutView="100" workbookViewId="0"/>
  </sheetViews>
  <sheetFormatPr baseColWidth="10" defaultRowHeight="11.25"/>
  <cols>
    <col min="1" max="1" width="25.7109375" style="274" customWidth="1"/>
    <col min="2" max="2" width="36.85546875" style="274" customWidth="1"/>
    <col min="3" max="3" width="12.28515625" style="9" bestFit="1" customWidth="1"/>
    <col min="4" max="4" width="11.140625" style="9" bestFit="1" customWidth="1"/>
    <col min="5" max="5" width="10.5703125" style="9" bestFit="1" customWidth="1"/>
    <col min="6" max="7" width="14.140625" style="274" bestFit="1" customWidth="1"/>
    <col min="8" max="8" width="4.7109375" style="274" bestFit="1" customWidth="1"/>
    <col min="9" max="16384" width="11.42578125" style="274"/>
  </cols>
  <sheetData>
    <row r="1" spans="1:6">
      <c r="A1" s="3" t="s">
        <v>43</v>
      </c>
      <c r="B1" s="3"/>
      <c r="C1" s="4"/>
      <c r="D1" s="4"/>
      <c r="E1" s="4"/>
      <c r="F1" s="7"/>
    </row>
    <row r="2" spans="1:6">
      <c r="A2" s="3" t="s">
        <v>199</v>
      </c>
      <c r="B2" s="3"/>
      <c r="C2" s="4"/>
      <c r="D2" s="4"/>
      <c r="E2" s="4"/>
      <c r="F2" s="5"/>
    </row>
    <row r="3" spans="1:6">
      <c r="F3" s="5"/>
    </row>
    <row r="4" spans="1:6">
      <c r="F4" s="5"/>
    </row>
    <row r="5" spans="1:6" ht="11.25" customHeight="1">
      <c r="A5" s="10" t="s">
        <v>73</v>
      </c>
      <c r="B5" s="10"/>
      <c r="C5" s="52"/>
      <c r="D5" s="52"/>
      <c r="E5" s="52"/>
      <c r="F5" s="53" t="s">
        <v>74</v>
      </c>
    </row>
    <row r="6" spans="1:6">
      <c r="A6" s="54"/>
      <c r="B6" s="54"/>
      <c r="C6" s="52"/>
      <c r="D6" s="55"/>
      <c r="E6" s="55"/>
      <c r="F6" s="56"/>
    </row>
    <row r="7" spans="1:6" ht="15" customHeight="1">
      <c r="A7" s="15" t="s">
        <v>46</v>
      </c>
      <c r="B7" s="16" t="s">
        <v>47</v>
      </c>
      <c r="C7" s="57" t="s">
        <v>75</v>
      </c>
      <c r="D7" s="57" t="s">
        <v>76</v>
      </c>
      <c r="E7" s="57" t="s">
        <v>77</v>
      </c>
      <c r="F7" s="58" t="s">
        <v>78</v>
      </c>
    </row>
    <row r="8" spans="1:6">
      <c r="A8" s="155" t="s">
        <v>6535</v>
      </c>
      <c r="B8" s="155" t="s">
        <v>6536</v>
      </c>
      <c r="C8" s="132">
        <v>426412.5</v>
      </c>
      <c r="D8" s="132">
        <v>426412.5</v>
      </c>
      <c r="E8" s="132">
        <v>0</v>
      </c>
      <c r="F8" s="132"/>
    </row>
    <row r="9" spans="1:6">
      <c r="A9" s="155" t="s">
        <v>6537</v>
      </c>
      <c r="B9" s="155" t="s">
        <v>6538</v>
      </c>
      <c r="C9" s="132">
        <v>39516394.729999997</v>
      </c>
      <c r="D9" s="132">
        <v>39516394.729999997</v>
      </c>
      <c r="E9" s="132">
        <v>0</v>
      </c>
      <c r="F9" s="132"/>
    </row>
    <row r="10" spans="1:6">
      <c r="A10" s="155" t="s">
        <v>6539</v>
      </c>
      <c r="B10" s="155" t="s">
        <v>6540</v>
      </c>
      <c r="C10" s="132">
        <v>6548435.1299999999</v>
      </c>
      <c r="D10" s="132">
        <v>6548435.1299999999</v>
      </c>
      <c r="E10" s="132">
        <v>0</v>
      </c>
      <c r="F10" s="132"/>
    </row>
    <row r="11" spans="1:6">
      <c r="A11" s="155"/>
      <c r="B11" s="155"/>
      <c r="C11" s="132"/>
      <c r="D11" s="132"/>
      <c r="E11" s="132"/>
      <c r="F11" s="132"/>
    </row>
    <row r="12" spans="1:6">
      <c r="A12" s="155"/>
      <c r="B12" s="155"/>
      <c r="C12" s="132"/>
      <c r="D12" s="132"/>
      <c r="E12" s="132"/>
      <c r="F12" s="132"/>
    </row>
    <row r="13" spans="1:6">
      <c r="A13" s="155"/>
      <c r="B13" s="155"/>
      <c r="C13" s="132"/>
      <c r="D13" s="132"/>
      <c r="E13" s="132"/>
      <c r="F13" s="132"/>
    </row>
    <row r="14" spans="1:6">
      <c r="A14" s="155"/>
      <c r="B14" s="155"/>
      <c r="C14" s="132"/>
      <c r="D14" s="132"/>
      <c r="E14" s="132"/>
      <c r="F14" s="132"/>
    </row>
    <row r="15" spans="1:6">
      <c r="A15" s="155"/>
      <c r="B15" s="155"/>
      <c r="C15" s="132"/>
      <c r="D15" s="132"/>
      <c r="E15" s="132"/>
      <c r="F15" s="132"/>
    </row>
    <row r="16" spans="1:6">
      <c r="A16" s="168"/>
      <c r="B16" s="168" t="s">
        <v>387</v>
      </c>
      <c r="C16" s="140">
        <f>SUM(C8:C15)</f>
        <v>46491242.359999999</v>
      </c>
      <c r="D16" s="140">
        <f>SUM(D8:D15)</f>
        <v>46491242.359999999</v>
      </c>
      <c r="E16" s="140">
        <f>SUM(E8:E15)</f>
        <v>0</v>
      </c>
      <c r="F16" s="140"/>
    </row>
    <row r="17" spans="1:6">
      <c r="A17" s="154"/>
      <c r="B17" s="154"/>
      <c r="C17" s="162"/>
      <c r="D17" s="162"/>
      <c r="E17" s="162"/>
      <c r="F17" s="154"/>
    </row>
    <row r="18" spans="1:6">
      <c r="A18" s="154"/>
      <c r="B18" s="154"/>
      <c r="C18" s="162"/>
      <c r="D18" s="162"/>
      <c r="E18" s="162"/>
      <c r="F18" s="154"/>
    </row>
    <row r="19" spans="1:6" ht="11.25" customHeight="1">
      <c r="A19" s="10" t="s">
        <v>79</v>
      </c>
      <c r="B19" s="154"/>
      <c r="C19" s="52"/>
      <c r="D19" s="52"/>
      <c r="E19" s="52"/>
      <c r="F19" s="53" t="s">
        <v>74</v>
      </c>
    </row>
    <row r="20" spans="1:6" ht="12.75" customHeight="1">
      <c r="A20" s="44"/>
      <c r="B20" s="44"/>
      <c r="C20" s="22"/>
    </row>
    <row r="21" spans="1:6" ht="15" customHeight="1">
      <c r="A21" s="15" t="s">
        <v>46</v>
      </c>
      <c r="B21" s="16" t="s">
        <v>47</v>
      </c>
      <c r="C21" s="57" t="s">
        <v>75</v>
      </c>
      <c r="D21" s="57" t="s">
        <v>76</v>
      </c>
      <c r="E21" s="57" t="s">
        <v>77</v>
      </c>
      <c r="F21" s="58" t="s">
        <v>78</v>
      </c>
    </row>
    <row r="22" spans="1:6">
      <c r="A22" s="155" t="s">
        <v>6541</v>
      </c>
      <c r="B22" s="138" t="s">
        <v>6542</v>
      </c>
      <c r="C22" s="136">
        <v>4486411.8499999996</v>
      </c>
      <c r="D22" s="136">
        <v>4533350.8499999996</v>
      </c>
      <c r="E22" s="136">
        <f>+D22-C22</f>
        <v>46939</v>
      </c>
      <c r="F22" s="138"/>
    </row>
    <row r="23" spans="1:6">
      <c r="A23" s="155" t="s">
        <v>6543</v>
      </c>
      <c r="B23" s="138" t="s">
        <v>6544</v>
      </c>
      <c r="C23" s="136">
        <v>6875033.5700000003</v>
      </c>
      <c r="D23" s="136">
        <v>6916313.4800000004</v>
      </c>
      <c r="E23" s="136">
        <f t="shared" ref="E23:E24" si="0">+D23-C23</f>
        <v>41279.910000000149</v>
      </c>
      <c r="F23" s="138"/>
    </row>
    <row r="24" spans="1:6">
      <c r="A24" s="155" t="s">
        <v>6545</v>
      </c>
      <c r="B24" s="138" t="s">
        <v>6546</v>
      </c>
      <c r="C24" s="136">
        <v>346486.14</v>
      </c>
      <c r="D24" s="136">
        <v>346486.14</v>
      </c>
      <c r="E24" s="136">
        <f t="shared" si="0"/>
        <v>0</v>
      </c>
      <c r="F24" s="138"/>
    </row>
    <row r="25" spans="1:6">
      <c r="A25" s="155" t="s">
        <v>6547</v>
      </c>
      <c r="B25" s="138" t="s">
        <v>6548</v>
      </c>
      <c r="C25" s="136">
        <v>183685.02</v>
      </c>
      <c r="D25" s="136">
        <v>186437.98</v>
      </c>
      <c r="E25" s="136">
        <f>+D25-C25</f>
        <v>2752.960000000021</v>
      </c>
      <c r="F25" s="138"/>
    </row>
    <row r="26" spans="1:6">
      <c r="A26" s="155"/>
      <c r="B26" s="138"/>
      <c r="C26" s="136"/>
      <c r="D26" s="136"/>
      <c r="E26" s="136"/>
      <c r="F26" s="138"/>
    </row>
    <row r="27" spans="1:6">
      <c r="A27" s="155"/>
      <c r="B27" s="138"/>
      <c r="C27" s="136"/>
      <c r="D27" s="136"/>
      <c r="E27" s="136"/>
      <c r="F27" s="138"/>
    </row>
    <row r="28" spans="1:6">
      <c r="A28" s="155"/>
      <c r="B28" s="138"/>
      <c r="C28" s="136"/>
      <c r="D28" s="136"/>
      <c r="E28" s="136"/>
      <c r="F28" s="138"/>
    </row>
    <row r="29" spans="1:6">
      <c r="A29" s="155"/>
      <c r="B29" s="138"/>
      <c r="C29" s="136"/>
      <c r="D29" s="136"/>
      <c r="E29" s="136"/>
      <c r="F29" s="138"/>
    </row>
    <row r="30" spans="1:6">
      <c r="A30" s="168"/>
      <c r="B30" s="168" t="s">
        <v>233</v>
      </c>
      <c r="C30" s="140">
        <f>SUM(C22:C29)</f>
        <v>11891616.58</v>
      </c>
      <c r="D30" s="140">
        <f>SUM(D22:D29)</f>
        <v>11982588.450000001</v>
      </c>
      <c r="E30" s="140">
        <f>SUM(E22:E29)</f>
        <v>90971.87000000017</v>
      </c>
      <c r="F30" s="140"/>
    </row>
    <row r="31" spans="1:6" s="19" customFormat="1">
      <c r="A31" s="153"/>
      <c r="B31" s="153"/>
      <c r="C31" s="27"/>
      <c r="D31" s="27"/>
      <c r="E31" s="27"/>
      <c r="F31" s="27"/>
    </row>
    <row r="32" spans="1:6" s="19" customFormat="1">
      <c r="A32" s="153"/>
      <c r="B32" s="153"/>
      <c r="C32" s="27"/>
      <c r="D32" s="27"/>
      <c r="E32" s="27"/>
      <c r="F32" s="27"/>
    </row>
    <row r="33" spans="1:8" s="19" customFormat="1" ht="11.25" customHeight="1">
      <c r="A33" s="10" t="s">
        <v>215</v>
      </c>
      <c r="B33" s="10"/>
      <c r="C33" s="52"/>
      <c r="D33" s="52"/>
      <c r="E33" s="52"/>
      <c r="G33" s="53" t="s">
        <v>74</v>
      </c>
    </row>
    <row r="34" spans="1:8" s="19" customFormat="1">
      <c r="A34" s="44"/>
      <c r="B34" s="44"/>
      <c r="C34" s="22"/>
      <c r="D34" s="9"/>
      <c r="E34" s="9"/>
      <c r="F34" s="274"/>
    </row>
    <row r="35" spans="1:8" s="19" customFormat="1" ht="27.95" customHeight="1">
      <c r="A35" s="15" t="s">
        <v>46</v>
      </c>
      <c r="B35" s="16" t="s">
        <v>47</v>
      </c>
      <c r="C35" s="57" t="s">
        <v>75</v>
      </c>
      <c r="D35" s="57" t="s">
        <v>76</v>
      </c>
      <c r="E35" s="57" t="s">
        <v>77</v>
      </c>
      <c r="F35" s="58" t="s">
        <v>78</v>
      </c>
      <c r="G35" s="58" t="s">
        <v>242</v>
      </c>
      <c r="H35" s="58" t="s">
        <v>243</v>
      </c>
    </row>
    <row r="36" spans="1:8" s="19" customFormat="1">
      <c r="A36" s="155" t="s">
        <v>6549</v>
      </c>
      <c r="B36" s="138" t="s">
        <v>6550</v>
      </c>
      <c r="C36" s="132">
        <v>254086.49</v>
      </c>
      <c r="D36" s="136">
        <v>321842.89</v>
      </c>
      <c r="E36" s="136">
        <v>0</v>
      </c>
      <c r="F36" s="138"/>
      <c r="G36" s="138"/>
      <c r="H36" s="138"/>
    </row>
    <row r="37" spans="1:8" s="19" customFormat="1">
      <c r="A37" s="155"/>
      <c r="B37" s="138"/>
      <c r="C37" s="132"/>
      <c r="D37" s="136"/>
      <c r="E37" s="136"/>
      <c r="F37" s="138"/>
      <c r="G37" s="138"/>
      <c r="H37" s="138"/>
    </row>
    <row r="38" spans="1:8" s="19" customFormat="1">
      <c r="A38" s="155"/>
      <c r="B38" s="138"/>
      <c r="C38" s="132"/>
      <c r="D38" s="136"/>
      <c r="E38" s="136"/>
      <c r="F38" s="138"/>
      <c r="G38" s="138"/>
      <c r="H38" s="138"/>
    </row>
    <row r="39" spans="1:8" s="19" customFormat="1">
      <c r="A39" s="155"/>
      <c r="B39" s="138"/>
      <c r="C39" s="132"/>
      <c r="D39" s="136"/>
      <c r="E39" s="136"/>
      <c r="F39" s="138"/>
      <c r="G39" s="138"/>
      <c r="H39" s="138"/>
    </row>
    <row r="40" spans="1:8" s="19" customFormat="1">
      <c r="A40" s="168"/>
      <c r="B40" s="168" t="s">
        <v>234</v>
      </c>
      <c r="C40" s="140">
        <f>SUM(C36:C39)</f>
        <v>254086.49</v>
      </c>
      <c r="D40" s="140">
        <f>SUM(D36:D39)</f>
        <v>321842.89</v>
      </c>
      <c r="E40" s="140">
        <f>SUM(E36:E39)</f>
        <v>0</v>
      </c>
      <c r="F40" s="140"/>
      <c r="G40" s="140"/>
      <c r="H40" s="140"/>
    </row>
    <row r="41" spans="1:8" s="19" customFormat="1">
      <c r="A41" s="59"/>
      <c r="B41" s="59"/>
      <c r="C41" s="60"/>
      <c r="D41" s="60"/>
      <c r="E41" s="60"/>
      <c r="F41" s="27"/>
    </row>
    <row r="43" spans="1:8">
      <c r="A43" s="10" t="s">
        <v>216</v>
      </c>
      <c r="B43" s="10"/>
      <c r="C43" s="52"/>
      <c r="D43" s="52"/>
      <c r="E43" s="52"/>
      <c r="G43" s="53" t="s">
        <v>74</v>
      </c>
    </row>
    <row r="44" spans="1:8">
      <c r="A44" s="44"/>
      <c r="B44" s="44"/>
      <c r="C44" s="22"/>
      <c r="H44" s="9"/>
    </row>
    <row r="45" spans="1:8" ht="27.95" hidden="1" customHeight="1">
      <c r="A45" s="15" t="s">
        <v>46</v>
      </c>
      <c r="B45" s="16" t="s">
        <v>47</v>
      </c>
      <c r="C45" s="57" t="s">
        <v>75</v>
      </c>
      <c r="D45" s="57" t="s">
        <v>76</v>
      </c>
      <c r="E45" s="57" t="s">
        <v>77</v>
      </c>
      <c r="F45" s="58" t="s">
        <v>78</v>
      </c>
      <c r="G45" s="58" t="s">
        <v>242</v>
      </c>
      <c r="H45" s="58" t="s">
        <v>243</v>
      </c>
    </row>
    <row r="46" spans="1:8" hidden="1">
      <c r="A46" s="155"/>
      <c r="B46" s="138"/>
      <c r="C46" s="132"/>
      <c r="D46" s="136"/>
      <c r="E46" s="136"/>
      <c r="F46" s="138"/>
      <c r="G46" s="138"/>
      <c r="H46" s="138"/>
    </row>
    <row r="47" spans="1:8" hidden="1">
      <c r="A47" s="155"/>
      <c r="B47" s="138"/>
      <c r="C47" s="132"/>
      <c r="D47" s="136"/>
      <c r="E47" s="136"/>
      <c r="F47" s="138"/>
      <c r="G47" s="138"/>
      <c r="H47" s="138"/>
    </row>
    <row r="48" spans="1:8" hidden="1">
      <c r="A48" s="155"/>
      <c r="B48" s="138"/>
      <c r="C48" s="132"/>
      <c r="D48" s="136"/>
      <c r="E48" s="136"/>
      <c r="F48" s="138"/>
      <c r="G48" s="138"/>
      <c r="H48" s="138"/>
    </row>
    <row r="49" spans="1:8" hidden="1">
      <c r="A49" s="155"/>
      <c r="B49" s="138"/>
      <c r="C49" s="132"/>
      <c r="D49" s="136"/>
      <c r="E49" s="136"/>
      <c r="F49" s="138"/>
      <c r="G49" s="138"/>
      <c r="H49" s="138"/>
    </row>
    <row r="50" spans="1:8" hidden="1">
      <c r="A50" s="168"/>
      <c r="B50" s="168" t="s">
        <v>235</v>
      </c>
      <c r="C50" s="140">
        <f>SUM(C46:C49)</f>
        <v>0</v>
      </c>
      <c r="D50" s="140">
        <f>SUM(D46:D49)</f>
        <v>0</v>
      </c>
      <c r="E50" s="140">
        <f>SUM(E46:E49)</f>
        <v>0</v>
      </c>
      <c r="F50" s="140"/>
      <c r="G50" s="140"/>
      <c r="H50" s="140"/>
    </row>
    <row r="53" spans="1:8">
      <c r="A53" s="10" t="s">
        <v>217</v>
      </c>
      <c r="B53" s="10"/>
      <c r="C53" s="52"/>
      <c r="D53" s="52"/>
      <c r="E53" s="52"/>
      <c r="G53" s="53" t="s">
        <v>74</v>
      </c>
    </row>
    <row r="54" spans="1:8">
      <c r="A54" s="44"/>
      <c r="B54" s="44"/>
      <c r="C54" s="22"/>
    </row>
    <row r="55" spans="1:8" ht="22.5">
      <c r="A55" s="15" t="s">
        <v>46</v>
      </c>
      <c r="B55" s="16" t="s">
        <v>47</v>
      </c>
      <c r="C55" s="57" t="s">
        <v>75</v>
      </c>
      <c r="D55" s="57" t="s">
        <v>76</v>
      </c>
      <c r="E55" s="57" t="s">
        <v>77</v>
      </c>
      <c r="F55" s="58" t="s">
        <v>78</v>
      </c>
      <c r="G55" s="58" t="s">
        <v>242</v>
      </c>
      <c r="H55" s="58" t="s">
        <v>243</v>
      </c>
    </row>
    <row r="56" spans="1:8">
      <c r="A56" s="155" t="s">
        <v>6551</v>
      </c>
      <c r="B56" s="138" t="s">
        <v>6552</v>
      </c>
      <c r="C56" s="132">
        <v>609575.12</v>
      </c>
      <c r="D56" s="136">
        <v>614955.47</v>
      </c>
      <c r="E56" s="136">
        <f>+D56-C56</f>
        <v>5380.3499999999767</v>
      </c>
      <c r="F56" s="138"/>
      <c r="G56" s="138"/>
      <c r="H56" s="138"/>
    </row>
    <row r="57" spans="1:8">
      <c r="A57" s="155" t="s">
        <v>6553</v>
      </c>
      <c r="B57" s="138" t="s">
        <v>6554</v>
      </c>
      <c r="C57" s="132">
        <v>41475</v>
      </c>
      <c r="D57" s="136">
        <v>42857.5</v>
      </c>
      <c r="E57" s="136">
        <f t="shared" ref="E57:E66" si="1">+D57-C57</f>
        <v>1382.5</v>
      </c>
      <c r="F57" s="138"/>
      <c r="G57" s="138"/>
      <c r="H57" s="138"/>
    </row>
    <row r="58" spans="1:8">
      <c r="A58" s="155" t="s">
        <v>6555</v>
      </c>
      <c r="B58" s="138" t="s">
        <v>6556</v>
      </c>
      <c r="C58" s="132">
        <v>509340.94</v>
      </c>
      <c r="D58" s="136">
        <v>570581.13</v>
      </c>
      <c r="E58" s="136">
        <f t="shared" si="1"/>
        <v>61240.19</v>
      </c>
      <c r="F58" s="138"/>
      <c r="G58" s="138"/>
      <c r="H58" s="138"/>
    </row>
    <row r="59" spans="1:8">
      <c r="A59" s="155" t="s">
        <v>6557</v>
      </c>
      <c r="B59" s="138" t="s">
        <v>6558</v>
      </c>
      <c r="C59" s="132">
        <v>20550.12</v>
      </c>
      <c r="D59" s="136">
        <v>22067.98</v>
      </c>
      <c r="E59" s="136">
        <f t="shared" si="1"/>
        <v>1517.8600000000006</v>
      </c>
      <c r="F59" s="138"/>
      <c r="G59" s="138"/>
      <c r="H59" s="138"/>
    </row>
    <row r="60" spans="1:8">
      <c r="A60" s="155" t="s">
        <v>6559</v>
      </c>
      <c r="B60" s="138" t="s">
        <v>6560</v>
      </c>
      <c r="C60" s="132">
        <v>10138.35</v>
      </c>
      <c r="D60" s="136">
        <v>10762.61</v>
      </c>
      <c r="E60" s="136">
        <v>10762.61</v>
      </c>
      <c r="F60" s="138"/>
      <c r="G60" s="138"/>
      <c r="H60" s="138"/>
    </row>
    <row r="61" spans="1:8">
      <c r="A61" s="155" t="s">
        <v>6561</v>
      </c>
      <c r="B61" s="138" t="s">
        <v>6562</v>
      </c>
      <c r="C61" s="132">
        <v>32809.99</v>
      </c>
      <c r="D61" s="136">
        <v>34173.83</v>
      </c>
      <c r="E61" s="136">
        <f t="shared" si="1"/>
        <v>1363.8400000000038</v>
      </c>
      <c r="F61" s="138"/>
      <c r="G61" s="138"/>
      <c r="H61" s="138"/>
    </row>
    <row r="62" spans="1:8">
      <c r="A62" s="155" t="s">
        <v>6563</v>
      </c>
      <c r="B62" s="138" t="s">
        <v>6564</v>
      </c>
      <c r="C62" s="132">
        <v>366845.89</v>
      </c>
      <c r="D62" s="136">
        <v>566536.14</v>
      </c>
      <c r="E62" s="136">
        <f t="shared" si="1"/>
        <v>199690.25</v>
      </c>
      <c r="F62" s="138"/>
      <c r="G62" s="138"/>
      <c r="H62" s="138"/>
    </row>
    <row r="63" spans="1:8">
      <c r="A63" s="155" t="s">
        <v>6565</v>
      </c>
      <c r="B63" s="138" t="s">
        <v>6566</v>
      </c>
      <c r="C63" s="132">
        <v>244979.51</v>
      </c>
      <c r="D63" s="136">
        <v>284483.82</v>
      </c>
      <c r="E63" s="136">
        <f t="shared" si="1"/>
        <v>39504.31</v>
      </c>
      <c r="F63" s="138"/>
      <c r="G63" s="138"/>
      <c r="H63" s="138"/>
    </row>
    <row r="64" spans="1:8">
      <c r="A64" s="155" t="s">
        <v>6567</v>
      </c>
      <c r="B64" s="138" t="s">
        <v>6568</v>
      </c>
      <c r="C64" s="132">
        <v>459314.45</v>
      </c>
      <c r="D64" s="136">
        <v>459625.1</v>
      </c>
      <c r="E64" s="136">
        <f t="shared" si="1"/>
        <v>310.64999999996508</v>
      </c>
      <c r="F64" s="138"/>
      <c r="G64" s="138"/>
      <c r="H64" s="138"/>
    </row>
    <row r="65" spans="1:8">
      <c r="A65" s="155" t="s">
        <v>6569</v>
      </c>
      <c r="B65" s="138" t="s">
        <v>6570</v>
      </c>
      <c r="C65" s="132">
        <v>10125.27</v>
      </c>
      <c r="D65" s="136">
        <v>10177.549999999999</v>
      </c>
      <c r="E65" s="136">
        <f t="shared" si="1"/>
        <v>52.279999999998836</v>
      </c>
      <c r="F65" s="138"/>
      <c r="G65" s="138"/>
      <c r="H65" s="138"/>
    </row>
    <row r="66" spans="1:8">
      <c r="A66" s="155" t="s">
        <v>6571</v>
      </c>
      <c r="B66" s="138" t="s">
        <v>6572</v>
      </c>
      <c r="C66" s="132">
        <v>235.5</v>
      </c>
      <c r="D66" s="136">
        <v>274.75</v>
      </c>
      <c r="E66" s="136">
        <f t="shared" si="1"/>
        <v>39.25</v>
      </c>
      <c r="F66" s="138"/>
      <c r="G66" s="138"/>
      <c r="H66" s="138"/>
    </row>
    <row r="67" spans="1:8">
      <c r="A67" s="155"/>
      <c r="B67" s="138"/>
      <c r="C67" s="132"/>
      <c r="D67" s="136"/>
      <c r="E67" s="136"/>
      <c r="F67" s="138"/>
      <c r="G67" s="138"/>
      <c r="H67" s="138"/>
    </row>
    <row r="68" spans="1:8">
      <c r="A68" s="155"/>
      <c r="B68" s="138"/>
      <c r="C68" s="132"/>
      <c r="D68" s="136"/>
      <c r="E68" s="136"/>
      <c r="F68" s="138"/>
      <c r="G68" s="138"/>
      <c r="H68" s="138"/>
    </row>
    <row r="69" spans="1:8">
      <c r="A69" s="155"/>
      <c r="B69" s="138"/>
      <c r="C69" s="132"/>
      <c r="D69" s="136"/>
      <c r="E69" s="136"/>
      <c r="F69" s="138"/>
      <c r="G69" s="138"/>
      <c r="H69" s="138"/>
    </row>
    <row r="70" spans="1:8">
      <c r="A70" s="155"/>
      <c r="B70" s="138"/>
      <c r="C70" s="132"/>
      <c r="D70" s="136"/>
      <c r="E70" s="136"/>
      <c r="F70" s="138"/>
      <c r="G70" s="138"/>
      <c r="H70" s="138"/>
    </row>
    <row r="71" spans="1:8">
      <c r="A71" s="168"/>
      <c r="B71" s="168" t="s">
        <v>237</v>
      </c>
      <c r="C71" s="140">
        <f>SUM(C56:C70)</f>
        <v>2305390.14</v>
      </c>
      <c r="D71" s="140">
        <f>SUM(D56:D70)</f>
        <v>2616495.88</v>
      </c>
      <c r="E71" s="140">
        <f>SUM(E56:E70)</f>
        <v>321244.08999999997</v>
      </c>
      <c r="F71" s="140"/>
      <c r="G71" s="140"/>
      <c r="H71" s="140"/>
    </row>
    <row r="74" spans="1:8">
      <c r="A74" s="10" t="s">
        <v>218</v>
      </c>
      <c r="B74" s="10"/>
      <c r="C74" s="52"/>
      <c r="D74" s="52"/>
      <c r="E74" s="52"/>
      <c r="G74" s="53" t="s">
        <v>74</v>
      </c>
    </row>
    <row r="75" spans="1:8">
      <c r="A75" s="44"/>
      <c r="B75" s="44"/>
      <c r="C75" s="22"/>
    </row>
    <row r="76" spans="1:8" ht="27.95" customHeight="1">
      <c r="A76" s="15" t="s">
        <v>46</v>
      </c>
      <c r="B76" s="16" t="s">
        <v>47</v>
      </c>
      <c r="C76" s="57" t="s">
        <v>75</v>
      </c>
      <c r="D76" s="57" t="s">
        <v>76</v>
      </c>
      <c r="E76" s="57" t="s">
        <v>77</v>
      </c>
      <c r="F76" s="58" t="s">
        <v>78</v>
      </c>
      <c r="G76" s="58" t="s">
        <v>242</v>
      </c>
      <c r="H76" s="58" t="s">
        <v>243</v>
      </c>
    </row>
    <row r="77" spans="1:8">
      <c r="A77" s="155"/>
      <c r="B77" s="138"/>
      <c r="C77" s="132"/>
      <c r="D77" s="136"/>
      <c r="E77" s="136"/>
      <c r="F77" s="138"/>
      <c r="G77" s="138"/>
      <c r="H77" s="138"/>
    </row>
    <row r="78" spans="1:8">
      <c r="A78" s="155"/>
      <c r="B78" s="138"/>
      <c r="C78" s="132"/>
      <c r="D78" s="136"/>
      <c r="E78" s="136"/>
      <c r="F78" s="138"/>
      <c r="G78" s="138"/>
      <c r="H78" s="138"/>
    </row>
    <row r="79" spans="1:8">
      <c r="A79" s="155"/>
      <c r="B79" s="138"/>
      <c r="C79" s="132"/>
      <c r="D79" s="136"/>
      <c r="E79" s="136"/>
      <c r="F79" s="138"/>
      <c r="G79" s="138"/>
      <c r="H79" s="138"/>
    </row>
    <row r="80" spans="1:8">
      <c r="A80" s="155"/>
      <c r="B80" s="138"/>
      <c r="C80" s="132"/>
      <c r="D80" s="136"/>
      <c r="E80" s="136"/>
      <c r="F80" s="138"/>
      <c r="G80" s="138"/>
      <c r="H80" s="138"/>
    </row>
    <row r="81" spans="1:8">
      <c r="A81" s="168"/>
      <c r="B81" s="168" t="s">
        <v>236</v>
      </c>
      <c r="C81" s="140">
        <f>SUM(C77:C80)</f>
        <v>0</v>
      </c>
      <c r="D81" s="140">
        <f>SUM(D77:D80)</f>
        <v>0</v>
      </c>
      <c r="E81" s="140">
        <f>SUM(E77:E80)</f>
        <v>0</v>
      </c>
      <c r="F81" s="140"/>
      <c r="G81" s="140"/>
      <c r="H81" s="140"/>
    </row>
  </sheetData>
  <dataValidations count="8">
    <dataValidation allowBlank="1" showInputMessage="1" showErrorMessage="1" prompt="Importe final del periodo que corresponde la información financiera trimestral que se presenta." sqref="D7 D21 D35 D45 D55 D76"/>
    <dataValidation allowBlank="1" showInputMessage="1" showErrorMessage="1" prompt="Saldo al 31 de diciembre del año anterior del ejercio que se presenta." sqref="C7 C21 C35 C45 C55 C76"/>
    <dataValidation allowBlank="1" showInputMessage="1" showErrorMessage="1" prompt="Corresponde al número de la cuenta de acuerdo al Plan de Cuentas emitido por el CONAC (DOF 23/12/2015)." sqref="A7 A21 A35 A45 A55 A76"/>
    <dataValidation allowBlank="1" showInputMessage="1" showErrorMessage="1" prompt="Indicar la tasa de aplicación." sqref="H35 H45 H55 H76"/>
    <dataValidation allowBlank="1" showInputMessage="1" showErrorMessage="1" prompt="Indicar el método de depreciación." sqref="G35 G45 G55 G76"/>
    <dataValidation allowBlank="1" showInputMessage="1" showErrorMessage="1" prompt="Corresponde al nombre o descripción de la cuenta de acuerdo al Plan de Cuentas emitido por el CONAC." sqref="B7 B21 B35 B45 B55 B76"/>
    <dataValidation allowBlank="1" showInputMessage="1" showErrorMessage="1" prompt="Diferencia entre el saldo final y el inicial presentados." sqref="E7 E21 E35 E45 E55 E76"/>
    <dataValidation allowBlank="1" showInputMessage="1" showErrorMessage="1" prompt="Criterio para la aplicación de depreciación: anual, mensual, trimestral, etc." sqref="F7 F21 F76 F45 F55 F35"/>
  </dataValidations>
  <pageMargins left="0.70866141732283472" right="0.70866141732283472" top="0.74803149606299213" bottom="0.74803149606299213" header="0.31496062992125984" footer="0.31496062992125984"/>
  <pageSetup scale="96"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zoomScaleNormal="100" zoomScaleSheetLayoutView="100" workbookViewId="0"/>
  </sheetViews>
  <sheetFormatPr baseColWidth="10" defaultRowHeight="11.25"/>
  <cols>
    <col min="1" max="1" width="24.140625" style="274" customWidth="1"/>
    <col min="2" max="2" width="27.140625" style="274" bestFit="1" customWidth="1"/>
    <col min="3" max="3" width="12.28515625" style="9" bestFit="1" customWidth="1"/>
    <col min="4" max="4" width="11.140625" style="9" bestFit="1" customWidth="1"/>
    <col min="5" max="5" width="8.42578125" style="9" bestFit="1" customWidth="1"/>
    <col min="6" max="6" width="14.140625" style="274" bestFit="1" customWidth="1"/>
    <col min="7" max="7" width="24.140625" style="274" customWidth="1"/>
    <col min="8" max="16384" width="11.42578125" style="274"/>
  </cols>
  <sheetData>
    <row r="1" spans="1:6" ht="11.25" customHeight="1">
      <c r="A1" s="3" t="s">
        <v>43</v>
      </c>
      <c r="B1" s="3"/>
      <c r="C1" s="4"/>
      <c r="D1" s="4"/>
      <c r="E1" s="4"/>
      <c r="F1" s="7"/>
    </row>
    <row r="2" spans="1:6" ht="11.25" customHeight="1">
      <c r="A2" s="3" t="s">
        <v>199</v>
      </c>
      <c r="B2" s="3"/>
      <c r="C2" s="4"/>
      <c r="D2" s="4"/>
      <c r="E2" s="4"/>
    </row>
    <row r="3" spans="1:6" ht="11.25" customHeight="1">
      <c r="A3" s="3"/>
      <c r="B3" s="3"/>
      <c r="C3" s="4"/>
      <c r="D3" s="4"/>
      <c r="E3" s="4"/>
    </row>
    <row r="4" spans="1:6" ht="11.25" customHeight="1"/>
    <row r="5" spans="1:6" ht="11.25" customHeight="1">
      <c r="A5" s="61" t="s">
        <v>144</v>
      </c>
      <c r="B5" s="61"/>
      <c r="C5" s="62"/>
      <c r="D5" s="62"/>
      <c r="E5" s="62"/>
      <c r="F5" s="366" t="s">
        <v>80</v>
      </c>
    </row>
    <row r="6" spans="1:6" s="19" customFormat="1">
      <c r="A6" s="63"/>
      <c r="B6" s="63"/>
      <c r="C6" s="62"/>
      <c r="D6" s="62"/>
      <c r="E6" s="62"/>
    </row>
    <row r="7" spans="1:6" ht="15" customHeight="1">
      <c r="A7" s="15" t="s">
        <v>46</v>
      </c>
      <c r="B7" s="16" t="s">
        <v>47</v>
      </c>
      <c r="C7" s="57" t="s">
        <v>75</v>
      </c>
      <c r="D7" s="57" t="s">
        <v>76</v>
      </c>
      <c r="E7" s="57" t="s">
        <v>77</v>
      </c>
      <c r="F7" s="58" t="s">
        <v>78</v>
      </c>
    </row>
    <row r="8" spans="1:6">
      <c r="A8" s="171" t="s">
        <v>6573</v>
      </c>
      <c r="B8" s="171" t="s">
        <v>6574</v>
      </c>
      <c r="C8" s="132">
        <v>391973.04</v>
      </c>
      <c r="D8" s="132">
        <v>391973.04</v>
      </c>
      <c r="E8" s="174">
        <f>+D8-C8</f>
        <v>0</v>
      </c>
      <c r="F8" s="137"/>
    </row>
    <row r="9" spans="1:6">
      <c r="A9" s="171" t="s">
        <v>6575</v>
      </c>
      <c r="B9" s="171" t="s">
        <v>6576</v>
      </c>
      <c r="C9" s="132">
        <v>63505.14</v>
      </c>
      <c r="D9" s="174">
        <v>63505.14</v>
      </c>
      <c r="E9" s="174">
        <f t="shared" ref="E9:E10" si="0">+D9-C9</f>
        <v>0</v>
      </c>
      <c r="F9" s="137"/>
    </row>
    <row r="10" spans="1:6">
      <c r="A10" s="171" t="s">
        <v>6577</v>
      </c>
      <c r="B10" s="171" t="s">
        <v>6578</v>
      </c>
      <c r="C10" s="132">
        <v>234638.82</v>
      </c>
      <c r="D10" s="174">
        <v>259710.34</v>
      </c>
      <c r="E10" s="174">
        <f t="shared" si="0"/>
        <v>25071.51999999999</v>
      </c>
      <c r="F10" s="137"/>
    </row>
    <row r="11" spans="1:6">
      <c r="A11" s="171"/>
      <c r="B11" s="171"/>
      <c r="C11" s="132"/>
      <c r="D11" s="174"/>
      <c r="E11" s="174"/>
      <c r="F11" s="137"/>
    </row>
    <row r="12" spans="1:6">
      <c r="A12" s="171"/>
      <c r="B12" s="171"/>
      <c r="C12" s="132"/>
      <c r="D12" s="174"/>
      <c r="E12" s="174"/>
      <c r="F12" s="137"/>
    </row>
    <row r="13" spans="1:6">
      <c r="A13" s="168"/>
      <c r="B13" s="168" t="s">
        <v>238</v>
      </c>
      <c r="C13" s="140">
        <f>SUM(C8:C12)</f>
        <v>690117</v>
      </c>
      <c r="D13" s="140">
        <f>SUM(D8:D12)</f>
        <v>715188.52</v>
      </c>
      <c r="E13" s="140">
        <f>SUM(E8:E12)</f>
        <v>25071.51999999999</v>
      </c>
      <c r="F13" s="168"/>
    </row>
    <row r="14" spans="1:6">
      <c r="A14" s="154"/>
      <c r="B14" s="154"/>
      <c r="C14" s="162"/>
      <c r="D14" s="162"/>
      <c r="E14" s="162"/>
      <c r="F14" s="154"/>
    </row>
    <row r="15" spans="1:6">
      <c r="A15" s="154"/>
      <c r="B15" s="154"/>
      <c r="C15" s="162"/>
      <c r="D15" s="162"/>
      <c r="E15" s="162"/>
      <c r="F15" s="154"/>
    </row>
    <row r="16" spans="1:6" ht="11.25" customHeight="1">
      <c r="A16" s="64" t="s">
        <v>219</v>
      </c>
      <c r="B16" s="65"/>
      <c r="C16" s="62"/>
      <c r="D16" s="62"/>
      <c r="E16" s="62"/>
      <c r="F16" s="366" t="s">
        <v>80</v>
      </c>
    </row>
    <row r="17" spans="1:6">
      <c r="A17" s="272"/>
      <c r="B17" s="272"/>
      <c r="C17" s="66"/>
      <c r="D17" s="66"/>
      <c r="E17" s="66"/>
    </row>
    <row r="18" spans="1:6" ht="15" customHeight="1">
      <c r="A18" s="15" t="s">
        <v>46</v>
      </c>
      <c r="B18" s="16" t="s">
        <v>47</v>
      </c>
      <c r="C18" s="57" t="s">
        <v>75</v>
      </c>
      <c r="D18" s="57" t="s">
        <v>76</v>
      </c>
      <c r="E18" s="57" t="s">
        <v>77</v>
      </c>
      <c r="F18" s="58" t="s">
        <v>78</v>
      </c>
    </row>
    <row r="19" spans="1:6" ht="11.25" customHeight="1">
      <c r="A19" s="155" t="s">
        <v>6579</v>
      </c>
      <c r="B19" s="171" t="s">
        <v>6574</v>
      </c>
      <c r="C19" s="132">
        <v>14319.75</v>
      </c>
      <c r="D19" s="132">
        <v>23477.87</v>
      </c>
      <c r="E19" s="132">
        <f>+D19-C19</f>
        <v>9158.119999999999</v>
      </c>
      <c r="F19" s="137"/>
    </row>
    <row r="20" spans="1:6" ht="11.25" customHeight="1">
      <c r="A20" s="155" t="s">
        <v>6580</v>
      </c>
      <c r="B20" s="171" t="s">
        <v>6581</v>
      </c>
      <c r="C20" s="132">
        <v>383.89</v>
      </c>
      <c r="D20" s="132">
        <v>1209.57</v>
      </c>
      <c r="E20" s="132">
        <f t="shared" ref="E20:E22" si="1">+D20-C20</f>
        <v>825.68</v>
      </c>
      <c r="F20" s="137"/>
    </row>
    <row r="21" spans="1:6" ht="11.25" customHeight="1">
      <c r="A21" s="155" t="s">
        <v>6582</v>
      </c>
      <c r="B21" s="171" t="s">
        <v>6583</v>
      </c>
      <c r="C21" s="132">
        <v>21249</v>
      </c>
      <c r="D21" s="132">
        <v>1159.47</v>
      </c>
      <c r="E21" s="132">
        <f>+D21-C21</f>
        <v>-20089.53</v>
      </c>
      <c r="F21" s="137"/>
    </row>
    <row r="22" spans="1:6" ht="11.25" customHeight="1">
      <c r="A22" s="155" t="s">
        <v>6584</v>
      </c>
      <c r="B22" s="171" t="s">
        <v>6585</v>
      </c>
      <c r="C22" s="132">
        <v>26900.97</v>
      </c>
      <c r="D22" s="132">
        <v>29119.46</v>
      </c>
      <c r="E22" s="132">
        <f t="shared" si="1"/>
        <v>2218.489999999998</v>
      </c>
      <c r="F22" s="137"/>
    </row>
    <row r="23" spans="1:6">
      <c r="A23" s="155"/>
      <c r="B23" s="171"/>
      <c r="C23" s="132"/>
      <c r="D23" s="132"/>
      <c r="E23" s="132"/>
      <c r="F23" s="137"/>
    </row>
    <row r="24" spans="1:6">
      <c r="A24" s="168"/>
      <c r="B24" s="168" t="s">
        <v>239</v>
      </c>
      <c r="C24" s="140">
        <f>SUM(C19:C23)</f>
        <v>62853.61</v>
      </c>
      <c r="D24" s="140">
        <f>SUM(D19:D23)</f>
        <v>54966.369999999995</v>
      </c>
      <c r="E24" s="140">
        <f>SUM(E19:E23)</f>
        <v>-7887.2400000000016</v>
      </c>
      <c r="F24" s="168"/>
    </row>
    <row r="25" spans="1:6">
      <c r="A25" s="154"/>
      <c r="B25" s="154"/>
      <c r="C25" s="162"/>
      <c r="D25" s="162"/>
      <c r="E25" s="162"/>
      <c r="F25" s="154"/>
    </row>
    <row r="26" spans="1:6">
      <c r="A26" s="154"/>
      <c r="B26" s="154"/>
      <c r="C26" s="162"/>
      <c r="D26" s="162"/>
      <c r="E26" s="162"/>
      <c r="F26" s="154"/>
    </row>
    <row r="27" spans="1:6" ht="11.25" customHeight="1">
      <c r="A27" s="65" t="s">
        <v>152</v>
      </c>
      <c r="B27" s="154"/>
      <c r="C27" s="67"/>
      <c r="D27" s="67"/>
      <c r="E27" s="52"/>
      <c r="F27" s="53" t="s">
        <v>81</v>
      </c>
    </row>
    <row r="28" spans="1:6">
      <c r="A28" s="44"/>
      <c r="B28" s="44"/>
      <c r="C28" s="22"/>
    </row>
    <row r="29" spans="1:6" ht="15" customHeight="1">
      <c r="A29" s="15" t="s">
        <v>46</v>
      </c>
      <c r="B29" s="16" t="s">
        <v>47</v>
      </c>
      <c r="C29" s="57" t="s">
        <v>75</v>
      </c>
      <c r="D29" s="57" t="s">
        <v>76</v>
      </c>
      <c r="E29" s="57" t="s">
        <v>77</v>
      </c>
      <c r="F29" s="58" t="s">
        <v>78</v>
      </c>
    </row>
    <row r="30" spans="1:6">
      <c r="A30" s="171"/>
      <c r="B30" s="171"/>
      <c r="C30" s="132"/>
      <c r="D30" s="174"/>
      <c r="E30" s="174"/>
      <c r="F30" s="137"/>
    </row>
    <row r="31" spans="1:6">
      <c r="A31" s="171"/>
      <c r="B31" s="171"/>
      <c r="C31" s="132"/>
      <c r="D31" s="174"/>
      <c r="E31" s="174"/>
      <c r="F31" s="137"/>
    </row>
    <row r="32" spans="1:6">
      <c r="A32" s="171"/>
      <c r="B32" s="171"/>
      <c r="C32" s="132"/>
      <c r="D32" s="174"/>
      <c r="E32" s="174"/>
      <c r="F32" s="137"/>
    </row>
    <row r="33" spans="1:6">
      <c r="A33" s="171"/>
      <c r="B33" s="171"/>
      <c r="C33" s="132"/>
      <c r="D33" s="174"/>
      <c r="E33" s="174"/>
      <c r="F33" s="137"/>
    </row>
    <row r="34" spans="1:6">
      <c r="A34" s="171"/>
      <c r="B34" s="171"/>
      <c r="C34" s="132"/>
      <c r="D34" s="174"/>
      <c r="E34" s="174"/>
      <c r="F34" s="137"/>
    </row>
    <row r="35" spans="1:6">
      <c r="A35" s="171"/>
      <c r="B35" s="171"/>
      <c r="C35" s="132"/>
      <c r="D35" s="174"/>
      <c r="E35" s="174"/>
      <c r="F35" s="137"/>
    </row>
    <row r="36" spans="1:6">
      <c r="A36" s="175"/>
      <c r="B36" s="175" t="s">
        <v>240</v>
      </c>
      <c r="C36" s="176">
        <f>SUM(C30:C35)</f>
        <v>0</v>
      </c>
      <c r="D36" s="176">
        <f>SUM(D30:D35)</f>
        <v>0</v>
      </c>
      <c r="E36" s="176">
        <f>SUM(E30:E35)</f>
        <v>0</v>
      </c>
      <c r="F36" s="176"/>
    </row>
    <row r="37" spans="1:6">
      <c r="A37" s="147"/>
      <c r="B37" s="148"/>
      <c r="C37" s="149"/>
      <c r="D37" s="149"/>
      <c r="E37" s="149"/>
      <c r="F37" s="148"/>
    </row>
  </sheetData>
  <dataValidations count="6">
    <dataValidation allowBlank="1" showInputMessage="1" showErrorMessage="1" prompt="Importe final del periodo que corresponde la información financiera trimestral que se presenta." sqref="D7 D18 D29"/>
    <dataValidation allowBlank="1" showInputMessage="1" showErrorMessage="1" prompt="Saldo al 31 de diciembre del año anterior del ejercio que se presenta." sqref="C7 C18 C29"/>
    <dataValidation allowBlank="1" showInputMessage="1" showErrorMessage="1" prompt="Corresponde al número de la cuenta de acuerdo al Plan de Cuentas emitido por el CONAC (DOF 23/12/2015)." sqref="A7 A18 A29"/>
    <dataValidation allowBlank="1" showInputMessage="1" showErrorMessage="1" prompt="Indicar el medio como se está amortizando el intangible, por tiempo, por uso." sqref="F7 F29 F18"/>
    <dataValidation allowBlank="1" showInputMessage="1" showErrorMessage="1" prompt="Diferencia entre el saldo final y el inicial presentados." sqref="E7 E29 E18"/>
    <dataValidation allowBlank="1" showInputMessage="1" showErrorMessage="1" prompt="Corresponde al nombre o descripción de la cuenta de acuerdo al Plan de Cuentas emitido por el CONAC." sqref="B7 B29 B18"/>
  </dataValidations>
  <pageMargins left="0.70866141732283472" right="0.70866141732283472" top="0.74803149606299213" bottom="0.74803149606299213" header="0.31496062992125984" footer="0.31496062992125984"/>
  <pageSetup scale="93"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83</v>
      </c>
      <c r="B5" s="70"/>
      <c r="C5" s="274"/>
      <c r="D5" s="274"/>
      <c r="E5" s="63"/>
      <c r="F5" s="63"/>
      <c r="G5" s="63"/>
      <c r="H5" s="366" t="s">
        <v>82</v>
      </c>
    </row>
    <row r="6" spans="1:17">
      <c r="J6" s="1014"/>
      <c r="K6" s="1014"/>
      <c r="L6" s="1014"/>
      <c r="M6" s="1014"/>
      <c r="N6" s="1014"/>
      <c r="O6" s="1014"/>
      <c r="P6" s="1014"/>
      <c r="Q6" s="1014"/>
    </row>
    <row r="7" spans="1:17">
      <c r="A7" s="3" t="s">
        <v>84</v>
      </c>
    </row>
    <row r="8" spans="1:17" ht="52.5" customHeight="1">
      <c r="A8" s="1015" t="s">
        <v>85</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zoomScaleSheetLayoutView="100" workbookViewId="0"/>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c r="A8" s="172"/>
      <c r="B8" s="172"/>
      <c r="C8" s="162"/>
      <c r="D8" s="177"/>
    </row>
    <row r="9" spans="1:4">
      <c r="A9" s="172"/>
      <c r="B9" s="172"/>
      <c r="C9" s="178"/>
      <c r="D9" s="177"/>
    </row>
    <row r="10" spans="1:4">
      <c r="A10" s="172"/>
      <c r="B10" s="172"/>
      <c r="C10" s="178"/>
      <c r="D10" s="179"/>
    </row>
    <row r="11" spans="1:4">
      <c r="A11" s="152"/>
      <c r="B11" s="152" t="s">
        <v>245</v>
      </c>
      <c r="C11" s="144">
        <f>SUM(C8:C10)</f>
        <v>0</v>
      </c>
      <c r="D11" s="180"/>
    </row>
    <row r="14" spans="1:4" ht="11.25" customHeight="1">
      <c r="A14" s="61" t="s">
        <v>145</v>
      </c>
      <c r="B14" s="273"/>
      <c r="C14" s="73"/>
      <c r="D14" s="74" t="s">
        <v>86</v>
      </c>
    </row>
    <row r="15" spans="1:4">
      <c r="A15" s="75"/>
      <c r="B15" s="75"/>
      <c r="C15" s="76"/>
      <c r="D15" s="75"/>
    </row>
    <row r="16" spans="1:4" ht="15" customHeight="1">
      <c r="A16" s="15" t="s">
        <v>46</v>
      </c>
      <c r="B16" s="16" t="s">
        <v>47</v>
      </c>
      <c r="C16" s="17" t="s">
        <v>48</v>
      </c>
      <c r="D16" s="51" t="s">
        <v>59</v>
      </c>
    </row>
    <row r="17" spans="1:4">
      <c r="A17" s="172"/>
      <c r="B17" s="172"/>
      <c r="C17" s="162"/>
      <c r="D17" s="177"/>
    </row>
    <row r="18" spans="1:4">
      <c r="A18" s="172"/>
      <c r="B18" s="172"/>
      <c r="C18" s="178"/>
      <c r="D18" s="177"/>
    </row>
    <row r="19" spans="1:4">
      <c r="A19" s="172"/>
      <c r="B19" s="172"/>
      <c r="C19" s="178"/>
      <c r="D19" s="179"/>
    </row>
    <row r="20" spans="1:4">
      <c r="A20" s="152"/>
      <c r="B20" s="152" t="s">
        <v>241</v>
      </c>
      <c r="C20" s="144">
        <f>SUM(C17:C19)</f>
        <v>0</v>
      </c>
      <c r="D20" s="180"/>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73"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zoomScaleNormal="100" zoomScaleSheetLayoutView="100" workbookViewId="0"/>
  </sheetViews>
  <sheetFormatPr baseColWidth="10" defaultColWidth="13.7109375" defaultRowHeight="11.25"/>
  <cols>
    <col min="1" max="1" width="26.42578125" style="274" customWidth="1"/>
    <col min="2" max="2" width="32.85546875" style="274" bestFit="1" customWidth="1"/>
    <col min="3" max="3" width="8.7109375" style="9" bestFit="1" customWidth="1"/>
    <col min="4" max="4" width="8" style="9" bestFit="1" customWidth="1"/>
    <col min="5" max="6" width="8.85546875" style="9" bestFit="1" customWidth="1"/>
    <col min="7" max="7" width="8.5703125" style="9" bestFit="1" customWidth="1"/>
    <col min="8" max="8" width="15.5703125" style="274" bestFit="1" customWidth="1"/>
    <col min="9" max="16384" width="13.7109375" style="274"/>
  </cols>
  <sheetData>
    <row r="1" spans="1:8" ht="11.25" customHeight="1">
      <c r="A1" s="3" t="s">
        <v>43</v>
      </c>
      <c r="B1" s="3"/>
      <c r="C1" s="4"/>
      <c r="D1" s="4"/>
      <c r="E1" s="4"/>
      <c r="F1" s="4"/>
      <c r="G1" s="4"/>
      <c r="H1" s="7"/>
    </row>
    <row r="2" spans="1:8">
      <c r="A2" s="3" t="s">
        <v>199</v>
      </c>
      <c r="B2" s="3"/>
      <c r="C2" s="4"/>
      <c r="D2" s="4"/>
      <c r="E2" s="4"/>
      <c r="F2" s="4"/>
      <c r="G2" s="4"/>
      <c r="H2" s="9"/>
    </row>
    <row r="3" spans="1:8">
      <c r="H3" s="9"/>
    </row>
    <row r="4" spans="1:8">
      <c r="H4" s="9"/>
    </row>
    <row r="5" spans="1:8" ht="11.25" customHeight="1">
      <c r="A5" s="10" t="s">
        <v>246</v>
      </c>
      <c r="B5" s="366"/>
      <c r="C5" s="78"/>
      <c r="D5" s="78"/>
      <c r="E5" s="78"/>
      <c r="F5" s="78"/>
      <c r="G5" s="78"/>
      <c r="H5" s="79" t="s">
        <v>87</v>
      </c>
    </row>
    <row r="6" spans="1:8">
      <c r="A6" s="272"/>
    </row>
    <row r="7" spans="1:8" ht="15" customHeight="1">
      <c r="A7" s="15" t="s">
        <v>46</v>
      </c>
      <c r="B7" s="16" t="s">
        <v>47</v>
      </c>
      <c r="C7" s="17" t="s">
        <v>48</v>
      </c>
      <c r="D7" s="39" t="s">
        <v>55</v>
      </c>
      <c r="E7" s="39" t="s">
        <v>56</v>
      </c>
      <c r="F7" s="39" t="s">
        <v>57</v>
      </c>
      <c r="G7" s="40" t="s">
        <v>58</v>
      </c>
      <c r="H7" s="16" t="s">
        <v>59</v>
      </c>
    </row>
    <row r="8" spans="1:8">
      <c r="A8" s="155" t="s">
        <v>6586</v>
      </c>
      <c r="B8" s="155" t="s">
        <v>6587</v>
      </c>
      <c r="C8" s="132">
        <v>430154.48</v>
      </c>
      <c r="D8" s="132"/>
      <c r="E8" s="132"/>
      <c r="F8" s="132"/>
      <c r="G8" s="132"/>
      <c r="H8" s="181"/>
    </row>
    <row r="9" spans="1:8">
      <c r="A9" s="155"/>
      <c r="B9" s="155"/>
      <c r="C9" s="132"/>
      <c r="D9" s="132"/>
      <c r="E9" s="132"/>
      <c r="F9" s="132"/>
      <c r="G9" s="132"/>
      <c r="H9" s="181"/>
    </row>
    <row r="10" spans="1:8">
      <c r="A10" s="155"/>
      <c r="B10" s="155"/>
      <c r="C10" s="132"/>
      <c r="D10" s="132"/>
      <c r="E10" s="132"/>
      <c r="F10" s="132"/>
      <c r="G10" s="132"/>
      <c r="H10" s="181"/>
    </row>
    <row r="11" spans="1:8">
      <c r="A11" s="155"/>
      <c r="B11" s="155"/>
      <c r="C11" s="132"/>
      <c r="D11" s="132"/>
      <c r="E11" s="132"/>
      <c r="F11" s="132"/>
      <c r="G11" s="132"/>
      <c r="H11" s="181"/>
    </row>
    <row r="12" spans="1:8">
      <c r="A12" s="155"/>
      <c r="B12" s="155"/>
      <c r="C12" s="132"/>
      <c r="D12" s="132"/>
      <c r="E12" s="132"/>
      <c r="F12" s="132"/>
      <c r="G12" s="132"/>
      <c r="H12" s="181"/>
    </row>
    <row r="13" spans="1:8">
      <c r="A13" s="155"/>
      <c r="B13" s="155"/>
      <c r="C13" s="132"/>
      <c r="D13" s="132"/>
      <c r="E13" s="132"/>
      <c r="F13" s="132"/>
      <c r="G13" s="132"/>
      <c r="H13" s="181"/>
    </row>
    <row r="14" spans="1:8">
      <c r="A14" s="155"/>
      <c r="B14" s="155"/>
      <c r="C14" s="132"/>
      <c r="D14" s="132"/>
      <c r="E14" s="132"/>
      <c r="F14" s="132"/>
      <c r="G14" s="132"/>
      <c r="H14" s="181"/>
    </row>
    <row r="15" spans="1:8">
      <c r="A15" s="155"/>
      <c r="B15" s="155"/>
      <c r="C15" s="132"/>
      <c r="D15" s="132"/>
      <c r="E15" s="132"/>
      <c r="F15" s="132"/>
      <c r="G15" s="132"/>
      <c r="H15" s="181"/>
    </row>
    <row r="16" spans="1:8">
      <c r="A16" s="155"/>
      <c r="B16" s="155"/>
      <c r="C16" s="132"/>
      <c r="D16" s="132"/>
      <c r="E16" s="132"/>
      <c r="F16" s="132"/>
      <c r="G16" s="132"/>
      <c r="H16" s="181"/>
    </row>
    <row r="17" spans="1:8">
      <c r="A17" s="155"/>
      <c r="B17" s="155"/>
      <c r="C17" s="132"/>
      <c r="D17" s="132"/>
      <c r="E17" s="132"/>
      <c r="F17" s="132"/>
      <c r="G17" s="132"/>
      <c r="H17" s="181"/>
    </row>
    <row r="18" spans="1:8" ht="53.25" hidden="1" customHeight="1">
      <c r="A18" s="155"/>
      <c r="B18" s="155"/>
      <c r="C18" s="132"/>
      <c r="D18" s="132"/>
      <c r="E18" s="132"/>
      <c r="F18" s="132"/>
      <c r="G18" s="132"/>
      <c r="H18" s="181"/>
    </row>
    <row r="19" spans="1:8" hidden="1">
      <c r="A19" s="155"/>
      <c r="B19" s="155"/>
      <c r="C19" s="132"/>
      <c r="D19" s="132"/>
      <c r="E19" s="132"/>
      <c r="F19" s="132"/>
      <c r="G19" s="132"/>
      <c r="H19" s="181"/>
    </row>
    <row r="20" spans="1:8" hidden="1">
      <c r="A20" s="155"/>
      <c r="B20" s="155"/>
      <c r="C20" s="132"/>
      <c r="D20" s="132"/>
      <c r="E20" s="132"/>
      <c r="F20" s="132"/>
      <c r="G20" s="132"/>
      <c r="H20" s="181"/>
    </row>
    <row r="21" spans="1:8" hidden="1">
      <c r="A21" s="155"/>
      <c r="B21" s="155"/>
      <c r="C21" s="132"/>
      <c r="D21" s="132"/>
      <c r="E21" s="132"/>
      <c r="F21" s="132"/>
      <c r="G21" s="132"/>
      <c r="H21" s="181"/>
    </row>
    <row r="22" spans="1:8" hidden="1">
      <c r="A22" s="155"/>
      <c r="B22" s="155"/>
      <c r="C22" s="132"/>
      <c r="D22" s="132"/>
      <c r="E22" s="132"/>
      <c r="F22" s="132"/>
      <c r="G22" s="132"/>
      <c r="H22" s="181"/>
    </row>
    <row r="23" spans="1:8" hidden="1">
      <c r="A23" s="155"/>
      <c r="B23" s="155"/>
      <c r="C23" s="132"/>
      <c r="D23" s="132"/>
      <c r="E23" s="132"/>
      <c r="F23" s="132"/>
      <c r="G23" s="132"/>
      <c r="H23" s="181"/>
    </row>
    <row r="24" spans="1:8" hidden="1">
      <c r="A24" s="155"/>
      <c r="B24" s="155"/>
      <c r="C24" s="132"/>
      <c r="D24" s="132"/>
      <c r="E24" s="132"/>
      <c r="F24" s="132"/>
      <c r="G24" s="132"/>
      <c r="H24" s="181"/>
    </row>
    <row r="25" spans="1:8" hidden="1">
      <c r="A25" s="155"/>
      <c r="B25" s="155"/>
      <c r="C25" s="132"/>
      <c r="D25" s="132"/>
      <c r="E25" s="132"/>
      <c r="F25" s="132"/>
      <c r="G25" s="132"/>
      <c r="H25" s="181"/>
    </row>
    <row r="26" spans="1:8" hidden="1">
      <c r="A26" s="155"/>
      <c r="B26" s="155"/>
      <c r="C26" s="132"/>
      <c r="D26" s="132"/>
      <c r="E26" s="132"/>
      <c r="F26" s="132"/>
      <c r="G26" s="132"/>
      <c r="H26" s="181"/>
    </row>
    <row r="27" spans="1:8" hidden="1">
      <c r="A27" s="155"/>
      <c r="B27" s="155"/>
      <c r="C27" s="132"/>
      <c r="D27" s="132"/>
      <c r="E27" s="132"/>
      <c r="F27" s="132"/>
      <c r="G27" s="132"/>
      <c r="H27" s="181"/>
    </row>
    <row r="28" spans="1:8" hidden="1">
      <c r="A28" s="155"/>
      <c r="B28" s="155"/>
      <c r="C28" s="132"/>
      <c r="D28" s="132"/>
      <c r="E28" s="132"/>
      <c r="F28" s="132"/>
      <c r="G28" s="132"/>
      <c r="H28" s="181"/>
    </row>
    <row r="29" spans="1:8">
      <c r="A29" s="155"/>
      <c r="B29" s="155"/>
      <c r="C29" s="132"/>
      <c r="D29" s="132"/>
      <c r="E29" s="132"/>
      <c r="F29" s="132"/>
      <c r="G29" s="132"/>
      <c r="H29" s="181"/>
    </row>
    <row r="30" spans="1:8">
      <c r="A30" s="182"/>
      <c r="B30" s="182" t="s">
        <v>248</v>
      </c>
      <c r="C30" s="183">
        <f>SUM(C8:C29)</f>
        <v>430154.48</v>
      </c>
      <c r="D30" s="183">
        <f>SUM(D8:D29)</f>
        <v>0</v>
      </c>
      <c r="E30" s="183">
        <f>SUM(E8:E29)</f>
        <v>0</v>
      </c>
      <c r="F30" s="183">
        <f>SUM(F8:F29)</f>
        <v>0</v>
      </c>
      <c r="G30" s="183">
        <f>SUM(G8:G29)</f>
        <v>0</v>
      </c>
      <c r="H30" s="183"/>
    </row>
    <row r="33" spans="1:8">
      <c r="A33" s="10" t="s">
        <v>247</v>
      </c>
      <c r="B33" s="366"/>
      <c r="C33" s="78"/>
      <c r="D33" s="78"/>
      <c r="E33" s="78"/>
      <c r="F33" s="78"/>
      <c r="G33" s="78"/>
      <c r="H33" s="79" t="s">
        <v>87</v>
      </c>
    </row>
    <row r="34" spans="1:8">
      <c r="A34" s="272"/>
    </row>
    <row r="35" spans="1:8" ht="15" customHeight="1">
      <c r="A35" s="15" t="s">
        <v>46</v>
      </c>
      <c r="B35" s="16" t="s">
        <v>47</v>
      </c>
      <c r="C35" s="17" t="s">
        <v>48</v>
      </c>
      <c r="D35" s="39" t="s">
        <v>55</v>
      </c>
      <c r="E35" s="39" t="s">
        <v>56</v>
      </c>
      <c r="F35" s="39" t="s">
        <v>57</v>
      </c>
      <c r="G35" s="40" t="s">
        <v>58</v>
      </c>
      <c r="H35" s="16" t="s">
        <v>59</v>
      </c>
    </row>
    <row r="36" spans="1:8">
      <c r="A36" s="155" t="s">
        <v>6588</v>
      </c>
      <c r="B36" s="155" t="s">
        <v>6589</v>
      </c>
      <c r="C36" s="132">
        <v>87158</v>
      </c>
      <c r="D36" s="132"/>
      <c r="E36" s="132"/>
      <c r="F36" s="132"/>
      <c r="G36" s="132"/>
      <c r="H36" s="181"/>
    </row>
    <row r="37" spans="1:8">
      <c r="A37" s="155"/>
      <c r="B37" s="155"/>
      <c r="C37" s="132"/>
      <c r="D37" s="132"/>
      <c r="E37" s="132"/>
      <c r="F37" s="132"/>
      <c r="G37" s="132"/>
      <c r="H37" s="181"/>
    </row>
    <row r="38" spans="1:8">
      <c r="A38" s="155"/>
      <c r="B38" s="155"/>
      <c r="C38" s="132"/>
      <c r="D38" s="132"/>
      <c r="E38" s="132"/>
      <c r="F38" s="132"/>
      <c r="G38" s="132"/>
      <c r="H38" s="181"/>
    </row>
    <row r="39" spans="1:8" hidden="1">
      <c r="A39" s="155"/>
      <c r="B39" s="155"/>
      <c r="C39" s="132"/>
      <c r="D39" s="132"/>
      <c r="E39" s="132"/>
      <c r="F39" s="132"/>
      <c r="G39" s="132"/>
      <c r="H39" s="181"/>
    </row>
    <row r="40" spans="1:8" hidden="1">
      <c r="A40" s="155"/>
      <c r="B40" s="155"/>
      <c r="C40" s="132"/>
      <c r="D40" s="132"/>
      <c r="E40" s="132"/>
      <c r="F40" s="132"/>
      <c r="G40" s="132"/>
      <c r="H40" s="181"/>
    </row>
    <row r="41" spans="1:8" hidden="1">
      <c r="A41" s="155"/>
      <c r="B41" s="155"/>
      <c r="C41" s="132"/>
      <c r="D41" s="132"/>
      <c r="E41" s="132"/>
      <c r="F41" s="132"/>
      <c r="G41" s="132"/>
      <c r="H41" s="181"/>
    </row>
    <row r="42" spans="1:8" hidden="1">
      <c r="A42" s="155"/>
      <c r="B42" s="155"/>
      <c r="C42" s="132"/>
      <c r="D42" s="132"/>
      <c r="E42" s="132"/>
      <c r="F42" s="132"/>
      <c r="G42" s="132"/>
      <c r="H42" s="181"/>
    </row>
    <row r="43" spans="1:8" hidden="1">
      <c r="A43" s="155"/>
      <c r="B43" s="155"/>
      <c r="C43" s="132"/>
      <c r="D43" s="132"/>
      <c r="E43" s="132"/>
      <c r="F43" s="132"/>
      <c r="G43" s="132"/>
      <c r="H43" s="181"/>
    </row>
    <row r="44" spans="1:8" hidden="1">
      <c r="A44" s="155"/>
      <c r="B44" s="155"/>
      <c r="C44" s="132"/>
      <c r="D44" s="132"/>
      <c r="E44" s="132"/>
      <c r="F44" s="132"/>
      <c r="G44" s="132"/>
      <c r="H44" s="181"/>
    </row>
    <row r="45" spans="1:8" hidden="1">
      <c r="A45" s="155"/>
      <c r="B45" s="155"/>
      <c r="C45" s="132"/>
      <c r="D45" s="132"/>
      <c r="E45" s="132"/>
      <c r="F45" s="132"/>
      <c r="G45" s="132"/>
      <c r="H45" s="181"/>
    </row>
    <row r="46" spans="1:8" hidden="1">
      <c r="A46" s="155"/>
      <c r="B46" s="155"/>
      <c r="C46" s="132"/>
      <c r="D46" s="132"/>
      <c r="E46" s="132"/>
      <c r="F46" s="132"/>
      <c r="G46" s="132"/>
      <c r="H46" s="181"/>
    </row>
    <row r="47" spans="1:8">
      <c r="A47" s="155"/>
      <c r="B47" s="155"/>
      <c r="C47" s="132"/>
      <c r="D47" s="132"/>
      <c r="E47" s="132"/>
      <c r="F47" s="132"/>
      <c r="G47" s="132"/>
      <c r="H47" s="181"/>
    </row>
    <row r="48" spans="1:8">
      <c r="A48" s="155"/>
      <c r="B48" s="155"/>
      <c r="C48" s="132"/>
      <c r="D48" s="132"/>
      <c r="E48" s="132"/>
      <c r="F48" s="132"/>
      <c r="G48" s="132"/>
      <c r="H48" s="181"/>
    </row>
    <row r="49" spans="1:8">
      <c r="A49" s="155"/>
      <c r="B49" s="155"/>
      <c r="C49" s="132"/>
      <c r="D49" s="132"/>
      <c r="E49" s="132"/>
      <c r="F49" s="132"/>
      <c r="G49" s="132"/>
      <c r="H49" s="181"/>
    </row>
    <row r="50" spans="1:8">
      <c r="A50" s="182"/>
      <c r="B50" s="182" t="s">
        <v>249</v>
      </c>
      <c r="C50" s="183">
        <f>SUM(C36:C49)</f>
        <v>87158</v>
      </c>
      <c r="D50" s="183">
        <f>SUM(D36:D49)</f>
        <v>0</v>
      </c>
      <c r="E50" s="183">
        <f>SUM(E36:E49)</f>
        <v>0</v>
      </c>
      <c r="F50" s="183">
        <f>SUM(F36:F49)</f>
        <v>0</v>
      </c>
      <c r="G50" s="183">
        <f>SUM(G36:G49)</f>
        <v>0</v>
      </c>
      <c r="H50" s="183"/>
    </row>
  </sheetData>
  <dataValidations count="8">
    <dataValidation allowBlank="1" showInputMessage="1" showErrorMessage="1" prompt="Saldo final de la Información Financiera Trimestral que se presenta (trimestral: 1er, 2do, 3ro. o 4to.)." sqref="C7 C35"/>
    <dataValidation allowBlank="1" showInputMessage="1" showErrorMessage="1" prompt="Corresponde al número de la cuenta de acuerdo al Plan de Cuentas emitido por el CONAC (DOF 23/12/2015)." sqref="A7 A35"/>
    <dataValidation allowBlank="1" showInputMessage="1" showErrorMessage="1" prompt="Informar sobre la factibilidad de pago." sqref="H7 H35"/>
    <dataValidation allowBlank="1" showInputMessage="1" showErrorMessage="1" prompt="Importe de la cuentas por cobrar con vencimiento mayor a 365 días." sqref="G7 G35"/>
    <dataValidation allowBlank="1" showInputMessage="1" showErrorMessage="1" prompt="Importe de la cuentas por cobrar con fecha de vencimiento de 181 a 365 días." sqref="F7 F35"/>
    <dataValidation allowBlank="1" showInputMessage="1" showErrorMessage="1" prompt="Importe de la cuentas por cobrar con fecha de vencimiento de 91 a 180 días." sqref="E7 E35"/>
    <dataValidation allowBlank="1" showInputMessage="1" showErrorMessage="1" prompt="Importe de la cuentas por cobrar con fecha de vencimiento de 1 a 90 días." sqref="D7 D35"/>
    <dataValidation allowBlank="1" showInputMessage="1" showErrorMessage="1" prompt="Corresponde al nombre o descripción de la cuenta de acuerdo al Plan de Cuentas emitido por el CONAC." sqref="B7 B35"/>
  </dataValidations>
  <pageMargins left="0.70866141732283472" right="0.70866141732283472" top="0.74803149606299213" bottom="0.74803149606299213" header="0.31496062992125984" footer="0.31496062992125984"/>
  <pageSetup scale="76" orientation="portrait" horizontalDpi="300" verticalDpi="300"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heetViews>
  <sheetFormatPr baseColWidth="10" defaultColWidth="13.7109375" defaultRowHeight="11.25"/>
  <cols>
    <col min="1" max="1" width="20.7109375" style="274" customWidth="1"/>
    <col min="2" max="2" width="50.7109375" style="274" customWidth="1"/>
    <col min="3" max="3" width="17.7109375" style="9" customWidth="1"/>
    <col min="4" max="5" width="17.7109375" style="274" customWidth="1"/>
    <col min="6" max="16384" width="13.7109375" style="274"/>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ht="11.25" customHeight="1">
      <c r="A8" s="155"/>
      <c r="B8" s="155"/>
      <c r="C8" s="181"/>
      <c r="D8" s="181"/>
      <c r="E8" s="137"/>
    </row>
    <row r="9" spans="1:5">
      <c r="A9" s="155"/>
      <c r="B9" s="155"/>
      <c r="C9" s="181"/>
      <c r="D9" s="181"/>
      <c r="E9" s="137"/>
    </row>
    <row r="10" spans="1:5">
      <c r="A10" s="190"/>
      <c r="B10" s="190" t="s">
        <v>251</v>
      </c>
      <c r="C10" s="191">
        <f>SUM(C8:C9)</f>
        <v>0</v>
      </c>
      <c r="D10" s="189"/>
      <c r="E10" s="189"/>
    </row>
    <row r="13" spans="1:5" ht="11.25" customHeight="1">
      <c r="A13" s="10" t="s">
        <v>250</v>
      </c>
      <c r="B13" s="366"/>
      <c r="E13" s="79" t="s">
        <v>88</v>
      </c>
    </row>
    <row r="14" spans="1:5">
      <c r="A14" s="272"/>
    </row>
    <row r="15" spans="1:5" ht="15" customHeight="1">
      <c r="A15" s="15" t="s">
        <v>46</v>
      </c>
      <c r="B15" s="16" t="s">
        <v>47</v>
      </c>
      <c r="C15" s="17" t="s">
        <v>48</v>
      </c>
      <c r="D15" s="17" t="s">
        <v>89</v>
      </c>
      <c r="E15" s="17" t="s">
        <v>59</v>
      </c>
    </row>
    <row r="16" spans="1:5">
      <c r="A16" s="184"/>
      <c r="B16" s="185"/>
      <c r="C16" s="186"/>
      <c r="D16" s="181"/>
      <c r="E16" s="137"/>
    </row>
    <row r="17" spans="1:5">
      <c r="A17" s="155"/>
      <c r="B17" s="187"/>
      <c r="C17" s="181"/>
      <c r="D17" s="181"/>
      <c r="E17" s="137"/>
    </row>
    <row r="18" spans="1:5">
      <c r="A18" s="182"/>
      <c r="B18" s="182" t="s">
        <v>252</v>
      </c>
      <c r="C18" s="188">
        <f>SUM(C16:C17)</f>
        <v>0</v>
      </c>
      <c r="D18" s="189"/>
      <c r="E18" s="189"/>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activeCell="B1" sqref="B1"/>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366"/>
      <c r="C5" s="9"/>
      <c r="D5" s="274"/>
      <c r="E5" s="79" t="s">
        <v>256</v>
      </c>
    </row>
    <row r="6" spans="1:5" s="41" customFormat="1">
      <c r="A6" s="272"/>
      <c r="B6" s="274"/>
      <c r="C6" s="9"/>
      <c r="D6" s="274"/>
      <c r="E6" s="274"/>
    </row>
    <row r="7" spans="1:5" s="41" customFormat="1" ht="15" customHeight="1">
      <c r="A7" s="15" t="s">
        <v>46</v>
      </c>
      <c r="B7" s="16" t="s">
        <v>47</v>
      </c>
      <c r="C7" s="17" t="s">
        <v>48</v>
      </c>
      <c r="D7" s="17" t="s">
        <v>89</v>
      </c>
      <c r="E7" s="17" t="s">
        <v>59</v>
      </c>
    </row>
    <row r="8" spans="1:5" s="41" customFormat="1">
      <c r="A8" s="184"/>
      <c r="B8" s="185"/>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366" t="s">
        <v>90</v>
      </c>
    </row>
    <row r="14" spans="1:5" s="81" customFormat="1">
      <c r="A14" s="44"/>
      <c r="B14" s="44"/>
      <c r="C14" s="78"/>
      <c r="D14" s="82"/>
    </row>
    <row r="15" spans="1:5" ht="15" customHeight="1">
      <c r="A15" s="15" t="s">
        <v>46</v>
      </c>
      <c r="B15" s="16" t="s">
        <v>47</v>
      </c>
      <c r="C15" s="17" t="s">
        <v>48</v>
      </c>
      <c r="D15" s="17" t="s">
        <v>89</v>
      </c>
      <c r="E15" s="17" t="s">
        <v>59</v>
      </c>
    </row>
    <row r="16" spans="1:5" ht="11.25" customHeight="1">
      <c r="A16" s="150"/>
      <c r="B16" s="167"/>
      <c r="C16" s="132"/>
      <c r="D16" s="132"/>
      <c r="E16" s="137"/>
    </row>
    <row r="17" spans="1:5">
      <c r="A17" s="150"/>
      <c r="B17" s="167"/>
      <c r="C17" s="132"/>
      <c r="D17" s="132"/>
      <c r="E17" s="137"/>
    </row>
    <row r="18" spans="1:5">
      <c r="A18" s="192"/>
      <c r="B18" s="192" t="s">
        <v>255</v>
      </c>
      <c r="C18" s="193">
        <f>SUM(C16:C17)</f>
        <v>0</v>
      </c>
      <c r="D18" s="140"/>
      <c r="E18" s="140"/>
    </row>
    <row r="21" spans="1:5">
      <c r="A21" s="10" t="s">
        <v>153</v>
      </c>
      <c r="B21" s="366"/>
      <c r="E21" s="79" t="s">
        <v>256</v>
      </c>
    </row>
    <row r="22" spans="1:5">
      <c r="A22" s="272"/>
    </row>
    <row r="23" spans="1:5" ht="15" customHeight="1">
      <c r="A23" s="15" t="s">
        <v>46</v>
      </c>
      <c r="B23" s="16" t="s">
        <v>47</v>
      </c>
      <c r="C23" s="17" t="s">
        <v>48</v>
      </c>
      <c r="D23" s="17" t="s">
        <v>89</v>
      </c>
      <c r="E23" s="17" t="s">
        <v>59</v>
      </c>
    </row>
    <row r="24" spans="1:5">
      <c r="A24" s="184"/>
      <c r="B24" s="185"/>
      <c r="C24" s="186"/>
      <c r="D24" s="181"/>
      <c r="E24" s="137"/>
    </row>
    <row r="25" spans="1:5">
      <c r="A25" s="155"/>
      <c r="B25" s="187"/>
      <c r="C25" s="181"/>
      <c r="D25" s="181"/>
      <c r="E25" s="137"/>
    </row>
    <row r="26" spans="1:5">
      <c r="A26" s="182"/>
      <c r="B26" s="182" t="s">
        <v>254</v>
      </c>
      <c r="C26" s="188">
        <f>SUM(C24:C25)</f>
        <v>0</v>
      </c>
      <c r="D26" s="189"/>
      <c r="E26" s="189"/>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zoomScaleSheetLayoutView="100" workbookViewId="0">
      <selection sqref="A1:Z1"/>
    </sheetView>
  </sheetViews>
  <sheetFormatPr baseColWidth="10"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259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274"/>
      <c r="B2" s="274"/>
      <c r="C2" s="274"/>
      <c r="D2" s="274"/>
      <c r="E2" s="274"/>
      <c r="F2" s="9"/>
      <c r="G2" s="9"/>
      <c r="H2" s="9"/>
      <c r="I2" s="9"/>
      <c r="J2" s="9"/>
      <c r="K2" s="9"/>
      <c r="L2" s="9"/>
      <c r="M2" s="9"/>
      <c r="N2" s="9"/>
      <c r="O2" s="9"/>
      <c r="P2" s="274"/>
      <c r="Q2" s="274"/>
      <c r="R2" s="274"/>
      <c r="S2" s="84"/>
      <c r="T2" s="274"/>
      <c r="U2" s="274"/>
      <c r="V2" s="274"/>
      <c r="W2" s="274"/>
      <c r="X2" s="274"/>
      <c r="Y2" s="274"/>
      <c r="Z2" s="274"/>
      <c r="AA2" s="274"/>
      <c r="AB2" s="41"/>
    </row>
    <row r="3" spans="1:28" s="81" customFormat="1">
      <c r="A3" s="274"/>
      <c r="B3" s="274"/>
      <c r="C3" s="274"/>
      <c r="D3" s="274"/>
      <c r="E3" s="274"/>
      <c r="F3" s="9"/>
      <c r="G3" s="9"/>
      <c r="H3" s="9"/>
      <c r="I3" s="9"/>
      <c r="J3" s="9"/>
      <c r="K3" s="9"/>
      <c r="L3" s="9"/>
      <c r="M3" s="9"/>
      <c r="N3" s="9"/>
      <c r="O3" s="9"/>
      <c r="P3" s="274"/>
      <c r="Q3" s="274"/>
      <c r="R3" s="274"/>
      <c r="S3" s="84"/>
      <c r="T3" s="274"/>
      <c r="U3" s="274"/>
      <c r="V3" s="274"/>
      <c r="W3" s="274"/>
      <c r="X3" s="274"/>
      <c r="Y3" s="274"/>
      <c r="Z3" s="274"/>
      <c r="AA3" s="274"/>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274"/>
      <c r="V4" s="274"/>
      <c r="W4" s="274"/>
      <c r="X4" s="274"/>
      <c r="Y4" s="274"/>
      <c r="Z4" s="274"/>
      <c r="AA4" s="274"/>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c r="A20" s="59"/>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6"/>
  <sheetViews>
    <sheetView topLeftCell="A13" zoomScaleNormal="100" zoomScaleSheetLayoutView="100" workbookViewId="0">
      <selection activeCell="B1" sqref="B1"/>
    </sheetView>
  </sheetViews>
  <sheetFormatPr baseColWidth="10" defaultColWidth="27.42578125" defaultRowHeight="11.25"/>
  <cols>
    <col min="1" max="1" width="30.140625" style="274" customWidth="1"/>
    <col min="2" max="2" width="27.7109375" style="274" bestFit="1" customWidth="1"/>
    <col min="3" max="3" width="10.85546875" style="6" bestFit="1" customWidth="1"/>
    <col min="4" max="4" width="15.5703125" style="6" bestFit="1" customWidth="1"/>
    <col min="5" max="16384" width="27.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c r="A5" s="61" t="s">
        <v>257</v>
      </c>
      <c r="B5" s="61"/>
      <c r="C5" s="42"/>
      <c r="D5" s="366" t="s">
        <v>284</v>
      </c>
    </row>
    <row r="6" spans="1:4">
      <c r="A6" s="75"/>
      <c r="B6" s="75"/>
      <c r="C6" s="76"/>
      <c r="D6" s="92"/>
    </row>
    <row r="7" spans="1:4">
      <c r="A7" s="15" t="s">
        <v>46</v>
      </c>
      <c r="B7" s="16" t="s">
        <v>47</v>
      </c>
      <c r="C7" s="17" t="s">
        <v>48</v>
      </c>
      <c r="D7" s="17" t="s">
        <v>59</v>
      </c>
    </row>
    <row r="8" spans="1:4">
      <c r="A8" s="150" t="s">
        <v>6590</v>
      </c>
      <c r="B8" s="150" t="s">
        <v>6591</v>
      </c>
      <c r="C8" s="143">
        <v>2569443.87</v>
      </c>
      <c r="D8" s="132"/>
    </row>
    <row r="9" spans="1:4">
      <c r="A9" s="150" t="s">
        <v>6592</v>
      </c>
      <c r="B9" s="150" t="s">
        <v>6593</v>
      </c>
      <c r="C9" s="143">
        <v>1867568.23</v>
      </c>
      <c r="D9" s="132"/>
    </row>
    <row r="10" spans="1:4">
      <c r="A10" s="150" t="s">
        <v>6594</v>
      </c>
      <c r="B10" s="150" t="s">
        <v>6595</v>
      </c>
      <c r="C10" s="143">
        <v>367043.15</v>
      </c>
      <c r="D10" s="132"/>
    </row>
    <row r="11" spans="1:4">
      <c r="A11" s="150" t="s">
        <v>6596</v>
      </c>
      <c r="B11" s="150" t="s">
        <v>6597</v>
      </c>
      <c r="C11" s="143">
        <v>1491072.12</v>
      </c>
      <c r="D11" s="132"/>
    </row>
    <row r="12" spans="1:4">
      <c r="A12" s="150" t="s">
        <v>6598</v>
      </c>
      <c r="B12" s="150" t="s">
        <v>6599</v>
      </c>
      <c r="C12" s="143">
        <v>1269914.3500000001</v>
      </c>
      <c r="D12" s="132"/>
    </row>
    <row r="13" spans="1:4">
      <c r="A13" s="150" t="s">
        <v>6600</v>
      </c>
      <c r="B13" s="150" t="s">
        <v>6601</v>
      </c>
      <c r="C13" s="143">
        <v>3355.69</v>
      </c>
      <c r="D13" s="132"/>
    </row>
    <row r="14" spans="1:4">
      <c r="A14" s="150" t="s">
        <v>6602</v>
      </c>
      <c r="B14" s="150" t="s">
        <v>6603</v>
      </c>
      <c r="C14" s="143">
        <v>555033.48</v>
      </c>
      <c r="D14" s="132"/>
    </row>
    <row r="15" spans="1:4">
      <c r="A15" s="150" t="s">
        <v>6604</v>
      </c>
      <c r="B15" s="150" t="s">
        <v>6605</v>
      </c>
      <c r="C15" s="143">
        <v>336492.5</v>
      </c>
      <c r="D15" s="132"/>
    </row>
    <row r="16" spans="1:4">
      <c r="A16" s="150" t="s">
        <v>6606</v>
      </c>
      <c r="B16" s="150" t="s">
        <v>6607</v>
      </c>
      <c r="C16" s="143">
        <v>1054017.8</v>
      </c>
      <c r="D16" s="132"/>
    </row>
    <row r="17" spans="1:4">
      <c r="A17" s="150" t="s">
        <v>6608</v>
      </c>
      <c r="B17" s="150" t="s">
        <v>6609</v>
      </c>
      <c r="C17" s="143">
        <v>1502224.06</v>
      </c>
      <c r="D17" s="132"/>
    </row>
    <row r="18" spans="1:4">
      <c r="A18" s="150" t="s">
        <v>6610</v>
      </c>
      <c r="B18" s="150" t="s">
        <v>6611</v>
      </c>
      <c r="C18" s="143">
        <v>4715450</v>
      </c>
      <c r="D18" s="132"/>
    </row>
    <row r="19" spans="1:4">
      <c r="A19" s="150" t="s">
        <v>6612</v>
      </c>
      <c r="B19" s="150" t="s">
        <v>6613</v>
      </c>
      <c r="C19" s="143">
        <v>1033584.75</v>
      </c>
      <c r="D19" s="132"/>
    </row>
    <row r="20" spans="1:4">
      <c r="A20" s="150" t="s">
        <v>6614</v>
      </c>
      <c r="B20" s="150" t="s">
        <v>6615</v>
      </c>
      <c r="C20" s="143">
        <v>475212.88</v>
      </c>
      <c r="D20" s="132"/>
    </row>
    <row r="21" spans="1:4">
      <c r="A21" s="150" t="s">
        <v>6616</v>
      </c>
      <c r="B21" s="150" t="s">
        <v>6617</v>
      </c>
      <c r="C21" s="143">
        <v>357194</v>
      </c>
      <c r="D21" s="132"/>
    </row>
    <row r="22" spans="1:4">
      <c r="A22" s="150" t="s">
        <v>6618</v>
      </c>
      <c r="B22" s="150" t="s">
        <v>6619</v>
      </c>
      <c r="C22" s="143">
        <v>19581.259999999998</v>
      </c>
      <c r="D22" s="132"/>
    </row>
    <row r="23" spans="1:4">
      <c r="A23" s="150" t="s">
        <v>6620</v>
      </c>
      <c r="B23" s="150" t="s">
        <v>6621</v>
      </c>
      <c r="C23" s="143">
        <v>42062.47</v>
      </c>
      <c r="D23" s="132"/>
    </row>
    <row r="24" spans="1:4">
      <c r="A24" s="150" t="s">
        <v>6622</v>
      </c>
      <c r="B24" s="150" t="s">
        <v>6623</v>
      </c>
      <c r="C24" s="143">
        <v>25701.3</v>
      </c>
      <c r="D24" s="132"/>
    </row>
    <row r="25" spans="1:4">
      <c r="A25" s="150" t="s">
        <v>6624</v>
      </c>
      <c r="B25" s="150" t="s">
        <v>6625</v>
      </c>
      <c r="C25" s="143">
        <v>14489.23</v>
      </c>
      <c r="D25" s="132"/>
    </row>
    <row r="26" spans="1:4">
      <c r="A26" s="150" t="s">
        <v>6626</v>
      </c>
      <c r="B26" s="150" t="s">
        <v>6627</v>
      </c>
      <c r="C26" s="143">
        <v>23103.54</v>
      </c>
      <c r="D26" s="132"/>
    </row>
    <row r="27" spans="1:4">
      <c r="A27" s="150"/>
      <c r="B27" s="150"/>
      <c r="C27" s="143"/>
      <c r="D27" s="132"/>
    </row>
    <row r="28" spans="1:4" hidden="1">
      <c r="A28" s="150"/>
      <c r="B28" s="150"/>
      <c r="C28" s="143"/>
      <c r="D28" s="132"/>
    </row>
    <row r="29" spans="1:4" hidden="1">
      <c r="A29" s="150"/>
      <c r="B29" s="150"/>
      <c r="C29" s="143"/>
      <c r="D29" s="132"/>
    </row>
    <row r="30" spans="1:4" hidden="1">
      <c r="A30" s="150"/>
      <c r="B30" s="150"/>
      <c r="C30" s="143"/>
      <c r="D30" s="132"/>
    </row>
    <row r="31" spans="1:4" hidden="1">
      <c r="A31" s="150"/>
      <c r="B31" s="150"/>
      <c r="C31" s="143"/>
      <c r="D31" s="132"/>
    </row>
    <row r="32" spans="1:4" hidden="1">
      <c r="A32" s="150"/>
      <c r="B32" s="150"/>
      <c r="C32" s="143"/>
      <c r="D32" s="132"/>
    </row>
    <row r="33" spans="1:4" hidden="1">
      <c r="A33" s="150"/>
      <c r="B33" s="150"/>
      <c r="C33" s="143"/>
      <c r="D33" s="132"/>
    </row>
    <row r="34" spans="1:4" hidden="1">
      <c r="A34" s="150"/>
      <c r="B34" s="150"/>
      <c r="C34" s="143"/>
      <c r="D34" s="132"/>
    </row>
    <row r="35" spans="1:4" hidden="1">
      <c r="A35" s="150"/>
      <c r="B35" s="150"/>
      <c r="C35" s="143"/>
      <c r="D35" s="132"/>
    </row>
    <row r="36" spans="1:4" hidden="1">
      <c r="A36" s="150"/>
      <c r="B36" s="150"/>
      <c r="C36" s="143"/>
      <c r="D36" s="132"/>
    </row>
    <row r="37" spans="1:4" hidden="1">
      <c r="A37" s="150"/>
      <c r="B37" s="150"/>
      <c r="C37" s="143"/>
      <c r="D37" s="132"/>
    </row>
    <row r="38" spans="1:4" hidden="1">
      <c r="A38" s="150"/>
      <c r="B38" s="150"/>
      <c r="C38" s="143"/>
      <c r="D38" s="132"/>
    </row>
    <row r="39" spans="1:4" hidden="1">
      <c r="A39" s="150"/>
      <c r="B39" s="150"/>
      <c r="C39" s="143"/>
      <c r="D39" s="132"/>
    </row>
    <row r="40" spans="1:4" hidden="1">
      <c r="A40" s="150"/>
      <c r="B40" s="150"/>
      <c r="C40" s="143"/>
      <c r="D40" s="132"/>
    </row>
    <row r="41" spans="1:4" hidden="1">
      <c r="A41" s="150"/>
      <c r="B41" s="150"/>
      <c r="C41" s="143"/>
      <c r="D41" s="132"/>
    </row>
    <row r="42" spans="1:4" hidden="1">
      <c r="A42" s="150"/>
      <c r="B42" s="150"/>
      <c r="C42" s="143"/>
      <c r="D42" s="132"/>
    </row>
    <row r="43" spans="1:4">
      <c r="A43" s="150"/>
      <c r="B43" s="150"/>
      <c r="C43" s="143"/>
      <c r="D43" s="132"/>
    </row>
    <row r="44" spans="1:4">
      <c r="A44" s="150"/>
      <c r="B44" s="150"/>
      <c r="C44" s="143"/>
      <c r="D44" s="132"/>
    </row>
    <row r="45" spans="1:4" s="19" customFormat="1">
      <c r="A45" s="152"/>
      <c r="B45" s="152" t="s">
        <v>260</v>
      </c>
      <c r="C45" s="144">
        <f>SUM(C8:C44)</f>
        <v>17722544.680000003</v>
      </c>
      <c r="D45" s="140"/>
    </row>
    <row r="46" spans="1:4" s="19" customFormat="1">
      <c r="A46" s="153"/>
      <c r="B46" s="153"/>
      <c r="C46" s="27"/>
      <c r="D46" s="27"/>
    </row>
    <row r="47" spans="1:4" s="19" customFormat="1">
      <c r="A47" s="153"/>
      <c r="B47" s="153"/>
      <c r="C47" s="27"/>
      <c r="D47" s="27"/>
    </row>
    <row r="48" spans="1:4">
      <c r="A48" s="154"/>
      <c r="B48" s="154"/>
      <c r="C48" s="118"/>
      <c r="D48" s="118"/>
    </row>
    <row r="49" spans="1:4">
      <c r="A49" s="61" t="s">
        <v>258</v>
      </c>
      <c r="B49" s="61"/>
      <c r="C49" s="278"/>
      <c r="D49" s="366" t="s">
        <v>113</v>
      </c>
    </row>
    <row r="50" spans="1:4">
      <c r="A50" s="75"/>
      <c r="B50" s="75"/>
      <c r="C50" s="76"/>
      <c r="D50" s="92"/>
    </row>
    <row r="51" spans="1:4">
      <c r="A51" s="15" t="s">
        <v>46</v>
      </c>
      <c r="B51" s="16" t="s">
        <v>47</v>
      </c>
      <c r="C51" s="17" t="s">
        <v>48</v>
      </c>
      <c r="D51" s="17" t="s">
        <v>59</v>
      </c>
    </row>
    <row r="52" spans="1:4">
      <c r="A52" s="150" t="s">
        <v>6628</v>
      </c>
      <c r="B52" s="150" t="s">
        <v>6629</v>
      </c>
      <c r="C52" s="143">
        <v>16642155.48</v>
      </c>
      <c r="D52" s="132"/>
    </row>
    <row r="53" spans="1:4">
      <c r="A53" s="150" t="s">
        <v>6630</v>
      </c>
      <c r="B53" s="150" t="s">
        <v>6617</v>
      </c>
      <c r="C53" s="143">
        <v>500000</v>
      </c>
      <c r="D53" s="132"/>
    </row>
    <row r="54" spans="1:4">
      <c r="A54" s="150" t="s">
        <v>6631</v>
      </c>
      <c r="B54" s="150" t="s">
        <v>6629</v>
      </c>
      <c r="C54" s="143">
        <v>2705306.64</v>
      </c>
      <c r="D54" s="132"/>
    </row>
    <row r="55" spans="1:4">
      <c r="A55" s="150"/>
      <c r="B55" s="150"/>
      <c r="C55" s="143"/>
      <c r="D55" s="132"/>
    </row>
    <row r="56" spans="1:4">
      <c r="A56" s="150"/>
      <c r="B56" s="150"/>
      <c r="C56" s="143"/>
      <c r="D56" s="132"/>
    </row>
    <row r="57" spans="1:4" hidden="1">
      <c r="A57" s="150"/>
      <c r="B57" s="150"/>
      <c r="C57" s="143"/>
      <c r="D57" s="132"/>
    </row>
    <row r="58" spans="1:4" hidden="1">
      <c r="A58" s="150"/>
      <c r="B58" s="150"/>
      <c r="C58" s="143"/>
      <c r="D58" s="132"/>
    </row>
    <row r="59" spans="1:4" hidden="1">
      <c r="A59" s="150"/>
      <c r="B59" s="150"/>
      <c r="C59" s="143"/>
      <c r="D59" s="132"/>
    </row>
    <row r="60" spans="1:4" hidden="1">
      <c r="A60" s="150"/>
      <c r="B60" s="150"/>
      <c r="C60" s="143"/>
      <c r="D60" s="132"/>
    </row>
    <row r="61" spans="1:4" hidden="1">
      <c r="A61" s="150"/>
      <c r="B61" s="150"/>
      <c r="C61" s="143"/>
      <c r="D61" s="132"/>
    </row>
    <row r="62" spans="1:4" hidden="1">
      <c r="A62" s="150"/>
      <c r="B62" s="150"/>
      <c r="C62" s="143"/>
      <c r="D62" s="132"/>
    </row>
    <row r="63" spans="1:4" hidden="1">
      <c r="A63" s="150"/>
      <c r="B63" s="150"/>
      <c r="C63" s="143"/>
      <c r="D63" s="132"/>
    </row>
    <row r="64" spans="1:4" hidden="1">
      <c r="A64" s="150"/>
      <c r="B64" s="150"/>
      <c r="C64" s="143"/>
      <c r="D64" s="132"/>
    </row>
    <row r="65" spans="1:4" hidden="1">
      <c r="A65" s="150"/>
      <c r="B65" s="150"/>
      <c r="C65" s="143"/>
      <c r="D65" s="132"/>
    </row>
    <row r="66" spans="1:4" hidden="1">
      <c r="A66" s="150"/>
      <c r="B66" s="150"/>
      <c r="C66" s="143"/>
      <c r="D66" s="132"/>
    </row>
    <row r="67" spans="1:4" hidden="1">
      <c r="A67" s="150"/>
      <c r="B67" s="150"/>
      <c r="C67" s="143"/>
      <c r="D67" s="132"/>
    </row>
    <row r="68" spans="1:4" hidden="1">
      <c r="A68" s="150"/>
      <c r="B68" s="150"/>
      <c r="C68" s="143"/>
      <c r="D68" s="132"/>
    </row>
    <row r="69" spans="1:4" hidden="1">
      <c r="A69" s="150"/>
      <c r="B69" s="150"/>
      <c r="C69" s="143"/>
      <c r="D69" s="132"/>
    </row>
    <row r="70" spans="1:4" hidden="1">
      <c r="A70" s="150"/>
      <c r="B70" s="150"/>
      <c r="C70" s="143"/>
      <c r="D70" s="132"/>
    </row>
    <row r="71" spans="1:4" hidden="1">
      <c r="A71" s="150"/>
      <c r="B71" s="150"/>
      <c r="C71" s="143"/>
      <c r="D71" s="132"/>
    </row>
    <row r="72" spans="1:4" hidden="1">
      <c r="A72" s="150"/>
      <c r="B72" s="150"/>
      <c r="C72" s="143"/>
      <c r="D72" s="132"/>
    </row>
    <row r="73" spans="1:4" hidden="1">
      <c r="A73" s="150"/>
      <c r="B73" s="150"/>
      <c r="C73" s="143"/>
      <c r="D73" s="132"/>
    </row>
    <row r="74" spans="1:4" hidden="1">
      <c r="A74" s="150"/>
      <c r="B74" s="150"/>
      <c r="C74" s="143"/>
      <c r="D74" s="132"/>
    </row>
    <row r="75" spans="1:4" hidden="1">
      <c r="A75" s="150"/>
      <c r="B75" s="150"/>
      <c r="C75" s="143"/>
      <c r="D75" s="132"/>
    </row>
    <row r="76" spans="1:4" hidden="1">
      <c r="A76" s="150"/>
      <c r="B76" s="150"/>
      <c r="C76" s="143"/>
      <c r="D76" s="132"/>
    </row>
    <row r="77" spans="1:4" hidden="1">
      <c r="A77" s="150"/>
      <c r="B77" s="150"/>
      <c r="C77" s="143"/>
      <c r="D77" s="132"/>
    </row>
    <row r="78" spans="1:4" hidden="1">
      <c r="A78" s="150"/>
      <c r="B78" s="150"/>
      <c r="C78" s="143"/>
      <c r="D78" s="132"/>
    </row>
    <row r="79" spans="1:4" hidden="1">
      <c r="A79" s="150"/>
      <c r="B79" s="150"/>
      <c r="C79" s="143"/>
      <c r="D79" s="132"/>
    </row>
    <row r="80" spans="1:4" hidden="1">
      <c r="A80" s="150"/>
      <c r="B80" s="150"/>
      <c r="C80" s="143"/>
      <c r="D80" s="132"/>
    </row>
    <row r="81" spans="1:4" hidden="1">
      <c r="A81" s="150"/>
      <c r="B81" s="150"/>
      <c r="C81" s="143"/>
      <c r="D81" s="132"/>
    </row>
    <row r="82" spans="1:4" hidden="1">
      <c r="A82" s="150"/>
      <c r="B82" s="150"/>
      <c r="C82" s="143"/>
      <c r="D82" s="132"/>
    </row>
    <row r="83" spans="1:4" hidden="1">
      <c r="A83" s="150"/>
      <c r="B83" s="150"/>
      <c r="C83" s="143"/>
      <c r="D83" s="132"/>
    </row>
    <row r="84" spans="1:4" hidden="1">
      <c r="A84" s="150"/>
      <c r="B84" s="150"/>
      <c r="C84" s="143"/>
      <c r="D84" s="132"/>
    </row>
    <row r="85" spans="1:4" hidden="1">
      <c r="A85" s="150"/>
      <c r="B85" s="150"/>
      <c r="C85" s="143"/>
      <c r="D85" s="132"/>
    </row>
    <row r="86" spans="1:4" hidden="1">
      <c r="A86" s="150"/>
      <c r="B86" s="150"/>
      <c r="C86" s="143"/>
      <c r="D86" s="132"/>
    </row>
    <row r="87" spans="1:4" hidden="1">
      <c r="A87" s="150"/>
      <c r="B87" s="150"/>
      <c r="C87" s="143"/>
      <c r="D87" s="132"/>
    </row>
    <row r="88" spans="1:4">
      <c r="A88" s="150"/>
      <c r="B88" s="150"/>
      <c r="C88" s="143"/>
      <c r="D88" s="132"/>
    </row>
    <row r="89" spans="1:4">
      <c r="A89" s="152"/>
      <c r="B89" s="152" t="s">
        <v>276</v>
      </c>
      <c r="C89" s="144">
        <f>SUM(C52:C88)</f>
        <v>19847462.120000001</v>
      </c>
      <c r="D89" s="140"/>
    </row>
    <row r="90" spans="1:4">
      <c r="A90" s="154"/>
      <c r="B90" s="154"/>
      <c r="C90" s="118"/>
      <c r="D90" s="118"/>
    </row>
    <row r="91" spans="1:4">
      <c r="A91" s="154"/>
      <c r="B91" s="154"/>
      <c r="C91" s="118"/>
      <c r="D91" s="118"/>
    </row>
    <row r="92" spans="1:4">
      <c r="A92" s="154"/>
      <c r="B92" s="154"/>
      <c r="C92" s="118"/>
      <c r="D92" s="118"/>
    </row>
    <row r="93" spans="1:4">
      <c r="A93" s="154"/>
      <c r="B93" s="154"/>
      <c r="C93" s="118"/>
      <c r="D93" s="118"/>
    </row>
    <row r="94" spans="1:4">
      <c r="A94" s="154"/>
      <c r="B94" s="154"/>
      <c r="C94" s="118"/>
      <c r="D94" s="118"/>
    </row>
    <row r="95" spans="1:4">
      <c r="A95" s="154"/>
      <c r="B95" s="154"/>
      <c r="C95" s="118"/>
      <c r="D95" s="118"/>
    </row>
    <row r="96" spans="1:4">
      <c r="A96" s="154"/>
      <c r="B96" s="154"/>
      <c r="C96" s="118"/>
      <c r="D96" s="118"/>
    </row>
    <row r="97" spans="1:4">
      <c r="A97" s="154"/>
      <c r="B97" s="154"/>
      <c r="C97" s="118"/>
      <c r="D97" s="118"/>
    </row>
    <row r="98" spans="1:4">
      <c r="A98" s="154"/>
      <c r="B98" s="154"/>
      <c r="C98" s="118"/>
      <c r="D98" s="118"/>
    </row>
    <row r="99" spans="1:4">
      <c r="A99" s="154"/>
      <c r="B99" s="154"/>
      <c r="C99" s="118"/>
      <c r="D99" s="118"/>
    </row>
    <row r="100" spans="1:4">
      <c r="A100" s="154"/>
      <c r="B100" s="154"/>
      <c r="C100" s="118"/>
      <c r="D100" s="118"/>
    </row>
    <row r="101" spans="1:4">
      <c r="A101" s="154"/>
      <c r="B101" s="154"/>
      <c r="C101" s="118"/>
      <c r="D101" s="118"/>
    </row>
    <row r="102" spans="1:4">
      <c r="A102" s="154"/>
      <c r="B102" s="154"/>
      <c r="C102" s="118"/>
      <c r="D102" s="118"/>
    </row>
    <row r="103" spans="1:4">
      <c r="A103" s="154"/>
      <c r="B103" s="154"/>
      <c r="C103" s="118"/>
      <c r="D103" s="118"/>
    </row>
    <row r="104" spans="1:4">
      <c r="A104" s="154"/>
      <c r="B104" s="154"/>
      <c r="C104" s="118"/>
      <c r="D104" s="118"/>
    </row>
    <row r="105" spans="1:4">
      <c r="A105" s="154"/>
      <c r="B105" s="154"/>
      <c r="C105" s="118"/>
      <c r="D105" s="118"/>
    </row>
    <row r="106" spans="1:4">
      <c r="A106" s="154"/>
      <c r="B106" s="154"/>
      <c r="C106" s="118"/>
      <c r="D106" s="118"/>
    </row>
  </sheetData>
  <dataValidations count="4">
    <dataValidation allowBlank="1" showInputMessage="1" showErrorMessage="1" prompt="Saldo final de la Información Financiera Trimestral que se presenta (trimestral: 1er, 2do, 3ro. o 4to.)." sqref="C7 C51"/>
    <dataValidation allowBlank="1" showInputMessage="1" showErrorMessage="1" prompt="Corresponde al número de la cuenta de acuerdo al Plan de Cuentas emitido por el CONAC (DOF 23/12/2015)." sqref="A7 A51"/>
    <dataValidation allowBlank="1" showInputMessage="1" showErrorMessage="1" prompt="Corresponde al nombre o descripción de la cuenta de acuerdo al Plan de Cuentas emitido por el CONAC." sqref="B7 B51"/>
    <dataValidation allowBlank="1" showInputMessage="1" showErrorMessage="1" prompt="Características cualitativas significativas que les impacten financieramente." sqref="D7 D51"/>
  </dataValidations>
  <pageMargins left="0.70866141732283472" right="0.70866141732283472" top="0.98425196850393704" bottom="0.98425196850393704" header="0.31496062992125984" footer="0.31496062992125984"/>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zoomScaleSheetLayoutView="100" workbookViewId="0"/>
  </sheetViews>
  <sheetFormatPr baseColWidth="10" defaultRowHeight="11.25"/>
  <cols>
    <col min="1" max="1" width="25.5703125" style="274" customWidth="1"/>
    <col min="2" max="2" width="25.85546875" style="274" bestFit="1" customWidth="1"/>
    <col min="3" max="3" width="8.7109375" style="9" bestFit="1" customWidth="1"/>
    <col min="4" max="4" width="11.28515625" style="274" bestFit="1" customWidth="1"/>
    <col min="5" max="5" width="15.5703125" style="274" bestFit="1"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41"/>
      <c r="B4" s="41"/>
      <c r="C4" s="72"/>
      <c r="D4" s="41"/>
      <c r="E4" s="41"/>
    </row>
    <row r="5" spans="1:5" ht="11.25" customHeight="1">
      <c r="A5" s="61" t="s">
        <v>138</v>
      </c>
      <c r="B5" s="61"/>
      <c r="C5" s="72"/>
      <c r="E5" s="366" t="s">
        <v>283</v>
      </c>
    </row>
    <row r="6" spans="1:5">
      <c r="A6" s="75"/>
      <c r="B6" s="75"/>
      <c r="C6" s="76"/>
      <c r="D6" s="75"/>
      <c r="E6" s="92"/>
    </row>
    <row r="7" spans="1:5" ht="15" customHeight="1">
      <c r="A7" s="15" t="s">
        <v>46</v>
      </c>
      <c r="B7" s="16" t="s">
        <v>47</v>
      </c>
      <c r="C7" s="17" t="s">
        <v>48</v>
      </c>
      <c r="D7" s="23" t="s">
        <v>89</v>
      </c>
      <c r="E7" s="17" t="s">
        <v>59</v>
      </c>
    </row>
    <row r="8" spans="1:5">
      <c r="A8" s="93" t="s">
        <v>6632</v>
      </c>
      <c r="B8" s="93" t="s">
        <v>6633</v>
      </c>
      <c r="C8" s="94">
        <v>295531.56</v>
      </c>
      <c r="D8" s="48"/>
      <c r="E8" s="48"/>
    </row>
    <row r="9" spans="1:5">
      <c r="A9" s="93" t="s">
        <v>6634</v>
      </c>
      <c r="B9" s="93" t="s">
        <v>6635</v>
      </c>
      <c r="C9" s="94">
        <v>811.83</v>
      </c>
      <c r="D9" s="48"/>
      <c r="E9" s="48"/>
    </row>
    <row r="10" spans="1:5">
      <c r="A10" s="93"/>
      <c r="B10" s="93"/>
      <c r="C10" s="94"/>
      <c r="D10" s="48"/>
      <c r="E10" s="48"/>
    </row>
    <row r="11" spans="1:5">
      <c r="A11" s="93"/>
      <c r="B11" s="93"/>
      <c r="C11" s="94"/>
      <c r="D11" s="48"/>
      <c r="E11" s="48"/>
    </row>
    <row r="12" spans="1:5">
      <c r="A12" s="93"/>
      <c r="B12" s="93"/>
      <c r="C12" s="94"/>
      <c r="D12" s="48"/>
      <c r="E12" s="48"/>
    </row>
    <row r="13" spans="1:5">
      <c r="A13" s="93"/>
      <c r="B13" s="93"/>
      <c r="C13" s="94"/>
      <c r="D13" s="48"/>
      <c r="E13" s="48"/>
    </row>
    <row r="14" spans="1:5">
      <c r="A14" s="29"/>
      <c r="B14" s="152" t="s">
        <v>277</v>
      </c>
      <c r="C14" s="30">
        <f>SUM(C8:C13)</f>
        <v>296343.39</v>
      </c>
      <c r="D14" s="77"/>
      <c r="E14" s="77"/>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6"/>
  <sheetViews>
    <sheetView topLeftCell="A97" zoomScaleNormal="100" zoomScaleSheetLayoutView="100" workbookViewId="0"/>
  </sheetViews>
  <sheetFormatPr baseColWidth="10" defaultRowHeight="11.25"/>
  <cols>
    <col min="1" max="1" width="28" style="154" bestFit="1" customWidth="1"/>
    <col min="2" max="2" width="39.7109375" style="154" bestFit="1" customWidth="1"/>
    <col min="3" max="3" width="10.85546875" style="118" bestFit="1" customWidth="1"/>
    <col min="4" max="4" width="8.5703125" style="194" bestFit="1" customWidth="1"/>
    <col min="5" max="5" width="11.7109375" style="195" bestFit="1" customWidth="1"/>
    <col min="6" max="8" width="11.42578125" style="154"/>
    <col min="9" max="16384" width="11.42578125" style="274"/>
  </cols>
  <sheetData>
    <row r="1" spans="1:8" s="41" customFormat="1">
      <c r="A1" s="71" t="s">
        <v>43</v>
      </c>
      <c r="B1" s="71"/>
      <c r="C1" s="72"/>
      <c r="D1" s="95"/>
      <c r="E1" s="7"/>
    </row>
    <row r="2" spans="1:8" s="41" customFormat="1">
      <c r="A2" s="71" t="s">
        <v>0</v>
      </c>
      <c r="B2" s="71"/>
      <c r="C2" s="72"/>
      <c r="D2" s="95"/>
      <c r="E2" s="96"/>
    </row>
    <row r="3" spans="1:8" s="41" customFormat="1">
      <c r="C3" s="72"/>
      <c r="D3" s="95"/>
      <c r="E3" s="96"/>
    </row>
    <row r="4" spans="1:8" s="41" customFormat="1">
      <c r="C4" s="72"/>
      <c r="D4" s="95"/>
      <c r="E4" s="96"/>
    </row>
    <row r="5" spans="1:8" s="41" customFormat="1">
      <c r="A5" s="10" t="s">
        <v>208</v>
      </c>
      <c r="B5" s="10"/>
      <c r="C5" s="72"/>
      <c r="D5" s="97"/>
      <c r="E5" s="98" t="s">
        <v>282</v>
      </c>
    </row>
    <row r="6" spans="1:8">
      <c r="A6" s="13"/>
      <c r="B6" s="13"/>
      <c r="C6" s="4"/>
      <c r="D6" s="99"/>
      <c r="E6" s="3"/>
      <c r="F6" s="274"/>
      <c r="G6" s="274"/>
      <c r="H6" s="274"/>
    </row>
    <row r="7" spans="1:8">
      <c r="A7" s="15" t="s">
        <v>46</v>
      </c>
      <c r="B7" s="16" t="s">
        <v>47</v>
      </c>
      <c r="C7" s="17" t="s">
        <v>48</v>
      </c>
      <c r="D7" s="206" t="s">
        <v>114</v>
      </c>
      <c r="E7" s="100" t="s">
        <v>115</v>
      </c>
      <c r="F7" s="274"/>
      <c r="G7" s="274"/>
      <c r="H7" s="274"/>
    </row>
    <row r="8" spans="1:8">
      <c r="A8" s="150" t="s">
        <v>6636</v>
      </c>
      <c r="B8" s="150" t="s">
        <v>6637</v>
      </c>
      <c r="C8" s="165">
        <v>7958379.9400000004</v>
      </c>
      <c r="D8" s="196">
        <f>+C8/$C$125</f>
        <v>0.20552510893432199</v>
      </c>
      <c r="E8" s="197"/>
    </row>
    <row r="9" spans="1:8">
      <c r="A9" s="150" t="s">
        <v>6638</v>
      </c>
      <c r="B9" s="150" t="s">
        <v>6639</v>
      </c>
      <c r="C9" s="165">
        <v>1490325.64</v>
      </c>
      <c r="D9" s="196">
        <f t="shared" ref="D9:D72" si="0">+C9/$C$125</f>
        <v>3.848764972492795E-2</v>
      </c>
      <c r="E9" s="197"/>
    </row>
    <row r="10" spans="1:8">
      <c r="A10" s="150" t="s">
        <v>6640</v>
      </c>
      <c r="B10" s="150" t="s">
        <v>6167</v>
      </c>
      <c r="C10" s="165">
        <v>99449.23</v>
      </c>
      <c r="D10" s="196">
        <f t="shared" si="0"/>
        <v>2.5682757022510842E-3</v>
      </c>
      <c r="E10" s="197"/>
    </row>
    <row r="11" spans="1:8">
      <c r="A11" s="150" t="s">
        <v>6641</v>
      </c>
      <c r="B11" s="150" t="s">
        <v>6642</v>
      </c>
      <c r="C11" s="165">
        <v>533350.28</v>
      </c>
      <c r="D11" s="196">
        <f t="shared" si="0"/>
        <v>1.3773767427991272E-2</v>
      </c>
      <c r="E11" s="197"/>
    </row>
    <row r="12" spans="1:8">
      <c r="A12" s="150" t="s">
        <v>6643</v>
      </c>
      <c r="B12" s="150" t="s">
        <v>6644</v>
      </c>
      <c r="C12" s="165">
        <v>29172.36</v>
      </c>
      <c r="D12" s="196">
        <f t="shared" si="0"/>
        <v>7.5337600266308193E-4</v>
      </c>
      <c r="E12" s="197"/>
    </row>
    <row r="13" spans="1:8">
      <c r="A13" s="150" t="s">
        <v>6645</v>
      </c>
      <c r="B13" s="150" t="s">
        <v>6646</v>
      </c>
      <c r="C13" s="165">
        <v>1359956.35</v>
      </c>
      <c r="D13" s="196">
        <f t="shared" si="0"/>
        <v>3.5120863679156407E-2</v>
      </c>
      <c r="E13" s="197"/>
    </row>
    <row r="14" spans="1:8">
      <c r="A14" s="150" t="s">
        <v>6647</v>
      </c>
      <c r="B14" s="150" t="s">
        <v>6648</v>
      </c>
      <c r="C14" s="165">
        <v>412915.67</v>
      </c>
      <c r="D14" s="196">
        <f t="shared" si="0"/>
        <v>1.0663544427038067E-2</v>
      </c>
      <c r="E14" s="197"/>
    </row>
    <row r="15" spans="1:8">
      <c r="A15" s="150" t="s">
        <v>6649</v>
      </c>
      <c r="B15" s="150" t="s">
        <v>6650</v>
      </c>
      <c r="C15" s="165">
        <v>513146.23</v>
      </c>
      <c r="D15" s="196">
        <f t="shared" si="0"/>
        <v>1.3251997971334181E-2</v>
      </c>
      <c r="E15" s="197"/>
    </row>
    <row r="16" spans="1:8">
      <c r="A16" s="150" t="s">
        <v>6651</v>
      </c>
      <c r="B16" s="150" t="s">
        <v>5021</v>
      </c>
      <c r="C16" s="165">
        <v>510770.62</v>
      </c>
      <c r="D16" s="196">
        <f t="shared" si="0"/>
        <v>1.3190647858909735E-2</v>
      </c>
      <c r="E16" s="197"/>
    </row>
    <row r="17" spans="1:5">
      <c r="A17" s="150" t="s">
        <v>6652</v>
      </c>
      <c r="B17" s="150" t="s">
        <v>6653</v>
      </c>
      <c r="C17" s="165">
        <v>52946.74</v>
      </c>
      <c r="D17" s="196">
        <f t="shared" si="0"/>
        <v>1.3673492077857774E-3</v>
      </c>
      <c r="E17" s="197"/>
    </row>
    <row r="18" spans="1:5">
      <c r="A18" s="150" t="s">
        <v>6654</v>
      </c>
      <c r="B18" s="150" t="s">
        <v>6655</v>
      </c>
      <c r="C18" s="165">
        <v>14749</v>
      </c>
      <c r="D18" s="196">
        <f t="shared" si="0"/>
        <v>3.8089282674688625E-4</v>
      </c>
      <c r="E18" s="197"/>
    </row>
    <row r="19" spans="1:5">
      <c r="A19" s="150" t="s">
        <v>6656</v>
      </c>
      <c r="B19" s="150" t="s">
        <v>6657</v>
      </c>
      <c r="C19" s="165">
        <v>517214</v>
      </c>
      <c r="D19" s="196">
        <f t="shared" si="0"/>
        <v>1.3357048104486001E-2</v>
      </c>
      <c r="E19" s="197"/>
    </row>
    <row r="20" spans="1:5">
      <c r="A20" s="150" t="s">
        <v>6658</v>
      </c>
      <c r="B20" s="150" t="s">
        <v>6659</v>
      </c>
      <c r="C20" s="165">
        <v>1308027.53</v>
      </c>
      <c r="D20" s="196">
        <f t="shared" si="0"/>
        <v>3.377980224858957E-2</v>
      </c>
      <c r="E20" s="197"/>
    </row>
    <row r="21" spans="1:5">
      <c r="A21" s="150" t="s">
        <v>6660</v>
      </c>
      <c r="B21" s="150" t="s">
        <v>6661</v>
      </c>
      <c r="C21" s="165">
        <v>410389.95</v>
      </c>
      <c r="D21" s="196">
        <f t="shared" si="0"/>
        <v>1.0598317724863606E-2</v>
      </c>
      <c r="E21" s="197"/>
    </row>
    <row r="22" spans="1:5">
      <c r="A22" s="150" t="s">
        <v>6662</v>
      </c>
      <c r="B22" s="150" t="s">
        <v>6663</v>
      </c>
      <c r="C22" s="165">
        <v>318.10000000000002</v>
      </c>
      <c r="D22" s="196">
        <f t="shared" si="0"/>
        <v>8.2149303809196918E-6</v>
      </c>
      <c r="E22" s="197"/>
    </row>
    <row r="23" spans="1:5">
      <c r="A23" s="150" t="s">
        <v>6664</v>
      </c>
      <c r="B23" s="150" t="s">
        <v>6665</v>
      </c>
      <c r="C23" s="165">
        <v>84652.29</v>
      </c>
      <c r="D23" s="196">
        <f t="shared" si="0"/>
        <v>2.1861448253235587E-3</v>
      </c>
      <c r="E23" s="197"/>
    </row>
    <row r="24" spans="1:5">
      <c r="A24" s="150" t="s">
        <v>6666</v>
      </c>
      <c r="B24" s="150" t="s">
        <v>6667</v>
      </c>
      <c r="C24" s="165">
        <v>10493.69</v>
      </c>
      <c r="D24" s="196">
        <f t="shared" si="0"/>
        <v>2.7099947434439846E-4</v>
      </c>
      <c r="E24" s="197"/>
    </row>
    <row r="25" spans="1:5">
      <c r="A25" s="150" t="s">
        <v>6668</v>
      </c>
      <c r="B25" s="150" t="s">
        <v>5039</v>
      </c>
      <c r="C25" s="165">
        <v>3760</v>
      </c>
      <c r="D25" s="196">
        <f t="shared" si="0"/>
        <v>9.7101974952084361E-5</v>
      </c>
      <c r="E25" s="197"/>
    </row>
    <row r="26" spans="1:5">
      <c r="A26" s="150" t="s">
        <v>6669</v>
      </c>
      <c r="B26" s="150" t="s">
        <v>6670</v>
      </c>
      <c r="C26" s="165">
        <v>180396.28</v>
      </c>
      <c r="D26" s="196">
        <f t="shared" si="0"/>
        <v>4.6587327292577649E-3</v>
      </c>
      <c r="E26" s="197"/>
    </row>
    <row r="27" spans="1:5">
      <c r="A27" s="150" t="s">
        <v>6671</v>
      </c>
      <c r="B27" s="150" t="s">
        <v>6672</v>
      </c>
      <c r="C27" s="165">
        <v>35918.620000000003</v>
      </c>
      <c r="D27" s="196">
        <f t="shared" si="0"/>
        <v>9.2759812222165876E-4</v>
      </c>
      <c r="E27" s="197"/>
    </row>
    <row r="28" spans="1:5">
      <c r="A28" s="150" t="s">
        <v>6673</v>
      </c>
      <c r="B28" s="150" t="s">
        <v>6674</v>
      </c>
      <c r="C28" s="165">
        <v>14653.67</v>
      </c>
      <c r="D28" s="196">
        <f t="shared" si="0"/>
        <v>3.784309301319442E-4</v>
      </c>
      <c r="E28" s="197"/>
    </row>
    <row r="29" spans="1:5">
      <c r="A29" s="150" t="s">
        <v>6675</v>
      </c>
      <c r="B29" s="150" t="s">
        <v>6676</v>
      </c>
      <c r="C29" s="165">
        <v>1065170.78</v>
      </c>
      <c r="D29" s="196">
        <f t="shared" si="0"/>
        <v>2.7508028297673449E-2</v>
      </c>
      <c r="E29" s="197"/>
    </row>
    <row r="30" spans="1:5">
      <c r="A30" s="150" t="s">
        <v>6677</v>
      </c>
      <c r="B30" s="150" t="s">
        <v>6678</v>
      </c>
      <c r="C30" s="165">
        <v>21334.34</v>
      </c>
      <c r="D30" s="196">
        <f t="shared" si="0"/>
        <v>5.509591883774605E-4</v>
      </c>
      <c r="E30" s="197"/>
    </row>
    <row r="31" spans="1:5">
      <c r="A31" s="150" t="s">
        <v>6679</v>
      </c>
      <c r="B31" s="150" t="s">
        <v>6680</v>
      </c>
      <c r="C31" s="165">
        <v>518.97</v>
      </c>
      <c r="D31" s="196">
        <f t="shared" si="0"/>
        <v>1.3402396792788091E-5</v>
      </c>
      <c r="E31" s="197"/>
    </row>
    <row r="32" spans="1:5">
      <c r="A32" s="150" t="s">
        <v>6681</v>
      </c>
      <c r="B32" s="150" t="s">
        <v>6682</v>
      </c>
      <c r="C32" s="165">
        <v>1930433.42</v>
      </c>
      <c r="D32" s="196">
        <f t="shared" si="0"/>
        <v>4.985343021157089E-2</v>
      </c>
      <c r="E32" s="197"/>
    </row>
    <row r="33" spans="1:5">
      <c r="A33" s="150" t="s">
        <v>6683</v>
      </c>
      <c r="B33" s="150" t="s">
        <v>6684</v>
      </c>
      <c r="C33" s="165">
        <v>206990.03</v>
      </c>
      <c r="D33" s="196">
        <f t="shared" si="0"/>
        <v>5.3455161458487209E-3</v>
      </c>
      <c r="E33" s="197"/>
    </row>
    <row r="34" spans="1:5">
      <c r="A34" s="150" t="s">
        <v>6685</v>
      </c>
      <c r="B34" s="150" t="s">
        <v>6686</v>
      </c>
      <c r="C34" s="165">
        <v>416373.08</v>
      </c>
      <c r="D34" s="196">
        <f t="shared" si="0"/>
        <v>1.0752832017255911E-2</v>
      </c>
      <c r="E34" s="197"/>
    </row>
    <row r="35" spans="1:5">
      <c r="A35" s="150" t="s">
        <v>6687</v>
      </c>
      <c r="B35" s="150" t="s">
        <v>6688</v>
      </c>
      <c r="C35" s="165">
        <v>5696.26</v>
      </c>
      <c r="D35" s="196">
        <f t="shared" si="0"/>
        <v>1.4710587655334046E-4</v>
      </c>
      <c r="E35" s="197"/>
    </row>
    <row r="36" spans="1:5">
      <c r="A36" s="150" t="s">
        <v>6689</v>
      </c>
      <c r="B36" s="150" t="s">
        <v>6690</v>
      </c>
      <c r="C36" s="165">
        <v>95121.45</v>
      </c>
      <c r="D36" s="196">
        <f t="shared" si="0"/>
        <v>2.4565108125813684E-3</v>
      </c>
      <c r="E36" s="197"/>
    </row>
    <row r="37" spans="1:5">
      <c r="A37" s="150" t="s">
        <v>6691</v>
      </c>
      <c r="B37" s="150" t="s">
        <v>6692</v>
      </c>
      <c r="C37" s="165">
        <v>114376.26</v>
      </c>
      <c r="D37" s="196">
        <f t="shared" si="0"/>
        <v>2.9537661525619917E-3</v>
      </c>
      <c r="E37" s="197"/>
    </row>
    <row r="38" spans="1:5">
      <c r="A38" s="150" t="s">
        <v>6693</v>
      </c>
      <c r="B38" s="150" t="s">
        <v>5149</v>
      </c>
      <c r="C38" s="165">
        <v>14867.7</v>
      </c>
      <c r="D38" s="196">
        <f t="shared" si="0"/>
        <v>3.8395825345614491E-4</v>
      </c>
      <c r="E38" s="197"/>
    </row>
    <row r="39" spans="1:5">
      <c r="A39" s="150" t="s">
        <v>6694</v>
      </c>
      <c r="B39" s="150" t="s">
        <v>6695</v>
      </c>
      <c r="C39" s="165">
        <v>1241.0899999999999</v>
      </c>
      <c r="D39" s="196">
        <f t="shared" si="0"/>
        <v>3.2051140982255948E-5</v>
      </c>
      <c r="E39" s="197"/>
    </row>
    <row r="40" spans="1:5">
      <c r="A40" s="150" t="s">
        <v>6696</v>
      </c>
      <c r="B40" s="150" t="s">
        <v>6697</v>
      </c>
      <c r="C40" s="165">
        <v>46097.89</v>
      </c>
      <c r="D40" s="196">
        <f t="shared" si="0"/>
        <v>1.1904777021606225E-3</v>
      </c>
      <c r="E40" s="197"/>
    </row>
    <row r="41" spans="1:5">
      <c r="A41" s="150" t="s">
        <v>6698</v>
      </c>
      <c r="B41" s="150" t="s">
        <v>6699</v>
      </c>
      <c r="C41" s="165">
        <v>5000</v>
      </c>
      <c r="D41" s="196">
        <f t="shared" si="0"/>
        <v>1.2912496669160154E-4</v>
      </c>
      <c r="E41" s="197"/>
    </row>
    <row r="42" spans="1:5">
      <c r="A42" s="150" t="s">
        <v>6700</v>
      </c>
      <c r="B42" s="150" t="s">
        <v>6701</v>
      </c>
      <c r="C42" s="165">
        <v>40436.300000000003</v>
      </c>
      <c r="D42" s="196">
        <f t="shared" si="0"/>
        <v>1.0442671781263216E-3</v>
      </c>
      <c r="E42" s="197"/>
    </row>
    <row r="43" spans="1:5">
      <c r="A43" s="150" t="s">
        <v>6702</v>
      </c>
      <c r="B43" s="150" t="s">
        <v>6703</v>
      </c>
      <c r="C43" s="165">
        <v>785833.66</v>
      </c>
      <c r="D43" s="196">
        <f t="shared" si="0"/>
        <v>2.0294149034527868E-2</v>
      </c>
      <c r="E43" s="197"/>
    </row>
    <row r="44" spans="1:5">
      <c r="A44" s="150" t="s">
        <v>6704</v>
      </c>
      <c r="B44" s="150" t="s">
        <v>6705</v>
      </c>
      <c r="C44" s="165">
        <v>21309.39</v>
      </c>
      <c r="D44" s="196">
        <f t="shared" si="0"/>
        <v>5.5031485479366943E-4</v>
      </c>
      <c r="E44" s="197"/>
    </row>
    <row r="45" spans="1:5">
      <c r="A45" s="150" t="s">
        <v>6706</v>
      </c>
      <c r="B45" s="150" t="s">
        <v>6707</v>
      </c>
      <c r="C45" s="165">
        <v>103610.94</v>
      </c>
      <c r="D45" s="196">
        <f t="shared" si="0"/>
        <v>2.6757518352771054E-3</v>
      </c>
      <c r="E45" s="197"/>
    </row>
    <row r="46" spans="1:5">
      <c r="A46" s="150" t="s">
        <v>6708</v>
      </c>
      <c r="B46" s="150" t="s">
        <v>6709</v>
      </c>
      <c r="C46" s="165">
        <v>37131.440000000002</v>
      </c>
      <c r="D46" s="196">
        <f t="shared" si="0"/>
        <v>9.589191906422403E-4</v>
      </c>
      <c r="E46" s="197"/>
    </row>
    <row r="47" spans="1:5">
      <c r="A47" s="150" t="s">
        <v>6710</v>
      </c>
      <c r="B47" s="150" t="s">
        <v>6711</v>
      </c>
      <c r="C47" s="165">
        <v>13200</v>
      </c>
      <c r="D47" s="196">
        <f t="shared" si="0"/>
        <v>3.4088991206582806E-4</v>
      </c>
      <c r="E47" s="197"/>
    </row>
    <row r="48" spans="1:5">
      <c r="A48" s="150" t="s">
        <v>6712</v>
      </c>
      <c r="B48" s="150" t="s">
        <v>6713</v>
      </c>
      <c r="C48" s="165">
        <v>6312.59</v>
      </c>
      <c r="D48" s="196">
        <f t="shared" si="0"/>
        <v>1.6302259469754742E-4</v>
      </c>
      <c r="E48" s="197"/>
    </row>
    <row r="49" spans="1:5">
      <c r="A49" s="150" t="s">
        <v>6714</v>
      </c>
      <c r="B49" s="150" t="s">
        <v>6715</v>
      </c>
      <c r="C49" s="165">
        <v>172.43</v>
      </c>
      <c r="D49" s="196">
        <f t="shared" si="0"/>
        <v>4.4530036013265712E-6</v>
      </c>
      <c r="E49" s="197"/>
    </row>
    <row r="50" spans="1:5">
      <c r="A50" s="150" t="s">
        <v>6716</v>
      </c>
      <c r="B50" s="150" t="s">
        <v>6717</v>
      </c>
      <c r="C50" s="165">
        <v>2000</v>
      </c>
      <c r="D50" s="196">
        <f t="shared" si="0"/>
        <v>5.1649986676640618E-5</v>
      </c>
      <c r="E50" s="197"/>
    </row>
    <row r="51" spans="1:5">
      <c r="A51" s="150" t="s">
        <v>6718</v>
      </c>
      <c r="B51" s="150" t="s">
        <v>6719</v>
      </c>
      <c r="C51" s="165">
        <v>1653405.38</v>
      </c>
      <c r="D51" s="196">
        <f t="shared" si="0"/>
        <v>4.2699182924042955E-2</v>
      </c>
      <c r="E51" s="197"/>
    </row>
    <row r="52" spans="1:5">
      <c r="A52" s="150" t="s">
        <v>6720</v>
      </c>
      <c r="B52" s="150" t="s">
        <v>6721</v>
      </c>
      <c r="C52" s="165">
        <v>1000</v>
      </c>
      <c r="D52" s="196">
        <f t="shared" si="0"/>
        <v>2.5824993338320309E-5</v>
      </c>
      <c r="E52" s="197"/>
    </row>
    <row r="53" spans="1:5">
      <c r="A53" s="150" t="s">
        <v>6722</v>
      </c>
      <c r="B53" s="150" t="s">
        <v>6723</v>
      </c>
      <c r="C53" s="165">
        <v>1639287.63</v>
      </c>
      <c r="D53" s="196">
        <f t="shared" si="0"/>
        <v>4.2334592124340889E-2</v>
      </c>
      <c r="E53" s="197"/>
    </row>
    <row r="54" spans="1:5">
      <c r="A54" s="150" t="s">
        <v>6724</v>
      </c>
      <c r="B54" s="150" t="s">
        <v>6725</v>
      </c>
      <c r="C54" s="165">
        <v>404167.04</v>
      </c>
      <c r="D54" s="196">
        <f t="shared" si="0"/>
        <v>1.0437611115568637E-2</v>
      </c>
      <c r="E54" s="197"/>
    </row>
    <row r="55" spans="1:5">
      <c r="A55" s="150" t="s">
        <v>6726</v>
      </c>
      <c r="B55" s="150" t="s">
        <v>6727</v>
      </c>
      <c r="C55" s="165">
        <v>137842.09</v>
      </c>
      <c r="D55" s="196">
        <f t="shared" si="0"/>
        <v>3.5597710559901485E-3</v>
      </c>
      <c r="E55" s="197"/>
    </row>
    <row r="56" spans="1:5">
      <c r="A56" s="150" t="s">
        <v>6728</v>
      </c>
      <c r="B56" s="150" t="s">
        <v>6729</v>
      </c>
      <c r="C56" s="165">
        <v>87730.91</v>
      </c>
      <c r="D56" s="196">
        <f t="shared" si="0"/>
        <v>2.2656501663147789E-3</v>
      </c>
      <c r="E56" s="197"/>
    </row>
    <row r="57" spans="1:5">
      <c r="A57" s="150" t="s">
        <v>6730</v>
      </c>
      <c r="B57" s="150" t="s">
        <v>6731</v>
      </c>
      <c r="C57" s="165">
        <v>78279.94</v>
      </c>
      <c r="D57" s="196">
        <f t="shared" si="0"/>
        <v>2.0215789290241137E-3</v>
      </c>
      <c r="E57" s="197"/>
    </row>
    <row r="58" spans="1:5">
      <c r="A58" s="150" t="s">
        <v>6732</v>
      </c>
      <c r="B58" s="150" t="s">
        <v>6733</v>
      </c>
      <c r="C58" s="165">
        <v>1100</v>
      </c>
      <c r="D58" s="196">
        <f t="shared" si="0"/>
        <v>2.840749267215234E-5</v>
      </c>
      <c r="E58" s="197"/>
    </row>
    <row r="59" spans="1:5">
      <c r="A59" s="150" t="s">
        <v>6734</v>
      </c>
      <c r="B59" s="150" t="s">
        <v>6735</v>
      </c>
      <c r="C59" s="165">
        <v>4910.7</v>
      </c>
      <c r="D59" s="196">
        <f t="shared" si="0"/>
        <v>1.2681879478648953E-4</v>
      </c>
      <c r="E59" s="197"/>
    </row>
    <row r="60" spans="1:5">
      <c r="A60" s="150" t="s">
        <v>6736</v>
      </c>
      <c r="B60" s="150" t="s">
        <v>6737</v>
      </c>
      <c r="C60" s="165">
        <v>242595.38</v>
      </c>
      <c r="D60" s="196">
        <f t="shared" si="0"/>
        <v>6.2650240724072843E-3</v>
      </c>
      <c r="E60" s="197"/>
    </row>
    <row r="61" spans="1:5">
      <c r="A61" s="150" t="s">
        <v>6738</v>
      </c>
      <c r="B61" s="150" t="s">
        <v>6739</v>
      </c>
      <c r="C61" s="165">
        <v>39834.49</v>
      </c>
      <c r="D61" s="196">
        <f t="shared" si="0"/>
        <v>1.0287254388853869E-3</v>
      </c>
      <c r="E61" s="197"/>
    </row>
    <row r="62" spans="1:5">
      <c r="A62" s="150" t="s">
        <v>6740</v>
      </c>
      <c r="B62" s="150" t="s">
        <v>5067</v>
      </c>
      <c r="C62" s="165">
        <v>69841.89</v>
      </c>
      <c r="D62" s="196">
        <f t="shared" si="0"/>
        <v>1.8036663439856999E-3</v>
      </c>
      <c r="E62" s="197"/>
    </row>
    <row r="63" spans="1:5">
      <c r="A63" s="150" t="s">
        <v>6741</v>
      </c>
      <c r="B63" s="150" t="s">
        <v>6742</v>
      </c>
      <c r="C63" s="165">
        <v>5078.43</v>
      </c>
      <c r="D63" s="196">
        <f t="shared" si="0"/>
        <v>1.3115042091912601E-4</v>
      </c>
      <c r="E63" s="197"/>
    </row>
    <row r="64" spans="1:5">
      <c r="A64" s="150" t="s">
        <v>6743</v>
      </c>
      <c r="B64" s="150" t="s">
        <v>6744</v>
      </c>
      <c r="C64" s="165">
        <v>44724.68</v>
      </c>
      <c r="D64" s="196">
        <f t="shared" si="0"/>
        <v>1.1550145630585076E-3</v>
      </c>
      <c r="E64" s="197"/>
    </row>
    <row r="65" spans="1:5">
      <c r="A65" s="150" t="s">
        <v>6745</v>
      </c>
      <c r="B65" s="150" t="s">
        <v>5069</v>
      </c>
      <c r="C65" s="165">
        <v>6517.86</v>
      </c>
      <c r="D65" s="196">
        <f t="shared" si="0"/>
        <v>1.6832369108010442E-4</v>
      </c>
      <c r="E65" s="197"/>
    </row>
    <row r="66" spans="1:5">
      <c r="A66" s="150" t="s">
        <v>6746</v>
      </c>
      <c r="B66" s="150" t="s">
        <v>6747</v>
      </c>
      <c r="C66" s="165">
        <v>102552.1</v>
      </c>
      <c r="D66" s="196">
        <f t="shared" si="0"/>
        <v>2.6484072993307583E-3</v>
      </c>
      <c r="E66" s="197"/>
    </row>
    <row r="67" spans="1:5">
      <c r="A67" s="150" t="s">
        <v>6748</v>
      </c>
      <c r="B67" s="150" t="s">
        <v>6749</v>
      </c>
      <c r="C67" s="165">
        <v>12000</v>
      </c>
      <c r="D67" s="196">
        <f t="shared" si="0"/>
        <v>3.0989992005984372E-4</v>
      </c>
      <c r="E67" s="197"/>
    </row>
    <row r="68" spans="1:5">
      <c r="A68" s="150" t="s">
        <v>6750</v>
      </c>
      <c r="B68" s="150" t="s">
        <v>6751</v>
      </c>
      <c r="C68" s="165">
        <v>16678.669999999998</v>
      </c>
      <c r="D68" s="196">
        <f t="shared" si="0"/>
        <v>4.3072654164204278E-4</v>
      </c>
      <c r="E68" s="197"/>
    </row>
    <row r="69" spans="1:5">
      <c r="A69" s="150" t="s">
        <v>6752</v>
      </c>
      <c r="B69" s="150" t="s">
        <v>6753</v>
      </c>
      <c r="C69" s="165">
        <v>2430218.0299999998</v>
      </c>
      <c r="D69" s="196">
        <f t="shared" si="0"/>
        <v>6.2760364435415897E-2</v>
      </c>
      <c r="E69" s="197"/>
    </row>
    <row r="70" spans="1:5">
      <c r="A70" s="150" t="s">
        <v>6754</v>
      </c>
      <c r="B70" s="150" t="s">
        <v>6755</v>
      </c>
      <c r="C70" s="165">
        <v>25183.72</v>
      </c>
      <c r="D70" s="196">
        <f t="shared" si="0"/>
        <v>6.5036940123412398E-4</v>
      </c>
      <c r="E70" s="197"/>
    </row>
    <row r="71" spans="1:5">
      <c r="A71" s="150" t="s">
        <v>6756</v>
      </c>
      <c r="B71" s="150" t="s">
        <v>6755</v>
      </c>
      <c r="C71" s="165">
        <v>349126.29</v>
      </c>
      <c r="D71" s="196">
        <f t="shared" si="0"/>
        <v>9.0161841134824838E-3</v>
      </c>
      <c r="E71" s="197"/>
    </row>
    <row r="72" spans="1:5">
      <c r="A72" s="150" t="s">
        <v>6757</v>
      </c>
      <c r="B72" s="150" t="s">
        <v>6758</v>
      </c>
      <c r="C72" s="165">
        <v>4932.6899999999996</v>
      </c>
      <c r="D72" s="196">
        <f t="shared" si="0"/>
        <v>1.273866863899992E-4</v>
      </c>
      <c r="E72" s="197"/>
    </row>
    <row r="73" spans="1:5">
      <c r="A73" s="150" t="s">
        <v>6759</v>
      </c>
      <c r="B73" s="150" t="s">
        <v>6760</v>
      </c>
      <c r="C73" s="165">
        <v>2918</v>
      </c>
      <c r="D73" s="196">
        <f t="shared" ref="D73:D111" si="1">+C73/$C$125</f>
        <v>7.535733056121866E-5</v>
      </c>
      <c r="E73" s="197"/>
    </row>
    <row r="74" spans="1:5">
      <c r="A74" s="150" t="s">
        <v>6761</v>
      </c>
      <c r="B74" s="150" t="s">
        <v>6762</v>
      </c>
      <c r="C74" s="165">
        <v>344002.97</v>
      </c>
      <c r="D74" s="196">
        <f t="shared" si="1"/>
        <v>8.8838744086124008E-3</v>
      </c>
      <c r="E74" s="197"/>
    </row>
    <row r="75" spans="1:5">
      <c r="A75" s="150" t="s">
        <v>6763</v>
      </c>
      <c r="B75" s="150" t="s">
        <v>6764</v>
      </c>
      <c r="C75" s="165">
        <v>1025214</v>
      </c>
      <c r="D75" s="196">
        <f t="shared" si="1"/>
        <v>2.6476144720352719E-2</v>
      </c>
      <c r="E75" s="197"/>
    </row>
    <row r="76" spans="1:5">
      <c r="A76" s="150" t="s">
        <v>6765</v>
      </c>
      <c r="B76" s="150" t="s">
        <v>6766</v>
      </c>
      <c r="C76" s="165">
        <v>70968.820000000007</v>
      </c>
      <c r="D76" s="196">
        <f t="shared" si="1"/>
        <v>1.8327693037284533E-3</v>
      </c>
      <c r="E76" s="197"/>
    </row>
    <row r="77" spans="1:5">
      <c r="A77" s="150" t="s">
        <v>6767</v>
      </c>
      <c r="B77" s="150" t="s">
        <v>6768</v>
      </c>
      <c r="C77" s="165">
        <v>1198827.51</v>
      </c>
      <c r="D77" s="196">
        <f t="shared" si="1"/>
        <v>3.0959712459545125E-2</v>
      </c>
      <c r="E77" s="197"/>
    </row>
    <row r="78" spans="1:5">
      <c r="A78" s="150" t="s">
        <v>6769</v>
      </c>
      <c r="B78" s="150" t="s">
        <v>6770</v>
      </c>
      <c r="C78" s="165">
        <v>2930113.08</v>
      </c>
      <c r="D78" s="196">
        <f t="shared" si="1"/>
        <v>7.567015077152521E-2</v>
      </c>
      <c r="E78" s="197"/>
    </row>
    <row r="79" spans="1:5">
      <c r="A79" s="150" t="s">
        <v>6771</v>
      </c>
      <c r="B79" s="150" t="s">
        <v>6772</v>
      </c>
      <c r="C79" s="165">
        <v>5653.16</v>
      </c>
      <c r="D79" s="196">
        <f t="shared" si="1"/>
        <v>1.4599281934045885E-4</v>
      </c>
      <c r="E79" s="197"/>
    </row>
    <row r="80" spans="1:5">
      <c r="A80" s="150" t="s">
        <v>6773</v>
      </c>
      <c r="B80" s="150" t="s">
        <v>6774</v>
      </c>
      <c r="C80" s="165">
        <v>27076.45</v>
      </c>
      <c r="D80" s="196">
        <f t="shared" si="1"/>
        <v>6.9924914087536301E-4</v>
      </c>
      <c r="E80" s="197"/>
    </row>
    <row r="81" spans="1:5">
      <c r="A81" s="150" t="s">
        <v>6775</v>
      </c>
      <c r="B81" s="150" t="s">
        <v>6776</v>
      </c>
      <c r="C81" s="165">
        <v>54739.63</v>
      </c>
      <c r="D81" s="196">
        <f t="shared" si="1"/>
        <v>1.4136505800921185E-3</v>
      </c>
      <c r="E81" s="197"/>
    </row>
    <row r="82" spans="1:5">
      <c r="A82" s="150" t="s">
        <v>6777</v>
      </c>
      <c r="B82" s="150" t="s">
        <v>6778</v>
      </c>
      <c r="C82" s="165">
        <v>97902.62</v>
      </c>
      <c r="D82" s="196">
        <f t="shared" si="1"/>
        <v>2.5283345093041047E-3</v>
      </c>
      <c r="E82" s="197"/>
    </row>
    <row r="83" spans="1:5">
      <c r="A83" s="150" t="s">
        <v>6779</v>
      </c>
      <c r="B83" s="150" t="s">
        <v>6780</v>
      </c>
      <c r="C83" s="165">
        <v>16641.71</v>
      </c>
      <c r="D83" s="196">
        <f t="shared" si="1"/>
        <v>4.2977204988825849E-4</v>
      </c>
      <c r="E83" s="197"/>
    </row>
    <row r="84" spans="1:5">
      <c r="A84" s="150" t="s">
        <v>6781</v>
      </c>
      <c r="B84" s="150" t="s">
        <v>6782</v>
      </c>
      <c r="C84" s="165">
        <v>5790.26</v>
      </c>
      <c r="D84" s="196">
        <f t="shared" si="1"/>
        <v>1.4953342592714257E-4</v>
      </c>
      <c r="E84" s="197"/>
    </row>
    <row r="85" spans="1:5">
      <c r="A85" s="150" t="s">
        <v>6783</v>
      </c>
      <c r="B85" s="150" t="s">
        <v>6784</v>
      </c>
      <c r="C85" s="165">
        <v>13530.84</v>
      </c>
      <c r="D85" s="196">
        <f t="shared" si="1"/>
        <v>3.4943385286187798E-4</v>
      </c>
      <c r="E85" s="197"/>
    </row>
    <row r="86" spans="1:5">
      <c r="A86" s="150" t="s">
        <v>6785</v>
      </c>
      <c r="B86" s="150" t="s">
        <v>5093</v>
      </c>
      <c r="C86" s="165">
        <v>38563.949999999997</v>
      </c>
      <c r="D86" s="196">
        <f t="shared" si="1"/>
        <v>9.9591375184931736E-4</v>
      </c>
      <c r="E86" s="197"/>
    </row>
    <row r="87" spans="1:5">
      <c r="A87" s="150" t="s">
        <v>6786</v>
      </c>
      <c r="B87" s="150" t="s">
        <v>6787</v>
      </c>
      <c r="C87" s="165">
        <v>2984.51</v>
      </c>
      <c r="D87" s="196">
        <f t="shared" si="1"/>
        <v>7.7074950868150359E-5</v>
      </c>
      <c r="E87" s="197"/>
    </row>
    <row r="88" spans="1:5">
      <c r="A88" s="150" t="s">
        <v>6788</v>
      </c>
      <c r="B88" s="150" t="s">
        <v>6789</v>
      </c>
      <c r="C88" s="165">
        <v>317539.68</v>
      </c>
      <c r="D88" s="196">
        <f t="shared" si="1"/>
        <v>8.2004601206523628E-3</v>
      </c>
      <c r="E88" s="197"/>
    </row>
    <row r="89" spans="1:5">
      <c r="A89" s="150" t="s">
        <v>6790</v>
      </c>
      <c r="B89" s="150" t="s">
        <v>6791</v>
      </c>
      <c r="C89" s="165">
        <v>5761.65</v>
      </c>
      <c r="D89" s="196">
        <f t="shared" si="1"/>
        <v>1.487945728677332E-4</v>
      </c>
      <c r="E89" s="197"/>
    </row>
    <row r="90" spans="1:5">
      <c r="A90" s="150" t="s">
        <v>6792</v>
      </c>
      <c r="B90" s="150" t="s">
        <v>6793</v>
      </c>
      <c r="C90" s="165">
        <v>1422516.22</v>
      </c>
      <c r="D90" s="196">
        <f t="shared" si="1"/>
        <v>3.6736471905152585E-2</v>
      </c>
      <c r="E90" s="197"/>
    </row>
    <row r="91" spans="1:5">
      <c r="A91" s="150" t="s">
        <v>6794</v>
      </c>
      <c r="B91" s="150" t="s">
        <v>6795</v>
      </c>
      <c r="C91" s="165">
        <v>214163.8</v>
      </c>
      <c r="D91" s="196">
        <f t="shared" si="1"/>
        <v>5.5307787083093626E-3</v>
      </c>
      <c r="E91" s="197"/>
    </row>
    <row r="92" spans="1:5">
      <c r="A92" s="150" t="s">
        <v>6796</v>
      </c>
      <c r="B92" s="150" t="s">
        <v>6797</v>
      </c>
      <c r="C92" s="165">
        <v>315207.01</v>
      </c>
      <c r="D92" s="196">
        <f t="shared" si="1"/>
        <v>8.1402189334418631E-3</v>
      </c>
      <c r="E92" s="197"/>
    </row>
    <row r="93" spans="1:5">
      <c r="A93" s="150" t="s">
        <v>6798</v>
      </c>
      <c r="B93" s="150" t="s">
        <v>6799</v>
      </c>
      <c r="C93" s="165">
        <v>-11689.24</v>
      </c>
      <c r="D93" s="196">
        <f t="shared" si="1"/>
        <v>-3.0187454513002732E-4</v>
      </c>
      <c r="E93" s="197"/>
    </row>
    <row r="94" spans="1:5">
      <c r="A94" s="150" t="s">
        <v>6800</v>
      </c>
      <c r="B94" s="150" t="s">
        <v>6801</v>
      </c>
      <c r="C94" s="165">
        <v>207865.01</v>
      </c>
      <c r="D94" s="196">
        <f t="shared" si="1"/>
        <v>5.3681124985198846E-3</v>
      </c>
      <c r="E94" s="197"/>
    </row>
    <row r="95" spans="1:5">
      <c r="A95" s="150" t="s">
        <v>6802</v>
      </c>
      <c r="B95" s="150" t="s">
        <v>6803</v>
      </c>
      <c r="C95" s="165">
        <v>1749021.97</v>
      </c>
      <c r="D95" s="196">
        <f t="shared" si="1"/>
        <v>4.5168480723825864E-2</v>
      </c>
      <c r="E95" s="197"/>
    </row>
    <row r="96" spans="1:5">
      <c r="A96" s="150" t="s">
        <v>6804</v>
      </c>
      <c r="B96" s="150" t="s">
        <v>6550</v>
      </c>
      <c r="C96" s="165">
        <v>67756.399999999994</v>
      </c>
      <c r="D96" s="196">
        <f t="shared" si="1"/>
        <v>1.7498085786285661E-3</v>
      </c>
      <c r="E96" s="197"/>
    </row>
    <row r="97" spans="1:5">
      <c r="A97" s="150" t="s">
        <v>6805</v>
      </c>
      <c r="B97" s="150" t="s">
        <v>6552</v>
      </c>
      <c r="C97" s="165">
        <v>8411.27</v>
      </c>
      <c r="D97" s="196">
        <f t="shared" si="1"/>
        <v>2.1722099171681347E-4</v>
      </c>
      <c r="E97" s="197"/>
    </row>
    <row r="98" spans="1:5">
      <c r="A98" s="150" t="s">
        <v>6806</v>
      </c>
      <c r="B98" s="150" t="s">
        <v>6554</v>
      </c>
      <c r="C98" s="165">
        <v>16590</v>
      </c>
      <c r="D98" s="196">
        <f t="shared" si="1"/>
        <v>4.2843663948273394E-4</v>
      </c>
      <c r="E98" s="197"/>
    </row>
    <row r="99" spans="1:5">
      <c r="A99" s="150" t="s">
        <v>6807</v>
      </c>
      <c r="B99" s="150" t="s">
        <v>6556</v>
      </c>
      <c r="C99" s="165">
        <v>242522.91</v>
      </c>
      <c r="D99" s="196">
        <f t="shared" si="1"/>
        <v>6.2631525351400565E-3</v>
      </c>
      <c r="E99" s="197"/>
    </row>
    <row r="100" spans="1:5">
      <c r="A100" s="150" t="s">
        <v>6808</v>
      </c>
      <c r="B100" s="150" t="s">
        <v>6558</v>
      </c>
      <c r="C100" s="165">
        <v>16823.38</v>
      </c>
      <c r="D100" s="196">
        <f t="shared" si="1"/>
        <v>4.3446367642803116E-4</v>
      </c>
      <c r="E100" s="197"/>
    </row>
    <row r="101" spans="1:5">
      <c r="A101" s="150" t="s">
        <v>6809</v>
      </c>
      <c r="B101" s="150" t="s">
        <v>6560</v>
      </c>
      <c r="C101" s="165">
        <v>9356.2000000000007</v>
      </c>
      <c r="D101" s="196">
        <f t="shared" si="1"/>
        <v>2.4162380267199251E-4</v>
      </c>
      <c r="E101" s="197"/>
    </row>
    <row r="102" spans="1:5">
      <c r="A102" s="150" t="s">
        <v>6810</v>
      </c>
      <c r="B102" s="150" t="s">
        <v>6562</v>
      </c>
      <c r="C102" s="165">
        <v>16366.08</v>
      </c>
      <c r="D102" s="196">
        <f t="shared" si="1"/>
        <v>4.2265390697441728E-4</v>
      </c>
      <c r="E102" s="197"/>
    </row>
    <row r="103" spans="1:5">
      <c r="A103" s="150" t="s">
        <v>6811</v>
      </c>
      <c r="B103" s="150" t="s">
        <v>6564</v>
      </c>
      <c r="C103" s="165">
        <v>414366.19</v>
      </c>
      <c r="D103" s="196">
        <f t="shared" si="1"/>
        <v>1.0701004096375168E-2</v>
      </c>
      <c r="E103" s="197"/>
    </row>
    <row r="104" spans="1:5">
      <c r="A104" s="150" t="s">
        <v>6812</v>
      </c>
      <c r="B104" s="150" t="s">
        <v>6566</v>
      </c>
      <c r="C104" s="165">
        <v>39504.31</v>
      </c>
      <c r="D104" s="196">
        <f t="shared" si="1"/>
        <v>1.0201985425849402E-3</v>
      </c>
      <c r="E104" s="197"/>
    </row>
    <row r="105" spans="1:5">
      <c r="A105" s="150" t="s">
        <v>6813</v>
      </c>
      <c r="B105" s="150" t="s">
        <v>6568</v>
      </c>
      <c r="C105" s="165">
        <v>4204.76</v>
      </c>
      <c r="D105" s="196">
        <f t="shared" si="1"/>
        <v>1.0858789898923571E-4</v>
      </c>
      <c r="E105" s="197"/>
    </row>
    <row r="106" spans="1:5">
      <c r="A106" s="150" t="s">
        <v>6814</v>
      </c>
      <c r="B106" s="150" t="s">
        <v>6570</v>
      </c>
      <c r="C106" s="165">
        <v>1748.4</v>
      </c>
      <c r="D106" s="196">
        <f t="shared" si="1"/>
        <v>4.5152418352719231E-5</v>
      </c>
      <c r="E106" s="197"/>
    </row>
    <row r="107" spans="1:5">
      <c r="A107" s="150" t="s">
        <v>6815</v>
      </c>
      <c r="B107" s="150" t="s">
        <v>6572</v>
      </c>
      <c r="C107" s="165">
        <v>274.75</v>
      </c>
      <c r="D107" s="196">
        <f t="shared" si="1"/>
        <v>7.0954169197035048E-6</v>
      </c>
      <c r="E107" s="197"/>
    </row>
    <row r="108" spans="1:5">
      <c r="A108" s="150" t="s">
        <v>6816</v>
      </c>
      <c r="B108" s="150" t="s">
        <v>6574</v>
      </c>
      <c r="C108" s="165">
        <v>9158.1200000000008</v>
      </c>
      <c r="D108" s="196">
        <f t="shared" si="1"/>
        <v>2.3650838799153801E-4</v>
      </c>
      <c r="E108" s="197"/>
    </row>
    <row r="109" spans="1:5">
      <c r="A109" s="150" t="s">
        <v>6817</v>
      </c>
      <c r="B109" s="150" t="s">
        <v>6581</v>
      </c>
      <c r="C109" s="165">
        <v>825.68</v>
      </c>
      <c r="D109" s="196">
        <f t="shared" si="1"/>
        <v>2.1323180499584313E-5</v>
      </c>
      <c r="E109" s="197"/>
    </row>
    <row r="110" spans="1:5">
      <c r="A110" s="150" t="s">
        <v>6818</v>
      </c>
      <c r="B110" s="150" t="s">
        <v>6819</v>
      </c>
      <c r="C110" s="165">
        <v>-20089.53</v>
      </c>
      <c r="D110" s="196">
        <f t="shared" si="1"/>
        <v>-5.1881197841998597E-4</v>
      </c>
      <c r="E110" s="197"/>
    </row>
    <row r="111" spans="1:5">
      <c r="A111" s="150" t="s">
        <v>6820</v>
      </c>
      <c r="B111" s="150" t="s">
        <v>6585</v>
      </c>
      <c r="C111" s="165">
        <v>7823.77</v>
      </c>
      <c r="D111" s="196">
        <f t="shared" si="1"/>
        <v>2.020488081305503E-4</v>
      </c>
      <c r="E111" s="197"/>
    </row>
    <row r="112" spans="1:5">
      <c r="A112" s="150"/>
      <c r="B112" s="150"/>
      <c r="C112" s="165"/>
      <c r="D112" s="196"/>
      <c r="E112" s="197"/>
    </row>
    <row r="113" spans="1:5">
      <c r="A113" s="150"/>
      <c r="B113" s="150"/>
      <c r="C113" s="165"/>
      <c r="D113" s="196"/>
      <c r="E113" s="197"/>
    </row>
    <row r="114" spans="1:5">
      <c r="A114" s="150"/>
      <c r="B114" s="150"/>
      <c r="C114" s="165"/>
      <c r="D114" s="196"/>
      <c r="E114" s="197"/>
    </row>
    <row r="115" spans="1:5">
      <c r="A115" s="150"/>
      <c r="B115" s="150"/>
      <c r="C115" s="165"/>
      <c r="D115" s="196"/>
      <c r="E115" s="197"/>
    </row>
    <row r="116" spans="1:5">
      <c r="A116" s="150"/>
      <c r="B116" s="150"/>
      <c r="C116" s="165"/>
      <c r="D116" s="196"/>
      <c r="E116" s="197"/>
    </row>
    <row r="117" spans="1:5">
      <c r="A117" s="150"/>
      <c r="B117" s="150"/>
      <c r="C117" s="165"/>
      <c r="D117" s="196"/>
      <c r="E117" s="197"/>
    </row>
    <row r="118" spans="1:5">
      <c r="A118" s="150"/>
      <c r="B118" s="150"/>
      <c r="C118" s="165"/>
      <c r="D118" s="196"/>
      <c r="E118" s="197"/>
    </row>
    <row r="119" spans="1:5">
      <c r="A119" s="150"/>
      <c r="B119" s="150"/>
      <c r="C119" s="165"/>
      <c r="D119" s="196"/>
      <c r="E119" s="197"/>
    </row>
    <row r="120" spans="1:5">
      <c r="A120" s="150"/>
      <c r="B120" s="150"/>
      <c r="C120" s="165"/>
      <c r="D120" s="196"/>
      <c r="E120" s="197"/>
    </row>
    <row r="121" spans="1:5">
      <c r="A121" s="150"/>
      <c r="B121" s="150"/>
      <c r="C121" s="165"/>
      <c r="D121" s="196"/>
      <c r="E121" s="197"/>
    </row>
    <row r="122" spans="1:5">
      <c r="A122" s="150"/>
      <c r="B122" s="150"/>
      <c r="C122" s="165"/>
      <c r="D122" s="196"/>
      <c r="E122" s="197"/>
    </row>
    <row r="123" spans="1:5">
      <c r="A123" s="150"/>
      <c r="B123" s="150"/>
      <c r="C123" s="165"/>
      <c r="D123" s="196"/>
      <c r="E123" s="197"/>
    </row>
    <row r="124" spans="1:5">
      <c r="A124" s="150"/>
      <c r="B124" s="150"/>
      <c r="C124" s="165"/>
      <c r="D124" s="196"/>
      <c r="E124" s="197"/>
    </row>
    <row r="125" spans="1:5">
      <c r="A125" s="152"/>
      <c r="B125" s="152" t="s">
        <v>388</v>
      </c>
      <c r="C125" s="166">
        <f>SUM(C8:C124)</f>
        <v>38722178.429999985</v>
      </c>
      <c r="D125" s="347">
        <f>SUM(D8:D124)</f>
        <v>1.0000000000000004</v>
      </c>
      <c r="E125" s="180"/>
    </row>
    <row r="126" spans="1:5">
      <c r="A126" s="198"/>
      <c r="B126" s="198"/>
      <c r="C126" s="199"/>
      <c r="D126" s="200"/>
      <c r="E126" s="20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91" fitToHeight="2"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zoomScaleNormal="100" zoomScaleSheetLayoutView="100" workbookViewId="0"/>
  </sheetViews>
  <sheetFormatPr baseColWidth="10" defaultRowHeight="11.25"/>
  <cols>
    <col min="1" max="1" width="24.7109375" style="274" customWidth="1"/>
    <col min="2" max="2" width="21" style="274" bestFit="1" customWidth="1"/>
    <col min="3" max="3" width="12.28515625" style="9" bestFit="1" customWidth="1"/>
    <col min="4" max="4" width="11.140625" style="9" bestFit="1" customWidth="1"/>
    <col min="5" max="5" width="12.28515625" style="9" bestFit="1" customWidth="1"/>
    <col min="6" max="6" width="4.5703125" style="274" bestFit="1" customWidth="1"/>
    <col min="7" max="7" width="12.85546875" style="274" bestFit="1" customWidth="1"/>
    <col min="8" max="16384" width="11.42578125" style="274"/>
  </cols>
  <sheetData>
    <row r="1" spans="1:7" s="41" customFormat="1">
      <c r="A1" s="71" t="s">
        <v>43</v>
      </c>
      <c r="B1" s="71"/>
      <c r="C1" s="42"/>
      <c r="D1" s="42"/>
      <c r="E1" s="42"/>
      <c r="F1" s="101"/>
      <c r="G1" s="7"/>
    </row>
    <row r="2" spans="1:7" s="41" customFormat="1">
      <c r="A2" s="71" t="s">
        <v>0</v>
      </c>
      <c r="B2" s="71"/>
      <c r="C2" s="42"/>
      <c r="D2" s="42"/>
      <c r="E2" s="42"/>
    </row>
    <row r="3" spans="1:7" s="41" customFormat="1">
      <c r="C3" s="42"/>
      <c r="D3" s="42"/>
      <c r="E3" s="42"/>
    </row>
    <row r="4" spans="1:7" s="41" customFormat="1">
      <c r="C4" s="42"/>
      <c r="D4" s="42"/>
      <c r="E4" s="42"/>
    </row>
    <row r="5" spans="1:7" s="41" customFormat="1">
      <c r="A5" s="10" t="s">
        <v>139</v>
      </c>
      <c r="B5" s="10"/>
      <c r="C5" s="42"/>
      <c r="D5" s="42"/>
      <c r="E5" s="42"/>
      <c r="G5" s="366" t="s">
        <v>116</v>
      </c>
    </row>
    <row r="6" spans="1:7" s="81" customFormat="1">
      <c r="A6" s="44"/>
      <c r="B6" s="44"/>
      <c r="C6" s="78"/>
      <c r="D6" s="80"/>
      <c r="E6" s="80"/>
    </row>
    <row r="7" spans="1:7">
      <c r="A7" s="15" t="s">
        <v>46</v>
      </c>
      <c r="B7" s="16" t="s">
        <v>47</v>
      </c>
      <c r="C7" s="57" t="s">
        <v>75</v>
      </c>
      <c r="D7" s="57" t="s">
        <v>76</v>
      </c>
      <c r="E7" s="102" t="s">
        <v>117</v>
      </c>
      <c r="F7" s="51" t="s">
        <v>49</v>
      </c>
      <c r="G7" s="51" t="s">
        <v>89</v>
      </c>
    </row>
    <row r="8" spans="1:7">
      <c r="A8" s="150" t="s">
        <v>6821</v>
      </c>
      <c r="B8" s="150" t="s">
        <v>6822</v>
      </c>
      <c r="C8" s="165">
        <v>960043.65</v>
      </c>
      <c r="D8" s="165">
        <v>960043.65</v>
      </c>
      <c r="E8" s="165"/>
      <c r="F8" s="177"/>
      <c r="G8" s="172"/>
    </row>
    <row r="9" spans="1:7">
      <c r="A9" s="150" t="s">
        <v>6823</v>
      </c>
      <c r="B9" s="150" t="s">
        <v>6824</v>
      </c>
      <c r="C9" s="165">
        <v>6199999.3200000003</v>
      </c>
      <c r="D9" s="165">
        <v>6199999.3200000003</v>
      </c>
      <c r="E9" s="165"/>
      <c r="F9" s="165"/>
      <c r="G9" s="172"/>
    </row>
    <row r="10" spans="1:7">
      <c r="A10" s="150" t="s">
        <v>6825</v>
      </c>
      <c r="B10" s="150" t="s">
        <v>6826</v>
      </c>
      <c r="C10" s="165">
        <v>6799999.3300000001</v>
      </c>
      <c r="D10" s="165">
        <v>6799999.3300000001</v>
      </c>
      <c r="E10" s="165"/>
      <c r="F10" s="172"/>
      <c r="G10" s="172"/>
    </row>
    <row r="11" spans="1:7">
      <c r="A11" s="150" t="s">
        <v>6827</v>
      </c>
      <c r="B11" s="150" t="s">
        <v>6828</v>
      </c>
      <c r="C11" s="165">
        <v>13235147.65</v>
      </c>
      <c r="D11" s="165">
        <v>13235147.65</v>
      </c>
      <c r="E11" s="165"/>
      <c r="F11" s="172"/>
      <c r="G11" s="172"/>
    </row>
    <row r="12" spans="1:7">
      <c r="A12" s="150" t="s">
        <v>6829</v>
      </c>
      <c r="B12" s="150" t="s">
        <v>6830</v>
      </c>
      <c r="C12" s="165">
        <v>13235147.65</v>
      </c>
      <c r="D12" s="165">
        <v>13235147.65</v>
      </c>
      <c r="E12" s="165"/>
      <c r="F12" s="172"/>
      <c r="G12" s="172"/>
    </row>
    <row r="13" spans="1:7">
      <c r="A13" s="150" t="s">
        <v>6831</v>
      </c>
      <c r="B13" s="150" t="s">
        <v>6832</v>
      </c>
      <c r="C13" s="165">
        <v>2050000.36</v>
      </c>
      <c r="D13" s="165">
        <v>2050000.36</v>
      </c>
      <c r="E13" s="165"/>
      <c r="F13" s="172"/>
      <c r="G13" s="172"/>
    </row>
    <row r="14" spans="1:7">
      <c r="A14" s="169"/>
      <c r="B14" s="152" t="s">
        <v>278</v>
      </c>
      <c r="C14" s="142">
        <f>SUM(C8:C13)</f>
        <v>42480337.960000001</v>
      </c>
      <c r="D14" s="142">
        <f>SUM(D8:D13)</f>
        <v>42480337.960000001</v>
      </c>
      <c r="E14" s="145">
        <f>SUM(E8:E13)</f>
        <v>0</v>
      </c>
      <c r="F14" s="202"/>
      <c r="G14" s="202"/>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orientation="landscape"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Normal="100" zoomScaleSheetLayoutView="100" workbookViewId="0"/>
  </sheetViews>
  <sheetFormatPr baseColWidth="10" defaultRowHeight="11.25"/>
  <cols>
    <col min="1" max="1" width="22.7109375" style="274" customWidth="1"/>
    <col min="2" max="2" width="19" style="274" bestFit="1" customWidth="1"/>
    <col min="3" max="3" width="12.28515625" style="9" bestFit="1" customWidth="1"/>
    <col min="4" max="4" width="11.140625" style="9" bestFit="1" customWidth="1"/>
    <col min="5" max="5" width="12.28515625" style="9" bestFit="1" customWidth="1"/>
    <col min="6" max="6" width="14.5703125" style="274" bestFit="1"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c r="A5" s="10" t="s">
        <v>140</v>
      </c>
      <c r="B5" s="10"/>
      <c r="C5" s="42"/>
      <c r="D5" s="42"/>
      <c r="E5" s="42"/>
      <c r="F5" s="366" t="s">
        <v>118</v>
      </c>
    </row>
    <row r="6" spans="1:6" s="81" customFormat="1">
      <c r="A6" s="44"/>
      <c r="B6" s="44"/>
      <c r="C6" s="78"/>
      <c r="D6" s="80"/>
      <c r="E6" s="80"/>
    </row>
    <row r="7" spans="1:6">
      <c r="A7" s="15" t="s">
        <v>46</v>
      </c>
      <c r="B7" s="16" t="s">
        <v>47</v>
      </c>
      <c r="C7" s="57" t="s">
        <v>75</v>
      </c>
      <c r="D7" s="57" t="s">
        <v>76</v>
      </c>
      <c r="E7" s="102" t="s">
        <v>117</v>
      </c>
      <c r="F7" s="102" t="s">
        <v>89</v>
      </c>
    </row>
    <row r="8" spans="1:6">
      <c r="A8" s="150" t="s">
        <v>6833</v>
      </c>
      <c r="B8" s="150" t="s">
        <v>6834</v>
      </c>
      <c r="C8" s="165">
        <v>-961708.11</v>
      </c>
      <c r="D8" s="165">
        <v>-961708.11</v>
      </c>
      <c r="E8" s="165">
        <v>-961708.11</v>
      </c>
      <c r="F8" s="207"/>
    </row>
    <row r="9" spans="1:6">
      <c r="A9" s="150" t="s">
        <v>6835</v>
      </c>
      <c r="B9" s="150" t="s">
        <v>6836</v>
      </c>
      <c r="C9" s="165">
        <v>264320.25</v>
      </c>
      <c r="D9" s="165">
        <v>264320.25</v>
      </c>
      <c r="E9" s="165">
        <v>264320.25</v>
      </c>
      <c r="F9" s="207"/>
    </row>
    <row r="10" spans="1:6">
      <c r="A10" s="150" t="s">
        <v>6837</v>
      </c>
      <c r="B10" s="150" t="s">
        <v>6838</v>
      </c>
      <c r="C10" s="165">
        <v>1785568.54</v>
      </c>
      <c r="D10" s="165">
        <v>1785568.54</v>
      </c>
      <c r="E10" s="165">
        <v>1785568.54</v>
      </c>
      <c r="F10" s="207"/>
    </row>
    <row r="11" spans="1:6">
      <c r="A11" s="150" t="s">
        <v>6839</v>
      </c>
      <c r="B11" s="150" t="s">
        <v>6840</v>
      </c>
      <c r="C11" s="165">
        <v>-1252737.29</v>
      </c>
      <c r="D11" s="165">
        <v>-1252737.29</v>
      </c>
      <c r="E11" s="165">
        <v>-1252737.29</v>
      </c>
      <c r="F11" s="207"/>
    </row>
    <row r="12" spans="1:6">
      <c r="A12" s="150" t="s">
        <v>6841</v>
      </c>
      <c r="B12" s="150" t="s">
        <v>6842</v>
      </c>
      <c r="C12" s="165">
        <v>403274.47</v>
      </c>
      <c r="D12" s="165">
        <v>403274.47</v>
      </c>
      <c r="E12" s="165">
        <v>403274.47</v>
      </c>
      <c r="F12" s="207"/>
    </row>
    <row r="13" spans="1:6">
      <c r="A13" s="150" t="s">
        <v>6843</v>
      </c>
      <c r="B13" s="150" t="s">
        <v>6844</v>
      </c>
      <c r="C13" s="165">
        <v>-268413.39</v>
      </c>
      <c r="D13" s="165">
        <v>-268413.39</v>
      </c>
      <c r="E13" s="165">
        <v>-268413.39</v>
      </c>
      <c r="F13" s="207"/>
    </row>
    <row r="14" spans="1:6">
      <c r="A14" s="150" t="s">
        <v>6845</v>
      </c>
      <c r="B14" s="150" t="s">
        <v>6846</v>
      </c>
      <c r="C14" s="165">
        <v>1275327.2</v>
      </c>
      <c r="D14" s="165">
        <v>1275327.2</v>
      </c>
      <c r="E14" s="165">
        <v>1275327.2</v>
      </c>
      <c r="F14" s="207"/>
    </row>
    <row r="15" spans="1:6">
      <c r="A15" s="150" t="s">
        <v>6847</v>
      </c>
      <c r="B15" s="150" t="s">
        <v>6848</v>
      </c>
      <c r="C15" s="165">
        <v>1576712.39</v>
      </c>
      <c r="D15" s="165">
        <v>1576712.39</v>
      </c>
      <c r="E15" s="165">
        <v>1576712.39</v>
      </c>
      <c r="F15" s="207"/>
    </row>
    <row r="16" spans="1:6">
      <c r="A16" s="150" t="s">
        <v>6849</v>
      </c>
      <c r="B16" s="150" t="s">
        <v>6850</v>
      </c>
      <c r="C16" s="165">
        <v>-2285742.84</v>
      </c>
      <c r="D16" s="165">
        <v>-2285742.84</v>
      </c>
      <c r="E16" s="165">
        <v>-2285742.84</v>
      </c>
      <c r="F16" s="207"/>
    </row>
    <row r="17" spans="1:6">
      <c r="A17" s="150" t="s">
        <v>6851</v>
      </c>
      <c r="B17" s="150" t="s">
        <v>6852</v>
      </c>
      <c r="C17" s="165">
        <v>1645294</v>
      </c>
      <c r="D17" s="165">
        <v>1645294</v>
      </c>
      <c r="E17" s="165">
        <v>1645294</v>
      </c>
      <c r="F17" s="207"/>
    </row>
    <row r="18" spans="1:6">
      <c r="A18" s="150" t="s">
        <v>6853</v>
      </c>
      <c r="B18" s="150" t="s">
        <v>6854</v>
      </c>
      <c r="C18" s="165">
        <v>1950524.82</v>
      </c>
      <c r="D18" s="165">
        <v>1950524.82</v>
      </c>
      <c r="E18" s="165">
        <v>1950524.82</v>
      </c>
      <c r="F18" s="207"/>
    </row>
    <row r="19" spans="1:6">
      <c r="A19" s="150" t="s">
        <v>6855</v>
      </c>
      <c r="B19" s="150" t="s">
        <v>6856</v>
      </c>
      <c r="C19" s="165">
        <v>1853355.08</v>
      </c>
      <c r="D19" s="165">
        <v>1853355.08</v>
      </c>
      <c r="E19" s="165">
        <v>1853355.08</v>
      </c>
      <c r="F19" s="207"/>
    </row>
    <row r="20" spans="1:6">
      <c r="A20" s="150" t="s">
        <v>6857</v>
      </c>
      <c r="B20" s="150" t="s">
        <v>6858</v>
      </c>
      <c r="C20" s="165">
        <v>1418637.7</v>
      </c>
      <c r="D20" s="165">
        <v>1418637.7</v>
      </c>
      <c r="E20" s="165">
        <v>1418637.7</v>
      </c>
      <c r="F20" s="207"/>
    </row>
    <row r="21" spans="1:6">
      <c r="A21" s="150" t="s">
        <v>6859</v>
      </c>
      <c r="B21" s="150" t="s">
        <v>6860</v>
      </c>
      <c r="C21" s="165">
        <v>1206653.95</v>
      </c>
      <c r="D21" s="165">
        <v>1206653.95</v>
      </c>
      <c r="E21" s="165">
        <v>1206653.95</v>
      </c>
      <c r="F21" s="207"/>
    </row>
    <row r="22" spans="1:6">
      <c r="A22" s="150" t="s">
        <v>6861</v>
      </c>
      <c r="B22" s="150" t="s">
        <v>6862</v>
      </c>
      <c r="C22" s="165">
        <v>2724785.29</v>
      </c>
      <c r="D22" s="165">
        <v>2724785.29</v>
      </c>
      <c r="E22" s="165">
        <v>2724785.29</v>
      </c>
      <c r="F22" s="207"/>
    </row>
    <row r="23" spans="1:6">
      <c r="A23" s="150" t="s">
        <v>6863</v>
      </c>
      <c r="B23" s="150" t="s">
        <v>6864</v>
      </c>
      <c r="C23" s="165">
        <v>11028549.800000001</v>
      </c>
      <c r="D23" s="165">
        <v>11028549.800000001</v>
      </c>
      <c r="E23" s="165">
        <v>11028549.800000001</v>
      </c>
      <c r="F23" s="207"/>
    </row>
    <row r="24" spans="1:6">
      <c r="A24" s="150" t="s">
        <v>6865</v>
      </c>
      <c r="B24" s="150" t="s">
        <v>6866</v>
      </c>
      <c r="C24" s="165">
        <v>4146471.96</v>
      </c>
      <c r="D24" s="165">
        <v>4026447.45</v>
      </c>
      <c r="E24" s="165">
        <v>4026447.45</v>
      </c>
      <c r="F24" s="207"/>
    </row>
    <row r="25" spans="1:6">
      <c r="A25" s="580" t="s">
        <v>6867</v>
      </c>
      <c r="B25" s="150" t="s">
        <v>6868</v>
      </c>
      <c r="C25" s="165">
        <v>0</v>
      </c>
      <c r="D25" s="165">
        <v>-855828.24</v>
      </c>
      <c r="E25" s="165">
        <v>0</v>
      </c>
      <c r="F25" s="207"/>
    </row>
    <row r="26" spans="1:6">
      <c r="A26" s="150"/>
      <c r="B26" s="150"/>
      <c r="C26" s="165"/>
      <c r="D26" s="165"/>
      <c r="E26" s="165"/>
      <c r="F26" s="207"/>
    </row>
    <row r="27" spans="1:6">
      <c r="A27" s="152"/>
      <c r="B27" s="152" t="s">
        <v>279</v>
      </c>
      <c r="C27" s="166">
        <f>SUM(C8:C26)</f>
        <v>26510873.82</v>
      </c>
      <c r="D27" s="166">
        <f>SUM(D8:D26)</f>
        <v>25535021.07</v>
      </c>
      <c r="E27" s="166">
        <f>SUM(E8:E26)</f>
        <v>26390849.309999999</v>
      </c>
      <c r="F27" s="152"/>
    </row>
  </sheetData>
  <protectedRanges>
    <protectedRange sqref="F27"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0866141732283472" right="0.70866141732283472" top="0.74803149606299213" bottom="0.74803149606299213" header="0.31496062992125984" footer="0.31496062992125984"/>
  <pageSetup scale="98"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3"/>
  <sheetViews>
    <sheetView zoomScaleNormal="100" zoomScaleSheetLayoutView="100" workbookViewId="0"/>
  </sheetViews>
  <sheetFormatPr baseColWidth="10" defaultColWidth="52.5703125" defaultRowHeight="11.25"/>
  <cols>
    <col min="1" max="1" width="21.85546875" style="154" bestFit="1" customWidth="1"/>
    <col min="2" max="2" width="38.140625" style="154" bestFit="1" customWidth="1"/>
    <col min="3" max="3" width="12.28515625" style="118" bestFit="1" customWidth="1"/>
    <col min="4" max="4" width="11.140625" style="118" bestFit="1" customWidth="1"/>
    <col min="5" max="5" width="14.42578125" style="118" bestFit="1" customWidth="1"/>
    <col min="6" max="16384" width="52.5703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c r="A5" s="65" t="s">
        <v>154</v>
      </c>
      <c r="C5" s="72"/>
      <c r="D5" s="72"/>
      <c r="E5" s="262" t="s">
        <v>119</v>
      </c>
    </row>
    <row r="6" spans="1:5" s="81" customFormat="1">
      <c r="A6" s="28"/>
      <c r="B6" s="28"/>
      <c r="C6" s="103"/>
      <c r="D6" s="104"/>
      <c r="E6" s="104"/>
    </row>
    <row r="7" spans="1:5">
      <c r="A7" s="15" t="s">
        <v>46</v>
      </c>
      <c r="B7" s="16" t="s">
        <v>47</v>
      </c>
      <c r="C7" s="57" t="s">
        <v>75</v>
      </c>
      <c r="D7" s="57" t="s">
        <v>76</v>
      </c>
      <c r="E7" s="57" t="s">
        <v>77</v>
      </c>
    </row>
    <row r="8" spans="1:5">
      <c r="A8" s="172" t="s">
        <v>6869</v>
      </c>
      <c r="B8" s="172" t="s">
        <v>6870</v>
      </c>
      <c r="C8" s="165">
        <v>29950</v>
      </c>
      <c r="D8" s="165">
        <v>29950</v>
      </c>
      <c r="E8" s="165">
        <f>+D8-C8</f>
        <v>0</v>
      </c>
    </row>
    <row r="9" spans="1:5">
      <c r="A9" s="172" t="s">
        <v>6871</v>
      </c>
      <c r="B9" s="172" t="s">
        <v>6872</v>
      </c>
      <c r="C9" s="165">
        <v>250</v>
      </c>
      <c r="D9" s="165">
        <v>250</v>
      </c>
      <c r="E9" s="165">
        <f t="shared" ref="E9:E20" si="0">+D9-C9</f>
        <v>0</v>
      </c>
    </row>
    <row r="10" spans="1:5">
      <c r="A10" s="172" t="s">
        <v>6873</v>
      </c>
      <c r="B10" s="172" t="s">
        <v>6874</v>
      </c>
      <c r="C10" s="165">
        <v>500</v>
      </c>
      <c r="D10" s="165">
        <v>500</v>
      </c>
      <c r="E10" s="165">
        <f t="shared" si="0"/>
        <v>0</v>
      </c>
    </row>
    <row r="11" spans="1:5">
      <c r="A11" s="172" t="s">
        <v>6875</v>
      </c>
      <c r="B11" s="172" t="s">
        <v>6876</v>
      </c>
      <c r="C11" s="165">
        <v>1400</v>
      </c>
      <c r="D11" s="165">
        <v>1400</v>
      </c>
      <c r="E11" s="165">
        <f t="shared" si="0"/>
        <v>0</v>
      </c>
    </row>
    <row r="12" spans="1:5">
      <c r="A12" s="172" t="s">
        <v>6877</v>
      </c>
      <c r="B12" s="172" t="s">
        <v>6878</v>
      </c>
      <c r="C12" s="165">
        <v>137862</v>
      </c>
      <c r="D12" s="165">
        <v>232744.5</v>
      </c>
      <c r="E12" s="165">
        <f t="shared" si="0"/>
        <v>94882.5</v>
      </c>
    </row>
    <row r="13" spans="1:5">
      <c r="A13" s="172" t="s">
        <v>6879</v>
      </c>
      <c r="B13" s="172" t="s">
        <v>6880</v>
      </c>
      <c r="C13" s="165">
        <v>137915.75</v>
      </c>
      <c r="D13" s="165">
        <v>290851.86</v>
      </c>
      <c r="E13" s="165">
        <f t="shared" si="0"/>
        <v>152936.10999999999</v>
      </c>
    </row>
    <row r="14" spans="1:5">
      <c r="A14" s="172" t="s">
        <v>6881</v>
      </c>
      <c r="B14" s="172" t="s">
        <v>6882</v>
      </c>
      <c r="C14" s="165">
        <v>483542.26</v>
      </c>
      <c r="D14" s="165">
        <v>993161.26</v>
      </c>
      <c r="E14" s="165">
        <f t="shared" si="0"/>
        <v>509619</v>
      </c>
    </row>
    <row r="15" spans="1:5">
      <c r="A15" s="172" t="s">
        <v>6513</v>
      </c>
      <c r="B15" s="172" t="s">
        <v>6514</v>
      </c>
      <c r="C15" s="165">
        <v>8690981.0500000007</v>
      </c>
      <c r="D15" s="165">
        <v>5708450.9900000002</v>
      </c>
      <c r="E15" s="165">
        <f t="shared" si="0"/>
        <v>-2982530.0600000005</v>
      </c>
    </row>
    <row r="16" spans="1:5">
      <c r="A16" s="172" t="s">
        <v>6515</v>
      </c>
      <c r="B16" s="172" t="s">
        <v>6516</v>
      </c>
      <c r="C16" s="165">
        <v>4321797.95</v>
      </c>
      <c r="D16" s="165">
        <v>4332934.46</v>
      </c>
      <c r="E16" s="165">
        <f t="shared" si="0"/>
        <v>11136.509999999776</v>
      </c>
    </row>
    <row r="17" spans="1:5">
      <c r="A17" s="172" t="s">
        <v>6883</v>
      </c>
      <c r="B17" s="172" t="s">
        <v>6884</v>
      </c>
      <c r="C17" s="165">
        <v>0</v>
      </c>
      <c r="D17" s="165">
        <v>0</v>
      </c>
      <c r="E17" s="165">
        <f t="shared" si="0"/>
        <v>0</v>
      </c>
    </row>
    <row r="18" spans="1:5">
      <c r="A18" s="172" t="s">
        <v>6885</v>
      </c>
      <c r="B18" s="172" t="s">
        <v>6886</v>
      </c>
      <c r="C18" s="165">
        <v>0</v>
      </c>
      <c r="D18" s="165">
        <v>0</v>
      </c>
      <c r="E18" s="165">
        <f t="shared" si="0"/>
        <v>0</v>
      </c>
    </row>
    <row r="19" spans="1:5">
      <c r="A19" s="172" t="s">
        <v>6887</v>
      </c>
      <c r="B19" s="172" t="s">
        <v>6888</v>
      </c>
      <c r="C19" s="165">
        <v>0</v>
      </c>
      <c r="D19" s="165">
        <v>0</v>
      </c>
      <c r="E19" s="165">
        <f t="shared" si="0"/>
        <v>0</v>
      </c>
    </row>
    <row r="20" spans="1:5">
      <c r="A20" s="172" t="s">
        <v>6889</v>
      </c>
      <c r="B20" s="172" t="s">
        <v>6890</v>
      </c>
      <c r="C20" s="165">
        <v>0</v>
      </c>
      <c r="D20" s="165">
        <v>0</v>
      </c>
      <c r="E20" s="165">
        <f t="shared" si="0"/>
        <v>0</v>
      </c>
    </row>
    <row r="21" spans="1:5">
      <c r="A21" s="172"/>
      <c r="B21" s="172"/>
      <c r="C21" s="165"/>
      <c r="D21" s="165"/>
      <c r="E21" s="165"/>
    </row>
    <row r="22" spans="1:5">
      <c r="A22" s="172"/>
      <c r="B22" s="172"/>
      <c r="C22" s="165"/>
      <c r="D22" s="165"/>
      <c r="E22" s="165"/>
    </row>
    <row r="23" spans="1:5" hidden="1">
      <c r="A23" s="172"/>
      <c r="B23" s="172"/>
      <c r="C23" s="165"/>
      <c r="D23" s="165"/>
      <c r="E23" s="165"/>
    </row>
    <row r="24" spans="1:5" hidden="1">
      <c r="A24" s="172"/>
      <c r="B24" s="172"/>
      <c r="C24" s="165"/>
      <c r="D24" s="165"/>
      <c r="E24" s="165"/>
    </row>
    <row r="25" spans="1:5" hidden="1">
      <c r="A25" s="172"/>
      <c r="B25" s="172"/>
      <c r="C25" s="165"/>
      <c r="D25" s="165"/>
      <c r="E25" s="165"/>
    </row>
    <row r="26" spans="1:5" hidden="1">
      <c r="A26" s="172"/>
      <c r="B26" s="172"/>
      <c r="C26" s="165"/>
      <c r="D26" s="165"/>
      <c r="E26" s="165"/>
    </row>
    <row r="27" spans="1:5" hidden="1">
      <c r="A27" s="172"/>
      <c r="B27" s="172"/>
      <c r="C27" s="165"/>
      <c r="D27" s="165"/>
      <c r="E27" s="165"/>
    </row>
    <row r="28" spans="1:5" hidden="1">
      <c r="A28" s="172"/>
      <c r="B28" s="172"/>
      <c r="C28" s="165"/>
      <c r="D28" s="165"/>
      <c r="E28" s="165"/>
    </row>
    <row r="29" spans="1:5" hidden="1">
      <c r="A29" s="172"/>
      <c r="B29" s="172"/>
      <c r="C29" s="165"/>
      <c r="D29" s="165"/>
      <c r="E29" s="165"/>
    </row>
    <row r="30" spans="1:5" hidden="1">
      <c r="A30" s="172"/>
      <c r="B30" s="172"/>
      <c r="C30" s="165"/>
      <c r="D30" s="165"/>
      <c r="E30" s="165"/>
    </row>
    <row r="31" spans="1:5" hidden="1">
      <c r="A31" s="172"/>
      <c r="B31" s="172"/>
      <c r="C31" s="165"/>
      <c r="D31" s="165"/>
      <c r="E31" s="165"/>
    </row>
    <row r="32" spans="1:5" hidden="1">
      <c r="A32" s="172"/>
      <c r="B32" s="172"/>
      <c r="C32" s="165"/>
      <c r="D32" s="165"/>
      <c r="E32" s="165"/>
    </row>
    <row r="33" spans="1:5" hidden="1">
      <c r="A33" s="172"/>
      <c r="B33" s="172"/>
      <c r="C33" s="165"/>
      <c r="D33" s="165"/>
      <c r="E33" s="165"/>
    </row>
    <row r="34" spans="1:5" hidden="1">
      <c r="A34" s="172"/>
      <c r="B34" s="172"/>
      <c r="C34" s="165"/>
      <c r="D34" s="165"/>
      <c r="E34" s="165"/>
    </row>
    <row r="35" spans="1:5" hidden="1">
      <c r="A35" s="172"/>
      <c r="B35" s="172"/>
      <c r="C35" s="165"/>
      <c r="D35" s="165"/>
      <c r="E35" s="165"/>
    </row>
    <row r="36" spans="1:5" hidden="1">
      <c r="A36" s="172"/>
      <c r="B36" s="172"/>
      <c r="C36" s="165"/>
      <c r="D36" s="165"/>
      <c r="E36" s="165"/>
    </row>
    <row r="37" spans="1:5" hidden="1">
      <c r="A37" s="172"/>
      <c r="B37" s="172"/>
      <c r="C37" s="165"/>
      <c r="D37" s="165"/>
      <c r="E37" s="165"/>
    </row>
    <row r="38" spans="1:5" hidden="1">
      <c r="A38" s="172"/>
      <c r="B38" s="172"/>
      <c r="C38" s="165"/>
      <c r="D38" s="165"/>
      <c r="E38" s="165"/>
    </row>
    <row r="39" spans="1:5" hidden="1">
      <c r="A39" s="172"/>
      <c r="B39" s="172"/>
      <c r="C39" s="165"/>
      <c r="D39" s="165"/>
      <c r="E39" s="165"/>
    </row>
    <row r="40" spans="1:5" hidden="1">
      <c r="A40" s="172"/>
      <c r="B40" s="172"/>
      <c r="C40" s="165"/>
      <c r="D40" s="165"/>
      <c r="E40" s="165"/>
    </row>
    <row r="41" spans="1:5" hidden="1">
      <c r="A41" s="172"/>
      <c r="B41" s="172"/>
      <c r="C41" s="165"/>
      <c r="D41" s="165"/>
      <c r="E41" s="165"/>
    </row>
    <row r="42" spans="1:5" hidden="1">
      <c r="A42" s="172"/>
      <c r="B42" s="172"/>
      <c r="C42" s="165"/>
      <c r="D42" s="165"/>
      <c r="E42" s="165"/>
    </row>
    <row r="43" spans="1:5" hidden="1">
      <c r="A43" s="172"/>
      <c r="B43" s="172"/>
      <c r="C43" s="165"/>
      <c r="D43" s="165"/>
      <c r="E43" s="165"/>
    </row>
    <row r="44" spans="1:5" hidden="1">
      <c r="A44" s="172"/>
      <c r="B44" s="172"/>
      <c r="C44" s="165"/>
      <c r="D44" s="165"/>
      <c r="E44" s="165"/>
    </row>
    <row r="45" spans="1:5" hidden="1">
      <c r="A45" s="172"/>
      <c r="B45" s="172"/>
      <c r="C45" s="165"/>
      <c r="D45" s="165"/>
      <c r="E45" s="165"/>
    </row>
    <row r="46" spans="1:5" hidden="1">
      <c r="A46" s="172"/>
      <c r="B46" s="172"/>
      <c r="C46" s="165"/>
      <c r="D46" s="165"/>
      <c r="E46" s="165"/>
    </row>
    <row r="47" spans="1:5" hidden="1">
      <c r="A47" s="172"/>
      <c r="B47" s="172"/>
      <c r="C47" s="165"/>
      <c r="D47" s="165"/>
      <c r="E47" s="165"/>
    </row>
    <row r="48" spans="1:5" hidden="1">
      <c r="A48" s="172"/>
      <c r="B48" s="172"/>
      <c r="C48" s="165"/>
      <c r="D48" s="165"/>
      <c r="E48" s="165"/>
    </row>
    <row r="49" spans="1:5" hidden="1">
      <c r="A49" s="172"/>
      <c r="B49" s="172"/>
      <c r="C49" s="165"/>
      <c r="D49" s="165"/>
      <c r="E49" s="165"/>
    </row>
    <row r="50" spans="1:5" hidden="1">
      <c r="A50" s="172"/>
      <c r="B50" s="172"/>
      <c r="C50" s="165"/>
      <c r="D50" s="165"/>
      <c r="E50" s="165"/>
    </row>
    <row r="51" spans="1:5" hidden="1">
      <c r="A51" s="172"/>
      <c r="B51" s="172"/>
      <c r="C51" s="165"/>
      <c r="D51" s="165"/>
      <c r="E51" s="165"/>
    </row>
    <row r="52" spans="1:5" hidden="1">
      <c r="A52" s="172"/>
      <c r="B52" s="172"/>
      <c r="C52" s="165"/>
      <c r="D52" s="165"/>
      <c r="E52" s="165"/>
    </row>
    <row r="53" spans="1:5" hidden="1">
      <c r="A53" s="172"/>
      <c r="B53" s="172"/>
      <c r="C53" s="165"/>
      <c r="D53" s="165"/>
      <c r="E53" s="165"/>
    </row>
    <row r="54" spans="1:5" hidden="1">
      <c r="A54" s="172"/>
      <c r="B54" s="172"/>
      <c r="C54" s="165"/>
      <c r="D54" s="165"/>
      <c r="E54" s="165"/>
    </row>
    <row r="55" spans="1:5" hidden="1">
      <c r="A55" s="172"/>
      <c r="B55" s="172"/>
      <c r="C55" s="165"/>
      <c r="D55" s="165"/>
      <c r="E55" s="165"/>
    </row>
    <row r="56" spans="1:5" hidden="1">
      <c r="A56" s="172"/>
      <c r="B56" s="172"/>
      <c r="C56" s="165"/>
      <c r="D56" s="165"/>
      <c r="E56" s="165"/>
    </row>
    <row r="57" spans="1:5" hidden="1">
      <c r="A57" s="172"/>
      <c r="B57" s="172"/>
      <c r="C57" s="165"/>
      <c r="D57" s="165"/>
      <c r="E57" s="165"/>
    </row>
    <row r="58" spans="1:5" hidden="1">
      <c r="A58" s="172"/>
      <c r="B58" s="172"/>
      <c r="C58" s="165"/>
      <c r="D58" s="165"/>
      <c r="E58" s="165"/>
    </row>
    <row r="59" spans="1:5" hidden="1">
      <c r="A59" s="172"/>
      <c r="B59" s="172"/>
      <c r="C59" s="165"/>
      <c r="D59" s="165"/>
      <c r="E59" s="165"/>
    </row>
    <row r="60" spans="1:5" hidden="1">
      <c r="A60" s="172"/>
      <c r="B60" s="172"/>
      <c r="C60" s="165"/>
      <c r="D60" s="165"/>
      <c r="E60" s="165"/>
    </row>
    <row r="61" spans="1:5" hidden="1">
      <c r="A61" s="172"/>
      <c r="B61" s="172"/>
      <c r="C61" s="165"/>
      <c r="D61" s="165"/>
      <c r="E61" s="165"/>
    </row>
    <row r="62" spans="1:5" hidden="1">
      <c r="A62" s="172"/>
      <c r="B62" s="172"/>
      <c r="C62" s="165"/>
      <c r="D62" s="165"/>
      <c r="E62" s="165"/>
    </row>
    <row r="63" spans="1:5" hidden="1">
      <c r="A63" s="172"/>
      <c r="B63" s="172"/>
      <c r="C63" s="165"/>
      <c r="D63" s="165"/>
      <c r="E63" s="165"/>
    </row>
    <row r="64" spans="1:5" hidden="1">
      <c r="A64" s="172"/>
      <c r="B64" s="172"/>
      <c r="C64" s="165"/>
      <c r="D64" s="165"/>
      <c r="E64" s="165"/>
    </row>
    <row r="65" spans="1:5" hidden="1">
      <c r="A65" s="172"/>
      <c r="B65" s="172"/>
      <c r="C65" s="165"/>
      <c r="D65" s="165"/>
      <c r="E65" s="165"/>
    </row>
    <row r="66" spans="1:5" hidden="1">
      <c r="A66" s="172"/>
      <c r="B66" s="172"/>
      <c r="C66" s="165"/>
      <c r="D66" s="165"/>
      <c r="E66" s="165"/>
    </row>
    <row r="67" spans="1:5" hidden="1">
      <c r="A67" s="172"/>
      <c r="B67" s="172"/>
      <c r="C67" s="165"/>
      <c r="D67" s="165"/>
      <c r="E67" s="165"/>
    </row>
    <row r="68" spans="1:5" hidden="1">
      <c r="A68" s="172"/>
      <c r="B68" s="172"/>
      <c r="C68" s="165"/>
      <c r="D68" s="165"/>
      <c r="E68" s="165"/>
    </row>
    <row r="69" spans="1:5" hidden="1">
      <c r="A69" s="172"/>
      <c r="B69" s="172"/>
      <c r="C69" s="165"/>
      <c r="D69" s="165"/>
      <c r="E69" s="165"/>
    </row>
    <row r="70" spans="1:5" hidden="1">
      <c r="A70" s="172"/>
      <c r="B70" s="172"/>
      <c r="C70" s="165"/>
      <c r="D70" s="165"/>
      <c r="E70" s="165"/>
    </row>
    <row r="71" spans="1:5" hidden="1">
      <c r="A71" s="172"/>
      <c r="B71" s="172"/>
      <c r="C71" s="165"/>
      <c r="D71" s="165"/>
      <c r="E71" s="165"/>
    </row>
    <row r="72" spans="1:5" hidden="1">
      <c r="A72" s="172"/>
      <c r="B72" s="172"/>
      <c r="C72" s="165"/>
      <c r="D72" s="165"/>
      <c r="E72" s="165"/>
    </row>
    <row r="73" spans="1:5" hidden="1">
      <c r="A73" s="172"/>
      <c r="B73" s="172"/>
      <c r="C73" s="165"/>
      <c r="D73" s="165"/>
      <c r="E73" s="165"/>
    </row>
    <row r="74" spans="1:5" hidden="1">
      <c r="A74" s="172"/>
      <c r="B74" s="172"/>
      <c r="C74" s="165"/>
      <c r="D74" s="165"/>
      <c r="E74" s="165"/>
    </row>
    <row r="75" spans="1:5" hidden="1">
      <c r="A75" s="172"/>
      <c r="B75" s="172"/>
      <c r="C75" s="165"/>
      <c r="D75" s="165"/>
      <c r="E75" s="165"/>
    </row>
    <row r="76" spans="1:5" hidden="1">
      <c r="A76" s="172"/>
      <c r="B76" s="172"/>
      <c r="C76" s="165"/>
      <c r="D76" s="165"/>
      <c r="E76" s="165"/>
    </row>
    <row r="77" spans="1:5" hidden="1">
      <c r="A77" s="172"/>
      <c r="B77" s="172"/>
      <c r="C77" s="165"/>
      <c r="D77" s="165"/>
      <c r="E77" s="165"/>
    </row>
    <row r="78" spans="1:5" hidden="1">
      <c r="A78" s="172"/>
      <c r="B78" s="172"/>
      <c r="C78" s="165"/>
      <c r="D78" s="165"/>
      <c r="E78" s="165"/>
    </row>
    <row r="79" spans="1:5" hidden="1">
      <c r="A79" s="172"/>
      <c r="B79" s="172"/>
      <c r="C79" s="165"/>
      <c r="D79" s="165"/>
      <c r="E79" s="165"/>
    </row>
    <row r="80" spans="1:5" hidden="1">
      <c r="A80" s="172"/>
      <c r="B80" s="172"/>
      <c r="C80" s="165"/>
      <c r="D80" s="165"/>
      <c r="E80" s="165"/>
    </row>
    <row r="81" spans="1:5" hidden="1">
      <c r="A81" s="172"/>
      <c r="B81" s="172"/>
      <c r="C81" s="165"/>
      <c r="D81" s="165"/>
      <c r="E81" s="165"/>
    </row>
    <row r="82" spans="1:5" hidden="1">
      <c r="A82" s="172"/>
      <c r="B82" s="172"/>
      <c r="C82" s="165"/>
      <c r="D82" s="165"/>
      <c r="E82" s="165"/>
    </row>
    <row r="83" spans="1:5" hidden="1">
      <c r="A83" s="172"/>
      <c r="B83" s="172"/>
      <c r="C83" s="165"/>
      <c r="D83" s="165"/>
      <c r="E83" s="165"/>
    </row>
    <row r="84" spans="1:5" hidden="1">
      <c r="A84" s="172"/>
      <c r="B84" s="172"/>
      <c r="C84" s="165"/>
      <c r="D84" s="165"/>
      <c r="E84" s="165"/>
    </row>
    <row r="85" spans="1:5" hidden="1">
      <c r="A85" s="172"/>
      <c r="B85" s="172"/>
      <c r="C85" s="165"/>
      <c r="D85" s="165"/>
      <c r="E85" s="165"/>
    </row>
    <row r="86" spans="1:5" hidden="1">
      <c r="A86" s="172"/>
      <c r="B86" s="172"/>
      <c r="C86" s="165"/>
      <c r="D86" s="165"/>
      <c r="E86" s="165"/>
    </row>
    <row r="87" spans="1:5" hidden="1">
      <c r="A87" s="172"/>
      <c r="B87" s="172"/>
      <c r="C87" s="165"/>
      <c r="D87" s="165"/>
      <c r="E87" s="165"/>
    </row>
    <row r="88" spans="1:5" hidden="1">
      <c r="A88" s="172"/>
      <c r="B88" s="172"/>
      <c r="C88" s="165"/>
      <c r="D88" s="165"/>
      <c r="E88" s="165"/>
    </row>
    <row r="89" spans="1:5" hidden="1">
      <c r="A89" s="172"/>
      <c r="B89" s="172"/>
      <c r="C89" s="165"/>
      <c r="D89" s="165"/>
      <c r="E89" s="165"/>
    </row>
    <row r="90" spans="1:5" hidden="1">
      <c r="A90" s="172"/>
      <c r="B90" s="172"/>
      <c r="C90" s="165"/>
      <c r="D90" s="165"/>
      <c r="E90" s="165"/>
    </row>
    <row r="91" spans="1:5" hidden="1">
      <c r="A91" s="172"/>
      <c r="B91" s="172"/>
      <c r="C91" s="165"/>
      <c r="D91" s="165"/>
      <c r="E91" s="165"/>
    </row>
    <row r="92" spans="1:5" hidden="1">
      <c r="A92" s="172"/>
      <c r="B92" s="172"/>
      <c r="C92" s="165"/>
      <c r="D92" s="165"/>
      <c r="E92" s="165"/>
    </row>
    <row r="93" spans="1:5" hidden="1">
      <c r="A93" s="172"/>
      <c r="B93" s="172"/>
      <c r="C93" s="165"/>
      <c r="D93" s="165"/>
      <c r="E93" s="165"/>
    </row>
    <row r="94" spans="1:5" hidden="1">
      <c r="A94" s="172"/>
      <c r="B94" s="172"/>
      <c r="C94" s="165"/>
      <c r="D94" s="165"/>
      <c r="E94" s="165"/>
    </row>
    <row r="95" spans="1:5" hidden="1">
      <c r="A95" s="172"/>
      <c r="B95" s="172"/>
      <c r="C95" s="165"/>
      <c r="D95" s="165"/>
      <c r="E95" s="165"/>
    </row>
    <row r="96" spans="1:5" hidden="1">
      <c r="A96" s="172"/>
      <c r="B96" s="172"/>
      <c r="C96" s="165"/>
      <c r="D96" s="165"/>
      <c r="E96" s="165"/>
    </row>
    <row r="97" spans="1:5" hidden="1">
      <c r="A97" s="172"/>
      <c r="B97" s="172"/>
      <c r="C97" s="165"/>
      <c r="D97" s="165"/>
      <c r="E97" s="165"/>
    </row>
    <row r="98" spans="1:5" hidden="1">
      <c r="A98" s="172"/>
      <c r="B98" s="172"/>
      <c r="C98" s="165"/>
      <c r="D98" s="165"/>
      <c r="E98" s="165"/>
    </row>
    <row r="99" spans="1:5" hidden="1">
      <c r="A99" s="172"/>
      <c r="B99" s="172"/>
      <c r="C99" s="165"/>
      <c r="D99" s="165"/>
      <c r="E99" s="165"/>
    </row>
    <row r="100" spans="1:5" hidden="1">
      <c r="A100" s="172"/>
      <c r="B100" s="172"/>
      <c r="C100" s="165"/>
      <c r="D100" s="165"/>
      <c r="E100" s="165"/>
    </row>
    <row r="101" spans="1:5" hidden="1">
      <c r="A101" s="172"/>
      <c r="B101" s="172"/>
      <c r="C101" s="165"/>
      <c r="D101" s="165"/>
      <c r="E101" s="165"/>
    </row>
    <row r="102" spans="1:5" hidden="1">
      <c r="A102" s="172"/>
      <c r="B102" s="172"/>
      <c r="C102" s="165"/>
      <c r="D102" s="165"/>
      <c r="E102" s="165"/>
    </row>
    <row r="103" spans="1:5" hidden="1">
      <c r="A103" s="172"/>
      <c r="B103" s="172"/>
      <c r="C103" s="165"/>
      <c r="D103" s="165"/>
      <c r="E103" s="165"/>
    </row>
    <row r="104" spans="1:5" hidden="1">
      <c r="A104" s="172"/>
      <c r="B104" s="172"/>
      <c r="C104" s="165"/>
      <c r="D104" s="165"/>
      <c r="E104" s="165"/>
    </row>
    <row r="105" spans="1:5" hidden="1">
      <c r="A105" s="172"/>
      <c r="B105" s="172"/>
      <c r="C105" s="165"/>
      <c r="D105" s="165"/>
      <c r="E105" s="165"/>
    </row>
    <row r="106" spans="1:5" hidden="1">
      <c r="A106" s="172"/>
      <c r="B106" s="172"/>
      <c r="C106" s="165"/>
      <c r="D106" s="165"/>
      <c r="E106" s="165"/>
    </row>
    <row r="107" spans="1:5" hidden="1">
      <c r="A107" s="172"/>
      <c r="B107" s="172"/>
      <c r="C107" s="165"/>
      <c r="D107" s="165"/>
      <c r="E107" s="165"/>
    </row>
    <row r="108" spans="1:5" hidden="1">
      <c r="A108" s="172"/>
      <c r="B108" s="172"/>
      <c r="C108" s="165"/>
      <c r="D108" s="165"/>
      <c r="E108" s="165"/>
    </row>
    <row r="109" spans="1:5" hidden="1">
      <c r="A109" s="172"/>
      <c r="B109" s="172"/>
      <c r="C109" s="165"/>
      <c r="D109" s="165"/>
      <c r="E109" s="165"/>
    </row>
    <row r="110" spans="1:5" hidden="1">
      <c r="A110" s="172"/>
      <c r="B110" s="172"/>
      <c r="C110" s="165"/>
      <c r="D110" s="165"/>
      <c r="E110" s="165"/>
    </row>
    <row r="111" spans="1:5" hidden="1">
      <c r="A111" s="172"/>
      <c r="B111" s="172"/>
      <c r="C111" s="165"/>
      <c r="D111" s="165"/>
      <c r="E111" s="165"/>
    </row>
    <row r="112" spans="1:5" hidden="1">
      <c r="A112" s="172"/>
      <c r="B112" s="172"/>
      <c r="C112" s="165"/>
      <c r="D112" s="165"/>
      <c r="E112" s="165"/>
    </row>
    <row r="113" spans="1:5" hidden="1">
      <c r="A113" s="172"/>
      <c r="B113" s="172"/>
      <c r="C113" s="165"/>
      <c r="D113" s="165"/>
      <c r="E113" s="165"/>
    </row>
    <row r="114" spans="1:5" hidden="1">
      <c r="A114" s="172"/>
      <c r="B114" s="172"/>
      <c r="C114" s="165"/>
      <c r="D114" s="165"/>
      <c r="E114" s="165"/>
    </row>
    <row r="115" spans="1:5" hidden="1">
      <c r="A115" s="172"/>
      <c r="B115" s="172"/>
      <c r="C115" s="165"/>
      <c r="D115" s="165"/>
      <c r="E115" s="165"/>
    </row>
    <row r="116" spans="1:5" hidden="1">
      <c r="A116" s="172"/>
      <c r="B116" s="172"/>
      <c r="C116" s="165"/>
      <c r="D116" s="165"/>
      <c r="E116" s="165"/>
    </row>
    <row r="117" spans="1:5" hidden="1">
      <c r="A117" s="172"/>
      <c r="B117" s="172"/>
      <c r="C117" s="165"/>
      <c r="D117" s="165"/>
      <c r="E117" s="165"/>
    </row>
    <row r="118" spans="1:5" hidden="1">
      <c r="A118" s="172"/>
      <c r="B118" s="172"/>
      <c r="C118" s="165"/>
      <c r="D118" s="165"/>
      <c r="E118" s="165"/>
    </row>
    <row r="119" spans="1:5" hidden="1">
      <c r="A119" s="172"/>
      <c r="B119" s="172"/>
      <c r="C119" s="165"/>
      <c r="D119" s="165"/>
      <c r="E119" s="165"/>
    </row>
    <row r="120" spans="1:5" hidden="1">
      <c r="A120" s="172"/>
      <c r="B120" s="172"/>
      <c r="C120" s="165"/>
      <c r="D120" s="165"/>
      <c r="E120" s="165"/>
    </row>
    <row r="121" spans="1:5" hidden="1">
      <c r="A121" s="172"/>
      <c r="B121" s="172"/>
      <c r="C121" s="165"/>
      <c r="D121" s="165"/>
      <c r="E121" s="165"/>
    </row>
    <row r="122" spans="1:5" hidden="1">
      <c r="A122" s="172"/>
      <c r="B122" s="172"/>
      <c r="C122" s="165"/>
      <c r="D122" s="165"/>
      <c r="E122" s="165"/>
    </row>
    <row r="123" spans="1:5" hidden="1">
      <c r="A123" s="172"/>
      <c r="B123" s="172"/>
      <c r="C123" s="165"/>
      <c r="D123" s="165"/>
      <c r="E123" s="165"/>
    </row>
    <row r="124" spans="1:5" hidden="1">
      <c r="A124" s="172"/>
      <c r="B124" s="172"/>
      <c r="C124" s="165"/>
      <c r="D124" s="165"/>
      <c r="E124" s="165"/>
    </row>
    <row r="125" spans="1:5" hidden="1">
      <c r="A125" s="172"/>
      <c r="B125" s="172"/>
      <c r="C125" s="165"/>
      <c r="D125" s="165"/>
      <c r="E125" s="165"/>
    </row>
    <row r="126" spans="1:5" hidden="1">
      <c r="A126" s="172"/>
      <c r="B126" s="172"/>
      <c r="C126" s="165"/>
      <c r="D126" s="165"/>
      <c r="E126" s="165"/>
    </row>
    <row r="127" spans="1:5" hidden="1">
      <c r="A127" s="172"/>
      <c r="B127" s="172"/>
      <c r="C127" s="165"/>
      <c r="D127" s="165"/>
      <c r="E127" s="165"/>
    </row>
    <row r="128" spans="1:5" hidden="1">
      <c r="A128" s="172"/>
      <c r="B128" s="172"/>
      <c r="C128" s="165"/>
      <c r="D128" s="165"/>
      <c r="E128" s="165"/>
    </row>
    <row r="129" spans="1:5" hidden="1">
      <c r="A129" s="172"/>
      <c r="B129" s="172"/>
      <c r="C129" s="165"/>
      <c r="D129" s="165"/>
      <c r="E129" s="165"/>
    </row>
    <row r="130" spans="1:5" hidden="1">
      <c r="A130" s="172"/>
      <c r="B130" s="172"/>
      <c r="C130" s="165"/>
      <c r="D130" s="165"/>
      <c r="E130" s="165"/>
    </row>
    <row r="131" spans="1:5" hidden="1">
      <c r="A131" s="172"/>
      <c r="B131" s="172"/>
      <c r="C131" s="165"/>
      <c r="D131" s="165"/>
      <c r="E131" s="165"/>
    </row>
    <row r="132" spans="1:5" hidden="1">
      <c r="A132" s="172"/>
      <c r="B132" s="172"/>
      <c r="C132" s="165"/>
      <c r="D132" s="165"/>
      <c r="E132" s="165"/>
    </row>
    <row r="133" spans="1:5" hidden="1">
      <c r="A133" s="172"/>
      <c r="B133" s="172"/>
      <c r="C133" s="165"/>
      <c r="D133" s="165"/>
      <c r="E133" s="165"/>
    </row>
    <row r="134" spans="1:5" hidden="1">
      <c r="A134" s="172"/>
      <c r="B134" s="172"/>
      <c r="C134" s="165"/>
      <c r="D134" s="165"/>
      <c r="E134" s="165"/>
    </row>
    <row r="135" spans="1:5" hidden="1">
      <c r="A135" s="172"/>
      <c r="B135" s="172"/>
      <c r="C135" s="165"/>
      <c r="D135" s="165"/>
      <c r="E135" s="165"/>
    </row>
    <row r="136" spans="1:5" hidden="1">
      <c r="A136" s="172"/>
      <c r="B136" s="172"/>
      <c r="C136" s="165"/>
      <c r="D136" s="165"/>
      <c r="E136" s="165"/>
    </row>
    <row r="137" spans="1:5" hidden="1">
      <c r="A137" s="172"/>
      <c r="B137" s="172"/>
      <c r="C137" s="165"/>
      <c r="D137" s="165"/>
      <c r="E137" s="165"/>
    </row>
    <row r="138" spans="1:5" hidden="1">
      <c r="A138" s="172"/>
      <c r="B138" s="172"/>
      <c r="C138" s="165"/>
      <c r="D138" s="165"/>
      <c r="E138" s="165"/>
    </row>
    <row r="139" spans="1:5" hidden="1">
      <c r="A139" s="172"/>
      <c r="B139" s="172"/>
      <c r="C139" s="165"/>
      <c r="D139" s="165"/>
      <c r="E139" s="165"/>
    </row>
    <row r="140" spans="1:5" hidden="1">
      <c r="A140" s="172"/>
      <c r="B140" s="172"/>
      <c r="C140" s="165"/>
      <c r="D140" s="165"/>
      <c r="E140" s="165"/>
    </row>
    <row r="141" spans="1:5" hidden="1">
      <c r="A141" s="172"/>
      <c r="B141" s="172"/>
      <c r="C141" s="165"/>
      <c r="D141" s="165"/>
      <c r="E141" s="165"/>
    </row>
    <row r="142" spans="1:5" hidden="1">
      <c r="A142" s="172"/>
      <c r="B142" s="172"/>
      <c r="C142" s="165"/>
      <c r="D142" s="165"/>
      <c r="E142" s="165"/>
    </row>
    <row r="143" spans="1:5" hidden="1">
      <c r="A143" s="172"/>
      <c r="B143" s="172"/>
      <c r="C143" s="165"/>
      <c r="D143" s="165"/>
      <c r="E143" s="165"/>
    </row>
    <row r="144" spans="1:5" hidden="1">
      <c r="A144" s="172"/>
      <c r="B144" s="172"/>
      <c r="C144" s="165"/>
      <c r="D144" s="165"/>
      <c r="E144" s="165"/>
    </row>
    <row r="145" spans="1:5" hidden="1">
      <c r="A145" s="172"/>
      <c r="B145" s="172"/>
      <c r="C145" s="165"/>
      <c r="D145" s="165"/>
      <c r="E145" s="165"/>
    </row>
    <row r="146" spans="1:5" hidden="1">
      <c r="A146" s="172"/>
      <c r="B146" s="172"/>
      <c r="C146" s="165"/>
      <c r="D146" s="165"/>
      <c r="E146" s="165"/>
    </row>
    <row r="147" spans="1:5" hidden="1">
      <c r="A147" s="172"/>
      <c r="B147" s="172"/>
      <c r="C147" s="165"/>
      <c r="D147" s="165"/>
      <c r="E147" s="165"/>
    </row>
    <row r="148" spans="1:5" hidden="1">
      <c r="A148" s="172"/>
      <c r="B148" s="172"/>
      <c r="C148" s="165"/>
      <c r="D148" s="165"/>
      <c r="E148" s="165"/>
    </row>
    <row r="149" spans="1:5" hidden="1">
      <c r="A149" s="172"/>
      <c r="B149" s="172"/>
      <c r="C149" s="165"/>
      <c r="D149" s="165"/>
      <c r="E149" s="165"/>
    </row>
    <row r="150" spans="1:5" hidden="1">
      <c r="A150" s="172"/>
      <c r="B150" s="172"/>
      <c r="C150" s="165"/>
      <c r="D150" s="165"/>
      <c r="E150" s="165"/>
    </row>
    <row r="151" spans="1:5" hidden="1">
      <c r="A151" s="172"/>
      <c r="B151" s="172"/>
      <c r="C151" s="165"/>
      <c r="D151" s="165"/>
      <c r="E151" s="165"/>
    </row>
    <row r="152" spans="1:5" hidden="1">
      <c r="A152" s="172"/>
      <c r="B152" s="172"/>
      <c r="C152" s="165"/>
      <c r="D152" s="165"/>
      <c r="E152" s="165"/>
    </row>
    <row r="153" spans="1:5" hidden="1">
      <c r="A153" s="172"/>
      <c r="B153" s="172"/>
      <c r="C153" s="165"/>
      <c r="D153" s="165"/>
      <c r="E153" s="165"/>
    </row>
    <row r="154" spans="1:5" hidden="1">
      <c r="A154" s="172"/>
      <c r="B154" s="172"/>
      <c r="C154" s="165"/>
      <c r="D154" s="165"/>
      <c r="E154" s="165"/>
    </row>
    <row r="155" spans="1:5" hidden="1">
      <c r="A155" s="172"/>
      <c r="B155" s="172"/>
      <c r="C155" s="165"/>
      <c r="D155" s="165"/>
      <c r="E155" s="165"/>
    </row>
    <row r="156" spans="1:5" hidden="1">
      <c r="A156" s="172"/>
      <c r="B156" s="172"/>
      <c r="C156" s="165"/>
      <c r="D156" s="165"/>
      <c r="E156" s="165"/>
    </row>
    <row r="157" spans="1:5" hidden="1">
      <c r="A157" s="172"/>
      <c r="B157" s="172"/>
      <c r="C157" s="165"/>
      <c r="D157" s="165"/>
      <c r="E157" s="165"/>
    </row>
    <row r="158" spans="1:5">
      <c r="A158" s="172"/>
      <c r="B158" s="172"/>
      <c r="C158" s="165"/>
      <c r="D158" s="165"/>
      <c r="E158" s="165"/>
    </row>
    <row r="159" spans="1:5">
      <c r="A159" s="172"/>
      <c r="B159" s="172"/>
      <c r="C159" s="165"/>
      <c r="D159" s="165"/>
      <c r="E159" s="165"/>
    </row>
    <row r="160" spans="1:5">
      <c r="A160" s="172"/>
      <c r="B160" s="172"/>
      <c r="C160" s="165"/>
      <c r="D160" s="165"/>
      <c r="E160" s="165"/>
    </row>
    <row r="161" spans="1:5">
      <c r="A161" s="151"/>
      <c r="B161" s="151"/>
      <c r="C161" s="203"/>
      <c r="D161" s="203"/>
      <c r="E161" s="203"/>
    </row>
    <row r="162" spans="1:5" s="19" customFormat="1">
      <c r="A162" s="152"/>
      <c r="B162" s="152" t="s">
        <v>389</v>
      </c>
      <c r="C162" s="166">
        <f>SUM(C8:C161)</f>
        <v>13804199.010000002</v>
      </c>
      <c r="D162" s="166">
        <f>SUM(D8:D161)</f>
        <v>11590243.07</v>
      </c>
      <c r="E162" s="166">
        <f>SUM(E8:E161)</f>
        <v>-2213955.9400000009</v>
      </c>
    </row>
    <row r="163" spans="1:5" s="19" customFormat="1">
      <c r="A163" s="198"/>
      <c r="B163" s="198"/>
      <c r="C163" s="204"/>
      <c r="D163" s="204"/>
      <c r="E163" s="204"/>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92"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zoomScaleNormal="100" zoomScaleSheetLayoutView="100" workbookViewId="0"/>
  </sheetViews>
  <sheetFormatPr baseColWidth="10" defaultRowHeight="11.25"/>
  <cols>
    <col min="1" max="1" width="22.5703125" style="154" customWidth="1"/>
    <col min="2" max="2" width="37.42578125" style="154" bestFit="1" customWidth="1"/>
    <col min="3" max="3" width="10" style="118" bestFit="1" customWidth="1"/>
    <col min="4" max="4" width="12.7109375" style="119" bestFit="1" customWidth="1"/>
    <col min="5" max="16384" width="11.42578125" style="274"/>
  </cols>
  <sheetData>
    <row r="1" spans="1:4" s="41" customFormat="1">
      <c r="A1" s="71" t="s">
        <v>43</v>
      </c>
      <c r="B1" s="71"/>
      <c r="C1" s="105"/>
      <c r="D1" s="106"/>
    </row>
    <row r="2" spans="1:4" s="41" customFormat="1">
      <c r="A2" s="71" t="s">
        <v>0</v>
      </c>
      <c r="B2" s="71"/>
      <c r="C2" s="105"/>
      <c r="D2" s="107"/>
    </row>
    <row r="3" spans="1:4" s="41" customFormat="1">
      <c r="A3" s="71"/>
      <c r="B3" s="71"/>
      <c r="C3" s="105"/>
      <c r="D3" s="107"/>
    </row>
    <row r="4" spans="1:4" s="41" customFormat="1">
      <c r="C4" s="105"/>
      <c r="D4" s="107"/>
    </row>
    <row r="5" spans="1:4" s="41" customFormat="1" ht="11.25" hidden="1" customHeight="1">
      <c r="A5" s="1021" t="s">
        <v>280</v>
      </c>
      <c r="B5" s="1022"/>
      <c r="C5" s="105"/>
      <c r="D5" s="108" t="s">
        <v>120</v>
      </c>
    </row>
    <row r="6" spans="1:4" hidden="1">
      <c r="A6" s="109"/>
      <c r="B6" s="109"/>
      <c r="C6" s="110"/>
      <c r="D6" s="111"/>
    </row>
    <row r="7" spans="1:4" ht="15" hidden="1" customHeight="1">
      <c r="A7" s="15" t="s">
        <v>46</v>
      </c>
      <c r="B7" s="16" t="s">
        <v>47</v>
      </c>
      <c r="C7" s="57" t="s">
        <v>77</v>
      </c>
      <c r="D7" s="51" t="s">
        <v>121</v>
      </c>
    </row>
    <row r="8" spans="1:4" hidden="1">
      <c r="A8" s="112"/>
      <c r="B8" s="113"/>
      <c r="C8" s="114"/>
      <c r="D8" s="115"/>
    </row>
    <row r="9" spans="1:4" hidden="1">
      <c r="A9" s="112"/>
      <c r="B9" s="113"/>
      <c r="C9" s="114"/>
      <c r="D9" s="115"/>
    </row>
    <row r="10" spans="1:4" hidden="1">
      <c r="A10" s="112"/>
      <c r="B10" s="113"/>
      <c r="C10" s="114"/>
      <c r="D10" s="115"/>
    </row>
    <row r="11" spans="1:4" hidden="1">
      <c r="A11" s="112"/>
      <c r="B11" s="113"/>
      <c r="C11" s="114"/>
      <c r="D11" s="115"/>
    </row>
    <row r="12" spans="1:4" hidden="1">
      <c r="A12" s="112"/>
      <c r="B12" s="113"/>
      <c r="C12" s="114"/>
      <c r="D12" s="115"/>
    </row>
    <row r="13" spans="1:4" hidden="1">
      <c r="A13" s="112"/>
      <c r="B13" s="113"/>
      <c r="C13" s="114"/>
      <c r="D13" s="115"/>
    </row>
    <row r="14" spans="1:4" hidden="1">
      <c r="A14" s="112"/>
      <c r="B14" s="113"/>
      <c r="C14" s="114"/>
      <c r="D14" s="115"/>
    </row>
    <row r="15" spans="1:4" hidden="1">
      <c r="A15" s="112"/>
      <c r="B15" s="113"/>
      <c r="C15" s="114"/>
      <c r="D15" s="115"/>
    </row>
    <row r="16" spans="1:4" hidden="1">
      <c r="A16" s="112"/>
      <c r="B16" s="112"/>
      <c r="C16" s="114"/>
      <c r="D16" s="115"/>
    </row>
    <row r="17" spans="1:4" hidden="1">
      <c r="A17" s="112"/>
      <c r="B17" s="113"/>
      <c r="C17" s="114"/>
      <c r="D17" s="115"/>
    </row>
    <row r="18" spans="1:4" hidden="1">
      <c r="A18" s="112"/>
      <c r="B18" s="113"/>
      <c r="C18" s="114"/>
      <c r="D18" s="115"/>
    </row>
    <row r="19" spans="1:4" hidden="1">
      <c r="A19" s="112"/>
      <c r="B19" s="113"/>
      <c r="C19" s="114"/>
      <c r="D19" s="115"/>
    </row>
    <row r="20" spans="1:4" hidden="1">
      <c r="A20" s="112"/>
      <c r="B20" s="113"/>
      <c r="C20" s="114"/>
      <c r="D20" s="115"/>
    </row>
    <row r="21" spans="1:4" hidden="1">
      <c r="A21" s="112"/>
      <c r="B21" s="113"/>
      <c r="C21" s="114"/>
      <c r="D21" s="115"/>
    </row>
    <row r="22" spans="1:4" hidden="1">
      <c r="A22" s="112"/>
      <c r="B22" s="113"/>
      <c r="C22" s="114"/>
      <c r="D22" s="115"/>
    </row>
    <row r="23" spans="1:4" hidden="1">
      <c r="A23" s="112"/>
      <c r="B23" s="113"/>
      <c r="C23" s="114"/>
      <c r="D23" s="115"/>
    </row>
    <row r="24" spans="1:4" hidden="1">
      <c r="A24" s="112"/>
      <c r="B24" s="113"/>
      <c r="C24" s="114"/>
      <c r="D24" s="115"/>
    </row>
    <row r="25" spans="1:4" hidden="1">
      <c r="A25" s="112"/>
      <c r="B25" s="113"/>
      <c r="C25" s="114"/>
      <c r="D25" s="115"/>
    </row>
    <row r="26" spans="1:4" hidden="1">
      <c r="A26" s="112"/>
      <c r="B26" s="113"/>
      <c r="C26" s="114"/>
      <c r="D26" s="115"/>
    </row>
    <row r="27" spans="1:4" hidden="1">
      <c r="A27" s="112"/>
      <c r="B27" s="113"/>
      <c r="C27" s="114"/>
      <c r="D27" s="115"/>
    </row>
    <row r="28" spans="1:4" hidden="1">
      <c r="A28" s="112"/>
      <c r="B28" s="113"/>
      <c r="C28" s="114"/>
      <c r="D28" s="115"/>
    </row>
    <row r="29" spans="1:4" hidden="1">
      <c r="A29" s="112"/>
      <c r="B29" s="113"/>
      <c r="C29" s="114"/>
      <c r="D29" s="115"/>
    </row>
    <row r="30" spans="1:4" hidden="1">
      <c r="A30" s="112"/>
      <c r="B30" s="113"/>
      <c r="C30" s="114"/>
      <c r="D30" s="115"/>
    </row>
    <row r="31" spans="1:4" hidden="1">
      <c r="A31" s="112"/>
      <c r="B31" s="112"/>
      <c r="C31" s="114"/>
      <c r="D31" s="115"/>
    </row>
    <row r="32" spans="1:4" hidden="1">
      <c r="A32" s="116"/>
      <c r="B32" s="116" t="s">
        <v>387</v>
      </c>
      <c r="C32" s="117">
        <f>SUM(C8:C31)</f>
        <v>0</v>
      </c>
      <c r="D32" s="205">
        <v>0</v>
      </c>
    </row>
    <row r="33" spans="1:5" hidden="1"/>
    <row r="35" spans="1:5">
      <c r="A35" s="1021" t="s">
        <v>281</v>
      </c>
      <c r="B35" s="1022"/>
      <c r="C35" s="105"/>
      <c r="D35" s="108" t="s">
        <v>120</v>
      </c>
    </row>
    <row r="36" spans="1:5">
      <c r="A36" s="109"/>
      <c r="B36" s="109"/>
      <c r="C36" s="110"/>
      <c r="D36" s="111"/>
    </row>
    <row r="37" spans="1:5">
      <c r="A37" s="15" t="s">
        <v>46</v>
      </c>
      <c r="B37" s="16" t="s">
        <v>47</v>
      </c>
      <c r="C37" s="57" t="s">
        <v>77</v>
      </c>
      <c r="D37" s="51" t="s">
        <v>121</v>
      </c>
    </row>
    <row r="38" spans="1:5">
      <c r="A38" s="112" t="s">
        <v>6891</v>
      </c>
      <c r="B38" s="113" t="s">
        <v>6892</v>
      </c>
      <c r="C38" s="114">
        <v>104762.75</v>
      </c>
      <c r="D38" s="115"/>
    </row>
    <row r="39" spans="1:5">
      <c r="A39" s="112" t="s">
        <v>6893</v>
      </c>
      <c r="B39" s="113" t="s">
        <v>6558</v>
      </c>
      <c r="C39" s="114">
        <f>108504.82-2164.06</f>
        <v>106340.76000000001</v>
      </c>
      <c r="D39" s="115"/>
    </row>
    <row r="40" spans="1:5" ht="12.75">
      <c r="A40" s="112" t="s">
        <v>6894</v>
      </c>
      <c r="B40" s="113" t="s">
        <v>6564</v>
      </c>
      <c r="C40" s="114">
        <v>2267748.11</v>
      </c>
      <c r="D40" s="115"/>
      <c r="E40" s="581"/>
    </row>
    <row r="41" spans="1:5" ht="12.75">
      <c r="A41" s="582" t="s">
        <v>6895</v>
      </c>
      <c r="B41" s="113" t="s">
        <v>6896</v>
      </c>
      <c r="C41" s="114">
        <v>2752.96</v>
      </c>
      <c r="D41" s="115"/>
      <c r="E41" s="583"/>
    </row>
    <row r="42" spans="1:5">
      <c r="A42" s="112" t="s">
        <v>6897</v>
      </c>
      <c r="B42" s="113" t="s">
        <v>6898</v>
      </c>
      <c r="C42" s="114">
        <v>4710</v>
      </c>
      <c r="D42" s="115"/>
    </row>
    <row r="43" spans="1:5">
      <c r="A43" s="112" t="s">
        <v>6899</v>
      </c>
      <c r="B43" s="113" t="s">
        <v>6574</v>
      </c>
      <c r="C43" s="114">
        <v>25788.1</v>
      </c>
      <c r="D43" s="115"/>
    </row>
    <row r="44" spans="1:5">
      <c r="A44" s="112" t="s">
        <v>6900</v>
      </c>
      <c r="B44" s="113" t="s">
        <v>6901</v>
      </c>
      <c r="C44" s="114">
        <v>2457.79</v>
      </c>
      <c r="D44" s="115"/>
    </row>
    <row r="45" spans="1:5">
      <c r="A45" s="112" t="s">
        <v>6902</v>
      </c>
      <c r="B45" s="113" t="s">
        <v>6903</v>
      </c>
      <c r="C45" s="114">
        <v>82129.570000000007</v>
      </c>
      <c r="D45" s="115"/>
    </row>
    <row r="46" spans="1:5">
      <c r="A46" s="582"/>
      <c r="B46" s="113"/>
      <c r="C46" s="114"/>
      <c r="D46" s="115"/>
    </row>
    <row r="47" spans="1:5">
      <c r="A47" s="112"/>
      <c r="B47" s="112"/>
      <c r="C47" s="114"/>
      <c r="D47" s="115"/>
    </row>
    <row r="48" spans="1:5">
      <c r="A48" s="112"/>
      <c r="B48" s="113"/>
      <c r="C48" s="114"/>
      <c r="D48" s="115"/>
    </row>
    <row r="49" spans="1:4">
      <c r="A49" s="112"/>
      <c r="B49" s="113"/>
      <c r="C49" s="114"/>
      <c r="D49" s="115"/>
    </row>
    <row r="50" spans="1:4">
      <c r="A50" s="112"/>
      <c r="B50" s="113"/>
      <c r="C50" s="114"/>
      <c r="D50" s="115"/>
    </row>
    <row r="51" spans="1:4">
      <c r="A51" s="112"/>
      <c r="B51" s="113"/>
      <c r="C51" s="114"/>
      <c r="D51" s="115"/>
    </row>
    <row r="52" spans="1:4">
      <c r="A52" s="112"/>
      <c r="B52" s="113"/>
      <c r="C52" s="114"/>
      <c r="D52" s="115"/>
    </row>
    <row r="53" spans="1:4">
      <c r="A53" s="112"/>
      <c r="B53" s="113"/>
      <c r="C53" s="114"/>
      <c r="D53" s="115"/>
    </row>
    <row r="54" spans="1:4">
      <c r="A54" s="112"/>
      <c r="B54" s="113"/>
      <c r="C54" s="114"/>
      <c r="D54" s="115"/>
    </row>
    <row r="55" spans="1:4">
      <c r="A55" s="112"/>
      <c r="B55" s="113"/>
      <c r="C55" s="114"/>
      <c r="D55" s="115"/>
    </row>
    <row r="56" spans="1:4">
      <c r="A56" s="112"/>
      <c r="B56" s="113"/>
      <c r="C56" s="114"/>
      <c r="D56" s="115"/>
    </row>
    <row r="57" spans="1:4">
      <c r="A57" s="112"/>
      <c r="B57" s="113"/>
      <c r="C57" s="114"/>
      <c r="D57" s="115"/>
    </row>
    <row r="58" spans="1:4">
      <c r="A58" s="112"/>
      <c r="B58" s="113"/>
      <c r="C58" s="114"/>
      <c r="D58" s="115"/>
    </row>
    <row r="59" spans="1:4">
      <c r="A59" s="112"/>
      <c r="B59" s="113"/>
      <c r="C59" s="114"/>
      <c r="D59" s="115"/>
    </row>
    <row r="60" spans="1:4">
      <c r="A60" s="112"/>
      <c r="B60" s="113"/>
      <c r="C60" s="114"/>
      <c r="D60" s="115"/>
    </row>
    <row r="61" spans="1:4">
      <c r="A61" s="112"/>
      <c r="B61" s="113"/>
      <c r="C61" s="114"/>
      <c r="D61" s="115"/>
    </row>
    <row r="62" spans="1:4">
      <c r="A62" s="112"/>
      <c r="B62" s="112"/>
      <c r="C62" s="114"/>
      <c r="D62" s="115"/>
    </row>
    <row r="63" spans="1:4">
      <c r="A63" s="116"/>
      <c r="B63" s="116" t="s">
        <v>390</v>
      </c>
      <c r="C63" s="117">
        <f>SUM(C38:C62)</f>
        <v>2596690.04</v>
      </c>
      <c r="D63" s="205">
        <v>0</v>
      </c>
    </row>
  </sheetData>
  <mergeCells count="2">
    <mergeCell ref="A5:B5"/>
    <mergeCell ref="A35:B35"/>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A37"/>
    <dataValidation allowBlank="1" showInputMessage="1" showErrorMessage="1" prompt="Corresponde al nombre o descripción de la cuenta de acuerdo al Plan de Cuentas emitido por el CONAC." sqref="B7 B37"/>
    <dataValidation allowBlank="1" showInputMessage="1" showErrorMessage="1" prompt="Importe (saldo final) de las adquisiciones de bienes muebles e inmuebles efectuadas en el periodo al que corresponde la cuenta pública presentada." sqref="C37"/>
    <dataValidation allowBlank="1" showInputMessage="1" showErrorMessage="1" prompt="Detallar el porcentaje de estas adquisiciones que fueron realizadas mediante subsidios de capital del sector central (subsidiados por la federación, estado o municipio)." sqref="D7 D37"/>
  </dataValidations>
  <pageMargins left="0.70866141732283472" right="0.70866141732283472" top="0.74803149606299213" bottom="0.74803149606299213" header="0.31496062992125984" footer="0.31496062992125984"/>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zoomScaleSheetLayoutView="100" workbookViewId="0">
      <pane ySplit="8" topLeftCell="A9" activePane="bottomLeft" state="frozen"/>
      <selection pane="bottomLeft"/>
    </sheetView>
  </sheetViews>
  <sheetFormatPr baseColWidth="10" defaultRowHeight="11.25"/>
  <cols>
    <col min="1" max="1" width="11.7109375" style="154" customWidth="1"/>
    <col min="2" max="2" width="68" style="154" customWidth="1"/>
    <col min="3" max="3" width="17.7109375" style="118" customWidth="1"/>
    <col min="4" max="4" width="17.7109375" style="274" customWidth="1"/>
    <col min="5" max="16384" width="11.42578125" style="274"/>
  </cols>
  <sheetData>
    <row r="1" spans="1:4" s="41" customFormat="1">
      <c r="A1" s="71" t="s">
        <v>43</v>
      </c>
      <c r="B1" s="71"/>
      <c r="C1" s="105"/>
    </row>
    <row r="2" spans="1:4" s="41" customFormat="1">
      <c r="A2" s="71" t="s">
        <v>0</v>
      </c>
      <c r="B2" s="71"/>
      <c r="C2" s="105"/>
    </row>
    <row r="3" spans="1:4" s="41" customFormat="1">
      <c r="A3" s="71"/>
      <c r="B3" s="71"/>
      <c r="C3" s="105"/>
    </row>
    <row r="4" spans="1:4" s="41" customFormat="1">
      <c r="A4" s="71"/>
      <c r="B4" s="71"/>
      <c r="C4" s="105"/>
    </row>
    <row r="5" spans="1:4" s="41" customFormat="1">
      <c r="C5" s="105"/>
    </row>
    <row r="6" spans="1:4" s="41" customFormat="1" ht="11.25" customHeight="1">
      <c r="A6" s="1021" t="s">
        <v>262</v>
      </c>
      <c r="B6" s="1022"/>
      <c r="C6" s="105"/>
      <c r="D6" s="279" t="s">
        <v>220</v>
      </c>
    </row>
    <row r="7" spans="1:4">
      <c r="A7" s="109"/>
      <c r="B7" s="109"/>
      <c r="C7" s="110"/>
    </row>
    <row r="8" spans="1:4" ht="15" customHeight="1">
      <c r="A8" s="15" t="s">
        <v>46</v>
      </c>
      <c r="B8" s="216" t="s">
        <v>47</v>
      </c>
      <c r="C8" s="57" t="s">
        <v>75</v>
      </c>
      <c r="D8" s="57" t="s">
        <v>76</v>
      </c>
    </row>
    <row r="9" spans="1:4">
      <c r="A9" s="306">
        <v>5500</v>
      </c>
      <c r="B9" s="307" t="s">
        <v>289</v>
      </c>
      <c r="C9" s="308"/>
      <c r="D9" s="309"/>
    </row>
    <row r="10" spans="1:4">
      <c r="A10" s="310">
        <v>5510</v>
      </c>
      <c r="B10" s="311" t="s">
        <v>177</v>
      </c>
      <c r="C10" s="308"/>
      <c r="D10" s="309"/>
    </row>
    <row r="11" spans="1:4">
      <c r="A11" s="310">
        <v>5511</v>
      </c>
      <c r="B11" s="311" t="s">
        <v>290</v>
      </c>
      <c r="C11" s="308"/>
      <c r="D11" s="309"/>
    </row>
    <row r="12" spans="1:4">
      <c r="A12" s="310">
        <v>5512</v>
      </c>
      <c r="B12" s="311" t="s">
        <v>291</v>
      </c>
      <c r="C12" s="308"/>
      <c r="D12" s="309"/>
    </row>
    <row r="13" spans="1:4">
      <c r="A13" s="310">
        <v>5513</v>
      </c>
      <c r="B13" s="311" t="s">
        <v>292</v>
      </c>
      <c r="C13" s="308"/>
      <c r="D13" s="309"/>
    </row>
    <row r="14" spans="1:4">
      <c r="A14" s="310">
        <v>5514</v>
      </c>
      <c r="B14" s="311" t="s">
        <v>293</v>
      </c>
      <c r="C14" s="308"/>
      <c r="D14" s="309"/>
    </row>
    <row r="15" spans="1:4">
      <c r="A15" s="310">
        <v>5515</v>
      </c>
      <c r="B15" s="311" t="s">
        <v>294</v>
      </c>
      <c r="C15" s="308"/>
      <c r="D15" s="309"/>
    </row>
    <row r="16" spans="1:4">
      <c r="A16" s="310">
        <v>5516</v>
      </c>
      <c r="B16" s="311" t="s">
        <v>295</v>
      </c>
      <c r="C16" s="308"/>
      <c r="D16" s="309"/>
    </row>
    <row r="17" spans="1:4">
      <c r="A17" s="310">
        <v>5517</v>
      </c>
      <c r="B17" s="311" t="s">
        <v>296</v>
      </c>
      <c r="C17" s="308"/>
      <c r="D17" s="309"/>
    </row>
    <row r="18" spans="1:4">
      <c r="A18" s="310">
        <v>5518</v>
      </c>
      <c r="B18" s="311" t="s">
        <v>297</v>
      </c>
      <c r="C18" s="308"/>
      <c r="D18" s="309"/>
    </row>
    <row r="19" spans="1:4">
      <c r="A19" s="310">
        <v>5520</v>
      </c>
      <c r="B19" s="311" t="s">
        <v>178</v>
      </c>
      <c r="C19" s="308"/>
      <c r="D19" s="309"/>
    </row>
    <row r="20" spans="1:4">
      <c r="A20" s="310">
        <v>5521</v>
      </c>
      <c r="B20" s="311" t="s">
        <v>298</v>
      </c>
      <c r="C20" s="308"/>
      <c r="D20" s="309"/>
    </row>
    <row r="21" spans="1:4">
      <c r="A21" s="310">
        <v>5522</v>
      </c>
      <c r="B21" s="311" t="s">
        <v>299</v>
      </c>
      <c r="C21" s="308"/>
      <c r="D21" s="309"/>
    </row>
    <row r="22" spans="1:4">
      <c r="A22" s="310">
        <v>5530</v>
      </c>
      <c r="B22" s="311" t="s">
        <v>179</v>
      </c>
      <c r="C22" s="308"/>
      <c r="D22" s="309"/>
    </row>
    <row r="23" spans="1:4">
      <c r="A23" s="310">
        <v>5531</v>
      </c>
      <c r="B23" s="311" t="s">
        <v>300</v>
      </c>
      <c r="C23" s="308"/>
      <c r="D23" s="309"/>
    </row>
    <row r="24" spans="1:4">
      <c r="A24" s="310">
        <v>5532</v>
      </c>
      <c r="B24" s="311" t="s">
        <v>301</v>
      </c>
      <c r="C24" s="308"/>
      <c r="D24" s="309"/>
    </row>
    <row r="25" spans="1:4">
      <c r="A25" s="310">
        <v>5533</v>
      </c>
      <c r="B25" s="311" t="s">
        <v>302</v>
      </c>
      <c r="C25" s="308"/>
      <c r="D25" s="309"/>
    </row>
    <row r="26" spans="1:4">
      <c r="A26" s="310">
        <v>5534</v>
      </c>
      <c r="B26" s="311" t="s">
        <v>303</v>
      </c>
      <c r="C26" s="308"/>
      <c r="D26" s="309"/>
    </row>
    <row r="27" spans="1:4">
      <c r="A27" s="310">
        <v>5535</v>
      </c>
      <c r="B27" s="311" t="s">
        <v>304</v>
      </c>
      <c r="C27" s="308"/>
      <c r="D27" s="309"/>
    </row>
    <row r="28" spans="1:4">
      <c r="A28" s="310">
        <v>5540</v>
      </c>
      <c r="B28" s="311" t="s">
        <v>180</v>
      </c>
      <c r="C28" s="308"/>
      <c r="D28" s="309"/>
    </row>
    <row r="29" spans="1:4">
      <c r="A29" s="310">
        <v>5541</v>
      </c>
      <c r="B29" s="311" t="s">
        <v>180</v>
      </c>
      <c r="C29" s="308"/>
      <c r="D29" s="309"/>
    </row>
    <row r="30" spans="1:4">
      <c r="A30" s="310">
        <v>5550</v>
      </c>
      <c r="B30" s="312" t="s">
        <v>181</v>
      </c>
      <c r="C30" s="308"/>
      <c r="D30" s="309"/>
    </row>
    <row r="31" spans="1:4">
      <c r="A31" s="310">
        <v>5551</v>
      </c>
      <c r="B31" s="312" t="s">
        <v>181</v>
      </c>
      <c r="C31" s="308"/>
      <c r="D31" s="309"/>
    </row>
    <row r="32" spans="1:4">
      <c r="A32" s="310">
        <v>5590</v>
      </c>
      <c r="B32" s="312" t="s">
        <v>203</v>
      </c>
      <c r="C32" s="308"/>
      <c r="D32" s="309"/>
    </row>
    <row r="33" spans="1:4">
      <c r="A33" s="310">
        <v>5591</v>
      </c>
      <c r="B33" s="312" t="s">
        <v>305</v>
      </c>
      <c r="C33" s="308"/>
      <c r="D33" s="309"/>
    </row>
    <row r="34" spans="1:4">
      <c r="A34" s="310">
        <v>5592</v>
      </c>
      <c r="B34" s="312" t="s">
        <v>306</v>
      </c>
      <c r="C34" s="308"/>
      <c r="D34" s="309"/>
    </row>
    <row r="35" spans="1:4">
      <c r="A35" s="310">
        <v>5593</v>
      </c>
      <c r="B35" s="312" t="s">
        <v>307</v>
      </c>
      <c r="C35" s="308"/>
      <c r="D35" s="309"/>
    </row>
    <row r="36" spans="1:4">
      <c r="A36" s="310">
        <v>5594</v>
      </c>
      <c r="B36" s="312" t="s">
        <v>308</v>
      </c>
      <c r="C36" s="308"/>
      <c r="D36" s="309"/>
    </row>
    <row r="37" spans="1:4">
      <c r="A37" s="310">
        <v>5595</v>
      </c>
      <c r="B37" s="312" t="s">
        <v>309</v>
      </c>
      <c r="C37" s="308"/>
      <c r="D37" s="309"/>
    </row>
    <row r="38" spans="1:4">
      <c r="A38" s="310">
        <v>5596</v>
      </c>
      <c r="B38" s="312" t="s">
        <v>310</v>
      </c>
      <c r="C38" s="308"/>
      <c r="D38" s="309"/>
    </row>
    <row r="39" spans="1:4">
      <c r="A39" s="310">
        <v>5597</v>
      </c>
      <c r="B39" s="312" t="s">
        <v>311</v>
      </c>
      <c r="C39" s="308"/>
      <c r="D39" s="309"/>
    </row>
    <row r="40" spans="1:4">
      <c r="A40" s="310">
        <v>5599</v>
      </c>
      <c r="B40" s="312" t="s">
        <v>312</v>
      </c>
      <c r="C40" s="308"/>
      <c r="D40" s="309"/>
    </row>
    <row r="41" spans="1:4">
      <c r="A41" s="306">
        <v>5600</v>
      </c>
      <c r="B41" s="313" t="s">
        <v>313</v>
      </c>
      <c r="C41" s="308"/>
      <c r="D41" s="309"/>
    </row>
    <row r="42" spans="1:4">
      <c r="A42" s="310">
        <v>5610</v>
      </c>
      <c r="B42" s="312" t="s">
        <v>314</v>
      </c>
      <c r="C42" s="308"/>
      <c r="D42" s="309"/>
    </row>
    <row r="43" spans="1:4">
      <c r="A43" s="314">
        <v>5611</v>
      </c>
      <c r="B43" s="315" t="s">
        <v>315</v>
      </c>
      <c r="C43" s="316"/>
      <c r="D43" s="317"/>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baseColWidth="10" defaultRowHeight="11.25"/>
  <cols>
    <col min="1" max="1" width="20.7109375" style="274" customWidth="1"/>
    <col min="2" max="2" width="50.7109375" style="274" customWidth="1"/>
    <col min="3" max="3" width="17.7109375" style="274"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v>37866350.189999998</v>
      </c>
    </row>
    <row r="9" spans="1:3">
      <c r="A9" s="234">
        <v>900002</v>
      </c>
      <c r="B9" s="218" t="s">
        <v>184</v>
      </c>
      <c r="C9" s="221">
        <f>SUM(C10:C14)</f>
        <v>0</v>
      </c>
    </row>
    <row r="10" spans="1:3">
      <c r="A10" s="232">
        <v>4320</v>
      </c>
      <c r="B10" s="219" t="s">
        <v>185</v>
      </c>
      <c r="C10" s="222"/>
    </row>
    <row r="11" spans="1:3" ht="22.5">
      <c r="A11" s="232">
        <v>4330</v>
      </c>
      <c r="B11" s="219" t="s">
        <v>186</v>
      </c>
      <c r="C11" s="222"/>
    </row>
    <row r="12" spans="1:3">
      <c r="A12" s="232">
        <v>4340</v>
      </c>
      <c r="B12" s="219" t="s">
        <v>187</v>
      </c>
      <c r="C12" s="222"/>
    </row>
    <row r="13" spans="1:3">
      <c r="A13" s="232">
        <v>4399</v>
      </c>
      <c r="B13" s="219" t="s">
        <v>188</v>
      </c>
      <c r="C13" s="222"/>
    </row>
    <row r="14" spans="1:3">
      <c r="A14" s="233">
        <v>4400</v>
      </c>
      <c r="B14" s="219" t="s">
        <v>189</v>
      </c>
      <c r="C14" s="222"/>
    </row>
    <row r="15" spans="1:3">
      <c r="A15" s="234">
        <v>900003</v>
      </c>
      <c r="B15" s="218" t="s">
        <v>190</v>
      </c>
      <c r="C15" s="221">
        <f>SUM(C16:C19)</f>
        <v>0</v>
      </c>
    </row>
    <row r="16" spans="1:3">
      <c r="A16" s="237">
        <v>52</v>
      </c>
      <c r="B16" s="219" t="s">
        <v>191</v>
      </c>
      <c r="C16" s="222"/>
    </row>
    <row r="17" spans="1:3">
      <c r="A17" s="237">
        <v>62</v>
      </c>
      <c r="B17" s="219" t="s">
        <v>192</v>
      </c>
      <c r="C17" s="222"/>
    </row>
    <row r="18" spans="1:3">
      <c r="A18" s="241" t="s">
        <v>206</v>
      </c>
      <c r="B18" s="219" t="s">
        <v>193</v>
      </c>
      <c r="C18" s="222"/>
    </row>
    <row r="19" spans="1:3">
      <c r="A19" s="233">
        <v>4500</v>
      </c>
      <c r="B19" s="220" t="s">
        <v>201</v>
      </c>
      <c r="C19" s="222"/>
    </row>
    <row r="20" spans="1:3">
      <c r="A20" s="235">
        <v>900004</v>
      </c>
      <c r="B20" s="223" t="s">
        <v>194</v>
      </c>
      <c r="C20" s="224">
        <f>+C8+C9-C15</f>
        <v>37866350.189999998</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heetViews>
  <sheetFormatPr baseColWidth="10" defaultRowHeight="11.25"/>
  <cols>
    <col min="1" max="1" width="20.7109375" style="274" customWidth="1"/>
    <col min="2" max="2" width="50.7109375" style="274" customWidth="1"/>
    <col min="3" max="3" width="17.7109375" style="9" customWidth="1"/>
    <col min="4" max="16384" width="11.42578125" style="274"/>
  </cols>
  <sheetData>
    <row r="1" spans="1:3">
      <c r="A1" s="71" t="s">
        <v>43</v>
      </c>
    </row>
    <row r="2" spans="1:3">
      <c r="A2" s="71"/>
    </row>
    <row r="3" spans="1:3">
      <c r="A3" s="71"/>
    </row>
    <row r="4" spans="1:3">
      <c r="A4" s="71"/>
    </row>
    <row r="5" spans="1:3" ht="11.25" customHeight="1">
      <c r="A5" s="259" t="s">
        <v>196</v>
      </c>
      <c r="B5" s="260"/>
      <c r="C5" s="263" t="s">
        <v>214</v>
      </c>
    </row>
    <row r="6" spans="1:3" ht="11.25" customHeight="1">
      <c r="A6" s="264"/>
      <c r="B6" s="265"/>
      <c r="C6" s="266"/>
    </row>
    <row r="7" spans="1:3" ht="15" customHeight="1">
      <c r="A7" s="15" t="s">
        <v>46</v>
      </c>
      <c r="B7" s="261" t="s">
        <v>47</v>
      </c>
      <c r="C7" s="216" t="s">
        <v>54</v>
      </c>
    </row>
    <row r="8" spans="1:3" ht="12.75">
      <c r="A8" s="239">
        <v>900001</v>
      </c>
      <c r="B8" s="226" t="s">
        <v>160</v>
      </c>
      <c r="C8" s="584">
        <v>37886535.740000002</v>
      </c>
    </row>
    <row r="9" spans="1:3">
      <c r="A9" s="239">
        <v>900002</v>
      </c>
      <c r="B9" s="226" t="s">
        <v>161</v>
      </c>
      <c r="C9" s="229">
        <f>SUM(C10:C26)</f>
        <v>0</v>
      </c>
    </row>
    <row r="10" spans="1:3">
      <c r="A10" s="232">
        <v>5100</v>
      </c>
      <c r="B10" s="227" t="s">
        <v>162</v>
      </c>
      <c r="C10" s="225"/>
    </row>
    <row r="11" spans="1:3">
      <c r="A11" s="232">
        <v>5200</v>
      </c>
      <c r="B11" s="227" t="s">
        <v>163</v>
      </c>
      <c r="C11" s="225"/>
    </row>
    <row r="12" spans="1:3">
      <c r="A12" s="232">
        <v>5300</v>
      </c>
      <c r="B12" s="227" t="s">
        <v>164</v>
      </c>
      <c r="C12" s="225"/>
    </row>
    <row r="13" spans="1:3">
      <c r="A13" s="232">
        <v>5400</v>
      </c>
      <c r="B13" s="227" t="s">
        <v>165</v>
      </c>
      <c r="C13" s="225"/>
    </row>
    <row r="14" spans="1:3">
      <c r="A14" s="232">
        <v>5500</v>
      </c>
      <c r="B14" s="227" t="s">
        <v>166</v>
      </c>
      <c r="C14" s="225"/>
    </row>
    <row r="15" spans="1:3">
      <c r="A15" s="232">
        <v>5600</v>
      </c>
      <c r="B15" s="227" t="s">
        <v>167</v>
      </c>
      <c r="C15" s="225"/>
    </row>
    <row r="16" spans="1:3">
      <c r="A16" s="232">
        <v>5700</v>
      </c>
      <c r="B16" s="227" t="s">
        <v>168</v>
      </c>
      <c r="C16" s="225"/>
    </row>
    <row r="17" spans="1:3">
      <c r="A17" s="232" t="s">
        <v>212</v>
      </c>
      <c r="B17" s="227" t="s">
        <v>169</v>
      </c>
      <c r="C17" s="225"/>
    </row>
    <row r="18" spans="1:3">
      <c r="A18" s="232">
        <v>5900</v>
      </c>
      <c r="B18" s="227" t="s">
        <v>170</v>
      </c>
      <c r="C18" s="225"/>
    </row>
    <row r="19" spans="1:3">
      <c r="A19" s="237">
        <v>6200</v>
      </c>
      <c r="B19" s="227" t="s">
        <v>171</v>
      </c>
      <c r="C19" s="225"/>
    </row>
    <row r="20" spans="1:3">
      <c r="A20" s="237">
        <v>7200</v>
      </c>
      <c r="B20" s="227" t="s">
        <v>172</v>
      </c>
      <c r="C20" s="225"/>
    </row>
    <row r="21" spans="1:3">
      <c r="A21" s="237">
        <v>7300</v>
      </c>
      <c r="B21" s="227" t="s">
        <v>173</v>
      </c>
      <c r="C21" s="225"/>
    </row>
    <row r="22" spans="1:3">
      <c r="A22" s="237">
        <v>7500</v>
      </c>
      <c r="B22" s="227" t="s">
        <v>174</v>
      </c>
      <c r="C22" s="225"/>
    </row>
    <row r="23" spans="1:3">
      <c r="A23" s="237">
        <v>7900</v>
      </c>
      <c r="B23" s="227" t="s">
        <v>175</v>
      </c>
      <c r="C23" s="225"/>
    </row>
    <row r="24" spans="1:3">
      <c r="A24" s="237">
        <v>9100</v>
      </c>
      <c r="B24" s="227" t="s">
        <v>200</v>
      </c>
      <c r="C24" s="225"/>
    </row>
    <row r="25" spans="1:3">
      <c r="A25" s="237">
        <v>9900</v>
      </c>
      <c r="B25" s="227" t="s">
        <v>176</v>
      </c>
      <c r="C25" s="225"/>
    </row>
    <row r="26" spans="1:3">
      <c r="A26" s="237">
        <v>7400</v>
      </c>
      <c r="B26" s="228" t="s">
        <v>202</v>
      </c>
      <c r="C26" s="225"/>
    </row>
    <row r="27" spans="1:3">
      <c r="A27" s="239">
        <v>900003</v>
      </c>
      <c r="B27" s="226" t="s">
        <v>205</v>
      </c>
      <c r="C27" s="229">
        <v>835642.69</v>
      </c>
    </row>
    <row r="28" spans="1:3" ht="22.5">
      <c r="A28" s="232">
        <v>5510</v>
      </c>
      <c r="B28" s="227" t="s">
        <v>177</v>
      </c>
      <c r="C28" s="225">
        <v>835642.69</v>
      </c>
    </row>
    <row r="29" spans="1:3">
      <c r="A29" s="232">
        <v>5520</v>
      </c>
      <c r="B29" s="227" t="s">
        <v>178</v>
      </c>
      <c r="C29" s="225"/>
    </row>
    <row r="30" spans="1:3">
      <c r="A30" s="232">
        <v>5530</v>
      </c>
      <c r="B30" s="227" t="s">
        <v>179</v>
      </c>
      <c r="C30" s="225"/>
    </row>
    <row r="31" spans="1:3" ht="22.5">
      <c r="A31" s="232">
        <v>5540</v>
      </c>
      <c r="B31" s="227" t="s">
        <v>180</v>
      </c>
      <c r="C31" s="225"/>
    </row>
    <row r="32" spans="1:3">
      <c r="A32" s="232">
        <v>5550</v>
      </c>
      <c r="B32" s="227" t="s">
        <v>181</v>
      </c>
      <c r="C32" s="225"/>
    </row>
    <row r="33" spans="1:3">
      <c r="A33" s="232">
        <v>5590</v>
      </c>
      <c r="B33" s="227" t="s">
        <v>203</v>
      </c>
      <c r="C33" s="225"/>
    </row>
    <row r="34" spans="1:3">
      <c r="A34" s="232">
        <v>5600</v>
      </c>
      <c r="B34" s="228" t="s">
        <v>204</v>
      </c>
      <c r="C34" s="225"/>
    </row>
    <row r="35" spans="1:3">
      <c r="A35" s="240">
        <v>900004</v>
      </c>
      <c r="B35" s="230" t="s">
        <v>182</v>
      </c>
      <c r="C35" s="231">
        <f>+C8-C9+C27</f>
        <v>38722178.43</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zoomScaleNormal="100" zoomScaleSheetLayoutView="100" workbookViewId="0">
      <selection activeCell="B1" sqref="B1"/>
    </sheetView>
  </sheetViews>
  <sheetFormatPr baseColWidth="10" defaultRowHeight="11.25"/>
  <cols>
    <col min="1" max="1" width="13" style="274" customWidth="1"/>
    <col min="2" max="2" width="53.5703125" style="274" customWidth="1"/>
    <col min="3" max="3" width="18.7109375" style="274" bestFit="1" customWidth="1"/>
    <col min="4" max="4" width="17" style="274" bestFit="1" customWidth="1"/>
    <col min="5" max="5" width="9.140625" style="274" bestFit="1" customWidth="1"/>
    <col min="6" max="16384" width="11.42578125" style="274"/>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333">
        <v>7000</v>
      </c>
      <c r="B11" s="332" t="s">
        <v>370</v>
      </c>
      <c r="C11" s="122"/>
      <c r="D11" s="122"/>
    </row>
    <row r="12" spans="1:8" s="120" customFormat="1" ht="12.75">
      <c r="A12" s="333"/>
      <c r="B12" s="332"/>
      <c r="C12" s="122"/>
      <c r="D12" s="122"/>
    </row>
    <row r="13" spans="1:8" s="120" customFormat="1">
      <c r="A13" s="125" t="s">
        <v>46</v>
      </c>
      <c r="B13" s="125" t="s">
        <v>47</v>
      </c>
      <c r="C13" s="125" t="s">
        <v>75</v>
      </c>
      <c r="D13" s="125" t="s">
        <v>76</v>
      </c>
      <c r="E13" s="125" t="s">
        <v>77</v>
      </c>
    </row>
    <row r="14" spans="1:8" s="120" customFormat="1">
      <c r="A14" s="334">
        <v>7100</v>
      </c>
      <c r="B14" s="335" t="s">
        <v>338</v>
      </c>
      <c r="C14" s="336"/>
      <c r="D14" s="336"/>
      <c r="E14" s="337"/>
    </row>
    <row r="15" spans="1:8" s="120" customFormat="1">
      <c r="A15" s="329">
        <v>7110</v>
      </c>
      <c r="B15" s="338" t="s">
        <v>339</v>
      </c>
      <c r="C15" s="336"/>
      <c r="D15" s="336"/>
      <c r="E15" s="337"/>
    </row>
    <row r="16" spans="1:8" s="120" customFormat="1">
      <c r="A16" s="329">
        <v>7120</v>
      </c>
      <c r="B16" s="338" t="s">
        <v>340</v>
      </c>
      <c r="C16" s="336"/>
      <c r="D16" s="336"/>
      <c r="E16" s="337"/>
    </row>
    <row r="17" spans="1:5" s="120" customFormat="1">
      <c r="A17" s="329">
        <v>7130</v>
      </c>
      <c r="B17" s="338" t="s">
        <v>341</v>
      </c>
      <c r="C17" s="336"/>
      <c r="D17" s="336"/>
      <c r="E17" s="337"/>
    </row>
    <row r="18" spans="1:5" s="120" customFormat="1" ht="22.5">
      <c r="A18" s="329">
        <v>7140</v>
      </c>
      <c r="B18" s="338" t="s">
        <v>342</v>
      </c>
      <c r="C18" s="336"/>
      <c r="D18" s="336"/>
      <c r="E18" s="337"/>
    </row>
    <row r="19" spans="1:5" s="120" customFormat="1" ht="22.5">
      <c r="A19" s="329">
        <v>7150</v>
      </c>
      <c r="B19" s="338" t="s">
        <v>343</v>
      </c>
      <c r="C19" s="336"/>
      <c r="D19" s="336"/>
      <c r="E19" s="337"/>
    </row>
    <row r="20" spans="1:5" s="120" customFormat="1">
      <c r="A20" s="329">
        <v>7160</v>
      </c>
      <c r="B20" s="338" t="s">
        <v>344</v>
      </c>
      <c r="C20" s="336"/>
      <c r="D20" s="336"/>
      <c r="E20" s="337"/>
    </row>
    <row r="21" spans="1:5" s="120" customFormat="1">
      <c r="A21" s="334">
        <v>7200</v>
      </c>
      <c r="B21" s="335" t="s">
        <v>345</v>
      </c>
      <c r="C21" s="336"/>
      <c r="D21" s="336"/>
      <c r="E21" s="337"/>
    </row>
    <row r="22" spans="1:5" s="120" customFormat="1" ht="22.5">
      <c r="A22" s="329">
        <v>7210</v>
      </c>
      <c r="B22" s="338" t="s">
        <v>346</v>
      </c>
      <c r="C22" s="336"/>
      <c r="D22" s="336"/>
      <c r="E22" s="337"/>
    </row>
    <row r="23" spans="1:5" s="120" customFormat="1" ht="22.5">
      <c r="A23" s="329">
        <v>7220</v>
      </c>
      <c r="B23" s="338" t="s">
        <v>347</v>
      </c>
      <c r="C23" s="336"/>
      <c r="D23" s="336"/>
      <c r="E23" s="337"/>
    </row>
    <row r="24" spans="1:5" s="120" customFormat="1" ht="12.95" customHeight="1">
      <c r="A24" s="329">
        <v>7230</v>
      </c>
      <c r="B24" s="339" t="s">
        <v>348</v>
      </c>
      <c r="C24" s="337"/>
      <c r="D24" s="337"/>
      <c r="E24" s="337"/>
    </row>
    <row r="25" spans="1:5" s="120" customFormat="1" ht="22.5">
      <c r="A25" s="329">
        <v>7240</v>
      </c>
      <c r="B25" s="339" t="s">
        <v>349</v>
      </c>
      <c r="C25" s="337"/>
      <c r="D25" s="337"/>
      <c r="E25" s="337"/>
    </row>
    <row r="26" spans="1:5" s="120" customFormat="1" ht="22.5">
      <c r="A26" s="329">
        <v>7250</v>
      </c>
      <c r="B26" s="339" t="s">
        <v>350</v>
      </c>
      <c r="C26" s="337"/>
      <c r="D26" s="337"/>
      <c r="E26" s="337"/>
    </row>
    <row r="27" spans="1:5" s="120" customFormat="1" ht="22.5">
      <c r="A27" s="329">
        <v>7260</v>
      </c>
      <c r="B27" s="339" t="s">
        <v>351</v>
      </c>
      <c r="C27" s="337"/>
      <c r="D27" s="337"/>
      <c r="E27" s="337"/>
    </row>
    <row r="28" spans="1:5" s="120" customFormat="1">
      <c r="A28" s="334">
        <v>7300</v>
      </c>
      <c r="B28" s="340" t="s">
        <v>352</v>
      </c>
      <c r="C28" s="337"/>
      <c r="D28" s="337"/>
      <c r="E28" s="337"/>
    </row>
    <row r="29" spans="1:5" s="120" customFormat="1">
      <c r="A29" s="329">
        <v>7310</v>
      </c>
      <c r="B29" s="339" t="s">
        <v>353</v>
      </c>
      <c r="C29" s="337"/>
      <c r="D29" s="337"/>
      <c r="E29" s="337"/>
    </row>
    <row r="30" spans="1:5" s="120" customFormat="1">
      <c r="A30" s="329">
        <v>7320</v>
      </c>
      <c r="B30" s="339" t="s">
        <v>354</v>
      </c>
      <c r="C30" s="337"/>
      <c r="D30" s="337"/>
      <c r="E30" s="337"/>
    </row>
    <row r="31" spans="1:5" s="120" customFormat="1">
      <c r="A31" s="329">
        <v>7330</v>
      </c>
      <c r="B31" s="339" t="s">
        <v>355</v>
      </c>
      <c r="C31" s="337"/>
      <c r="D31" s="337"/>
      <c r="E31" s="337"/>
    </row>
    <row r="32" spans="1:5" s="120" customFormat="1">
      <c r="A32" s="329">
        <v>7340</v>
      </c>
      <c r="B32" s="339" t="s">
        <v>356</v>
      </c>
      <c r="C32" s="337"/>
      <c r="D32" s="337"/>
      <c r="E32" s="337"/>
    </row>
    <row r="33" spans="1:5" s="120" customFormat="1">
      <c r="A33" s="329">
        <v>7350</v>
      </c>
      <c r="B33" s="339" t="s">
        <v>357</v>
      </c>
      <c r="C33" s="337"/>
      <c r="D33" s="337"/>
      <c r="E33" s="337"/>
    </row>
    <row r="34" spans="1:5" s="120" customFormat="1">
      <c r="A34" s="329">
        <v>7360</v>
      </c>
      <c r="B34" s="339" t="s">
        <v>358</v>
      </c>
      <c r="C34" s="337"/>
      <c r="D34" s="337"/>
      <c r="E34" s="337"/>
    </row>
    <row r="35" spans="1:5" s="120" customFormat="1">
      <c r="A35" s="334">
        <v>7400</v>
      </c>
      <c r="B35" s="340" t="s">
        <v>359</v>
      </c>
      <c r="C35" s="337"/>
      <c r="D35" s="337"/>
      <c r="E35" s="337"/>
    </row>
    <row r="36" spans="1:5" s="120" customFormat="1">
      <c r="A36" s="329">
        <v>7410</v>
      </c>
      <c r="B36" s="339" t="s">
        <v>360</v>
      </c>
      <c r="C36" s="337"/>
      <c r="D36" s="337"/>
      <c r="E36" s="337"/>
    </row>
    <row r="37" spans="1:5" s="120" customFormat="1">
      <c r="A37" s="329">
        <v>7420</v>
      </c>
      <c r="B37" s="339" t="s">
        <v>361</v>
      </c>
      <c r="C37" s="337"/>
      <c r="D37" s="337"/>
      <c r="E37" s="337"/>
    </row>
    <row r="38" spans="1:5" s="120" customFormat="1" ht="22.5">
      <c r="A38" s="334">
        <v>7500</v>
      </c>
      <c r="B38" s="340" t="s">
        <v>362</v>
      </c>
      <c r="C38" s="337"/>
      <c r="D38" s="337"/>
      <c r="E38" s="337"/>
    </row>
    <row r="39" spans="1:5" s="120" customFormat="1" ht="22.5">
      <c r="A39" s="329">
        <v>7510</v>
      </c>
      <c r="B39" s="339" t="s">
        <v>363</v>
      </c>
      <c r="C39" s="337"/>
      <c r="D39" s="337"/>
      <c r="E39" s="337"/>
    </row>
    <row r="40" spans="1:5" s="120" customFormat="1" ht="22.5">
      <c r="A40" s="329">
        <v>7520</v>
      </c>
      <c r="B40" s="339" t="s">
        <v>364</v>
      </c>
      <c r="C40" s="337"/>
      <c r="D40" s="337"/>
      <c r="E40" s="337"/>
    </row>
    <row r="41" spans="1:5" s="120" customFormat="1">
      <c r="A41" s="334">
        <v>7600</v>
      </c>
      <c r="B41" s="340" t="s">
        <v>365</v>
      </c>
      <c r="C41" s="337"/>
      <c r="D41" s="337"/>
      <c r="E41" s="337"/>
    </row>
    <row r="42" spans="1:5" s="120" customFormat="1">
      <c r="A42" s="329">
        <v>7610</v>
      </c>
      <c r="B42" s="338" t="s">
        <v>366</v>
      </c>
      <c r="C42" s="336"/>
      <c r="D42" s="336"/>
      <c r="E42" s="337"/>
    </row>
    <row r="43" spans="1:5" s="120" customFormat="1">
      <c r="A43" s="329">
        <v>7620</v>
      </c>
      <c r="B43" s="338" t="s">
        <v>367</v>
      </c>
      <c r="C43" s="336"/>
      <c r="D43" s="336"/>
      <c r="E43" s="337"/>
    </row>
    <row r="44" spans="1:5" s="120" customFormat="1">
      <c r="A44" s="329">
        <v>7630</v>
      </c>
      <c r="B44" s="338" t="s">
        <v>368</v>
      </c>
      <c r="C44" s="336"/>
      <c r="D44" s="336"/>
      <c r="E44" s="337"/>
    </row>
    <row r="45" spans="1:5" s="120" customFormat="1">
      <c r="A45" s="329">
        <v>7640</v>
      </c>
      <c r="B45" s="339" t="s">
        <v>369</v>
      </c>
      <c r="C45" s="337"/>
      <c r="D45" s="337"/>
      <c r="E45" s="337"/>
    </row>
    <row r="46" spans="1:5" s="120" customFormat="1">
      <c r="A46" s="329"/>
      <c r="B46" s="339"/>
      <c r="C46" s="337"/>
      <c r="D46" s="337"/>
      <c r="E46" s="337"/>
    </row>
    <row r="47" spans="1:5" s="120" customFormat="1">
      <c r="A47" s="334" t="s">
        <v>371</v>
      </c>
      <c r="B47" s="341" t="s">
        <v>372</v>
      </c>
      <c r="C47" s="337"/>
      <c r="D47" s="337"/>
      <c r="E47" s="337"/>
    </row>
    <row r="48" spans="1:5" s="120" customFormat="1">
      <c r="A48" s="329" t="s">
        <v>373</v>
      </c>
      <c r="B48" s="342" t="s">
        <v>374</v>
      </c>
      <c r="C48" s="337"/>
      <c r="D48" s="337"/>
      <c r="E48" s="337"/>
    </row>
    <row r="49" spans="1:8" s="120" customFormat="1">
      <c r="A49" s="329" t="s">
        <v>375</v>
      </c>
      <c r="B49" s="342" t="s">
        <v>376</v>
      </c>
      <c r="C49" s="337"/>
      <c r="D49" s="337"/>
      <c r="E49" s="337"/>
    </row>
    <row r="50" spans="1:8" s="120" customFormat="1">
      <c r="A50" s="329" t="s">
        <v>377</v>
      </c>
      <c r="B50" s="342" t="s">
        <v>378</v>
      </c>
      <c r="C50" s="337"/>
      <c r="D50" s="337"/>
      <c r="E50" s="337"/>
    </row>
    <row r="51" spans="1:8" s="120" customFormat="1">
      <c r="A51" s="329" t="s">
        <v>379</v>
      </c>
      <c r="B51" s="342" t="s">
        <v>380</v>
      </c>
      <c r="C51" s="337"/>
      <c r="D51" s="337"/>
      <c r="E51" s="337"/>
    </row>
    <row r="52" spans="1:8" s="120" customFormat="1">
      <c r="A52" s="329" t="s">
        <v>381</v>
      </c>
      <c r="B52" s="342" t="s">
        <v>382</v>
      </c>
      <c r="C52" s="337"/>
      <c r="D52" s="337"/>
      <c r="E52" s="337"/>
    </row>
    <row r="53" spans="1:8" s="120" customFormat="1">
      <c r="A53" s="329" t="s">
        <v>383</v>
      </c>
      <c r="B53" s="342" t="s">
        <v>384</v>
      </c>
      <c r="C53" s="337"/>
      <c r="D53" s="337"/>
      <c r="E53" s="337"/>
    </row>
    <row r="54" spans="1:8" s="120" customFormat="1" ht="12">
      <c r="A54" s="320" t="s">
        <v>321</v>
      </c>
      <c r="B54" s="131"/>
    </row>
    <row r="55" spans="1:8" s="120" customFormat="1">
      <c r="A55" s="122"/>
      <c r="B55" s="131"/>
    </row>
    <row r="56" spans="1:8" s="120" customFormat="1" ht="12.75">
      <c r="A56" s="321" t="s">
        <v>385</v>
      </c>
      <c r="B56" s="131"/>
    </row>
    <row r="57" spans="1:8" s="120" customFormat="1" ht="12.75">
      <c r="A57" s="321"/>
    </row>
    <row r="58" spans="1:8" s="120" customFormat="1" ht="12.75">
      <c r="A58" s="333">
        <v>8000</v>
      </c>
      <c r="B58" s="332" t="s">
        <v>323</v>
      </c>
    </row>
    <row r="59" spans="1:8" s="120" customFormat="1">
      <c r="B59" s="1024" t="s">
        <v>126</v>
      </c>
      <c r="C59" s="1024"/>
      <c r="D59" s="1024"/>
      <c r="E59" s="1024"/>
      <c r="H59" s="123"/>
    </row>
    <row r="60" spans="1:8" s="120" customFormat="1">
      <c r="A60" s="124" t="s">
        <v>46</v>
      </c>
      <c r="B60" s="124" t="s">
        <v>47</v>
      </c>
      <c r="C60" s="125" t="s">
        <v>75</v>
      </c>
      <c r="D60" s="125" t="s">
        <v>76</v>
      </c>
      <c r="E60" s="125" t="s">
        <v>77</v>
      </c>
      <c r="H60" s="123"/>
    </row>
    <row r="61" spans="1:8" s="120" customFormat="1">
      <c r="A61" s="326">
        <v>8100</v>
      </c>
      <c r="B61" s="327" t="s">
        <v>324</v>
      </c>
      <c r="C61" s="546"/>
      <c r="D61" s="125"/>
      <c r="E61" s="125"/>
      <c r="H61" s="123"/>
    </row>
    <row r="62" spans="1:8" s="120" customFormat="1">
      <c r="A62" s="322">
        <v>8110</v>
      </c>
      <c r="B62" s="126" t="s">
        <v>325</v>
      </c>
      <c r="C62" s="546"/>
      <c r="D62" s="125"/>
      <c r="E62" s="125"/>
      <c r="F62" s="123"/>
      <c r="H62" s="123"/>
    </row>
    <row r="63" spans="1:8" s="120" customFormat="1">
      <c r="A63" s="322">
        <v>8120</v>
      </c>
      <c r="B63" s="126" t="s">
        <v>326</v>
      </c>
      <c r="C63" s="546"/>
      <c r="D63" s="125"/>
      <c r="E63" s="125"/>
      <c r="F63" s="123"/>
      <c r="H63" s="123"/>
    </row>
    <row r="64" spans="1:8" s="120" customFormat="1">
      <c r="A64" s="323">
        <v>8130</v>
      </c>
      <c r="B64" s="126" t="s">
        <v>327</v>
      </c>
      <c r="C64" s="546"/>
      <c r="D64" s="125"/>
      <c r="E64" s="125"/>
      <c r="F64" s="123"/>
      <c r="H64" s="123"/>
    </row>
    <row r="65" spans="1:8" s="120" customFormat="1">
      <c r="A65" s="323">
        <v>8140</v>
      </c>
      <c r="B65" s="126" t="s">
        <v>328</v>
      </c>
      <c r="C65" s="546"/>
      <c r="D65" s="125"/>
      <c r="E65" s="125"/>
      <c r="F65" s="123"/>
      <c r="H65" s="123"/>
    </row>
    <row r="66" spans="1:8" s="120" customFormat="1">
      <c r="A66" s="323">
        <v>8150</v>
      </c>
      <c r="B66" s="126" t="s">
        <v>329</v>
      </c>
      <c r="C66" s="546"/>
      <c r="D66" s="125"/>
      <c r="E66" s="125"/>
      <c r="F66" s="123"/>
      <c r="H66" s="123"/>
    </row>
    <row r="67" spans="1:8" s="120" customFormat="1">
      <c r="A67" s="328">
        <v>8200</v>
      </c>
      <c r="B67" s="327" t="s">
        <v>330</v>
      </c>
      <c r="C67" s="546"/>
      <c r="D67" s="125"/>
      <c r="E67" s="125"/>
      <c r="F67" s="123"/>
      <c r="G67" s="123"/>
      <c r="H67" s="123"/>
    </row>
    <row r="68" spans="1:8" s="120" customFormat="1">
      <c r="A68" s="323">
        <v>8210</v>
      </c>
      <c r="B68" s="126" t="s">
        <v>331</v>
      </c>
      <c r="C68" s="546"/>
      <c r="D68" s="125"/>
      <c r="E68" s="125"/>
      <c r="F68" s="123"/>
      <c r="G68" s="123"/>
      <c r="H68" s="123"/>
    </row>
    <row r="69" spans="1:8" s="120" customFormat="1">
      <c r="A69" s="323">
        <v>8220</v>
      </c>
      <c r="B69" s="126" t="s">
        <v>332</v>
      </c>
      <c r="C69" s="546"/>
      <c r="D69" s="125"/>
      <c r="E69" s="125"/>
      <c r="F69" s="123"/>
      <c r="G69" s="123"/>
      <c r="H69" s="123"/>
    </row>
    <row r="70" spans="1:8" s="120" customFormat="1">
      <c r="A70" s="323">
        <v>8230</v>
      </c>
      <c r="B70" s="126" t="s">
        <v>333</v>
      </c>
      <c r="C70" s="546"/>
      <c r="D70" s="125"/>
      <c r="E70" s="125"/>
      <c r="F70" s="123"/>
      <c r="G70" s="123"/>
      <c r="H70" s="123"/>
    </row>
    <row r="71" spans="1:8" s="120" customFormat="1">
      <c r="A71" s="323">
        <v>8240</v>
      </c>
      <c r="B71" s="126" t="s">
        <v>334</v>
      </c>
      <c r="C71" s="546"/>
      <c r="D71" s="125"/>
      <c r="E71" s="125"/>
      <c r="F71" s="123"/>
      <c r="G71" s="123"/>
      <c r="H71" s="123"/>
    </row>
    <row r="72" spans="1:8" s="120" customFormat="1">
      <c r="A72" s="324">
        <v>8250</v>
      </c>
      <c r="B72" s="127" t="s">
        <v>335</v>
      </c>
      <c r="C72" s="585"/>
      <c r="D72" s="124"/>
      <c r="E72" s="124"/>
      <c r="F72" s="123"/>
      <c r="G72" s="123"/>
      <c r="H72" s="123"/>
    </row>
    <row r="73" spans="1:8" s="120" customFormat="1">
      <c r="A73" s="325">
        <v>8260</v>
      </c>
      <c r="B73" s="128" t="s">
        <v>336</v>
      </c>
      <c r="C73" s="125"/>
      <c r="D73" s="125"/>
      <c r="E73" s="125"/>
      <c r="F73" s="123"/>
      <c r="G73" s="123"/>
      <c r="H73" s="123"/>
    </row>
    <row r="74" spans="1:8" s="120" customFormat="1">
      <c r="A74" s="329">
        <v>8270</v>
      </c>
      <c r="B74" s="330" t="s">
        <v>337</v>
      </c>
      <c r="C74" s="547"/>
      <c r="D74" s="547"/>
      <c r="E74" s="547"/>
      <c r="F74" s="123"/>
      <c r="G74" s="123"/>
      <c r="H74" s="123"/>
    </row>
    <row r="75" spans="1:8" ht="12">
      <c r="A75" s="320" t="s">
        <v>322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Normal="100" zoomScaleSheetLayoutView="90" workbookViewId="0">
      <selection activeCell="B6" sqref="B6"/>
    </sheetView>
  </sheetViews>
  <sheetFormatPr baseColWidth="10" defaultColWidth="11.42578125" defaultRowHeight="11.25"/>
  <cols>
    <col min="1" max="1" width="20.7109375" style="19" customWidth="1"/>
    <col min="2" max="2" width="50.7109375" style="19" customWidth="1"/>
    <col min="3" max="3" width="17.7109375" style="21" customWidth="1"/>
    <col min="4" max="5" width="17.7109375" style="164"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c r="C3" s="9"/>
      <c r="D3" s="5"/>
      <c r="E3" s="6"/>
    </row>
    <row r="4" spans="1:6" s="274" customFormat="1">
      <c r="C4" s="9"/>
      <c r="D4" s="5"/>
      <c r="E4" s="6"/>
    </row>
    <row r="5" spans="1:6" s="274" customFormat="1" ht="11.25" customHeight="1">
      <c r="A5" s="10" t="s">
        <v>141</v>
      </c>
      <c r="B5" s="11"/>
      <c r="C5" s="9"/>
      <c r="D5" s="4"/>
      <c r="E5" s="366" t="s">
        <v>45</v>
      </c>
    </row>
    <row r="6" spans="1:6" s="274" customFormat="1">
      <c r="A6" s="13"/>
      <c r="B6" s="13"/>
      <c r="C6" s="14"/>
      <c r="D6" s="3"/>
      <c r="E6" s="4"/>
      <c r="F6" s="3"/>
    </row>
    <row r="7" spans="1:6" ht="15" customHeight="1">
      <c r="A7" s="15" t="s">
        <v>46</v>
      </c>
      <c r="B7" s="16" t="s">
        <v>47</v>
      </c>
      <c r="C7" s="17" t="s">
        <v>48</v>
      </c>
      <c r="D7" s="18" t="s">
        <v>49</v>
      </c>
      <c r="E7" s="17" t="s">
        <v>50</v>
      </c>
    </row>
    <row r="8" spans="1:6" ht="11.25" customHeight="1">
      <c r="A8" s="155"/>
      <c r="B8" s="155"/>
      <c r="C8" s="132"/>
      <c r="D8" s="141"/>
      <c r="E8" s="132"/>
    </row>
    <row r="9" spans="1:6" ht="11.25" customHeight="1">
      <c r="A9" s="155" t="s">
        <v>5113</v>
      </c>
      <c r="B9" s="155" t="s">
        <v>6904</v>
      </c>
      <c r="C9" s="132">
        <v>5305.63</v>
      </c>
      <c r="D9" s="586" t="s">
        <v>6905</v>
      </c>
      <c r="E9" s="132"/>
    </row>
    <row r="10" spans="1:6" ht="11.25" customHeight="1">
      <c r="A10" s="155" t="s">
        <v>6906</v>
      </c>
      <c r="B10" s="155" t="s">
        <v>6907</v>
      </c>
      <c r="C10" s="132">
        <v>736441.73</v>
      </c>
      <c r="D10" s="586" t="s">
        <v>6905</v>
      </c>
      <c r="E10" s="132"/>
    </row>
    <row r="11" spans="1:6" ht="11.25" customHeight="1">
      <c r="A11" s="155"/>
      <c r="B11" s="155"/>
      <c r="C11" s="132"/>
      <c r="D11" s="141"/>
      <c r="E11" s="132"/>
    </row>
    <row r="12" spans="1:6">
      <c r="A12" s="157"/>
      <c r="B12" s="157" t="s">
        <v>223</v>
      </c>
      <c r="C12" s="20">
        <f>SUM(C8:C11)</f>
        <v>741747.36</v>
      </c>
      <c r="D12" s="140"/>
      <c r="E12" s="20"/>
    </row>
    <row r="13" spans="1:6">
      <c r="A13" s="158"/>
      <c r="B13" s="158"/>
      <c r="C13" s="159"/>
      <c r="D13" s="158"/>
      <c r="E13" s="159"/>
    </row>
    <row r="14" spans="1:6">
      <c r="A14" s="158"/>
      <c r="B14" s="158"/>
      <c r="C14" s="159"/>
      <c r="D14" s="158"/>
      <c r="E14" s="159"/>
    </row>
    <row r="15" spans="1:6" ht="11.25" customHeight="1">
      <c r="A15" s="10" t="s">
        <v>211</v>
      </c>
      <c r="B15" s="11"/>
      <c r="C15" s="22"/>
      <c r="D15" s="366" t="s">
        <v>45</v>
      </c>
    </row>
    <row r="16" spans="1:6">
      <c r="A16" s="274"/>
      <c r="B16" s="274"/>
      <c r="C16" s="9"/>
      <c r="D16" s="5"/>
      <c r="E16" s="6"/>
      <c r="F16" s="274"/>
    </row>
    <row r="17" spans="1:5" ht="15" customHeight="1">
      <c r="A17" s="15" t="s">
        <v>46</v>
      </c>
      <c r="B17" s="16" t="s">
        <v>47</v>
      </c>
      <c r="C17" s="17" t="s">
        <v>48</v>
      </c>
      <c r="D17" s="18" t="s">
        <v>49</v>
      </c>
      <c r="E17" s="24"/>
    </row>
    <row r="18" spans="1:5" ht="11.25" customHeight="1">
      <c r="A18" s="150"/>
      <c r="B18" s="160"/>
      <c r="C18" s="143"/>
      <c r="D18" s="132"/>
      <c r="E18" s="25"/>
    </row>
    <row r="19" spans="1:5" ht="11.25" customHeight="1">
      <c r="A19" s="150"/>
      <c r="B19" s="160"/>
      <c r="C19" s="143"/>
      <c r="D19" s="132"/>
      <c r="E19" s="25"/>
    </row>
    <row r="20" spans="1:5" ht="11.25" customHeight="1">
      <c r="A20" s="150"/>
      <c r="B20" s="160"/>
      <c r="C20" s="143"/>
      <c r="D20" s="132"/>
      <c r="E20" s="25"/>
    </row>
    <row r="21" spans="1:5" ht="11.25" customHeight="1">
      <c r="A21" s="150"/>
      <c r="B21" s="160"/>
      <c r="C21" s="143"/>
      <c r="D21" s="132"/>
      <c r="E21" s="25"/>
    </row>
    <row r="22" spans="1:5" ht="11.25" customHeight="1">
      <c r="A22" s="150"/>
      <c r="B22" s="160"/>
      <c r="C22" s="143"/>
      <c r="D22" s="132"/>
      <c r="E22" s="25"/>
    </row>
    <row r="23" spans="1:5" ht="11.25" customHeight="1">
      <c r="A23" s="150"/>
      <c r="B23" s="160"/>
      <c r="C23" s="143"/>
      <c r="D23" s="132"/>
      <c r="E23" s="25"/>
    </row>
    <row r="24" spans="1:5" ht="11.25" customHeight="1">
      <c r="A24" s="150"/>
      <c r="B24" s="160"/>
      <c r="C24" s="143"/>
      <c r="D24" s="132"/>
      <c r="E24" s="25"/>
    </row>
    <row r="25" spans="1:5" ht="11.25" customHeight="1">
      <c r="A25" s="150"/>
      <c r="B25" s="160"/>
      <c r="C25" s="143"/>
      <c r="D25" s="132"/>
      <c r="E25" s="25"/>
    </row>
    <row r="26" spans="1:5" ht="11.25" customHeight="1">
      <c r="A26" s="150"/>
      <c r="B26" s="160"/>
      <c r="C26" s="143"/>
      <c r="D26" s="132"/>
      <c r="E26" s="25"/>
    </row>
    <row r="27" spans="1:5" ht="11.25" customHeight="1">
      <c r="A27" s="150"/>
      <c r="B27" s="160"/>
      <c r="C27" s="143"/>
      <c r="D27" s="132"/>
      <c r="E27" s="25"/>
    </row>
    <row r="28" spans="1:5" ht="11.25" customHeight="1">
      <c r="A28" s="150"/>
      <c r="B28" s="160"/>
      <c r="C28" s="143"/>
      <c r="D28" s="132"/>
      <c r="E28" s="25"/>
    </row>
    <row r="29" spans="1:5" ht="11.25" customHeight="1">
      <c r="A29" s="150"/>
      <c r="B29" s="160"/>
      <c r="C29" s="143"/>
      <c r="D29" s="132"/>
      <c r="E29" s="25"/>
    </row>
    <row r="30" spans="1:5" ht="11.25" customHeight="1">
      <c r="A30" s="150"/>
      <c r="B30" s="160"/>
      <c r="C30" s="143"/>
      <c r="D30" s="132"/>
      <c r="E30" s="25"/>
    </row>
    <row r="31" spans="1:5" ht="11.25" customHeight="1">
      <c r="A31" s="150"/>
      <c r="B31" s="160"/>
      <c r="C31" s="143"/>
      <c r="D31" s="132"/>
      <c r="E31" s="25"/>
    </row>
    <row r="32" spans="1:5" ht="11.25" customHeight="1">
      <c r="A32" s="150"/>
      <c r="B32" s="160"/>
      <c r="C32" s="143"/>
      <c r="D32" s="132"/>
      <c r="E32" s="25"/>
    </row>
    <row r="33" spans="1:6" ht="11.25" customHeight="1">
      <c r="A33" s="150"/>
      <c r="B33" s="160"/>
      <c r="C33" s="143"/>
      <c r="D33" s="132"/>
      <c r="E33" s="25"/>
    </row>
    <row r="34" spans="1:6" ht="11.25" customHeight="1">
      <c r="A34" s="150"/>
      <c r="B34" s="160"/>
      <c r="C34" s="143"/>
      <c r="D34" s="132"/>
      <c r="E34" s="25"/>
    </row>
    <row r="35" spans="1:6" ht="11.25" customHeight="1">
      <c r="A35" s="150"/>
      <c r="B35" s="160"/>
      <c r="C35" s="143"/>
      <c r="D35" s="132"/>
      <c r="E35" s="25"/>
    </row>
    <row r="36" spans="1:6" ht="11.25" customHeight="1">
      <c r="A36" s="150"/>
      <c r="B36" s="160"/>
      <c r="C36" s="143"/>
      <c r="D36" s="132"/>
      <c r="E36" s="25"/>
    </row>
    <row r="37" spans="1:6" ht="11.25" customHeight="1">
      <c r="A37" s="150"/>
      <c r="B37" s="160"/>
      <c r="C37" s="143"/>
      <c r="D37" s="132"/>
      <c r="E37" s="25"/>
    </row>
    <row r="38" spans="1:6" ht="11.25" customHeight="1">
      <c r="A38" s="150"/>
      <c r="B38" s="160"/>
      <c r="C38" s="143"/>
      <c r="D38" s="132"/>
      <c r="E38" s="25"/>
    </row>
    <row r="39" spans="1:6" ht="11.25" customHeight="1">
      <c r="A39" s="150"/>
      <c r="B39" s="160"/>
      <c r="C39" s="143"/>
      <c r="D39" s="132"/>
      <c r="E39" s="25"/>
    </row>
    <row r="40" spans="1:6" ht="11.25" customHeight="1">
      <c r="A40" s="150"/>
      <c r="B40" s="160"/>
      <c r="C40" s="143"/>
      <c r="D40" s="132"/>
      <c r="E40" s="25"/>
    </row>
    <row r="41" spans="1:6" ht="11.25" customHeight="1">
      <c r="A41" s="150"/>
      <c r="B41" s="160"/>
      <c r="C41" s="143"/>
      <c r="D41" s="132"/>
      <c r="E41" s="25"/>
    </row>
    <row r="42" spans="1:6" ht="11.25" customHeight="1">
      <c r="A42" s="150"/>
      <c r="B42" s="160"/>
      <c r="C42" s="143"/>
      <c r="D42" s="132"/>
      <c r="E42" s="25"/>
    </row>
    <row r="43" spans="1:6">
      <c r="A43" s="161"/>
      <c r="B43" s="161" t="s">
        <v>224</v>
      </c>
      <c r="C43" s="26">
        <f>SUM(C18:C42)</f>
        <v>0</v>
      </c>
      <c r="D43" s="142"/>
      <c r="E43" s="27"/>
    </row>
    <row r="44" spans="1:6">
      <c r="A44" s="154"/>
      <c r="B44" s="154"/>
      <c r="C44" s="162"/>
      <c r="D44" s="154"/>
      <c r="E44" s="162"/>
      <c r="F44" s="274"/>
    </row>
    <row r="45" spans="1:6">
      <c r="A45" s="154"/>
      <c r="B45" s="154"/>
      <c r="C45" s="162"/>
      <c r="D45" s="154"/>
      <c r="E45" s="162"/>
      <c r="F45" s="274"/>
    </row>
    <row r="46" spans="1:6" ht="11.25" customHeight="1">
      <c r="A46" s="10" t="s">
        <v>148</v>
      </c>
      <c r="B46" s="11"/>
      <c r="C46" s="22"/>
      <c r="D46" s="274"/>
      <c r="E46" s="366" t="s">
        <v>45</v>
      </c>
    </row>
    <row r="47" spans="1:6">
      <c r="A47" s="274"/>
      <c r="B47" s="274"/>
      <c r="C47" s="9"/>
      <c r="D47" s="274"/>
      <c r="E47" s="9"/>
      <c r="F47" s="274"/>
    </row>
    <row r="48" spans="1:6" ht="15" customHeight="1">
      <c r="A48" s="15" t="s">
        <v>46</v>
      </c>
      <c r="B48" s="16" t="s">
        <v>47</v>
      </c>
      <c r="C48" s="17" t="s">
        <v>48</v>
      </c>
      <c r="D48" s="18" t="s">
        <v>49</v>
      </c>
      <c r="E48" s="17" t="s">
        <v>50</v>
      </c>
      <c r="F48" s="28"/>
    </row>
    <row r="49" spans="1:6">
      <c r="A49" s="150"/>
      <c r="B49" s="160"/>
      <c r="C49" s="143"/>
      <c r="D49" s="143"/>
      <c r="E49" s="132"/>
      <c r="F49" s="25"/>
    </row>
    <row r="50" spans="1:6">
      <c r="A50" s="150"/>
      <c r="B50" s="160"/>
      <c r="C50" s="143"/>
      <c r="D50" s="143"/>
      <c r="E50" s="132"/>
      <c r="F50" s="25"/>
    </row>
    <row r="51" spans="1:6">
      <c r="A51" s="150"/>
      <c r="B51" s="160"/>
      <c r="C51" s="143"/>
      <c r="D51" s="143"/>
      <c r="E51" s="132"/>
      <c r="F51" s="25"/>
    </row>
    <row r="52" spans="1:6">
      <c r="A52" s="150"/>
      <c r="B52" s="160"/>
      <c r="C52" s="143"/>
      <c r="D52" s="143"/>
      <c r="E52" s="132"/>
      <c r="F52" s="25"/>
    </row>
    <row r="53" spans="1:6">
      <c r="A53" s="150"/>
      <c r="B53" s="160"/>
      <c r="C53" s="143"/>
      <c r="D53" s="143"/>
      <c r="E53" s="132"/>
      <c r="F53" s="25"/>
    </row>
    <row r="54" spans="1:6">
      <c r="A54" s="150"/>
      <c r="B54" s="160"/>
      <c r="C54" s="143"/>
      <c r="D54" s="143"/>
      <c r="E54" s="132"/>
      <c r="F54" s="25"/>
    </row>
    <row r="55" spans="1:6">
      <c r="A55" s="150"/>
      <c r="B55" s="160"/>
      <c r="C55" s="143"/>
      <c r="D55" s="143"/>
      <c r="E55" s="132"/>
      <c r="F55" s="25"/>
    </row>
    <row r="56" spans="1:6">
      <c r="A56" s="161"/>
      <c r="B56" s="161" t="s">
        <v>225</v>
      </c>
      <c r="C56" s="26">
        <f>SUM(C49:C55)</f>
        <v>0</v>
      </c>
      <c r="D56" s="144"/>
      <c r="E56" s="20"/>
      <c r="F56" s="27"/>
    </row>
    <row r="57" spans="1:6">
      <c r="A57" s="154"/>
      <c r="B57" s="154"/>
      <c r="C57" s="162"/>
      <c r="D57" s="154"/>
      <c r="E57" s="162"/>
      <c r="F57" s="274"/>
    </row>
    <row r="58" spans="1:6">
      <c r="A58" s="154"/>
      <c r="B58" s="154"/>
      <c r="C58" s="162"/>
      <c r="D58" s="154"/>
      <c r="E58" s="162"/>
      <c r="F58" s="274"/>
    </row>
    <row r="59" spans="1:6" ht="11.25" customHeight="1">
      <c r="A59" s="10" t="s">
        <v>149</v>
      </c>
      <c r="B59" s="11"/>
      <c r="C59" s="22"/>
      <c r="D59" s="274"/>
      <c r="E59" s="366" t="s">
        <v>45</v>
      </c>
    </row>
    <row r="60" spans="1:6">
      <c r="A60" s="274"/>
      <c r="B60" s="274"/>
      <c r="C60" s="9"/>
      <c r="D60" s="274"/>
      <c r="E60" s="9"/>
      <c r="F60" s="274"/>
    </row>
    <row r="61" spans="1:6" ht="15" customHeight="1">
      <c r="A61" s="15" t="s">
        <v>46</v>
      </c>
      <c r="B61" s="16" t="s">
        <v>47</v>
      </c>
      <c r="C61" s="17" t="s">
        <v>48</v>
      </c>
      <c r="D61" s="18" t="s">
        <v>49</v>
      </c>
      <c r="E61" s="17" t="s">
        <v>50</v>
      </c>
      <c r="F61" s="28"/>
    </row>
    <row r="62" spans="1:6">
      <c r="A62" s="155"/>
      <c r="B62" s="155"/>
      <c r="C62" s="132"/>
      <c r="D62" s="132"/>
      <c r="E62" s="132"/>
      <c r="F62" s="25"/>
    </row>
    <row r="63" spans="1:6">
      <c r="A63" s="155"/>
      <c r="B63" s="155"/>
      <c r="C63" s="132"/>
      <c r="D63" s="132"/>
      <c r="E63" s="132"/>
      <c r="F63" s="25"/>
    </row>
    <row r="64" spans="1:6">
      <c r="A64" s="155"/>
      <c r="B64" s="155"/>
      <c r="C64" s="132"/>
      <c r="D64" s="132"/>
      <c r="E64" s="132"/>
      <c r="F64" s="25"/>
    </row>
    <row r="65" spans="1:6">
      <c r="A65" s="155"/>
      <c r="B65" s="155"/>
      <c r="C65" s="132"/>
      <c r="D65" s="132"/>
      <c r="E65" s="132"/>
      <c r="F65" s="25"/>
    </row>
    <row r="66" spans="1:6">
      <c r="A66" s="155"/>
      <c r="B66" s="155"/>
      <c r="C66" s="132"/>
      <c r="D66" s="132"/>
      <c r="E66" s="132"/>
      <c r="F66" s="25"/>
    </row>
    <row r="67" spans="1:6">
      <c r="A67" s="155"/>
      <c r="B67" s="155"/>
      <c r="C67" s="132"/>
      <c r="D67" s="132"/>
      <c r="E67" s="132"/>
      <c r="F67" s="25"/>
    </row>
    <row r="68" spans="1:6">
      <c r="A68" s="155"/>
      <c r="B68" s="155"/>
      <c r="C68" s="132"/>
      <c r="D68" s="132"/>
      <c r="E68" s="132"/>
      <c r="F68" s="25"/>
    </row>
    <row r="69" spans="1:6">
      <c r="A69" s="163"/>
      <c r="B69" s="163" t="s">
        <v>226</v>
      </c>
      <c r="C69" s="30">
        <f>SUM(C62:C68)</f>
        <v>0</v>
      </c>
      <c r="D69" s="145"/>
      <c r="E69" s="31"/>
      <c r="F69" s="27"/>
    </row>
  </sheetData>
  <dataValidations count="5">
    <dataValidation allowBlank="1" showInputMessage="1" showErrorMessage="1" prompt="Saldo final de la Información Financiera Trimestral que se presenta (trimestral: 1er, 2do, 3ro. o 4to.)." sqref="C17 C48 C61 C7"/>
    <dataValidation allowBlank="1" showInputMessage="1" showErrorMessage="1" prompt="Corresponde al número de la cuenta de acuerdo al Plan de Cuentas emitido por el CONAC (DOF 23/12/2015)." sqref="A17 A48 A61 A7"/>
    <dataValidation allowBlank="1" showInputMessage="1" showErrorMessage="1" prompt="Corresponde al nombre o descripción de la cuenta de acuerdo al Plan de Cuentas emitido por el CONAC." sqref="B17 B48 B61 B7"/>
    <dataValidation allowBlank="1" showInputMessage="1" showErrorMessage="1" prompt="Especificar el tipo de instrumento de inversión: Bondes, Petrobonos, Cetes, Mesa de dinero, etc." sqref="D17 D48 D61 D7"/>
    <dataValidation allowBlank="1" showInputMessage="1" showErrorMessage="1" prompt="En los casos en que la inversión se localice en dos o mas tipos de instrumentos, se detallará cada una de ellas y el importe invertido." sqref="E48 E61 E7"/>
  </dataValidations>
  <pageMargins left="0.7" right="0.7" top="0.75" bottom="0.75" header="0.3" footer="0.3"/>
  <pageSetup scale="56"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zoomScaleSheetLayoutView="100" workbookViewId="0">
      <selection activeCell="B6" sqref="B6"/>
    </sheetView>
  </sheetViews>
  <sheetFormatPr baseColWidth="10" defaultColWidth="11.42578125" defaultRowHeight="11.25"/>
  <cols>
    <col min="1" max="1" width="20.7109375" style="274" customWidth="1"/>
    <col min="2" max="2" width="50.7109375" style="274" customWidth="1"/>
    <col min="3" max="7" width="17.7109375" style="9" customWidth="1"/>
    <col min="8" max="9" width="11.42578125" style="274" customWidth="1"/>
    <col min="10" max="16384" width="11.42578125" style="274"/>
  </cols>
  <sheetData>
    <row r="1" spans="1:7">
      <c r="A1" s="3" t="s">
        <v>43</v>
      </c>
      <c r="B1" s="3"/>
      <c r="G1" s="32"/>
    </row>
    <row r="2" spans="1:7">
      <c r="A2" s="3" t="s">
        <v>199</v>
      </c>
      <c r="B2" s="3"/>
      <c r="C2" s="21"/>
      <c r="D2" s="21"/>
    </row>
    <row r="3" spans="1:7">
      <c r="B3" s="3"/>
      <c r="C3" s="21"/>
      <c r="D3" s="21"/>
    </row>
    <row r="5" spans="1:7" s="35" customFormat="1" ht="11.25" customHeight="1">
      <c r="A5" s="33" t="s">
        <v>142</v>
      </c>
      <c r="B5" s="33"/>
      <c r="C5" s="34"/>
      <c r="D5" s="34"/>
      <c r="E5" s="9"/>
      <c r="F5" s="9"/>
      <c r="G5" s="253" t="s">
        <v>51</v>
      </c>
    </row>
    <row r="6" spans="1:7">
      <c r="A6" s="13"/>
      <c r="B6" s="13"/>
      <c r="C6" s="4"/>
      <c r="D6" s="4"/>
      <c r="E6" s="4"/>
      <c r="F6" s="4"/>
      <c r="G6" s="4"/>
    </row>
    <row r="7" spans="1:7" ht="15" customHeight="1">
      <c r="A7" s="15" t="s">
        <v>46</v>
      </c>
      <c r="B7" s="16" t="s">
        <v>47</v>
      </c>
      <c r="C7" s="17" t="s">
        <v>48</v>
      </c>
      <c r="D7" s="305">
        <v>2015</v>
      </c>
      <c r="E7" s="275" t="s">
        <v>207</v>
      </c>
      <c r="F7" s="275" t="s">
        <v>158</v>
      </c>
      <c r="G7" s="36" t="s">
        <v>52</v>
      </c>
    </row>
    <row r="8" spans="1:7">
      <c r="A8" s="150"/>
      <c r="B8" s="150"/>
      <c r="C8" s="165"/>
      <c r="D8" s="165"/>
      <c r="E8" s="165"/>
      <c r="F8" s="165"/>
      <c r="G8" s="165"/>
    </row>
    <row r="9" spans="1:7">
      <c r="A9" s="150" t="s">
        <v>6908</v>
      </c>
      <c r="B9" s="150" t="s">
        <v>6909</v>
      </c>
      <c r="C9" s="165">
        <v>18070.439999999999</v>
      </c>
      <c r="D9" s="165">
        <v>0</v>
      </c>
      <c r="E9" s="165">
        <v>0</v>
      </c>
      <c r="F9" s="165">
        <v>0</v>
      </c>
      <c r="G9" s="165">
        <v>0</v>
      </c>
    </row>
    <row r="10" spans="1:7">
      <c r="A10" s="150" t="s">
        <v>6910</v>
      </c>
      <c r="B10" s="150" t="s">
        <v>6911</v>
      </c>
      <c r="C10" s="165">
        <v>0</v>
      </c>
      <c r="D10" s="165">
        <v>2226</v>
      </c>
      <c r="E10" s="165">
        <v>0</v>
      </c>
      <c r="F10" s="165">
        <v>0</v>
      </c>
      <c r="G10" s="165">
        <v>0</v>
      </c>
    </row>
    <row r="11" spans="1:7">
      <c r="A11" s="150" t="s">
        <v>6912</v>
      </c>
      <c r="B11" s="150" t="s">
        <v>631</v>
      </c>
      <c r="C11" s="165">
        <v>271136</v>
      </c>
      <c r="D11" s="165">
        <v>71136</v>
      </c>
      <c r="E11" s="165">
        <v>600000.01</v>
      </c>
      <c r="F11" s="165">
        <v>0</v>
      </c>
      <c r="G11" s="165">
        <v>0</v>
      </c>
    </row>
    <row r="12" spans="1:7">
      <c r="A12" s="150" t="s">
        <v>6913</v>
      </c>
      <c r="B12" s="150" t="s">
        <v>6914</v>
      </c>
      <c r="C12" s="165">
        <v>0.4</v>
      </c>
      <c r="D12" s="165">
        <v>0</v>
      </c>
      <c r="E12" s="165">
        <v>0</v>
      </c>
      <c r="F12" s="165">
        <v>0</v>
      </c>
      <c r="G12" s="165">
        <v>0</v>
      </c>
    </row>
    <row r="13" spans="1:7">
      <c r="A13" s="150" t="s">
        <v>6915</v>
      </c>
      <c r="B13" s="150" t="s">
        <v>6916</v>
      </c>
      <c r="C13" s="165">
        <v>5707.2</v>
      </c>
      <c r="D13" s="165">
        <v>0</v>
      </c>
      <c r="E13" s="165">
        <v>0</v>
      </c>
      <c r="F13" s="165">
        <v>0</v>
      </c>
      <c r="G13" s="165">
        <v>0</v>
      </c>
    </row>
    <row r="14" spans="1:7">
      <c r="A14" s="150" t="s">
        <v>6917</v>
      </c>
      <c r="B14" s="150" t="s">
        <v>6918</v>
      </c>
      <c r="C14" s="165">
        <v>0</v>
      </c>
      <c r="D14" s="165">
        <v>0</v>
      </c>
      <c r="E14" s="165">
        <v>0</v>
      </c>
      <c r="F14" s="165">
        <v>0</v>
      </c>
      <c r="G14" s="165">
        <v>0</v>
      </c>
    </row>
    <row r="15" spans="1:7">
      <c r="A15" s="150" t="s">
        <v>6919</v>
      </c>
      <c r="B15" s="150" t="s">
        <v>6920</v>
      </c>
      <c r="C15" s="165">
        <v>0</v>
      </c>
      <c r="D15" s="165">
        <v>0</v>
      </c>
      <c r="E15" s="165">
        <v>3586.82</v>
      </c>
      <c r="F15" s="165">
        <v>0</v>
      </c>
      <c r="G15" s="165">
        <v>0</v>
      </c>
    </row>
    <row r="16" spans="1:7">
      <c r="A16" s="150" t="s">
        <v>6921</v>
      </c>
      <c r="B16" s="150" t="s">
        <v>6922</v>
      </c>
      <c r="C16" s="165">
        <v>36519.160000000003</v>
      </c>
      <c r="D16" s="165">
        <v>36519.129999999997</v>
      </c>
      <c r="E16" s="165">
        <v>36519</v>
      </c>
      <c r="F16" s="165">
        <v>46519</v>
      </c>
      <c r="G16" s="165">
        <v>0</v>
      </c>
    </row>
    <row r="17" spans="1:9">
      <c r="A17" s="150" t="s">
        <v>6923</v>
      </c>
      <c r="B17" s="150" t="s">
        <v>6924</v>
      </c>
      <c r="C17" s="165">
        <v>0</v>
      </c>
      <c r="D17" s="165">
        <v>0</v>
      </c>
      <c r="E17" s="165">
        <v>0</v>
      </c>
      <c r="F17" s="165">
        <v>5054.7</v>
      </c>
      <c r="G17" s="165">
        <v>0</v>
      </c>
    </row>
    <row r="18" spans="1:9">
      <c r="A18" s="150" t="s">
        <v>6925</v>
      </c>
      <c r="B18" s="150" t="s">
        <v>6926</v>
      </c>
      <c r="C18" s="165">
        <v>0</v>
      </c>
      <c r="D18" s="165">
        <v>0</v>
      </c>
      <c r="E18" s="165">
        <v>283790</v>
      </c>
      <c r="F18" s="165">
        <v>381000</v>
      </c>
      <c r="G18" s="165">
        <v>0</v>
      </c>
    </row>
    <row r="19" spans="1:9">
      <c r="A19" s="150" t="s">
        <v>6927</v>
      </c>
      <c r="B19" s="150" t="s">
        <v>6928</v>
      </c>
      <c r="C19" s="165">
        <v>0</v>
      </c>
      <c r="D19" s="165">
        <v>0</v>
      </c>
      <c r="E19" s="165">
        <v>487.01</v>
      </c>
      <c r="F19" s="165">
        <v>19458.61</v>
      </c>
      <c r="G19" s="165">
        <v>0</v>
      </c>
    </row>
    <row r="20" spans="1:9">
      <c r="A20" s="150" t="s">
        <v>6929</v>
      </c>
      <c r="B20" s="150" t="s">
        <v>6930</v>
      </c>
      <c r="C20" s="165">
        <v>11368</v>
      </c>
      <c r="D20" s="165">
        <v>0</v>
      </c>
      <c r="E20" s="165">
        <v>0</v>
      </c>
      <c r="F20" s="165">
        <v>0</v>
      </c>
      <c r="G20" s="165">
        <v>0</v>
      </c>
    </row>
    <row r="21" spans="1:9">
      <c r="A21" s="150" t="s">
        <v>6931</v>
      </c>
      <c r="B21" s="150" t="s">
        <v>6932</v>
      </c>
      <c r="C21" s="165">
        <v>0</v>
      </c>
      <c r="D21" s="165">
        <v>0</v>
      </c>
      <c r="E21" s="165">
        <v>0</v>
      </c>
      <c r="F21" s="165">
        <v>0</v>
      </c>
      <c r="G21" s="165">
        <v>0</v>
      </c>
    </row>
    <row r="22" spans="1:9">
      <c r="A22" s="150" t="s">
        <v>6933</v>
      </c>
      <c r="B22" s="150" t="s">
        <v>6934</v>
      </c>
      <c r="C22" s="165">
        <v>51800.01</v>
      </c>
      <c r="D22" s="165">
        <v>51800</v>
      </c>
      <c r="E22" s="165">
        <v>91800</v>
      </c>
      <c r="F22" s="165">
        <v>0</v>
      </c>
      <c r="G22" s="165">
        <v>0</v>
      </c>
    </row>
    <row r="23" spans="1:9">
      <c r="A23" s="150" t="s">
        <v>6935</v>
      </c>
      <c r="B23" s="150" t="s">
        <v>6936</v>
      </c>
      <c r="C23" s="165">
        <v>0</v>
      </c>
      <c r="D23" s="165">
        <v>0</v>
      </c>
      <c r="E23" s="165">
        <v>1000</v>
      </c>
      <c r="F23" s="165">
        <v>0</v>
      </c>
      <c r="G23" s="165">
        <v>0</v>
      </c>
    </row>
    <row r="24" spans="1:9">
      <c r="A24" s="150" t="s">
        <v>6937</v>
      </c>
      <c r="B24" s="150" t="s">
        <v>6938</v>
      </c>
      <c r="C24" s="165">
        <v>6384.24</v>
      </c>
      <c r="D24" s="165">
        <v>6384.24</v>
      </c>
      <c r="E24" s="165">
        <v>0</v>
      </c>
      <c r="F24" s="165">
        <v>0</v>
      </c>
      <c r="G24" s="165">
        <v>0</v>
      </c>
    </row>
    <row r="25" spans="1:9">
      <c r="A25" s="150" t="s">
        <v>6939</v>
      </c>
      <c r="B25" s="150" t="s">
        <v>6940</v>
      </c>
      <c r="C25" s="165">
        <v>0</v>
      </c>
      <c r="D25" s="165">
        <v>0</v>
      </c>
      <c r="E25" s="165">
        <v>8300</v>
      </c>
      <c r="F25" s="165">
        <v>0</v>
      </c>
      <c r="G25" s="165">
        <v>0</v>
      </c>
    </row>
    <row r="26" spans="1:9">
      <c r="A26" s="150" t="s">
        <v>6941</v>
      </c>
      <c r="B26" s="150" t="s">
        <v>6942</v>
      </c>
      <c r="C26" s="165">
        <v>0</v>
      </c>
      <c r="D26" s="165">
        <v>0</v>
      </c>
      <c r="E26" s="165">
        <v>0</v>
      </c>
      <c r="F26" s="165">
        <v>0</v>
      </c>
      <c r="G26" s="165">
        <v>0</v>
      </c>
    </row>
    <row r="27" spans="1:9">
      <c r="A27" s="150" t="s">
        <v>6943</v>
      </c>
      <c r="B27" s="150" t="s">
        <v>6944</v>
      </c>
      <c r="C27" s="165">
        <v>0</v>
      </c>
      <c r="D27" s="165">
        <v>1368.8</v>
      </c>
      <c r="E27" s="165">
        <v>0</v>
      </c>
      <c r="F27" s="165">
        <v>0</v>
      </c>
      <c r="G27" s="165">
        <v>0</v>
      </c>
    </row>
    <row r="28" spans="1:9">
      <c r="A28" s="150" t="s">
        <v>6945</v>
      </c>
      <c r="B28" s="150" t="s">
        <v>6946</v>
      </c>
      <c r="C28" s="165">
        <v>0</v>
      </c>
      <c r="D28" s="165">
        <v>0</v>
      </c>
      <c r="E28" s="165">
        <v>0</v>
      </c>
      <c r="F28" s="165">
        <v>0</v>
      </c>
      <c r="G28" s="165">
        <v>0</v>
      </c>
    </row>
    <row r="29" spans="1:9">
      <c r="A29" s="150" t="s">
        <v>6947</v>
      </c>
      <c r="B29" s="150" t="s">
        <v>6948</v>
      </c>
      <c r="C29" s="165">
        <v>0</v>
      </c>
      <c r="D29" s="165">
        <v>0</v>
      </c>
      <c r="E29" s="165">
        <v>0</v>
      </c>
      <c r="F29" s="165">
        <v>0</v>
      </c>
      <c r="G29" s="165">
        <v>0</v>
      </c>
    </row>
    <row r="30" spans="1:9">
      <c r="A30" s="150" t="s">
        <v>6949</v>
      </c>
      <c r="B30" s="150" t="s">
        <v>6950</v>
      </c>
      <c r="C30" s="165">
        <v>0</v>
      </c>
      <c r="D30" s="165">
        <v>0</v>
      </c>
      <c r="E30" s="165">
        <v>0</v>
      </c>
      <c r="F30" s="165">
        <v>0</v>
      </c>
      <c r="G30" s="165">
        <v>0</v>
      </c>
    </row>
    <row r="31" spans="1:9">
      <c r="A31" s="150"/>
      <c r="B31" s="150"/>
      <c r="C31" s="165"/>
      <c r="D31" s="165"/>
      <c r="E31" s="165"/>
      <c r="F31" s="165"/>
      <c r="G31" s="165"/>
      <c r="I31" s="509"/>
    </row>
    <row r="32" spans="1:9">
      <c r="A32" s="152"/>
      <c r="B32" s="152" t="s">
        <v>227</v>
      </c>
      <c r="C32" s="166">
        <f>SUM(C9:C31)</f>
        <v>400985.45000000007</v>
      </c>
      <c r="D32" s="166">
        <f>SUM(D8:D31)</f>
        <v>169434.16999999998</v>
      </c>
      <c r="E32" s="166">
        <f>SUM(E8:E31)</f>
        <v>1025482.84</v>
      </c>
      <c r="F32" s="166">
        <f>SUM(F8:F31)</f>
        <v>452032.31</v>
      </c>
      <c r="G32" s="166">
        <f>SUM(G8:G31)</f>
        <v>0</v>
      </c>
    </row>
    <row r="33" spans="1:7">
      <c r="A33" s="154"/>
      <c r="B33" s="154"/>
      <c r="C33" s="162"/>
      <c r="D33" s="162"/>
      <c r="E33" s="162"/>
      <c r="F33" s="162"/>
      <c r="G33" s="162"/>
    </row>
    <row r="34" spans="1:7">
      <c r="A34" s="154"/>
      <c r="B34" s="154"/>
      <c r="C34" s="162"/>
      <c r="D34" s="162"/>
      <c r="E34" s="162"/>
      <c r="F34" s="162"/>
      <c r="G34" s="162"/>
    </row>
    <row r="35" spans="1:7" s="35" customFormat="1" ht="11.25" customHeight="1">
      <c r="A35" s="33" t="s">
        <v>150</v>
      </c>
      <c r="B35" s="33"/>
      <c r="C35" s="34"/>
      <c r="D35" s="34"/>
      <c r="E35" s="9"/>
      <c r="F35" s="9"/>
      <c r="G35" s="253" t="s">
        <v>51</v>
      </c>
    </row>
    <row r="36" spans="1:7">
      <c r="A36" s="13"/>
      <c r="B36" s="13"/>
      <c r="C36" s="4"/>
      <c r="D36" s="4"/>
      <c r="E36" s="4"/>
      <c r="F36" s="4"/>
      <c r="G36" s="4"/>
    </row>
    <row r="37" spans="1:7" ht="15" customHeight="1">
      <c r="A37" s="15" t="s">
        <v>46</v>
      </c>
      <c r="B37" s="16" t="s">
        <v>47</v>
      </c>
      <c r="C37" s="17" t="s">
        <v>48</v>
      </c>
      <c r="D37" s="305">
        <v>2015</v>
      </c>
      <c r="E37" s="275" t="s">
        <v>207</v>
      </c>
      <c r="F37" s="275" t="s">
        <v>158</v>
      </c>
      <c r="G37" s="36" t="s">
        <v>52</v>
      </c>
    </row>
    <row r="38" spans="1:7">
      <c r="A38" s="150"/>
      <c r="B38" s="150"/>
      <c r="C38" s="165"/>
      <c r="D38" s="165"/>
      <c r="E38" s="165"/>
      <c r="F38" s="165"/>
      <c r="G38" s="165"/>
    </row>
    <row r="39" spans="1:7">
      <c r="A39" s="150" t="s">
        <v>6951</v>
      </c>
      <c r="B39" s="150" t="s">
        <v>6952</v>
      </c>
      <c r="C39" s="165">
        <v>3249509.27</v>
      </c>
      <c r="D39" s="165">
        <v>3182914.29</v>
      </c>
      <c r="E39" s="165">
        <v>2650552.41</v>
      </c>
      <c r="F39" s="493">
        <v>2237078.66</v>
      </c>
      <c r="G39" s="587">
        <v>1805630.62</v>
      </c>
    </row>
    <row r="40" spans="1:7">
      <c r="A40" s="150" t="s">
        <v>6953</v>
      </c>
      <c r="B40" s="150" t="s">
        <v>6954</v>
      </c>
      <c r="C40" s="165">
        <v>149528.04999999999</v>
      </c>
      <c r="D40" s="165">
        <v>67724.88</v>
      </c>
      <c r="E40" s="165">
        <v>68658.95</v>
      </c>
      <c r="F40" s="132">
        <v>33848.69</v>
      </c>
      <c r="G40" s="588">
        <v>121193.84</v>
      </c>
    </row>
    <row r="41" spans="1:7">
      <c r="A41" s="150"/>
      <c r="B41" s="150"/>
      <c r="C41" s="165"/>
      <c r="D41" s="165"/>
      <c r="E41" s="165"/>
      <c r="F41" s="165"/>
      <c r="G41" s="165"/>
    </row>
    <row r="42" spans="1:7">
      <c r="A42" s="152"/>
      <c r="B42" s="152" t="s">
        <v>228</v>
      </c>
      <c r="C42" s="166">
        <f>SUM(C38:C41)</f>
        <v>3399037.32</v>
      </c>
      <c r="D42" s="166">
        <f>SUM(D38:D41)</f>
        <v>3250639.17</v>
      </c>
      <c r="E42" s="166">
        <f>SUM(E38:E41)</f>
        <v>2719211.3600000003</v>
      </c>
      <c r="F42" s="166">
        <f>SUM(F38:F41)</f>
        <v>2270927.35</v>
      </c>
      <c r="G42" s="166">
        <f>SUM(G38:G41)</f>
        <v>1926824.4600000002</v>
      </c>
    </row>
  </sheetData>
  <dataValidations count="9">
    <dataValidation allowBlank="1" showInputMessage="1" showErrorMessage="1" prompt="Corresponde al número de la cuenta de acuerdo al Plan de Cuentas emitido por el CONAC (DOF 22/11/2010)." sqref="A14 A19:A21"/>
    <dataValidation allowBlank="1" showInputMessage="1" showErrorMessage="1" prompt="Saldo final de la Cuenta Pública presentada (mensual:  enero, febrero, marzo, etc.; trimestral: 1er, 2do, 3ro. o 4to.)." sqref="C16:D16 E23:E24 C14:D14"/>
    <dataValidation allowBlank="1" showInputMessage="1" showErrorMessage="1" prompt="Saldo final de la Información Financiera Trimestral que se presenta (trimestral: 1er, 2do, 3ro. o 4to.)." sqref="C37 C7"/>
    <dataValidation allowBlank="1" showInputMessage="1" showErrorMessage="1" prompt="Corresponde al número de la cuenta de acuerdo al Plan de Cuentas emitido por el CONAC (DOF 23/12/2015)." sqref="A37 A7"/>
    <dataValidation allowBlank="1" showInputMessage="1" showErrorMessage="1" prompt="Saldo final al 31 de diciembre de 2015." sqref="D37 D7"/>
    <dataValidation allowBlank="1" showInputMessage="1" showErrorMessage="1" prompt="Saldo final al 31 de diciembre de 2014." sqref="E37 E7"/>
    <dataValidation allowBlank="1" showInputMessage="1" showErrorMessage="1" prompt="Saldo final al 31 de diciembre de 2013." sqref="F37 F7"/>
    <dataValidation allowBlank="1" showInputMessage="1" showErrorMessage="1" prompt="Corresponde al nombre o descripción de la cuenta de acuerdo al Plan de Cuentas emitido por el CONAC." sqref="B37 B19:B21 B14 B7"/>
    <dataValidation allowBlank="1" showInputMessage="1" showErrorMessage="1" prompt="Saldo final al 31 de diciembre de 2012." sqref="G37 G7"/>
  </dataValidations>
  <pageMargins left="0.7" right="0.7" top="0.75" bottom="0.75" header="0.3" footer="0.3"/>
  <pageSetup scale="72"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7"/>
  <sheetViews>
    <sheetView topLeftCell="A80" zoomScaleNormal="100" zoomScaleSheetLayoutView="100" workbookViewId="0">
      <selection activeCell="B6" sqref="B6"/>
    </sheetView>
  </sheetViews>
  <sheetFormatPr baseColWidth="10" defaultColWidth="11.42578125" defaultRowHeight="11.25"/>
  <cols>
    <col min="1" max="1" width="20.7109375" style="274" customWidth="1"/>
    <col min="2" max="2" width="50.7109375" style="274" customWidth="1"/>
    <col min="3" max="7" width="17.7109375" style="9" customWidth="1"/>
    <col min="8" max="9" width="18.7109375" style="274"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c r="A8" s="160"/>
      <c r="B8" s="167"/>
      <c r="C8" s="132"/>
      <c r="D8" s="133"/>
      <c r="E8" s="133"/>
      <c r="F8" s="133"/>
      <c r="G8" s="134"/>
      <c r="H8" s="138"/>
      <c r="I8" s="139"/>
    </row>
    <row r="9" spans="1:10" ht="22.5">
      <c r="A9" s="160" t="s">
        <v>6955</v>
      </c>
      <c r="B9" s="167" t="s">
        <v>6956</v>
      </c>
      <c r="C9" s="135">
        <v>3578.89</v>
      </c>
      <c r="D9" s="135"/>
      <c r="E9" s="133"/>
      <c r="F9" s="133"/>
      <c r="G9" s="135">
        <v>3578.89</v>
      </c>
      <c r="H9" s="138" t="s">
        <v>6957</v>
      </c>
      <c r="I9" s="589" t="s">
        <v>6414</v>
      </c>
    </row>
    <row r="10" spans="1:10">
      <c r="A10" s="160" t="s">
        <v>6958</v>
      </c>
      <c r="B10" s="167" t="s">
        <v>6959</v>
      </c>
      <c r="C10" s="135">
        <v>2367</v>
      </c>
      <c r="D10" s="135">
        <v>2367</v>
      </c>
      <c r="E10" s="133"/>
      <c r="F10" s="133"/>
      <c r="G10" s="134"/>
      <c r="H10" s="138" t="s">
        <v>6960</v>
      </c>
      <c r="I10" s="589" t="s">
        <v>6414</v>
      </c>
    </row>
    <row r="11" spans="1:10">
      <c r="A11" s="160" t="s">
        <v>6961</v>
      </c>
      <c r="B11" s="167" t="s">
        <v>6962</v>
      </c>
      <c r="C11" s="135">
        <v>928</v>
      </c>
      <c r="D11" s="135">
        <v>928</v>
      </c>
      <c r="E11" s="133"/>
      <c r="F11" s="133"/>
      <c r="G11" s="134"/>
      <c r="H11" s="138" t="s">
        <v>6960</v>
      </c>
      <c r="I11" s="589" t="s">
        <v>6414</v>
      </c>
    </row>
    <row r="12" spans="1:10">
      <c r="A12" s="160" t="s">
        <v>6963</v>
      </c>
      <c r="B12" s="167" t="s">
        <v>6964</v>
      </c>
      <c r="C12" s="135">
        <v>10000</v>
      </c>
      <c r="D12" s="135">
        <v>10000</v>
      </c>
      <c r="E12" s="133"/>
      <c r="F12" s="133"/>
      <c r="G12" s="134"/>
      <c r="H12" s="138" t="s">
        <v>6960</v>
      </c>
      <c r="I12" s="589" t="s">
        <v>6414</v>
      </c>
    </row>
    <row r="13" spans="1:10">
      <c r="A13" s="160" t="s">
        <v>6965</v>
      </c>
      <c r="B13" s="167" t="s">
        <v>6966</v>
      </c>
      <c r="C13" s="135">
        <v>269.98</v>
      </c>
      <c r="D13" s="135">
        <v>269.98</v>
      </c>
      <c r="E13" s="133"/>
      <c r="F13" s="133"/>
      <c r="G13" s="134"/>
      <c r="H13" s="138" t="s">
        <v>6960</v>
      </c>
      <c r="I13" s="589" t="s">
        <v>6414</v>
      </c>
    </row>
    <row r="14" spans="1:10">
      <c r="A14" s="160" t="s">
        <v>6967</v>
      </c>
      <c r="B14" s="167" t="s">
        <v>6968</v>
      </c>
      <c r="C14" s="135">
        <v>1816.45</v>
      </c>
      <c r="D14" s="135">
        <v>1816.45</v>
      </c>
      <c r="E14" s="133"/>
      <c r="F14" s="133"/>
      <c r="G14" s="134"/>
      <c r="H14" s="138" t="s">
        <v>6960</v>
      </c>
      <c r="I14" s="589" t="s">
        <v>6414</v>
      </c>
    </row>
    <row r="15" spans="1:10">
      <c r="A15" s="160" t="s">
        <v>6969</v>
      </c>
      <c r="B15" s="167" t="s">
        <v>6970</v>
      </c>
      <c r="C15" s="135">
        <v>360.56</v>
      </c>
      <c r="D15" s="135">
        <v>360.56</v>
      </c>
      <c r="E15" s="133"/>
      <c r="F15" s="133"/>
      <c r="G15" s="134"/>
      <c r="H15" s="138" t="s">
        <v>6960</v>
      </c>
      <c r="I15" s="589" t="s">
        <v>6414</v>
      </c>
    </row>
    <row r="16" spans="1:10">
      <c r="A16" s="160" t="s">
        <v>6971</v>
      </c>
      <c r="B16" s="167" t="s">
        <v>6972</v>
      </c>
      <c r="C16" s="135">
        <v>445.57</v>
      </c>
      <c r="D16" s="135">
        <v>445.57</v>
      </c>
      <c r="E16" s="133"/>
      <c r="F16" s="133"/>
      <c r="G16" s="134"/>
      <c r="H16" s="138" t="s">
        <v>6960</v>
      </c>
      <c r="I16" s="589" t="s">
        <v>6414</v>
      </c>
    </row>
    <row r="17" spans="1:9">
      <c r="A17" s="160" t="s">
        <v>6973</v>
      </c>
      <c r="B17" s="167" t="s">
        <v>6974</v>
      </c>
      <c r="C17" s="135">
        <v>6495.57</v>
      </c>
      <c r="D17" s="135">
        <v>6495.57</v>
      </c>
      <c r="E17" s="133"/>
      <c r="F17" s="133"/>
      <c r="G17" s="134"/>
      <c r="H17" s="138" t="s">
        <v>6960</v>
      </c>
      <c r="I17" s="589" t="s">
        <v>6414</v>
      </c>
    </row>
    <row r="18" spans="1:9">
      <c r="A18" s="160" t="s">
        <v>6975</v>
      </c>
      <c r="B18" s="167" t="s">
        <v>6976</v>
      </c>
      <c r="C18" s="135">
        <v>95.1</v>
      </c>
      <c r="D18" s="135">
        <v>95.1</v>
      </c>
      <c r="E18" s="133"/>
      <c r="F18" s="133"/>
      <c r="G18" s="134"/>
      <c r="H18" s="138" t="s">
        <v>6960</v>
      </c>
      <c r="I18" s="589" t="s">
        <v>6414</v>
      </c>
    </row>
    <row r="19" spans="1:9" ht="22.5">
      <c r="A19" s="160" t="s">
        <v>6977</v>
      </c>
      <c r="B19" s="167" t="s">
        <v>6956</v>
      </c>
      <c r="C19" s="135">
        <v>16320.49</v>
      </c>
      <c r="D19" s="135"/>
      <c r="E19" s="133"/>
      <c r="F19" s="133"/>
      <c r="G19" s="135">
        <v>16320.49</v>
      </c>
      <c r="H19" s="138" t="s">
        <v>6957</v>
      </c>
      <c r="I19" s="589" t="s">
        <v>6414</v>
      </c>
    </row>
    <row r="20" spans="1:9" ht="22.5">
      <c r="A20" s="160" t="s">
        <v>6978</v>
      </c>
      <c r="B20" s="167" t="s">
        <v>6979</v>
      </c>
      <c r="C20" s="135">
        <v>391.51</v>
      </c>
      <c r="D20" s="135">
        <v>391.51</v>
      </c>
      <c r="E20" s="133"/>
      <c r="F20" s="133"/>
      <c r="G20" s="134"/>
      <c r="H20" s="138" t="s">
        <v>6980</v>
      </c>
      <c r="I20" s="589" t="s">
        <v>6414</v>
      </c>
    </row>
    <row r="21" spans="1:9" ht="22.5">
      <c r="A21" s="160" t="s">
        <v>6981</v>
      </c>
      <c r="B21" s="167" t="s">
        <v>6982</v>
      </c>
      <c r="C21" s="135">
        <v>2500</v>
      </c>
      <c r="D21" s="135">
        <v>2500</v>
      </c>
      <c r="E21" s="133"/>
      <c r="F21" s="133"/>
      <c r="G21" s="134"/>
      <c r="H21" s="138" t="s">
        <v>6980</v>
      </c>
      <c r="I21" s="589" t="s">
        <v>6414</v>
      </c>
    </row>
    <row r="22" spans="1:9" ht="22.5">
      <c r="A22" s="160" t="s">
        <v>6983</v>
      </c>
      <c r="B22" s="167" t="s">
        <v>6984</v>
      </c>
      <c r="C22" s="135">
        <v>11862.46</v>
      </c>
      <c r="D22" s="135">
        <v>11862.46</v>
      </c>
      <c r="E22" s="133"/>
      <c r="F22" s="133"/>
      <c r="G22" s="134"/>
      <c r="H22" s="138" t="s">
        <v>6980</v>
      </c>
      <c r="I22" s="589" t="s">
        <v>6414</v>
      </c>
    </row>
    <row r="23" spans="1:9" ht="22.5">
      <c r="A23" s="160" t="s">
        <v>6985</v>
      </c>
      <c r="B23" s="167" t="s">
        <v>6986</v>
      </c>
      <c r="C23" s="135">
        <v>500</v>
      </c>
      <c r="D23" s="135">
        <v>500</v>
      </c>
      <c r="E23" s="133"/>
      <c r="F23" s="133"/>
      <c r="G23" s="134"/>
      <c r="H23" s="138" t="s">
        <v>6980</v>
      </c>
      <c r="I23" s="589" t="s">
        <v>6414</v>
      </c>
    </row>
    <row r="24" spans="1:9" ht="22.5">
      <c r="A24" s="160" t="s">
        <v>6987</v>
      </c>
      <c r="B24" s="167" t="s">
        <v>6988</v>
      </c>
      <c r="C24" s="135">
        <v>8567.52</v>
      </c>
      <c r="D24" s="135">
        <v>8567.52</v>
      </c>
      <c r="E24" s="133"/>
      <c r="F24" s="133"/>
      <c r="G24" s="134"/>
      <c r="H24" s="138" t="s">
        <v>6980</v>
      </c>
      <c r="I24" s="589" t="s">
        <v>6414</v>
      </c>
    </row>
    <row r="25" spans="1:9" ht="22.5">
      <c r="A25" s="160" t="s">
        <v>6989</v>
      </c>
      <c r="B25" s="167" t="s">
        <v>6990</v>
      </c>
      <c r="C25" s="135">
        <v>600</v>
      </c>
      <c r="D25" s="135">
        <v>600</v>
      </c>
      <c r="E25" s="133"/>
      <c r="F25" s="133"/>
      <c r="G25" s="134"/>
      <c r="H25" s="138" t="s">
        <v>6980</v>
      </c>
      <c r="I25" s="589" t="s">
        <v>6414</v>
      </c>
    </row>
    <row r="26" spans="1:9" ht="22.5">
      <c r="A26" s="160" t="s">
        <v>6991</v>
      </c>
      <c r="B26" s="167" t="s">
        <v>6970</v>
      </c>
      <c r="C26" s="135">
        <v>2000</v>
      </c>
      <c r="D26" s="135">
        <v>2000</v>
      </c>
      <c r="E26" s="133"/>
      <c r="F26" s="133"/>
      <c r="G26" s="134"/>
      <c r="H26" s="138" t="s">
        <v>6980</v>
      </c>
      <c r="I26" s="589" t="s">
        <v>6414</v>
      </c>
    </row>
    <row r="27" spans="1:9" ht="22.5">
      <c r="A27" s="160" t="s">
        <v>6992</v>
      </c>
      <c r="B27" s="167" t="s">
        <v>6993</v>
      </c>
      <c r="C27" s="135">
        <v>1500</v>
      </c>
      <c r="D27" s="135">
        <v>1500</v>
      </c>
      <c r="E27" s="133"/>
      <c r="F27" s="133"/>
      <c r="G27" s="134"/>
      <c r="H27" s="138" t="s">
        <v>6980</v>
      </c>
      <c r="I27" s="589" t="s">
        <v>6414</v>
      </c>
    </row>
    <row r="28" spans="1:9" ht="22.5">
      <c r="A28" s="160" t="s">
        <v>6994</v>
      </c>
      <c r="B28" s="167" t="s">
        <v>6995</v>
      </c>
      <c r="C28" s="135">
        <v>500</v>
      </c>
      <c r="D28" s="135">
        <v>500</v>
      </c>
      <c r="E28" s="133"/>
      <c r="F28" s="133"/>
      <c r="G28" s="134"/>
      <c r="H28" s="138" t="s">
        <v>6980</v>
      </c>
      <c r="I28" s="589" t="s">
        <v>6414</v>
      </c>
    </row>
    <row r="29" spans="1:9" ht="22.5">
      <c r="A29" s="160" t="s">
        <v>6996</v>
      </c>
      <c r="B29" s="167" t="s">
        <v>6997</v>
      </c>
      <c r="C29" s="135">
        <v>2000</v>
      </c>
      <c r="D29" s="135">
        <v>2000</v>
      </c>
      <c r="E29" s="133"/>
      <c r="F29" s="133"/>
      <c r="G29" s="134"/>
      <c r="H29" s="138" t="s">
        <v>6980</v>
      </c>
      <c r="I29" s="589" t="s">
        <v>6414</v>
      </c>
    </row>
    <row r="30" spans="1:9" ht="22.5">
      <c r="A30" s="160" t="s">
        <v>6998</v>
      </c>
      <c r="B30" s="167" t="s">
        <v>6999</v>
      </c>
      <c r="C30" s="135">
        <v>750</v>
      </c>
      <c r="D30" s="135">
        <v>750</v>
      </c>
      <c r="E30" s="133"/>
      <c r="F30" s="133"/>
      <c r="G30" s="134"/>
      <c r="H30" s="138" t="s">
        <v>6980</v>
      </c>
      <c r="I30" s="589" t="s">
        <v>6414</v>
      </c>
    </row>
    <row r="31" spans="1:9" ht="22.5">
      <c r="A31" s="160" t="s">
        <v>7000</v>
      </c>
      <c r="B31" s="167" t="s">
        <v>6968</v>
      </c>
      <c r="C31" s="135">
        <v>4127.18</v>
      </c>
      <c r="D31" s="135">
        <v>4127.18</v>
      </c>
      <c r="E31" s="133"/>
      <c r="F31" s="133"/>
      <c r="G31" s="134"/>
      <c r="H31" s="138" t="s">
        <v>6980</v>
      </c>
      <c r="I31" s="589" t="s">
        <v>6414</v>
      </c>
    </row>
    <row r="32" spans="1:9" ht="22.5">
      <c r="A32" s="160" t="s">
        <v>7001</v>
      </c>
      <c r="B32" s="167" t="s">
        <v>7002</v>
      </c>
      <c r="C32" s="135">
        <v>1462.13</v>
      </c>
      <c r="D32" s="135">
        <v>1462.13</v>
      </c>
      <c r="E32" s="133"/>
      <c r="F32" s="133"/>
      <c r="G32" s="134"/>
      <c r="H32" s="138" t="s">
        <v>6980</v>
      </c>
      <c r="I32" s="589" t="s">
        <v>6414</v>
      </c>
    </row>
    <row r="33" spans="1:9" ht="22.5">
      <c r="A33" s="160" t="s">
        <v>7003</v>
      </c>
      <c r="B33" s="167" t="s">
        <v>7004</v>
      </c>
      <c r="C33" s="135">
        <v>1434.34</v>
      </c>
      <c r="D33" s="135">
        <v>1434.34</v>
      </c>
      <c r="E33" s="133"/>
      <c r="F33" s="133"/>
      <c r="G33" s="134"/>
      <c r="H33" s="138" t="s">
        <v>6980</v>
      </c>
      <c r="I33" s="589" t="s">
        <v>6414</v>
      </c>
    </row>
    <row r="34" spans="1:9" ht="22.5">
      <c r="A34" s="160" t="s">
        <v>7005</v>
      </c>
      <c r="B34" s="167" t="s">
        <v>7006</v>
      </c>
      <c r="C34" s="135">
        <v>1000</v>
      </c>
      <c r="D34" s="135">
        <v>1000</v>
      </c>
      <c r="E34" s="133"/>
      <c r="F34" s="133"/>
      <c r="G34" s="134"/>
      <c r="H34" s="138" t="s">
        <v>6980</v>
      </c>
      <c r="I34" s="589" t="s">
        <v>6414</v>
      </c>
    </row>
    <row r="35" spans="1:9" ht="22.5">
      <c r="A35" s="160"/>
      <c r="B35" s="167"/>
      <c r="C35" s="135"/>
      <c r="D35" s="133"/>
      <c r="E35" s="133"/>
      <c r="F35" s="133"/>
      <c r="G35" s="134"/>
      <c r="H35" s="138" t="s">
        <v>6980</v>
      </c>
      <c r="I35" s="589" t="s">
        <v>6414</v>
      </c>
    </row>
    <row r="36" spans="1:9">
      <c r="A36" s="152"/>
      <c r="B36" s="152" t="s">
        <v>229</v>
      </c>
      <c r="C36" s="166">
        <f>SUM(C9:C34)</f>
        <v>81872.75</v>
      </c>
      <c r="D36" s="166">
        <f>SUM(D8:D35)</f>
        <v>61973.369999999995</v>
      </c>
      <c r="E36" s="166">
        <f>SUM(E8:E35)</f>
        <v>0</v>
      </c>
      <c r="F36" s="166">
        <f>SUM(F8:F35)</f>
        <v>0</v>
      </c>
      <c r="G36" s="166">
        <f>SUM(G8:G35)</f>
        <v>19899.38</v>
      </c>
      <c r="H36" s="140"/>
      <c r="I36" s="140"/>
    </row>
    <row r="37" spans="1:9">
      <c r="A37" s="154"/>
      <c r="B37" s="154"/>
      <c r="C37" s="162"/>
      <c r="D37" s="162"/>
      <c r="E37" s="162"/>
      <c r="F37" s="162"/>
      <c r="G37" s="162"/>
      <c r="H37" s="154"/>
      <c r="I37" s="154"/>
    </row>
    <row r="38" spans="1:9">
      <c r="A38" s="154"/>
      <c r="B38" s="154"/>
      <c r="C38" s="162"/>
      <c r="D38" s="162"/>
      <c r="E38" s="162"/>
      <c r="F38" s="162"/>
      <c r="G38" s="162"/>
      <c r="H38" s="154"/>
      <c r="I38" s="154"/>
    </row>
    <row r="39" spans="1:9" ht="11.25" customHeight="1">
      <c r="A39" s="10" t="s">
        <v>151</v>
      </c>
      <c r="B39" s="11"/>
      <c r="E39" s="37"/>
      <c r="F39" s="37"/>
      <c r="I39" s="53" t="s">
        <v>53</v>
      </c>
    </row>
    <row r="40" spans="1:9">
      <c r="A40" s="38"/>
      <c r="B40" s="38"/>
      <c r="C40" s="37"/>
      <c r="D40" s="37"/>
      <c r="E40" s="37"/>
      <c r="F40" s="37"/>
    </row>
    <row r="41" spans="1:9" ht="15" customHeight="1">
      <c r="A41" s="15" t="s">
        <v>46</v>
      </c>
      <c r="B41" s="16" t="s">
        <v>47</v>
      </c>
      <c r="C41" s="39" t="s">
        <v>54</v>
      </c>
      <c r="D41" s="39" t="s">
        <v>55</v>
      </c>
      <c r="E41" s="39" t="s">
        <v>56</v>
      </c>
      <c r="F41" s="39" t="s">
        <v>57</v>
      </c>
      <c r="G41" s="40" t="s">
        <v>58</v>
      </c>
      <c r="H41" s="16" t="s">
        <v>59</v>
      </c>
      <c r="I41" s="16" t="s">
        <v>60</v>
      </c>
    </row>
    <row r="42" spans="1:9">
      <c r="A42" s="155"/>
      <c r="B42" s="155"/>
      <c r="C42" s="132"/>
      <c r="D42" s="136"/>
      <c r="E42" s="136"/>
      <c r="F42" s="136"/>
      <c r="G42" s="136"/>
      <c r="H42" s="138"/>
      <c r="I42" s="138"/>
    </row>
    <row r="43" spans="1:9">
      <c r="A43" s="155"/>
      <c r="B43" s="155"/>
      <c r="C43" s="132"/>
      <c r="D43" s="136"/>
      <c r="E43" s="136"/>
      <c r="F43" s="136"/>
      <c r="G43" s="136"/>
      <c r="H43" s="138"/>
      <c r="I43" s="138"/>
    </row>
    <row r="44" spans="1:9">
      <c r="A44" s="155"/>
      <c r="B44" s="155"/>
      <c r="C44" s="132"/>
      <c r="D44" s="136"/>
      <c r="E44" s="136"/>
      <c r="F44" s="136"/>
      <c r="G44" s="136"/>
      <c r="H44" s="138"/>
      <c r="I44" s="138"/>
    </row>
    <row r="45" spans="1:9">
      <c r="A45" s="155"/>
      <c r="B45" s="155"/>
      <c r="C45" s="132"/>
      <c r="D45" s="136"/>
      <c r="E45" s="136"/>
      <c r="F45" s="136"/>
      <c r="G45" s="136"/>
      <c r="H45" s="138"/>
      <c r="I45" s="138"/>
    </row>
    <row r="46" spans="1:9">
      <c r="A46" s="168"/>
      <c r="B46" s="168" t="s">
        <v>230</v>
      </c>
      <c r="C46" s="140">
        <f>SUM(C42:C45)</f>
        <v>0</v>
      </c>
      <c r="D46" s="140">
        <f>SUM(D42:D45)</f>
        <v>0</v>
      </c>
      <c r="E46" s="140">
        <f>SUM(E42:E45)</f>
        <v>0</v>
      </c>
      <c r="F46" s="140">
        <f>SUM(F42:F45)</f>
        <v>0</v>
      </c>
      <c r="G46" s="140">
        <f>SUM(G42:G45)</f>
        <v>0</v>
      </c>
      <c r="H46" s="140"/>
      <c r="I46" s="140"/>
    </row>
    <row r="49" spans="1:9">
      <c r="A49" s="10" t="s">
        <v>263</v>
      </c>
      <c r="B49" s="11"/>
      <c r="E49" s="37"/>
      <c r="F49" s="37"/>
      <c r="I49" s="53" t="s">
        <v>53</v>
      </c>
    </row>
    <row r="50" spans="1:9">
      <c r="A50" s="38"/>
      <c r="B50" s="38"/>
      <c r="C50" s="37"/>
      <c r="D50" s="37"/>
      <c r="E50" s="37"/>
      <c r="F50" s="37"/>
    </row>
    <row r="51" spans="1:9">
      <c r="A51" s="15" t="s">
        <v>46</v>
      </c>
      <c r="B51" s="16" t="s">
        <v>47</v>
      </c>
      <c r="C51" s="39" t="s">
        <v>54</v>
      </c>
      <c r="D51" s="39" t="s">
        <v>55</v>
      </c>
      <c r="E51" s="39" t="s">
        <v>56</v>
      </c>
      <c r="F51" s="39" t="s">
        <v>57</v>
      </c>
      <c r="G51" s="40" t="s">
        <v>58</v>
      </c>
      <c r="H51" s="16" t="s">
        <v>59</v>
      </c>
      <c r="I51" s="16" t="s">
        <v>60</v>
      </c>
    </row>
    <row r="52" spans="1:9">
      <c r="A52" s="155"/>
      <c r="B52" s="155"/>
      <c r="C52" s="132"/>
      <c r="D52" s="136"/>
      <c r="E52" s="136"/>
      <c r="F52" s="136"/>
      <c r="G52" s="136"/>
      <c r="H52" s="138"/>
      <c r="I52" s="138"/>
    </row>
    <row r="53" spans="1:9">
      <c r="A53" s="155"/>
      <c r="B53" s="155"/>
      <c r="C53" s="132"/>
      <c r="D53" s="136"/>
      <c r="E53" s="136"/>
      <c r="F53" s="136"/>
      <c r="G53" s="136"/>
      <c r="H53" s="138"/>
      <c r="I53" s="138"/>
    </row>
    <row r="54" spans="1:9">
      <c r="A54" s="155"/>
      <c r="B54" s="155"/>
      <c r="C54" s="132"/>
      <c r="D54" s="136"/>
      <c r="E54" s="136"/>
      <c r="F54" s="136"/>
      <c r="G54" s="136"/>
      <c r="H54" s="138"/>
      <c r="I54" s="138"/>
    </row>
    <row r="55" spans="1:9">
      <c r="A55" s="155"/>
      <c r="B55" s="155"/>
      <c r="C55" s="132"/>
      <c r="D55" s="136"/>
      <c r="E55" s="136"/>
      <c r="F55" s="136"/>
      <c r="G55" s="136"/>
      <c r="H55" s="138"/>
      <c r="I55" s="138"/>
    </row>
    <row r="56" spans="1:9">
      <c r="A56" s="168"/>
      <c r="B56" s="168" t="s">
        <v>264</v>
      </c>
      <c r="C56" s="140">
        <f>SUM(C52:C55)</f>
        <v>0</v>
      </c>
      <c r="D56" s="140">
        <f>SUM(D52:D55)</f>
        <v>0</v>
      </c>
      <c r="E56" s="140">
        <f>SUM(E52:E55)</f>
        <v>0</v>
      </c>
      <c r="F56" s="140">
        <f>SUM(F52:F55)</f>
        <v>0</v>
      </c>
      <c r="G56" s="140">
        <f>SUM(G52:G55)</f>
        <v>0</v>
      </c>
      <c r="H56" s="140"/>
      <c r="I56" s="140"/>
    </row>
    <row r="59" spans="1:9">
      <c r="A59" s="10" t="s">
        <v>265</v>
      </c>
      <c r="B59" s="11"/>
      <c r="E59" s="37"/>
      <c r="F59" s="37"/>
      <c r="I59" s="53" t="s">
        <v>53</v>
      </c>
    </row>
    <row r="60" spans="1:9">
      <c r="A60" s="38"/>
      <c r="B60" s="38"/>
      <c r="C60" s="37"/>
      <c r="D60" s="37"/>
      <c r="E60" s="37"/>
      <c r="F60" s="37"/>
    </row>
    <row r="61" spans="1:9">
      <c r="A61" s="15" t="s">
        <v>46</v>
      </c>
      <c r="B61" s="16" t="s">
        <v>47</v>
      </c>
      <c r="C61" s="39" t="s">
        <v>54</v>
      </c>
      <c r="D61" s="39" t="s">
        <v>55</v>
      </c>
      <c r="E61" s="39" t="s">
        <v>56</v>
      </c>
      <c r="F61" s="39" t="s">
        <v>57</v>
      </c>
      <c r="G61" s="40" t="s">
        <v>58</v>
      </c>
      <c r="H61" s="16" t="s">
        <v>59</v>
      </c>
      <c r="I61" s="16" t="s">
        <v>60</v>
      </c>
    </row>
    <row r="62" spans="1:9">
      <c r="A62" s="155"/>
      <c r="B62" s="155"/>
      <c r="C62" s="132"/>
      <c r="D62" s="136"/>
      <c r="E62" s="136"/>
      <c r="F62" s="136"/>
      <c r="G62" s="136"/>
      <c r="H62" s="138"/>
      <c r="I62" s="138"/>
    </row>
    <row r="63" spans="1:9">
      <c r="A63" s="155"/>
      <c r="B63" s="155"/>
      <c r="C63" s="132"/>
      <c r="D63" s="136"/>
      <c r="E63" s="136"/>
      <c r="F63" s="136"/>
      <c r="G63" s="136"/>
      <c r="H63" s="138"/>
      <c r="I63" s="138"/>
    </row>
    <row r="64" spans="1:9">
      <c r="A64" s="155"/>
      <c r="B64" s="155"/>
      <c r="C64" s="132"/>
      <c r="D64" s="136"/>
      <c r="E64" s="136"/>
      <c r="F64" s="136"/>
      <c r="G64" s="136"/>
      <c r="H64" s="138"/>
      <c r="I64" s="138"/>
    </row>
    <row r="65" spans="1:9">
      <c r="A65" s="155"/>
      <c r="B65" s="155"/>
      <c r="C65" s="132"/>
      <c r="D65" s="136"/>
      <c r="E65" s="136"/>
      <c r="F65" s="136"/>
      <c r="G65" s="136"/>
      <c r="H65" s="138"/>
      <c r="I65" s="138"/>
    </row>
    <row r="66" spans="1:9">
      <c r="A66" s="168"/>
      <c r="B66" s="168" t="s">
        <v>266</v>
      </c>
      <c r="C66" s="140">
        <f>SUM(C62:C65)</f>
        <v>0</v>
      </c>
      <c r="D66" s="140">
        <f>SUM(D62:D65)</f>
        <v>0</v>
      </c>
      <c r="E66" s="140">
        <f>SUM(E62:E65)</f>
        <v>0</v>
      </c>
      <c r="F66" s="140">
        <f>SUM(F62:F65)</f>
        <v>0</v>
      </c>
      <c r="G66" s="140">
        <f>SUM(G62:G65)</f>
        <v>0</v>
      </c>
      <c r="H66" s="140"/>
      <c r="I66" s="140"/>
    </row>
    <row r="69" spans="1:9">
      <c r="A69" s="10" t="s">
        <v>267</v>
      </c>
      <c r="B69" s="11"/>
      <c r="C69" s="37"/>
      <c r="D69" s="37"/>
      <c r="E69" s="37"/>
      <c r="F69" s="37"/>
    </row>
    <row r="70" spans="1:9">
      <c r="A70" s="38"/>
      <c r="B70" s="38"/>
      <c r="C70" s="37"/>
      <c r="D70" s="37"/>
      <c r="E70" s="37"/>
      <c r="F70" s="37"/>
    </row>
    <row r="71" spans="1:9">
      <c r="A71" s="15" t="s">
        <v>46</v>
      </c>
      <c r="B71" s="16" t="s">
        <v>47</v>
      </c>
      <c r="C71" s="39" t="s">
        <v>54</v>
      </c>
      <c r="D71" s="39" t="s">
        <v>55</v>
      </c>
      <c r="E71" s="39" t="s">
        <v>56</v>
      </c>
      <c r="F71" s="39" t="s">
        <v>57</v>
      </c>
      <c r="G71" s="40" t="s">
        <v>58</v>
      </c>
      <c r="H71" s="16" t="s">
        <v>59</v>
      </c>
      <c r="I71" s="16" t="s">
        <v>60</v>
      </c>
    </row>
    <row r="72" spans="1:9">
      <c r="A72" s="155"/>
      <c r="B72" s="155"/>
      <c r="C72" s="132"/>
      <c r="D72" s="136"/>
      <c r="E72" s="136"/>
      <c r="F72" s="136"/>
      <c r="G72" s="136"/>
      <c r="H72" s="138"/>
      <c r="I72" s="138"/>
    </row>
    <row r="73" spans="1:9" ht="22.5">
      <c r="A73" s="382" t="s">
        <v>7007</v>
      </c>
      <c r="B73" s="382" t="s">
        <v>7008</v>
      </c>
      <c r="C73" s="378">
        <v>13357</v>
      </c>
      <c r="D73" s="378"/>
      <c r="E73" s="378">
        <v>13357</v>
      </c>
      <c r="F73" s="136"/>
      <c r="G73" s="136"/>
      <c r="H73" s="171" t="s">
        <v>7009</v>
      </c>
      <c r="I73" s="590" t="s">
        <v>7010</v>
      </c>
    </row>
    <row r="74" spans="1:9">
      <c r="A74" s="382" t="s">
        <v>7011</v>
      </c>
      <c r="B74" s="382" t="s">
        <v>7012</v>
      </c>
      <c r="C74" s="378">
        <v>10000</v>
      </c>
      <c r="D74" s="378"/>
      <c r="E74" s="378">
        <v>10000</v>
      </c>
      <c r="F74" s="136"/>
      <c r="G74" s="136"/>
      <c r="H74" s="171" t="s">
        <v>7013</v>
      </c>
      <c r="I74" s="590" t="s">
        <v>7010</v>
      </c>
    </row>
    <row r="75" spans="1:9" ht="22.5">
      <c r="A75" s="382" t="s">
        <v>7014</v>
      </c>
      <c r="B75" s="382" t="s">
        <v>7015</v>
      </c>
      <c r="C75" s="378">
        <v>4280</v>
      </c>
      <c r="D75" s="378"/>
      <c r="E75" s="378">
        <v>4280</v>
      </c>
      <c r="F75" s="136"/>
      <c r="G75" s="136"/>
      <c r="H75" s="171" t="s">
        <v>7009</v>
      </c>
      <c r="I75" s="590" t="s">
        <v>7010</v>
      </c>
    </row>
    <row r="76" spans="1:9">
      <c r="A76" s="382" t="s">
        <v>7016</v>
      </c>
      <c r="B76" s="382" t="s">
        <v>7017</v>
      </c>
      <c r="C76" s="378">
        <v>1911.78</v>
      </c>
      <c r="D76" s="378"/>
      <c r="E76" s="378">
        <v>1911.78</v>
      </c>
      <c r="F76" s="136"/>
      <c r="G76" s="136"/>
      <c r="H76" s="171" t="s">
        <v>7013</v>
      </c>
      <c r="I76" s="590" t="s">
        <v>7010</v>
      </c>
    </row>
    <row r="77" spans="1:9">
      <c r="A77" s="382" t="s">
        <v>7018</v>
      </c>
      <c r="B77" s="382" t="s">
        <v>7019</v>
      </c>
      <c r="C77" s="378">
        <v>2900</v>
      </c>
      <c r="D77" s="378"/>
      <c r="E77" s="378">
        <v>2900</v>
      </c>
      <c r="F77" s="136"/>
      <c r="G77" s="136"/>
      <c r="H77" s="171" t="s">
        <v>7013</v>
      </c>
      <c r="I77" s="590" t="s">
        <v>7010</v>
      </c>
    </row>
    <row r="78" spans="1:9">
      <c r="A78" s="382" t="s">
        <v>7020</v>
      </c>
      <c r="B78" s="382" t="s">
        <v>7021</v>
      </c>
      <c r="C78" s="378">
        <v>22348.560000000001</v>
      </c>
      <c r="D78" s="378"/>
      <c r="E78" s="378">
        <v>22348.560000000001</v>
      </c>
      <c r="F78" s="136"/>
      <c r="G78" s="136"/>
      <c r="H78" s="171" t="s">
        <v>7013</v>
      </c>
      <c r="I78" s="590" t="s">
        <v>7010</v>
      </c>
    </row>
    <row r="79" spans="1:9" ht="22.5">
      <c r="A79" s="382" t="s">
        <v>7022</v>
      </c>
      <c r="B79" s="382" t="s">
        <v>7023</v>
      </c>
      <c r="C79" s="378">
        <v>5916</v>
      </c>
      <c r="D79" s="378"/>
      <c r="E79" s="378">
        <v>5916</v>
      </c>
      <c r="F79" s="136"/>
      <c r="G79" s="136"/>
      <c r="H79" s="171" t="s">
        <v>7009</v>
      </c>
      <c r="I79" s="590" t="s">
        <v>7010</v>
      </c>
    </row>
    <row r="80" spans="1:9" ht="22.5">
      <c r="A80" s="382" t="s">
        <v>7024</v>
      </c>
      <c r="B80" s="382" t="s">
        <v>7025</v>
      </c>
      <c r="C80" s="378">
        <v>4862</v>
      </c>
      <c r="D80" s="378"/>
      <c r="E80" s="378">
        <v>4862</v>
      </c>
      <c r="F80" s="136"/>
      <c r="G80" s="136"/>
      <c r="H80" s="171" t="s">
        <v>7009</v>
      </c>
      <c r="I80" s="590" t="s">
        <v>7010</v>
      </c>
    </row>
    <row r="81" spans="1:9">
      <c r="A81" s="382" t="s">
        <v>7026</v>
      </c>
      <c r="B81" s="382" t="s">
        <v>7027</v>
      </c>
      <c r="C81" s="378">
        <v>13920</v>
      </c>
      <c r="D81" s="378"/>
      <c r="E81" s="378">
        <v>13920</v>
      </c>
      <c r="F81" s="136"/>
      <c r="G81" s="136"/>
      <c r="H81" s="171" t="s">
        <v>7013</v>
      </c>
      <c r="I81" s="590" t="s">
        <v>7010</v>
      </c>
    </row>
    <row r="82" spans="1:9">
      <c r="A82" s="382" t="s">
        <v>7028</v>
      </c>
      <c r="B82" s="382" t="s">
        <v>7029</v>
      </c>
      <c r="C82" s="378">
        <v>2320</v>
      </c>
      <c r="D82" s="378"/>
      <c r="E82" s="378">
        <v>2320</v>
      </c>
      <c r="F82" s="136"/>
      <c r="G82" s="136"/>
      <c r="H82" s="171" t="s">
        <v>7013</v>
      </c>
      <c r="I82" s="590" t="s">
        <v>7010</v>
      </c>
    </row>
    <row r="83" spans="1:9">
      <c r="A83" s="382" t="s">
        <v>7030</v>
      </c>
      <c r="B83" s="382" t="s">
        <v>7031</v>
      </c>
      <c r="C83" s="378">
        <v>7980</v>
      </c>
      <c r="D83" s="378"/>
      <c r="E83" s="378">
        <v>7980</v>
      </c>
      <c r="F83" s="136"/>
      <c r="G83" s="136"/>
      <c r="H83" s="171" t="s">
        <v>7013</v>
      </c>
      <c r="I83" s="590" t="s">
        <v>7010</v>
      </c>
    </row>
    <row r="84" spans="1:9">
      <c r="A84" s="382" t="s">
        <v>7032</v>
      </c>
      <c r="B84" s="382" t="s">
        <v>7033</v>
      </c>
      <c r="C84" s="378">
        <v>2320</v>
      </c>
      <c r="D84" s="378"/>
      <c r="E84" s="378">
        <v>2320</v>
      </c>
      <c r="F84" s="136"/>
      <c r="G84" s="136"/>
      <c r="H84" s="171" t="s">
        <v>7013</v>
      </c>
      <c r="I84" s="590" t="s">
        <v>7010</v>
      </c>
    </row>
    <row r="85" spans="1:9">
      <c r="A85" s="382" t="s">
        <v>7034</v>
      </c>
      <c r="B85" s="382" t="s">
        <v>7035</v>
      </c>
      <c r="C85" s="378">
        <v>5800</v>
      </c>
      <c r="D85" s="378"/>
      <c r="E85" s="378">
        <v>5800</v>
      </c>
      <c r="F85" s="136"/>
      <c r="G85" s="136"/>
      <c r="H85" s="171" t="s">
        <v>7013</v>
      </c>
      <c r="I85" s="590" t="s">
        <v>7010</v>
      </c>
    </row>
    <row r="86" spans="1:9">
      <c r="A86" s="382" t="s">
        <v>7036</v>
      </c>
      <c r="B86" s="382" t="s">
        <v>7037</v>
      </c>
      <c r="C86" s="378">
        <v>29722</v>
      </c>
      <c r="D86" s="378"/>
      <c r="E86" s="378">
        <v>29722</v>
      </c>
      <c r="F86" s="136"/>
      <c r="G86" s="136"/>
      <c r="H86" s="171" t="s">
        <v>7013</v>
      </c>
      <c r="I86" s="590" t="s">
        <v>7010</v>
      </c>
    </row>
    <row r="87" spans="1:9">
      <c r="A87" s="382" t="s">
        <v>7038</v>
      </c>
      <c r="B87" s="382" t="s">
        <v>7039</v>
      </c>
      <c r="C87" s="378">
        <v>5200</v>
      </c>
      <c r="D87" s="378"/>
      <c r="E87" s="378">
        <v>5200</v>
      </c>
      <c r="F87" s="136"/>
      <c r="G87" s="136"/>
      <c r="H87" s="171" t="s">
        <v>7013</v>
      </c>
      <c r="I87" s="590" t="s">
        <v>7010</v>
      </c>
    </row>
    <row r="88" spans="1:9">
      <c r="A88" s="382" t="s">
        <v>7040</v>
      </c>
      <c r="B88" s="382" t="s">
        <v>7041</v>
      </c>
      <c r="C88" s="378">
        <v>21231.48</v>
      </c>
      <c r="D88" s="378"/>
      <c r="E88" s="378">
        <v>21231.48</v>
      </c>
      <c r="F88" s="136"/>
      <c r="G88" s="136"/>
      <c r="H88" s="171" t="s">
        <v>7042</v>
      </c>
      <c r="I88" s="590" t="s">
        <v>7010</v>
      </c>
    </row>
    <row r="89" spans="1:9">
      <c r="A89" s="382" t="s">
        <v>7043</v>
      </c>
      <c r="B89" s="382" t="s">
        <v>7044</v>
      </c>
      <c r="C89" s="378">
        <v>2309.21</v>
      </c>
      <c r="D89" s="378"/>
      <c r="E89" s="378">
        <v>2309.21</v>
      </c>
      <c r="F89" s="136"/>
      <c r="G89" s="136"/>
      <c r="H89" s="171" t="s">
        <v>7013</v>
      </c>
      <c r="I89" s="590" t="s">
        <v>7010</v>
      </c>
    </row>
    <row r="90" spans="1:9">
      <c r="A90" s="382" t="s">
        <v>7045</v>
      </c>
      <c r="B90" s="382" t="s">
        <v>7046</v>
      </c>
      <c r="C90" s="378">
        <v>6375.03</v>
      </c>
      <c r="D90" s="378"/>
      <c r="E90" s="378">
        <v>6375.03</v>
      </c>
      <c r="F90" s="136"/>
      <c r="G90" s="136"/>
      <c r="H90" s="171" t="s">
        <v>7013</v>
      </c>
      <c r="I90" s="590" t="s">
        <v>7010</v>
      </c>
    </row>
    <row r="91" spans="1:9">
      <c r="A91" s="382" t="s">
        <v>7047</v>
      </c>
      <c r="B91" s="382" t="s">
        <v>7048</v>
      </c>
      <c r="C91" s="382">
        <v>20.9</v>
      </c>
      <c r="D91" s="382"/>
      <c r="E91" s="382">
        <v>20.9</v>
      </c>
      <c r="F91" s="136"/>
      <c r="G91" s="136"/>
      <c r="H91" s="171" t="s">
        <v>7013</v>
      </c>
      <c r="I91" s="590" t="s">
        <v>7010</v>
      </c>
    </row>
    <row r="92" spans="1:9">
      <c r="A92" s="382" t="s">
        <v>7049</v>
      </c>
      <c r="B92" s="382" t="s">
        <v>7050</v>
      </c>
      <c r="C92" s="378">
        <v>4000</v>
      </c>
      <c r="D92" s="378"/>
      <c r="E92" s="378">
        <v>4000</v>
      </c>
      <c r="F92" s="136"/>
      <c r="G92" s="136"/>
      <c r="H92" s="171" t="s">
        <v>7013</v>
      </c>
      <c r="I92" s="590" t="s">
        <v>7010</v>
      </c>
    </row>
    <row r="93" spans="1:9">
      <c r="A93" s="382" t="s">
        <v>7051</v>
      </c>
      <c r="B93" s="382" t="s">
        <v>7004</v>
      </c>
      <c r="C93" s="382">
        <v>372.7</v>
      </c>
      <c r="D93" s="382"/>
      <c r="E93" s="382">
        <v>372.7</v>
      </c>
      <c r="F93" s="136"/>
      <c r="G93" s="136"/>
      <c r="H93" s="171" t="s">
        <v>7013</v>
      </c>
      <c r="I93" s="590" t="s">
        <v>7010</v>
      </c>
    </row>
    <row r="94" spans="1:9">
      <c r="A94" s="382" t="s">
        <v>7052</v>
      </c>
      <c r="B94" s="382" t="s">
        <v>7053</v>
      </c>
      <c r="C94" s="382">
        <v>400</v>
      </c>
      <c r="D94" s="382"/>
      <c r="E94" s="382">
        <v>400</v>
      </c>
      <c r="F94" s="136"/>
      <c r="G94" s="136"/>
      <c r="H94" s="171" t="s">
        <v>7013</v>
      </c>
      <c r="I94" s="590" t="s">
        <v>7010</v>
      </c>
    </row>
    <row r="95" spans="1:9" ht="22.5">
      <c r="A95" s="382" t="s">
        <v>7054</v>
      </c>
      <c r="B95" s="382" t="s">
        <v>7055</v>
      </c>
      <c r="C95" s="382">
        <v>180</v>
      </c>
      <c r="D95" s="382"/>
      <c r="E95" s="382">
        <v>180</v>
      </c>
      <c r="F95" s="136"/>
      <c r="G95" s="136"/>
      <c r="H95" s="171" t="s">
        <v>7009</v>
      </c>
      <c r="I95" s="590" t="s">
        <v>7010</v>
      </c>
    </row>
    <row r="96" spans="1:9" ht="22.5">
      <c r="A96" s="382" t="s">
        <v>7056</v>
      </c>
      <c r="B96" s="382" t="s">
        <v>7057</v>
      </c>
      <c r="C96" s="378">
        <v>3480</v>
      </c>
      <c r="D96" s="378"/>
      <c r="E96" s="378">
        <v>3480</v>
      </c>
      <c r="F96" s="136"/>
      <c r="G96" s="136"/>
      <c r="H96" s="171" t="s">
        <v>7009</v>
      </c>
      <c r="I96" s="590" t="s">
        <v>7010</v>
      </c>
    </row>
    <row r="97" spans="1:11">
      <c r="A97" s="382" t="s">
        <v>7058</v>
      </c>
      <c r="B97" s="155" t="s">
        <v>7059</v>
      </c>
      <c r="C97" s="132">
        <v>9000.01</v>
      </c>
      <c r="D97" s="132"/>
      <c r="E97" s="132">
        <v>9000.01</v>
      </c>
      <c r="F97" s="136"/>
      <c r="G97" s="136"/>
      <c r="H97" s="171" t="s">
        <v>7013</v>
      </c>
      <c r="I97" s="590" t="s">
        <v>7010</v>
      </c>
    </row>
    <row r="98" spans="1:11" ht="22.5">
      <c r="A98" s="382" t="s">
        <v>7060</v>
      </c>
      <c r="B98" s="155" t="s">
        <v>7061</v>
      </c>
      <c r="C98" s="132">
        <v>620.88</v>
      </c>
      <c r="D98" s="132"/>
      <c r="E98" s="132">
        <v>620.88</v>
      </c>
      <c r="F98" s="136"/>
      <c r="G98" s="136"/>
      <c r="H98" s="171" t="s">
        <v>7009</v>
      </c>
      <c r="I98" s="590" t="s">
        <v>7010</v>
      </c>
    </row>
    <row r="99" spans="1:11">
      <c r="A99" s="382" t="s">
        <v>7062</v>
      </c>
      <c r="B99" s="155" t="s">
        <v>7063</v>
      </c>
      <c r="C99" s="132">
        <v>3480</v>
      </c>
      <c r="D99" s="132"/>
      <c r="E99" s="132">
        <v>3480</v>
      </c>
      <c r="F99" s="136"/>
      <c r="G99" s="136"/>
      <c r="H99" s="171" t="s">
        <v>7013</v>
      </c>
      <c r="I99" s="590" t="s">
        <v>7010</v>
      </c>
    </row>
    <row r="100" spans="1:11">
      <c r="A100" s="155"/>
      <c r="B100" s="155"/>
      <c r="C100" s="132"/>
      <c r="D100" s="136"/>
      <c r="E100" s="136"/>
      <c r="F100" s="136"/>
      <c r="G100" s="136"/>
      <c r="H100" s="138"/>
      <c r="I100" s="138"/>
    </row>
    <row r="101" spans="1:11">
      <c r="A101" s="168"/>
      <c r="B101" s="168" t="s">
        <v>386</v>
      </c>
      <c r="C101" s="140">
        <f>SUM(C72:C100)</f>
        <v>184307.55000000002</v>
      </c>
      <c r="D101" s="140">
        <f>SUM(D72:D100)</f>
        <v>0</v>
      </c>
      <c r="E101" s="140">
        <f>SUM(E72:E100)</f>
        <v>184307.55000000002</v>
      </c>
      <c r="F101" s="140">
        <f>SUM(F72:F100)</f>
        <v>0</v>
      </c>
      <c r="G101" s="140">
        <f>SUM(G72:G100)</f>
        <v>0</v>
      </c>
      <c r="H101" s="140"/>
      <c r="I101" s="140"/>
    </row>
    <row r="104" spans="1:11">
      <c r="A104" s="10" t="s">
        <v>268</v>
      </c>
      <c r="B104" s="11"/>
      <c r="C104" s="276"/>
      <c r="E104" s="37"/>
      <c r="F104" s="37"/>
      <c r="I104" s="53" t="s">
        <v>53</v>
      </c>
    </row>
    <row r="105" spans="1:11">
      <c r="A105" s="38"/>
      <c r="B105" s="38"/>
      <c r="C105" s="37"/>
      <c r="D105" s="37"/>
      <c r="E105" s="37"/>
      <c r="F105" s="37"/>
    </row>
    <row r="106" spans="1:11">
      <c r="A106" s="15" t="s">
        <v>46</v>
      </c>
      <c r="B106" s="16" t="s">
        <v>47</v>
      </c>
      <c r="C106" s="39" t="s">
        <v>54</v>
      </c>
      <c r="D106" s="39" t="s">
        <v>55</v>
      </c>
      <c r="E106" s="39" t="s">
        <v>56</v>
      </c>
      <c r="F106" s="39" t="s">
        <v>57</v>
      </c>
      <c r="G106" s="40" t="s">
        <v>58</v>
      </c>
      <c r="H106" s="16" t="s">
        <v>59</v>
      </c>
      <c r="I106" s="16" t="s">
        <v>60</v>
      </c>
    </row>
    <row r="107" spans="1:11">
      <c r="A107" s="155"/>
      <c r="B107" s="155"/>
      <c r="C107" s="132"/>
      <c r="D107" s="136"/>
      <c r="E107" s="136"/>
      <c r="F107" s="136"/>
      <c r="G107" s="136"/>
      <c r="H107" s="138"/>
      <c r="I107" s="138"/>
    </row>
    <row r="108" spans="1:11">
      <c r="A108" s="155"/>
      <c r="B108" s="155"/>
      <c r="C108" s="132"/>
      <c r="D108" s="136"/>
      <c r="E108" s="136"/>
      <c r="F108" s="136"/>
      <c r="G108" s="136"/>
      <c r="H108" s="138"/>
      <c r="I108" s="138"/>
    </row>
    <row r="109" spans="1:11">
      <c r="A109" s="155"/>
      <c r="B109" s="155"/>
      <c r="C109" s="132"/>
      <c r="D109" s="136"/>
      <c r="E109" s="136"/>
      <c r="F109" s="136"/>
      <c r="G109" s="136"/>
      <c r="H109" s="138"/>
      <c r="I109" s="138"/>
      <c r="K109" s="9"/>
    </row>
    <row r="110" spans="1:11">
      <c r="A110" s="155"/>
      <c r="B110" s="155"/>
      <c r="C110" s="132"/>
      <c r="D110" s="136"/>
      <c r="E110" s="136"/>
      <c r="F110" s="136"/>
      <c r="G110" s="136"/>
      <c r="H110" s="138"/>
      <c r="I110" s="138"/>
      <c r="K110" s="9"/>
    </row>
    <row r="111" spans="1:11">
      <c r="A111" s="168"/>
      <c r="B111" s="168" t="s">
        <v>269</v>
      </c>
      <c r="C111" s="140">
        <f>SUM(C107:C110)</f>
        <v>0</v>
      </c>
      <c r="D111" s="140">
        <f>SUM(D107:D110)</f>
        <v>0</v>
      </c>
      <c r="E111" s="140">
        <f>SUM(E107:E110)</f>
        <v>0</v>
      </c>
      <c r="F111" s="140">
        <f>SUM(F107:F110)</f>
        <v>0</v>
      </c>
      <c r="G111" s="140">
        <f>SUM(G107:G110)</f>
        <v>0</v>
      </c>
      <c r="H111" s="140"/>
      <c r="I111" s="140"/>
      <c r="K111" s="9"/>
    </row>
    <row r="114" spans="1:11">
      <c r="A114" s="10" t="s">
        <v>270</v>
      </c>
      <c r="B114" s="11"/>
      <c r="E114" s="37"/>
      <c r="F114" s="37"/>
      <c r="I114" s="53" t="s">
        <v>53</v>
      </c>
    </row>
    <row r="115" spans="1:11">
      <c r="A115" s="38"/>
      <c r="B115" s="38"/>
      <c r="C115" s="37"/>
      <c r="D115" s="37"/>
      <c r="E115" s="37"/>
      <c r="F115" s="37"/>
    </row>
    <row r="116" spans="1:11">
      <c r="A116" s="15" t="s">
        <v>46</v>
      </c>
      <c r="B116" s="16" t="s">
        <v>47</v>
      </c>
      <c r="C116" s="39" t="s">
        <v>54</v>
      </c>
      <c r="D116" s="39" t="s">
        <v>55</v>
      </c>
      <c r="E116" s="39" t="s">
        <v>56</v>
      </c>
      <c r="F116" s="39" t="s">
        <v>57</v>
      </c>
      <c r="G116" s="40" t="s">
        <v>58</v>
      </c>
      <c r="H116" s="16" t="s">
        <v>59</v>
      </c>
      <c r="I116" s="16" t="s">
        <v>60</v>
      </c>
    </row>
    <row r="117" spans="1:11">
      <c r="A117" s="155"/>
      <c r="B117" s="155"/>
      <c r="C117" s="132"/>
      <c r="D117" s="136"/>
      <c r="E117" s="136"/>
      <c r="F117" s="136"/>
      <c r="G117" s="136"/>
      <c r="H117" s="138"/>
      <c r="I117" s="138"/>
    </row>
    <row r="118" spans="1:11">
      <c r="A118" s="155"/>
      <c r="B118" s="155"/>
      <c r="C118" s="132"/>
      <c r="D118" s="136"/>
      <c r="E118" s="136"/>
      <c r="F118" s="136"/>
      <c r="G118" s="136"/>
      <c r="H118" s="138"/>
      <c r="I118" s="138"/>
    </row>
    <row r="119" spans="1:11">
      <c r="A119" s="155"/>
      <c r="B119" s="155"/>
      <c r="C119" s="132"/>
      <c r="D119" s="136"/>
      <c r="E119" s="136"/>
      <c r="F119" s="136"/>
      <c r="G119" s="136"/>
      <c r="H119" s="138"/>
      <c r="I119" s="138"/>
    </row>
    <row r="120" spans="1:11">
      <c r="A120" s="155"/>
      <c r="B120" s="155"/>
      <c r="C120" s="132"/>
      <c r="D120" s="136"/>
      <c r="E120" s="136"/>
      <c r="F120" s="136"/>
      <c r="G120" s="136"/>
      <c r="H120" s="138"/>
      <c r="I120" s="138"/>
    </row>
    <row r="121" spans="1:11">
      <c r="A121" s="168"/>
      <c r="B121" s="168" t="s">
        <v>271</v>
      </c>
      <c r="C121" s="140">
        <f>SUM(C117:C120)</f>
        <v>0</v>
      </c>
      <c r="D121" s="140">
        <f>SUM(D117:D120)</f>
        <v>0</v>
      </c>
      <c r="E121" s="140">
        <f>SUM(E117:E120)</f>
        <v>0</v>
      </c>
      <c r="F121" s="140">
        <f>SUM(F117:F120)</f>
        <v>0</v>
      </c>
      <c r="G121" s="140">
        <f>SUM(G117:G120)</f>
        <v>0</v>
      </c>
      <c r="H121" s="140"/>
      <c r="I121" s="140"/>
    </row>
    <row r="124" spans="1:11">
      <c r="A124" s="10" t="s">
        <v>272</v>
      </c>
      <c r="B124" s="11"/>
      <c r="E124" s="37"/>
      <c r="F124" s="37"/>
      <c r="I124" s="53" t="s">
        <v>53</v>
      </c>
    </row>
    <row r="125" spans="1:11">
      <c r="A125" s="38"/>
      <c r="B125" s="38"/>
      <c r="C125" s="37"/>
      <c r="D125" s="37"/>
      <c r="E125" s="37"/>
      <c r="F125" s="37"/>
    </row>
    <row r="126" spans="1:11">
      <c r="A126" s="15" t="s">
        <v>46</v>
      </c>
      <c r="B126" s="16" t="s">
        <v>47</v>
      </c>
      <c r="C126" s="39" t="s">
        <v>54</v>
      </c>
      <c r="D126" s="39" t="s">
        <v>55</v>
      </c>
      <c r="E126" s="39" t="s">
        <v>56</v>
      </c>
      <c r="F126" s="39" t="s">
        <v>57</v>
      </c>
      <c r="G126" s="40" t="s">
        <v>58</v>
      </c>
      <c r="H126" s="16" t="s">
        <v>59</v>
      </c>
      <c r="I126" s="16" t="s">
        <v>60</v>
      </c>
    </row>
    <row r="127" spans="1:11">
      <c r="A127" s="155"/>
      <c r="B127" s="155"/>
      <c r="C127" s="132"/>
      <c r="D127" s="136"/>
      <c r="E127" s="136"/>
      <c r="F127" s="136"/>
      <c r="G127" s="136"/>
      <c r="H127" s="138"/>
      <c r="I127" s="138"/>
      <c r="K127" s="9"/>
    </row>
    <row r="128" spans="1:11">
      <c r="A128" s="155"/>
      <c r="B128" s="155"/>
      <c r="C128" s="132"/>
      <c r="D128" s="136"/>
      <c r="E128" s="136"/>
      <c r="F128" s="136"/>
      <c r="G128" s="136"/>
      <c r="H128" s="138"/>
      <c r="I128" s="138"/>
      <c r="K128" s="9"/>
    </row>
    <row r="129" spans="1:9">
      <c r="A129" s="155"/>
      <c r="B129" s="155"/>
      <c r="C129" s="132"/>
      <c r="D129" s="136"/>
      <c r="E129" s="136"/>
      <c r="F129" s="136"/>
      <c r="G129" s="136"/>
      <c r="H129" s="138"/>
      <c r="I129" s="138"/>
    </row>
    <row r="130" spans="1:9">
      <c r="A130" s="155"/>
      <c r="B130" s="155"/>
      <c r="C130" s="132"/>
      <c r="D130" s="136"/>
      <c r="E130" s="136"/>
      <c r="F130" s="136"/>
      <c r="G130" s="136"/>
      <c r="H130" s="138"/>
      <c r="I130" s="138"/>
    </row>
    <row r="131" spans="1:9">
      <c r="A131" s="168"/>
      <c r="B131" s="168" t="s">
        <v>273</v>
      </c>
      <c r="C131" s="140">
        <f>SUM(C127:C130)</f>
        <v>0</v>
      </c>
      <c r="D131" s="140">
        <f>SUM(D127:D130)</f>
        <v>0</v>
      </c>
      <c r="E131" s="140">
        <f>SUM(E127:E130)</f>
        <v>0</v>
      </c>
      <c r="F131" s="140">
        <f>SUM(F127:F130)</f>
        <v>0</v>
      </c>
      <c r="G131" s="140">
        <f>SUM(G127:G130)</f>
        <v>0</v>
      </c>
      <c r="H131" s="140"/>
      <c r="I131" s="140"/>
    </row>
    <row r="134" spans="1:9">
      <c r="A134" s="10" t="s">
        <v>274</v>
      </c>
      <c r="B134" s="11"/>
      <c r="E134" s="37"/>
      <c r="F134" s="37"/>
      <c r="I134" s="53" t="s">
        <v>53</v>
      </c>
    </row>
    <row r="135" spans="1:9">
      <c r="A135" s="38"/>
      <c r="B135" s="38"/>
      <c r="C135" s="37"/>
      <c r="D135" s="37"/>
      <c r="E135" s="37"/>
      <c r="F135" s="37"/>
    </row>
    <row r="136" spans="1:9">
      <c r="A136" s="15" t="s">
        <v>46</v>
      </c>
      <c r="B136" s="16" t="s">
        <v>47</v>
      </c>
      <c r="C136" s="39" t="s">
        <v>54</v>
      </c>
      <c r="D136" s="39" t="s">
        <v>55</v>
      </c>
      <c r="E136" s="39" t="s">
        <v>56</v>
      </c>
      <c r="F136" s="39" t="s">
        <v>57</v>
      </c>
      <c r="G136" s="40" t="s">
        <v>58</v>
      </c>
      <c r="H136" s="16" t="s">
        <v>59</v>
      </c>
      <c r="I136" s="16" t="s">
        <v>60</v>
      </c>
    </row>
    <row r="137" spans="1:9">
      <c r="A137" s="155"/>
      <c r="B137" s="155"/>
      <c r="C137" s="132"/>
      <c r="D137" s="136"/>
      <c r="E137" s="136"/>
      <c r="F137" s="136"/>
      <c r="G137" s="136"/>
      <c r="H137" s="138"/>
      <c r="I137" s="138"/>
    </row>
    <row r="138" spans="1:9">
      <c r="A138" s="155"/>
      <c r="B138" s="155"/>
      <c r="C138" s="132"/>
      <c r="D138" s="136"/>
      <c r="E138" s="136"/>
      <c r="F138" s="136"/>
      <c r="G138" s="136"/>
      <c r="H138" s="138"/>
      <c r="I138" s="138"/>
    </row>
    <row r="139" spans="1:9">
      <c r="A139" s="155"/>
      <c r="B139" s="155"/>
      <c r="C139" s="132"/>
      <c r="D139" s="136"/>
      <c r="E139" s="136"/>
      <c r="F139" s="136"/>
      <c r="G139" s="136"/>
      <c r="H139" s="138"/>
      <c r="I139" s="138"/>
    </row>
    <row r="140" spans="1:9">
      <c r="A140" s="155"/>
      <c r="B140" s="155"/>
      <c r="C140" s="132"/>
      <c r="D140" s="136"/>
      <c r="E140" s="136"/>
      <c r="F140" s="136"/>
      <c r="G140" s="136"/>
      <c r="H140" s="138"/>
      <c r="I140" s="138"/>
    </row>
    <row r="141" spans="1:9">
      <c r="A141" s="168"/>
      <c r="B141" s="168" t="s">
        <v>275</v>
      </c>
      <c r="C141" s="140">
        <f>SUM(C137:C140)</f>
        <v>0</v>
      </c>
      <c r="D141" s="140">
        <f>SUM(D137:D140)</f>
        <v>0</v>
      </c>
      <c r="E141" s="140">
        <f>SUM(E137:E140)</f>
        <v>0</v>
      </c>
      <c r="F141" s="140">
        <f>SUM(F137:F140)</f>
        <v>0</v>
      </c>
      <c r="G141" s="140">
        <f>SUM(G137:G140)</f>
        <v>0</v>
      </c>
      <c r="H141" s="140"/>
      <c r="I141" s="140"/>
    </row>
    <row r="222" spans="1:8">
      <c r="A222" s="41"/>
      <c r="B222" s="41"/>
      <c r="C222" s="42"/>
      <c r="D222" s="42"/>
      <c r="E222" s="42"/>
      <c r="F222" s="42"/>
      <c r="G222" s="42"/>
      <c r="H222" s="41"/>
    </row>
    <row r="223" spans="1:8">
      <c r="A223" s="251"/>
      <c r="B223" s="252"/>
    </row>
    <row r="224" spans="1:8">
      <c r="A224" s="251"/>
      <c r="B224" s="252"/>
    </row>
    <row r="225" spans="1:2">
      <c r="A225" s="251"/>
      <c r="B225" s="252"/>
    </row>
    <row r="226" spans="1:2">
      <c r="A226" s="251"/>
      <c r="B226" s="252"/>
    </row>
    <row r="227" spans="1:2">
      <c r="A227" s="251"/>
      <c r="B227" s="252"/>
    </row>
  </sheetData>
  <dataValidations count="11">
    <dataValidation allowBlank="1" showInputMessage="1" showErrorMessage="1" prompt="Saldo final del periodo de la cuenta pública presentada, el cual debe coincidir con la suma de las columnas de 90, 180, 365 y más de 365 días (mensual:  enero, febrero, marzo, etc.; trimestral: 1er, 2do, 3ro. o 4to.)." sqref="C15:D15"/>
    <dataValidation allowBlank="1" showInputMessage="1" showErrorMessage="1" prompt="Corresponde al número de la cuenta de acuerdo al Plan de Cuentas emitido por el CONAC (DOF 22/11/2010). Excepto cuentas por cobrar de contribuciones o fideicomisos que se encuentran dentro de inversiones financieras..." sqref="A15"/>
    <dataValidation allowBlank="1" showInputMessage="1" showErrorMessage="1" prompt="Saldo final del periodo de la información financiera trimestral presentada, el cual debe coincidir con la suma de las columnas de 90, 180, 365 y más de 365 días." sqref="C106 C116 C126 C136 C7 C71 C61 C51 C41"/>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106 A116 A126 A136 A7 A71 A61 A51 A41"/>
    <dataValidation allowBlank="1" showInputMessage="1" showErrorMessage="1" prompt="Corresponde al nombre o descripción de la cuenta de acuerdo al Plan de Cuentas emitido por el CONAC." sqref="B106 B116 B126 B136 B15 B7 B61 B51 B71 B41"/>
    <dataValidation allowBlank="1" showInputMessage="1" showErrorMessage="1" prompt="Importe de la cuentas por cobrar con fecha de vencimiento de 1 a 90 días." sqref="D106 D116 D126 D136 D7 D61 D51 D71 D41"/>
    <dataValidation allowBlank="1" showInputMessage="1" showErrorMessage="1" prompt="Importe de la cuentas por cobrar con fecha de vencimiento de 91 a 180 días." sqref="E106 E116 E126 E136 E7 E61 E51 E71 E41"/>
    <dataValidation allowBlank="1" showInputMessage="1" showErrorMessage="1" prompt="Importe de la cuentas por cobrar con fecha de vencimiento de 181 a 365 días." sqref="F106 F116 F126 F136 F7 F61 F51 F71 F41"/>
    <dataValidation allowBlank="1" showInputMessage="1" showErrorMessage="1" prompt="Importe de la cuentas por cobrar con vencimiento mayor a 365 días." sqref="G106 G116 G126 G136 G7 G61 G51 G71 G41"/>
    <dataValidation allowBlank="1" showInputMessage="1" showErrorMessage="1" prompt="Informar sobre caraterísticas cualitativas de la cuenta, ejemplo: acciones implementadas para su recuperación, causas de la demora en su recuperación." sqref="H106 H116 H126 H136 H7 H61 H51 H71 H41"/>
    <dataValidation allowBlank="1" showInputMessage="1" showErrorMessage="1" prompt="Indicar si el deudor ya sobrepasó el plazo estipulado para pago, 90, 180 o 365 días." sqref="I106 I116 I126 I136 I7 I61 I51 I71 I41"/>
  </dataValidations>
  <pageMargins left="0.7" right="0.7" top="0.75" bottom="0.75" header="0.3" footer="0.3"/>
  <pageSetup scale="28" orientation="landscape"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B6" sqref="B6"/>
    </sheetView>
  </sheetViews>
  <sheetFormatPr baseColWidth="10" defaultColWidth="11.42578125"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66" t="s">
        <v>318</v>
      </c>
    </row>
    <row r="6" spans="1:17">
      <c r="J6" s="1014"/>
      <c r="K6" s="1014"/>
      <c r="L6" s="1014"/>
      <c r="M6" s="1014"/>
      <c r="N6" s="1014"/>
      <c r="O6" s="1014"/>
      <c r="P6" s="1014"/>
      <c r="Q6" s="1014"/>
    </row>
    <row r="7" spans="1:17">
      <c r="A7" s="3" t="s">
        <v>84</v>
      </c>
    </row>
    <row r="8" spans="1:17" ht="52.5" customHeight="1">
      <c r="A8" s="1015" t="s">
        <v>317</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zoomScaleNormal="100" zoomScaleSheetLayoutView="100" workbookViewId="0">
      <selection activeCell="B6" sqref="B6"/>
    </sheetView>
  </sheetViews>
  <sheetFormatPr baseColWidth="10" defaultColWidth="11.42578125"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5"/>
      <c r="B8" s="138"/>
      <c r="C8" s="136"/>
      <c r="D8" s="138"/>
    </row>
    <row r="9" spans="1:4">
      <c r="A9" s="155"/>
      <c r="B9" s="138"/>
      <c r="C9" s="136"/>
      <c r="D9" s="138"/>
    </row>
    <row r="10" spans="1:4">
      <c r="A10" s="155"/>
      <c r="B10" s="138"/>
      <c r="C10" s="136"/>
      <c r="D10" s="138"/>
    </row>
    <row r="11" spans="1:4">
      <c r="A11" s="155"/>
      <c r="B11" s="138"/>
      <c r="C11" s="136"/>
      <c r="D11" s="138"/>
    </row>
    <row r="12" spans="1:4">
      <c r="A12" s="155"/>
      <c r="B12" s="138"/>
      <c r="C12" s="136"/>
      <c r="D12" s="138"/>
    </row>
    <row r="13" spans="1:4">
      <c r="A13" s="155"/>
      <c r="B13" s="138"/>
      <c r="C13" s="136"/>
      <c r="D13" s="138"/>
    </row>
    <row r="14" spans="1:4">
      <c r="A14" s="155"/>
      <c r="B14" s="138"/>
      <c r="C14" s="136"/>
      <c r="D14" s="138"/>
    </row>
    <row r="15" spans="1:4">
      <c r="A15" s="155"/>
      <c r="B15" s="138"/>
      <c r="C15" s="136"/>
      <c r="D15" s="138"/>
    </row>
    <row r="16" spans="1:4">
      <c r="A16" s="169"/>
      <c r="B16" s="169" t="s">
        <v>221</v>
      </c>
      <c r="C16" s="145">
        <f>SUM(C8:C15)</f>
        <v>0</v>
      </c>
      <c r="D16" s="170"/>
    </row>
    <row r="17" spans="1:4">
      <c r="A17" s="154"/>
      <c r="B17" s="154"/>
      <c r="C17" s="162"/>
      <c r="D17" s="154"/>
    </row>
    <row r="18" spans="1:4">
      <c r="A18" s="154"/>
      <c r="B18" s="154"/>
      <c r="C18" s="162"/>
      <c r="D18" s="154"/>
    </row>
    <row r="19" spans="1:4" s="35" customFormat="1" ht="11.25" customHeight="1">
      <c r="A19" s="33" t="s">
        <v>64</v>
      </c>
      <c r="B19" s="154"/>
      <c r="C19" s="43"/>
      <c r="D19" s="257" t="s">
        <v>62</v>
      </c>
    </row>
    <row r="20" spans="1:4">
      <c r="A20" s="44"/>
      <c r="B20" s="44"/>
      <c r="C20" s="45"/>
      <c r="D20" s="46"/>
    </row>
    <row r="21" spans="1:4" ht="15" customHeight="1">
      <c r="A21" s="15" t="s">
        <v>46</v>
      </c>
      <c r="B21" s="16" t="s">
        <v>47</v>
      </c>
      <c r="C21" s="17" t="s">
        <v>48</v>
      </c>
      <c r="D21" s="47" t="s">
        <v>63</v>
      </c>
    </row>
    <row r="22" spans="1:4">
      <c r="A22" s="160"/>
      <c r="B22" s="167"/>
      <c r="C22" s="136"/>
      <c r="D22" s="138"/>
    </row>
    <row r="23" spans="1:4">
      <c r="A23" s="160"/>
      <c r="B23" s="167"/>
      <c r="C23" s="136"/>
      <c r="D23" s="138"/>
    </row>
    <row r="24" spans="1:4">
      <c r="A24" s="160"/>
      <c r="B24" s="167"/>
      <c r="C24" s="136"/>
      <c r="D24" s="138"/>
    </row>
    <row r="25" spans="1:4">
      <c r="A25" s="160"/>
      <c r="B25" s="167"/>
      <c r="C25" s="136"/>
      <c r="D25" s="138"/>
    </row>
    <row r="26" spans="1:4">
      <c r="A26" s="152"/>
      <c r="B26" s="152" t="s">
        <v>222</v>
      </c>
      <c r="C26" s="144">
        <f>SUM(C22:C25)</f>
        <v>0</v>
      </c>
      <c r="D26" s="170"/>
    </row>
    <row r="28" spans="1:4">
      <c r="B28" s="274" t="str">
        <f>+UPPER(B17)</f>
        <v/>
      </c>
    </row>
  </sheetData>
  <dataValidations count="6">
    <dataValidation allowBlank="1" showInputMessage="1" showErrorMessage="1" prompt="Saldo final de la Información Financiera Trimestral que se presenta (trimestral: 1er, 2do, 3ro. o 4to.)." sqref="C21"/>
    <dataValidation allowBlank="1" showInputMessage="1" showErrorMessage="1" prompt="Saldo final de la Información Financiera Trimestral que se presentada (trimestral: 1er, 2do, 3ro. o 4to.)." sqref="C7"/>
    <dataValidation allowBlank="1" showInputMessage="1" showErrorMessage="1" prompt="Corresponde al número de la cuenta de acuerdo al Plan de Cuentas emitido por el CONAC (DOF 23/12/2015)." sqref="A7 A21"/>
    <dataValidation allowBlank="1" showInputMessage="1" showErrorMessage="1" prompt="Método de valuación aplicados." sqref="D21"/>
    <dataValidation allowBlank="1" showInputMessage="1" showErrorMessage="1" prompt="Corresponde al nombre o descripción de la cuenta de acuerdo al Plan de Cuentas emitido por el CONAC." sqref="B7 B21"/>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84"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zoomScaleSheetLayoutView="100" workbookViewId="0">
      <selection activeCell="B6" sqref="B6"/>
    </sheetView>
  </sheetViews>
  <sheetFormatPr baseColWidth="10" defaultColWidth="11.42578125" defaultRowHeight="11.25"/>
  <cols>
    <col min="1" max="1" width="20.7109375" style="274" customWidth="1"/>
    <col min="2" max="2" width="50.7109375" style="274" customWidth="1"/>
    <col min="3" max="3" width="17.7109375" style="9" customWidth="1"/>
    <col min="4" max="5" width="17.7109375" style="274" customWidth="1"/>
    <col min="6" max="7" width="22.7109375" style="274" customWidth="1"/>
    <col min="8" max="16384" width="11.42578125" style="274"/>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366"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71"/>
      <c r="B8" s="171"/>
      <c r="C8" s="132"/>
      <c r="D8" s="172"/>
      <c r="E8" s="173"/>
      <c r="F8" s="171"/>
      <c r="G8" s="171"/>
    </row>
    <row r="9" spans="1:7">
      <c r="A9" s="171"/>
      <c r="B9" s="171"/>
      <c r="C9" s="132"/>
      <c r="D9" s="173"/>
      <c r="E9" s="173"/>
      <c r="F9" s="171"/>
      <c r="G9" s="171"/>
    </row>
    <row r="10" spans="1:7">
      <c r="A10" s="171"/>
      <c r="B10" s="171"/>
      <c r="C10" s="132"/>
      <c r="D10" s="173"/>
      <c r="E10" s="173"/>
      <c r="F10" s="171"/>
      <c r="G10" s="171"/>
    </row>
    <row r="11" spans="1:7">
      <c r="A11" s="171"/>
      <c r="B11" s="171"/>
      <c r="C11" s="132"/>
      <c r="D11" s="173"/>
      <c r="E11" s="173"/>
      <c r="F11" s="171"/>
      <c r="G11" s="171"/>
    </row>
    <row r="12" spans="1:7">
      <c r="A12" s="171"/>
      <c r="B12" s="171"/>
      <c r="C12" s="132"/>
      <c r="D12" s="173"/>
      <c r="E12" s="173"/>
      <c r="F12" s="171"/>
      <c r="G12" s="171"/>
    </row>
    <row r="13" spans="1:7">
      <c r="A13" s="171"/>
      <c r="B13" s="171"/>
      <c r="C13" s="132"/>
      <c r="D13" s="173"/>
      <c r="E13" s="173"/>
      <c r="F13" s="171"/>
      <c r="G13" s="171"/>
    </row>
    <row r="14" spans="1:7">
      <c r="A14" s="171"/>
      <c r="B14" s="171"/>
      <c r="C14" s="132"/>
      <c r="D14" s="173"/>
      <c r="E14" s="173"/>
      <c r="F14" s="171"/>
      <c r="G14" s="171"/>
    </row>
    <row r="15" spans="1:7">
      <c r="A15" s="171"/>
      <c r="B15" s="171"/>
      <c r="C15" s="132"/>
      <c r="D15" s="173"/>
      <c r="E15" s="173"/>
      <c r="F15" s="171"/>
      <c r="G15" s="171"/>
    </row>
    <row r="16" spans="1:7">
      <c r="A16" s="168"/>
      <c r="B16" s="168" t="s">
        <v>231</v>
      </c>
      <c r="C16" s="140">
        <f>SUM(C8:C15)</f>
        <v>0</v>
      </c>
      <c r="D16" s="168"/>
      <c r="E16" s="168"/>
      <c r="F16" s="168"/>
      <c r="G16" s="168"/>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2" orientation="landscape"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election activeCell="C6" sqref="C6"/>
    </sheetView>
  </sheetViews>
  <sheetFormatPr baseColWidth="10" defaultColWidth="11.42578125"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c r="A1" s="3" t="s">
        <v>43</v>
      </c>
      <c r="B1" s="3"/>
      <c r="C1" s="4"/>
      <c r="D1" s="3"/>
      <c r="E1" s="7"/>
    </row>
    <row r="2" spans="1:5">
      <c r="A2" s="3" t="s">
        <v>199</v>
      </c>
      <c r="B2" s="3"/>
      <c r="C2" s="4"/>
      <c r="D2" s="3"/>
      <c r="E2" s="3"/>
    </row>
    <row r="5" spans="1:5" ht="11.25" customHeight="1">
      <c r="A5" s="10" t="s">
        <v>70</v>
      </c>
      <c r="B5" s="10"/>
      <c r="E5" s="366" t="s">
        <v>71</v>
      </c>
    </row>
    <row r="6" spans="1:5">
      <c r="A6" s="272"/>
      <c r="B6" s="272"/>
      <c r="C6" s="66"/>
      <c r="D6" s="272"/>
      <c r="E6" s="272"/>
    </row>
    <row r="7" spans="1:5" ht="15" customHeight="1">
      <c r="A7" s="15" t="s">
        <v>46</v>
      </c>
      <c r="B7" s="16" t="s">
        <v>47</v>
      </c>
      <c r="C7" s="17" t="s">
        <v>48</v>
      </c>
      <c r="D7" s="18" t="s">
        <v>49</v>
      </c>
      <c r="E7" s="16" t="s">
        <v>72</v>
      </c>
    </row>
    <row r="8" spans="1:5" ht="11.25" customHeight="1">
      <c r="A8" s="172"/>
      <c r="B8" s="172"/>
      <c r="C8" s="165"/>
      <c r="D8" s="172"/>
      <c r="E8" s="172"/>
    </row>
    <row r="9" spans="1:5" ht="11.25" customHeight="1">
      <c r="A9" s="172"/>
      <c r="B9" s="172"/>
      <c r="C9" s="165"/>
      <c r="D9" s="172"/>
      <c r="E9" s="172"/>
    </row>
    <row r="10" spans="1:5" ht="11.25" customHeight="1">
      <c r="A10" s="172"/>
      <c r="B10" s="172"/>
      <c r="C10" s="165"/>
      <c r="D10" s="172"/>
      <c r="E10" s="172"/>
    </row>
    <row r="11" spans="1:5" ht="11.25" customHeight="1">
      <c r="A11" s="172"/>
      <c r="B11" s="172"/>
      <c r="C11" s="165"/>
      <c r="D11" s="172"/>
      <c r="E11" s="172"/>
    </row>
    <row r="12" spans="1:5" ht="11.25" customHeight="1">
      <c r="A12" s="172"/>
      <c r="B12" s="172"/>
      <c r="C12" s="165"/>
      <c r="D12" s="172"/>
      <c r="E12" s="172"/>
    </row>
    <row r="13" spans="1:5" ht="11.25" customHeight="1">
      <c r="A13" s="172"/>
      <c r="B13" s="172"/>
      <c r="C13" s="165"/>
      <c r="D13" s="172"/>
      <c r="E13" s="172"/>
    </row>
    <row r="14" spans="1:5" ht="11.25" customHeight="1">
      <c r="A14" s="172"/>
      <c r="B14" s="172"/>
      <c r="C14" s="165"/>
      <c r="D14" s="172"/>
      <c r="E14" s="172"/>
    </row>
    <row r="15" spans="1:5">
      <c r="A15" s="172"/>
      <c r="B15" s="172"/>
      <c r="C15" s="165"/>
      <c r="D15" s="172"/>
      <c r="E15" s="172"/>
    </row>
    <row r="16" spans="1:5">
      <c r="A16" s="152"/>
      <c r="B16" s="152" t="s">
        <v>232</v>
      </c>
      <c r="C16" s="166">
        <f>SUM(C8:C15)</f>
        <v>0</v>
      </c>
      <c r="D16" s="152"/>
      <c r="E16" s="152"/>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opLeftCell="A49" zoomScaleNormal="100" zoomScaleSheetLayoutView="100" workbookViewId="0">
      <selection activeCell="B6" sqref="B6"/>
    </sheetView>
  </sheetViews>
  <sheetFormatPr baseColWidth="10" defaultColWidth="11.42578125" defaultRowHeight="11.25"/>
  <cols>
    <col min="1" max="1" width="20.7109375" style="274" customWidth="1"/>
    <col min="2" max="2" width="50.7109375" style="274" customWidth="1"/>
    <col min="3" max="5" width="17.7109375" style="9" customWidth="1"/>
    <col min="6" max="7" width="17.7109375" style="274" customWidth="1"/>
    <col min="8" max="8" width="8.7109375" style="274" customWidth="1"/>
    <col min="9" max="16384" width="11.42578125" style="274"/>
  </cols>
  <sheetData>
    <row r="1" spans="1:6">
      <c r="A1" s="3" t="s">
        <v>43</v>
      </c>
      <c r="B1" s="3"/>
      <c r="C1" s="4"/>
      <c r="D1" s="4"/>
      <c r="E1" s="4"/>
      <c r="F1" s="7"/>
    </row>
    <row r="2" spans="1:6">
      <c r="A2" s="3" t="s">
        <v>199</v>
      </c>
      <c r="B2" s="3"/>
      <c r="C2" s="4"/>
      <c r="D2" s="4"/>
      <c r="E2" s="4"/>
      <c r="F2" s="5"/>
    </row>
    <row r="3" spans="1:6">
      <c r="F3" s="5"/>
    </row>
    <row r="4" spans="1:6">
      <c r="F4" s="5"/>
    </row>
    <row r="5" spans="1:6" ht="11.25" customHeight="1">
      <c r="A5" s="10" t="s">
        <v>73</v>
      </c>
      <c r="B5" s="10"/>
      <c r="C5" s="52"/>
      <c r="D5" s="52"/>
      <c r="E5" s="52"/>
      <c r="F5" s="53" t="s">
        <v>74</v>
      </c>
    </row>
    <row r="6" spans="1:6">
      <c r="A6" s="54"/>
      <c r="B6" s="54"/>
      <c r="C6" s="52"/>
      <c r="D6" s="55"/>
      <c r="E6" s="55"/>
      <c r="F6" s="56"/>
    </row>
    <row r="7" spans="1:6" ht="15" customHeight="1">
      <c r="A7" s="15" t="s">
        <v>46</v>
      </c>
      <c r="B7" s="16" t="s">
        <v>47</v>
      </c>
      <c r="C7" s="57" t="s">
        <v>75</v>
      </c>
      <c r="D7" s="57" t="s">
        <v>76</v>
      </c>
      <c r="E7" s="57" t="s">
        <v>77</v>
      </c>
      <c r="F7" s="58" t="s">
        <v>78</v>
      </c>
    </row>
    <row r="8" spans="1:6">
      <c r="A8" s="155"/>
      <c r="B8" s="155"/>
      <c r="C8" s="132"/>
      <c r="D8" s="132"/>
      <c r="E8" s="132"/>
      <c r="F8" s="132"/>
    </row>
    <row r="9" spans="1:6">
      <c r="A9" s="155"/>
      <c r="B9" s="155"/>
      <c r="C9" s="132"/>
      <c r="D9" s="132"/>
      <c r="E9" s="132"/>
      <c r="F9" s="132"/>
    </row>
    <row r="10" spans="1:6">
      <c r="A10" s="155"/>
      <c r="B10" s="155"/>
      <c r="C10" s="132"/>
      <c r="D10" s="132"/>
      <c r="E10" s="132"/>
      <c r="F10" s="132"/>
    </row>
    <row r="11" spans="1:6">
      <c r="A11" s="155"/>
      <c r="B11" s="155"/>
      <c r="C11" s="132"/>
      <c r="D11" s="132"/>
      <c r="E11" s="132"/>
      <c r="F11" s="132"/>
    </row>
    <row r="12" spans="1:6">
      <c r="A12" s="155"/>
      <c r="B12" s="155"/>
      <c r="C12" s="132"/>
      <c r="D12" s="132"/>
      <c r="E12" s="132"/>
      <c r="F12" s="132"/>
    </row>
    <row r="13" spans="1:6">
      <c r="A13" s="155"/>
      <c r="B13" s="155"/>
      <c r="C13" s="132"/>
      <c r="D13" s="132"/>
      <c r="E13" s="132"/>
      <c r="F13" s="132"/>
    </row>
    <row r="14" spans="1:6">
      <c r="A14" s="155"/>
      <c r="B14" s="155"/>
      <c r="C14" s="132"/>
      <c r="D14" s="132"/>
      <c r="E14" s="132"/>
      <c r="F14" s="132"/>
    </row>
    <row r="15" spans="1:6">
      <c r="A15" s="155"/>
      <c r="B15" s="155"/>
      <c r="C15" s="132"/>
      <c r="D15" s="132"/>
      <c r="E15" s="132"/>
      <c r="F15" s="132"/>
    </row>
    <row r="16" spans="1:6">
      <c r="A16" s="168"/>
      <c r="B16" s="168" t="s">
        <v>387</v>
      </c>
      <c r="C16" s="140">
        <f>SUM(C8:C15)</f>
        <v>0</v>
      </c>
      <c r="D16" s="140">
        <f>SUM(D8:D15)</f>
        <v>0</v>
      </c>
      <c r="E16" s="140">
        <f>SUM(E8:E15)</f>
        <v>0</v>
      </c>
      <c r="F16" s="140"/>
    </row>
    <row r="17" spans="1:6">
      <c r="A17" s="154"/>
      <c r="B17" s="154"/>
      <c r="C17" s="162"/>
      <c r="D17" s="162"/>
      <c r="E17" s="162"/>
      <c r="F17" s="154"/>
    </row>
    <row r="18" spans="1:6">
      <c r="A18" s="154"/>
      <c r="B18" s="154"/>
      <c r="C18" s="162"/>
      <c r="D18" s="162"/>
      <c r="E18" s="162"/>
      <c r="F18" s="154"/>
    </row>
    <row r="19" spans="1:6" ht="11.25" customHeight="1">
      <c r="A19" s="10" t="s">
        <v>79</v>
      </c>
      <c r="B19" s="154"/>
      <c r="C19" s="52"/>
      <c r="D19" s="52"/>
      <c r="E19" s="52"/>
      <c r="F19" s="53" t="s">
        <v>74</v>
      </c>
    </row>
    <row r="20" spans="1:6" ht="12.75" customHeight="1">
      <c r="A20" s="44"/>
      <c r="B20" s="44"/>
      <c r="C20" s="22"/>
    </row>
    <row r="21" spans="1:6" ht="15" customHeight="1">
      <c r="A21" s="15" t="s">
        <v>46</v>
      </c>
      <c r="B21" s="16" t="s">
        <v>47</v>
      </c>
      <c r="C21" s="57" t="s">
        <v>75</v>
      </c>
      <c r="D21" s="57" t="s">
        <v>76</v>
      </c>
      <c r="E21" s="57" t="s">
        <v>77</v>
      </c>
      <c r="F21" s="58" t="s">
        <v>78</v>
      </c>
    </row>
    <row r="22" spans="1:6">
      <c r="A22" s="155"/>
      <c r="B22" s="138"/>
      <c r="C22" s="136"/>
      <c r="D22" s="136"/>
      <c r="E22" s="136"/>
      <c r="F22" s="138"/>
    </row>
    <row r="23" spans="1:6">
      <c r="A23" s="155" t="s">
        <v>813</v>
      </c>
      <c r="B23" s="138" t="s">
        <v>6552</v>
      </c>
      <c r="C23" s="132">
        <v>1505920.55</v>
      </c>
      <c r="D23" s="132">
        <v>1480637.51</v>
      </c>
      <c r="E23" s="136">
        <f>+D23-C23</f>
        <v>-25283.040000000037</v>
      </c>
      <c r="F23" s="590" t="s">
        <v>5976</v>
      </c>
    </row>
    <row r="24" spans="1:6">
      <c r="A24" s="155" t="s">
        <v>7064</v>
      </c>
      <c r="B24" s="138" t="s">
        <v>6554</v>
      </c>
      <c r="C24" s="132">
        <v>814637</v>
      </c>
      <c r="D24" s="132">
        <v>814637</v>
      </c>
      <c r="E24" s="136">
        <f t="shared" ref="E24:E33" si="0">+D24-C24</f>
        <v>0</v>
      </c>
      <c r="F24" s="590" t="s">
        <v>5976</v>
      </c>
    </row>
    <row r="25" spans="1:6">
      <c r="A25" s="155" t="s">
        <v>814</v>
      </c>
      <c r="B25" s="138" t="s">
        <v>7065</v>
      </c>
      <c r="C25" s="132">
        <v>1837694.1</v>
      </c>
      <c r="D25" s="132">
        <v>1785183.82</v>
      </c>
      <c r="E25" s="136">
        <f t="shared" si="0"/>
        <v>-52510.280000000028</v>
      </c>
      <c r="F25" s="590" t="s">
        <v>5976</v>
      </c>
    </row>
    <row r="26" spans="1:6">
      <c r="A26" s="155" t="s">
        <v>816</v>
      </c>
      <c r="B26" s="138" t="s">
        <v>7066</v>
      </c>
      <c r="C26" s="132">
        <v>49434.36</v>
      </c>
      <c r="D26" s="132">
        <v>49434.36</v>
      </c>
      <c r="E26" s="136">
        <f t="shared" si="0"/>
        <v>0</v>
      </c>
      <c r="F26" s="590" t="s">
        <v>5976</v>
      </c>
    </row>
    <row r="27" spans="1:6">
      <c r="A27" s="155" t="s">
        <v>7067</v>
      </c>
      <c r="B27" s="138" t="s">
        <v>7068</v>
      </c>
      <c r="C27" s="132">
        <v>3921624.99</v>
      </c>
      <c r="D27" s="132">
        <v>4027967.97</v>
      </c>
      <c r="E27" s="136">
        <f t="shared" si="0"/>
        <v>106342.97999999998</v>
      </c>
      <c r="F27" s="590" t="s">
        <v>5976</v>
      </c>
    </row>
    <row r="28" spans="1:6">
      <c r="A28" s="155" t="s">
        <v>7069</v>
      </c>
      <c r="B28" s="138" t="s">
        <v>7070</v>
      </c>
      <c r="C28" s="132">
        <v>11921.55</v>
      </c>
      <c r="D28" s="132">
        <v>23674.14</v>
      </c>
      <c r="E28" s="136">
        <f t="shared" si="0"/>
        <v>11752.59</v>
      </c>
      <c r="F28" s="590" t="s">
        <v>5976</v>
      </c>
    </row>
    <row r="29" spans="1:6">
      <c r="A29" s="155" t="s">
        <v>820</v>
      </c>
      <c r="B29" s="138" t="s">
        <v>6564</v>
      </c>
      <c r="C29" s="132">
        <v>1281967.93</v>
      </c>
      <c r="D29" s="132">
        <v>1337942.83</v>
      </c>
      <c r="E29" s="136">
        <f t="shared" si="0"/>
        <v>55974.90000000014</v>
      </c>
      <c r="F29" s="590" t="s">
        <v>5976</v>
      </c>
    </row>
    <row r="30" spans="1:6">
      <c r="A30" s="155" t="s">
        <v>823</v>
      </c>
      <c r="B30" s="138" t="s">
        <v>7071</v>
      </c>
      <c r="C30" s="132">
        <v>1581338.01</v>
      </c>
      <c r="D30" s="132">
        <v>1581336.01</v>
      </c>
      <c r="E30" s="136">
        <f t="shared" si="0"/>
        <v>-2</v>
      </c>
      <c r="F30" s="590" t="s">
        <v>5976</v>
      </c>
    </row>
    <row r="31" spans="1:6">
      <c r="A31" s="155" t="s">
        <v>836</v>
      </c>
      <c r="B31" s="138" t="s">
        <v>7072</v>
      </c>
      <c r="C31" s="132">
        <v>81666.81</v>
      </c>
      <c r="D31" s="132">
        <v>84839.12</v>
      </c>
      <c r="E31" s="136">
        <f t="shared" si="0"/>
        <v>3172.3099999999977</v>
      </c>
      <c r="F31" s="590" t="s">
        <v>5976</v>
      </c>
    </row>
    <row r="32" spans="1:6">
      <c r="A32" s="155" t="s">
        <v>838</v>
      </c>
      <c r="B32" s="138" t="s">
        <v>6898</v>
      </c>
      <c r="C32" s="132">
        <v>3794721.21</v>
      </c>
      <c r="D32" s="132">
        <v>3717656.16</v>
      </c>
      <c r="E32" s="136">
        <f t="shared" si="0"/>
        <v>-77065.049999999814</v>
      </c>
      <c r="F32" s="590" t="s">
        <v>5976</v>
      </c>
    </row>
    <row r="33" spans="1:8">
      <c r="A33" s="155" t="s">
        <v>7073</v>
      </c>
      <c r="B33" s="138" t="s">
        <v>7074</v>
      </c>
      <c r="C33" s="132">
        <v>301724.14</v>
      </c>
      <c r="D33" s="132">
        <v>301724.14</v>
      </c>
      <c r="E33" s="136">
        <f t="shared" si="0"/>
        <v>0</v>
      </c>
      <c r="F33" s="590" t="s">
        <v>5976</v>
      </c>
    </row>
    <row r="34" spans="1:8">
      <c r="A34" s="155"/>
      <c r="B34" s="138"/>
      <c r="C34" s="136"/>
      <c r="D34" s="136"/>
      <c r="E34" s="136"/>
      <c r="F34" s="138"/>
    </row>
    <row r="35" spans="1:8">
      <c r="A35" s="168"/>
      <c r="B35" s="168" t="s">
        <v>233</v>
      </c>
      <c r="C35" s="140">
        <f>SUM(C22:C34)</f>
        <v>15182650.650000002</v>
      </c>
      <c r="D35" s="140">
        <f>SUM(D22:D34)</f>
        <v>15205033.059999999</v>
      </c>
      <c r="E35" s="140">
        <f>SUM(E22:E34)</f>
        <v>22382.410000000236</v>
      </c>
      <c r="F35" s="140"/>
    </row>
    <row r="36" spans="1:8" s="19" customFormat="1">
      <c r="A36" s="153"/>
      <c r="B36" s="153"/>
      <c r="C36" s="27"/>
      <c r="D36" s="27"/>
      <c r="E36" s="27"/>
      <c r="F36" s="27"/>
    </row>
    <row r="37" spans="1:8" s="19" customFormat="1">
      <c r="A37" s="153"/>
      <c r="B37" s="153"/>
      <c r="C37" s="27"/>
      <c r="D37" s="27"/>
      <c r="E37" s="27"/>
      <c r="F37" s="27"/>
    </row>
    <row r="38" spans="1:8" s="19" customFormat="1" ht="11.25" customHeight="1">
      <c r="A38" s="10" t="s">
        <v>215</v>
      </c>
      <c r="B38" s="10"/>
      <c r="C38" s="52"/>
      <c r="D38" s="52"/>
      <c r="E38" s="52"/>
      <c r="G38" s="53" t="s">
        <v>74</v>
      </c>
    </row>
    <row r="39" spans="1:8" s="19" customFormat="1">
      <c r="A39" s="44"/>
      <c r="B39" s="44"/>
      <c r="C39" s="22"/>
      <c r="D39" s="9"/>
      <c r="E39" s="9"/>
      <c r="F39" s="274"/>
    </row>
    <row r="40" spans="1:8" s="19" customFormat="1" ht="27.95" customHeight="1">
      <c r="A40" s="15" t="s">
        <v>46</v>
      </c>
      <c r="B40" s="16" t="s">
        <v>47</v>
      </c>
      <c r="C40" s="57" t="s">
        <v>75</v>
      </c>
      <c r="D40" s="57" t="s">
        <v>76</v>
      </c>
      <c r="E40" s="57" t="s">
        <v>77</v>
      </c>
      <c r="F40" s="58" t="s">
        <v>78</v>
      </c>
      <c r="G40" s="58" t="s">
        <v>242</v>
      </c>
      <c r="H40" s="58" t="s">
        <v>243</v>
      </c>
    </row>
    <row r="41" spans="1:8" s="19" customFormat="1">
      <c r="A41" s="155"/>
      <c r="B41" s="138"/>
      <c r="C41" s="132"/>
      <c r="D41" s="136"/>
      <c r="E41" s="136"/>
      <c r="F41" s="138"/>
      <c r="G41" s="138"/>
      <c r="H41" s="138"/>
    </row>
    <row r="42" spans="1:8" s="19" customFormat="1">
      <c r="A42" s="155"/>
      <c r="B42" s="138"/>
      <c r="C42" s="132"/>
      <c r="D42" s="136"/>
      <c r="E42" s="136"/>
      <c r="F42" s="138"/>
      <c r="G42" s="138"/>
      <c r="H42" s="138"/>
    </row>
    <row r="43" spans="1:8" s="19" customFormat="1">
      <c r="A43" s="155"/>
      <c r="B43" s="138"/>
      <c r="C43" s="132"/>
      <c r="D43" s="136"/>
      <c r="E43" s="136"/>
      <c r="F43" s="138"/>
      <c r="G43" s="138"/>
      <c r="H43" s="138"/>
    </row>
    <row r="44" spans="1:8" s="19" customFormat="1">
      <c r="A44" s="155"/>
      <c r="B44" s="138"/>
      <c r="C44" s="132"/>
      <c r="D44" s="136"/>
      <c r="E44" s="136"/>
      <c r="F44" s="138"/>
      <c r="G44" s="138"/>
      <c r="H44" s="138"/>
    </row>
    <row r="45" spans="1:8" s="19" customFormat="1">
      <c r="A45" s="168"/>
      <c r="B45" s="168" t="s">
        <v>234</v>
      </c>
      <c r="C45" s="140">
        <f>SUM(C41:C44)</f>
        <v>0</v>
      </c>
      <c r="D45" s="140">
        <f>SUM(D41:D44)</f>
        <v>0</v>
      </c>
      <c r="E45" s="140">
        <f>SUM(E41:E44)</f>
        <v>0</v>
      </c>
      <c r="F45" s="140"/>
      <c r="G45" s="140"/>
      <c r="H45" s="140"/>
    </row>
    <row r="46" spans="1:8" s="19" customFormat="1">
      <c r="A46" s="59"/>
      <c r="B46" s="59"/>
      <c r="C46" s="60"/>
      <c r="D46" s="60"/>
      <c r="E46" s="60"/>
      <c r="F46" s="27"/>
    </row>
    <row r="48" spans="1:8">
      <c r="A48" s="10" t="s">
        <v>216</v>
      </c>
      <c r="B48" s="10"/>
      <c r="C48" s="52"/>
      <c r="D48" s="52"/>
      <c r="E48" s="52"/>
      <c r="G48" s="53" t="s">
        <v>74</v>
      </c>
    </row>
    <row r="49" spans="1:8">
      <c r="A49" s="44"/>
      <c r="B49" s="44"/>
      <c r="C49" s="22"/>
      <c r="H49" s="9"/>
    </row>
    <row r="50" spans="1:8" ht="27.95" customHeight="1">
      <c r="A50" s="15" t="s">
        <v>46</v>
      </c>
      <c r="B50" s="16" t="s">
        <v>47</v>
      </c>
      <c r="C50" s="57" t="s">
        <v>75</v>
      </c>
      <c r="D50" s="57" t="s">
        <v>76</v>
      </c>
      <c r="E50" s="57" t="s">
        <v>77</v>
      </c>
      <c r="F50" s="58" t="s">
        <v>78</v>
      </c>
      <c r="G50" s="58" t="s">
        <v>242</v>
      </c>
      <c r="H50" s="58" t="s">
        <v>243</v>
      </c>
    </row>
    <row r="51" spans="1:8">
      <c r="A51" s="155"/>
      <c r="B51" s="138"/>
      <c r="C51" s="132"/>
      <c r="D51" s="136"/>
      <c r="E51" s="136"/>
      <c r="F51" s="138"/>
      <c r="G51" s="138"/>
      <c r="H51" s="138"/>
    </row>
    <row r="52" spans="1:8">
      <c r="A52" s="155"/>
      <c r="B52" s="138"/>
      <c r="C52" s="132"/>
      <c r="D52" s="136"/>
      <c r="E52" s="136"/>
      <c r="F52" s="138"/>
      <c r="G52" s="138"/>
      <c r="H52" s="138"/>
    </row>
    <row r="53" spans="1:8">
      <c r="A53" s="155"/>
      <c r="B53" s="138"/>
      <c r="C53" s="132"/>
      <c r="D53" s="136"/>
      <c r="E53" s="136"/>
      <c r="F53" s="138"/>
      <c r="G53" s="138"/>
      <c r="H53" s="138"/>
    </row>
    <row r="54" spans="1:8">
      <c r="A54" s="155"/>
      <c r="B54" s="138"/>
      <c r="C54" s="132"/>
      <c r="D54" s="136"/>
      <c r="E54" s="136"/>
      <c r="F54" s="138"/>
      <c r="G54" s="138"/>
      <c r="H54" s="138"/>
    </row>
    <row r="55" spans="1:8">
      <c r="A55" s="168"/>
      <c r="B55" s="168" t="s">
        <v>235</v>
      </c>
      <c r="C55" s="140">
        <f>SUM(C51:C54)</f>
        <v>0</v>
      </c>
      <c r="D55" s="140">
        <f>SUM(D51:D54)</f>
        <v>0</v>
      </c>
      <c r="E55" s="140">
        <f>SUM(E51:E54)</f>
        <v>0</v>
      </c>
      <c r="F55" s="140"/>
      <c r="G55" s="140"/>
      <c r="H55" s="140"/>
    </row>
    <row r="58" spans="1:8">
      <c r="A58" s="10" t="s">
        <v>217</v>
      </c>
      <c r="B58" s="10"/>
      <c r="C58" s="52"/>
      <c r="D58" s="52"/>
      <c r="E58" s="52"/>
      <c r="G58" s="53" t="s">
        <v>74</v>
      </c>
    </row>
    <row r="59" spans="1:8">
      <c r="A59" s="44"/>
      <c r="B59" s="44"/>
      <c r="C59" s="22"/>
    </row>
    <row r="60" spans="1:8" ht="27.95" customHeight="1">
      <c r="A60" s="15" t="s">
        <v>46</v>
      </c>
      <c r="B60" s="16" t="s">
        <v>47</v>
      </c>
      <c r="C60" s="57" t="s">
        <v>75</v>
      </c>
      <c r="D60" s="57" t="s">
        <v>76</v>
      </c>
      <c r="E60" s="57" t="s">
        <v>77</v>
      </c>
      <c r="F60" s="58" t="s">
        <v>78</v>
      </c>
      <c r="G60" s="58" t="s">
        <v>242</v>
      </c>
      <c r="H60" s="58" t="s">
        <v>243</v>
      </c>
    </row>
    <row r="61" spans="1:8">
      <c r="A61" s="155"/>
      <c r="B61" s="138"/>
      <c r="C61" s="132"/>
      <c r="D61" s="136"/>
      <c r="E61" s="136"/>
      <c r="F61" s="138"/>
      <c r="G61" s="138"/>
      <c r="H61" s="138"/>
    </row>
    <row r="62" spans="1:8">
      <c r="A62" s="155" t="s">
        <v>7075</v>
      </c>
      <c r="B62" s="171" t="s">
        <v>7076</v>
      </c>
      <c r="C62" s="136">
        <v>1192436.55</v>
      </c>
      <c r="D62" s="132">
        <v>1365594.32</v>
      </c>
      <c r="E62" s="136">
        <f>+D62-C62</f>
        <v>173157.77000000002</v>
      </c>
      <c r="F62" s="590" t="s">
        <v>5976</v>
      </c>
      <c r="G62" s="345" t="s">
        <v>493</v>
      </c>
      <c r="H62" s="346">
        <v>0.3</v>
      </c>
    </row>
    <row r="63" spans="1:8">
      <c r="A63" s="155" t="s">
        <v>490</v>
      </c>
      <c r="B63" s="171" t="s">
        <v>7077</v>
      </c>
      <c r="C63" s="132">
        <v>2545874.9500000002</v>
      </c>
      <c r="D63" s="132">
        <v>2885024.86</v>
      </c>
      <c r="E63" s="136">
        <f>+D63-C63</f>
        <v>339149.90999999968</v>
      </c>
      <c r="F63" s="590" t="s">
        <v>5976</v>
      </c>
      <c r="G63" s="345" t="s">
        <v>493</v>
      </c>
      <c r="H63" s="346">
        <v>0.1</v>
      </c>
    </row>
    <row r="64" spans="1:8">
      <c r="A64" s="155" t="s">
        <v>7078</v>
      </c>
      <c r="B64" s="171" t="s">
        <v>7079</v>
      </c>
      <c r="C64" s="132">
        <v>288984.55</v>
      </c>
      <c r="D64" s="132">
        <v>811497.46</v>
      </c>
      <c r="E64" s="136">
        <f>+D64-C64</f>
        <v>522512.91</v>
      </c>
      <c r="F64" s="590" t="s">
        <v>5976</v>
      </c>
      <c r="G64" s="345" t="s">
        <v>493</v>
      </c>
      <c r="H64" s="346">
        <v>0.1</v>
      </c>
    </row>
    <row r="65" spans="1:8">
      <c r="A65" s="155" t="s">
        <v>7080</v>
      </c>
      <c r="B65" s="171" t="s">
        <v>7081</v>
      </c>
      <c r="C65" s="132">
        <v>1581337.95</v>
      </c>
      <c r="D65" s="132">
        <v>1581335.95</v>
      </c>
      <c r="E65" s="136">
        <f>+D65-C65</f>
        <v>-2</v>
      </c>
      <c r="F65" s="590" t="s">
        <v>5976</v>
      </c>
      <c r="G65" s="345" t="s">
        <v>493</v>
      </c>
      <c r="H65" s="346">
        <v>0.25</v>
      </c>
    </row>
    <row r="66" spans="1:8">
      <c r="A66" s="155" t="s">
        <v>7082</v>
      </c>
      <c r="B66" s="171" t="s">
        <v>7083</v>
      </c>
      <c r="C66" s="132">
        <v>81666.8</v>
      </c>
      <c r="D66" s="132">
        <v>81072.95</v>
      </c>
      <c r="E66" s="136">
        <f>+D66-C66</f>
        <v>-593.85000000000582</v>
      </c>
      <c r="F66" s="590" t="s">
        <v>5976</v>
      </c>
      <c r="G66" s="345" t="s">
        <v>493</v>
      </c>
      <c r="H66" s="346">
        <v>0.1</v>
      </c>
    </row>
    <row r="67" spans="1:8">
      <c r="A67" s="155"/>
      <c r="B67" s="138"/>
      <c r="C67" s="132"/>
      <c r="D67" s="136"/>
      <c r="E67" s="136"/>
      <c r="F67" s="138"/>
      <c r="G67" s="138"/>
      <c r="H67" s="138"/>
    </row>
    <row r="68" spans="1:8">
      <c r="A68" s="168"/>
      <c r="B68" s="168" t="s">
        <v>237</v>
      </c>
      <c r="C68" s="140">
        <f>SUM(C61:C67)</f>
        <v>5690300.7999999998</v>
      </c>
      <c r="D68" s="140">
        <f>SUM(D61:D67)</f>
        <v>6724525.54</v>
      </c>
      <c r="E68" s="140">
        <f>SUM(E61:E67)</f>
        <v>1034224.7399999996</v>
      </c>
      <c r="F68" s="140"/>
      <c r="G68" s="140"/>
      <c r="H68" s="140"/>
    </row>
    <row r="71" spans="1:8">
      <c r="A71" s="10" t="s">
        <v>218</v>
      </c>
      <c r="B71" s="10"/>
      <c r="C71" s="52"/>
      <c r="D71" s="52"/>
      <c r="E71" s="52"/>
      <c r="G71" s="53" t="s">
        <v>74</v>
      </c>
    </row>
    <row r="72" spans="1:8">
      <c r="A72" s="44"/>
      <c r="B72" s="44"/>
      <c r="C72" s="22"/>
    </row>
    <row r="73" spans="1:8" ht="27.95" customHeight="1">
      <c r="A73" s="15" t="s">
        <v>46</v>
      </c>
      <c r="B73" s="16" t="s">
        <v>47</v>
      </c>
      <c r="C73" s="57" t="s">
        <v>75</v>
      </c>
      <c r="D73" s="57" t="s">
        <v>76</v>
      </c>
      <c r="E73" s="57" t="s">
        <v>77</v>
      </c>
      <c r="F73" s="58" t="s">
        <v>78</v>
      </c>
      <c r="G73" s="58" t="s">
        <v>242</v>
      </c>
      <c r="H73" s="58" t="s">
        <v>243</v>
      </c>
    </row>
    <row r="74" spans="1:8">
      <c r="A74" s="155"/>
      <c r="B74" s="138"/>
      <c r="C74" s="132"/>
      <c r="D74" s="136"/>
      <c r="E74" s="136"/>
      <c r="F74" s="138"/>
      <c r="G74" s="138"/>
      <c r="H74" s="138"/>
    </row>
    <row r="75" spans="1:8">
      <c r="A75" s="155"/>
      <c r="B75" s="138"/>
      <c r="C75" s="132"/>
      <c r="D75" s="136"/>
      <c r="E75" s="136"/>
      <c r="F75" s="138"/>
      <c r="G75" s="138"/>
      <c r="H75" s="138"/>
    </row>
    <row r="76" spans="1:8">
      <c r="A76" s="155"/>
      <c r="B76" s="138"/>
      <c r="C76" s="132"/>
      <c r="D76" s="136"/>
      <c r="E76" s="136"/>
      <c r="F76" s="138"/>
      <c r="G76" s="138"/>
      <c r="H76" s="138"/>
    </row>
    <row r="77" spans="1:8">
      <c r="A77" s="155"/>
      <c r="B77" s="138"/>
      <c r="C77" s="132"/>
      <c r="D77" s="136"/>
      <c r="E77" s="136"/>
      <c r="F77" s="138"/>
      <c r="G77" s="138"/>
      <c r="H77" s="138"/>
    </row>
    <row r="78" spans="1:8">
      <c r="A78" s="168"/>
      <c r="B78" s="168" t="s">
        <v>236</v>
      </c>
      <c r="C78" s="140">
        <f>SUM(C74:C77)</f>
        <v>0</v>
      </c>
      <c r="D78" s="140">
        <f>SUM(D74:D77)</f>
        <v>0</v>
      </c>
      <c r="E78" s="140">
        <f>SUM(E74:E77)</f>
        <v>0</v>
      </c>
      <c r="F78" s="140"/>
      <c r="G78" s="140"/>
      <c r="H78" s="140"/>
    </row>
  </sheetData>
  <dataValidations count="10">
    <dataValidation allowBlank="1" showInputMessage="1" showErrorMessage="1" prompt="Importe final del periodo que corresponde la cuenta pública presentada (mensual:  enero, febrero, marzo, etc.; trimestral: 1er, 2do, 3ro. o 4to.)." sqref="D29 C30"/>
    <dataValidation allowBlank="1" showInputMessage="1" showErrorMessage="1" prompt="Corresponde al número de la cuenta de acuerdo al Plan de Cuentas emitido por el CONAC (DOF 22/11/2010)." sqref="A30"/>
    <dataValidation allowBlank="1" showInputMessage="1" showErrorMessage="1" prompt="Importe final del periodo que corresponde la información financiera trimestral que se presenta." sqref="D73 D21 D60 D50 D40 D7"/>
    <dataValidation allowBlank="1" showInputMessage="1" showErrorMessage="1" prompt="Saldo al 31 de diciembre del año anterior del ejercio que se presenta." sqref="C73 C21 C60 C50 C40 C7"/>
    <dataValidation allowBlank="1" showInputMessage="1" showErrorMessage="1" prompt="Corresponde al número de la cuenta de acuerdo al Plan de Cuentas emitido por el CONAC (DOF 23/12/2015)." sqref="A73 A21 A60 A50 A40 A7"/>
    <dataValidation allowBlank="1" showInputMessage="1" showErrorMessage="1" prompt="Indicar la tasa de aplicación." sqref="H73 H60 H50 H40"/>
    <dataValidation allowBlank="1" showInputMessage="1" showErrorMessage="1" prompt="Indicar el método de depreciación." sqref="G73 G60 G50 G40"/>
    <dataValidation allowBlank="1" showInputMessage="1" showErrorMessage="1" prompt="Corresponde al nombre o descripción de la cuenta de acuerdo al Plan de Cuentas emitido por el CONAC." sqref="B73 B30 B21 B60 B50 B40 B7"/>
    <dataValidation allowBlank="1" showInputMessage="1" showErrorMessage="1" prompt="Diferencia entre el saldo final y el inicial presentados." sqref="E73 E21 E60 E50 E40 E7"/>
    <dataValidation allowBlank="1" showInputMessage="1" showErrorMessage="1" prompt="Criterio para la aplicación de depreciación: anual, mensual, trimestral, etc." sqref="F73 F21 F60 F50 F40 F7"/>
  </dataValidations>
  <pageMargins left="0.7" right="0.7" top="0.75" bottom="0.75" header="0.3" footer="0.3"/>
  <pageSetup scale="54"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topLeftCell="A4" zoomScaleNormal="100" zoomScaleSheetLayoutView="100" workbookViewId="0">
      <selection activeCell="B6" sqref="B6"/>
    </sheetView>
  </sheetViews>
  <sheetFormatPr baseColWidth="10" defaultColWidth="11.42578125"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ht="11.25" customHeight="1">
      <c r="A1" s="3" t="s">
        <v>43</v>
      </c>
      <c r="B1" s="3"/>
      <c r="C1" s="4"/>
      <c r="D1" s="4"/>
      <c r="E1" s="4"/>
      <c r="F1" s="7"/>
    </row>
    <row r="2" spans="1:6" ht="11.25" customHeight="1">
      <c r="A2" s="3" t="s">
        <v>199</v>
      </c>
      <c r="B2" s="3"/>
      <c r="C2" s="4"/>
      <c r="D2" s="4"/>
      <c r="E2" s="4"/>
    </row>
    <row r="3" spans="1:6" ht="11.25" customHeight="1">
      <c r="A3" s="3"/>
      <c r="B3" s="3"/>
      <c r="C3" s="4"/>
      <c r="D3" s="4"/>
      <c r="E3" s="4"/>
    </row>
    <row r="4" spans="1:6" ht="11.25" customHeight="1"/>
    <row r="5" spans="1:6" ht="11.25" customHeight="1">
      <c r="A5" s="61" t="s">
        <v>144</v>
      </c>
      <c r="B5" s="61"/>
      <c r="C5" s="62"/>
      <c r="D5" s="62"/>
      <c r="E5" s="62"/>
      <c r="F5" s="366" t="s">
        <v>80</v>
      </c>
    </row>
    <row r="6" spans="1:6" s="19" customFormat="1">
      <c r="A6" s="63"/>
      <c r="B6" s="63"/>
      <c r="C6" s="62"/>
      <c r="D6" s="62"/>
      <c r="E6" s="62"/>
    </row>
    <row r="7" spans="1:6" ht="15" customHeight="1">
      <c r="A7" s="15" t="s">
        <v>46</v>
      </c>
      <c r="B7" s="16" t="s">
        <v>47</v>
      </c>
      <c r="C7" s="57" t="s">
        <v>75</v>
      </c>
      <c r="D7" s="57" t="s">
        <v>76</v>
      </c>
      <c r="E7" s="57" t="s">
        <v>77</v>
      </c>
      <c r="F7" s="58" t="s">
        <v>78</v>
      </c>
    </row>
    <row r="8" spans="1:6">
      <c r="A8" s="171"/>
      <c r="B8" s="171"/>
      <c r="C8" s="132"/>
      <c r="D8" s="174"/>
      <c r="E8" s="174"/>
      <c r="F8" s="137"/>
    </row>
    <row r="9" spans="1:6">
      <c r="A9" s="171" t="s">
        <v>839</v>
      </c>
      <c r="B9" s="171" t="s">
        <v>840</v>
      </c>
      <c r="C9" s="428">
        <v>33769</v>
      </c>
      <c r="D9" s="428">
        <v>39269</v>
      </c>
      <c r="E9" s="428">
        <f>+D9-C9</f>
        <v>5500</v>
      </c>
      <c r="F9" s="232" t="s">
        <v>7084</v>
      </c>
    </row>
    <row r="10" spans="1:6">
      <c r="A10" s="171"/>
      <c r="B10" s="171"/>
      <c r="C10" s="132"/>
      <c r="D10" s="174"/>
      <c r="E10" s="174"/>
      <c r="F10" s="137"/>
    </row>
    <row r="11" spans="1:6">
      <c r="A11" s="168"/>
      <c r="B11" s="168" t="s">
        <v>238</v>
      </c>
      <c r="C11" s="140">
        <f>SUM(C8:C10)</f>
        <v>33769</v>
      </c>
      <c r="D11" s="140">
        <f>SUM(D8:D10)</f>
        <v>39269</v>
      </c>
      <c r="E11" s="140">
        <f>SUM(E8:E10)</f>
        <v>5500</v>
      </c>
      <c r="F11" s="168"/>
    </row>
    <row r="12" spans="1:6">
      <c r="A12" s="154"/>
      <c r="B12" s="154"/>
      <c r="C12" s="162"/>
      <c r="D12" s="162"/>
      <c r="E12" s="162"/>
      <c r="F12" s="154"/>
    </row>
    <row r="13" spans="1:6">
      <c r="A13" s="154"/>
      <c r="B13" s="154"/>
      <c r="C13" s="162"/>
      <c r="D13" s="162"/>
      <c r="E13" s="162"/>
      <c r="F13" s="154"/>
    </row>
    <row r="14" spans="1:6" ht="11.25" customHeight="1">
      <c r="A14" s="64" t="s">
        <v>219</v>
      </c>
      <c r="B14" s="65"/>
      <c r="C14" s="62"/>
      <c r="D14" s="62"/>
      <c r="E14" s="62"/>
      <c r="F14" s="366" t="s">
        <v>80</v>
      </c>
    </row>
    <row r="15" spans="1:6">
      <c r="A15" s="272"/>
      <c r="B15" s="272"/>
      <c r="C15" s="66"/>
      <c r="D15" s="66"/>
      <c r="E15" s="66"/>
    </row>
    <row r="16" spans="1:6" ht="15" customHeight="1">
      <c r="A16" s="15" t="s">
        <v>46</v>
      </c>
      <c r="B16" s="16" t="s">
        <v>47</v>
      </c>
      <c r="C16" s="57" t="s">
        <v>75</v>
      </c>
      <c r="D16" s="57" t="s">
        <v>76</v>
      </c>
      <c r="E16" s="57" t="s">
        <v>77</v>
      </c>
      <c r="F16" s="58" t="s">
        <v>78</v>
      </c>
    </row>
    <row r="17" spans="1:6" ht="11.25" customHeight="1">
      <c r="A17" s="155"/>
      <c r="B17" s="171"/>
      <c r="C17" s="132"/>
      <c r="D17" s="132"/>
      <c r="E17" s="132"/>
      <c r="F17" s="137"/>
    </row>
    <row r="18" spans="1:6" ht="11.25" customHeight="1">
      <c r="A18" s="155" t="s">
        <v>7085</v>
      </c>
      <c r="B18" s="171" t="s">
        <v>7086</v>
      </c>
      <c r="C18" s="132">
        <v>2962.56</v>
      </c>
      <c r="D18" s="132">
        <v>4834.29</v>
      </c>
      <c r="E18" s="428">
        <f>+D18-C18</f>
        <v>1871.73</v>
      </c>
      <c r="F18" s="232" t="s">
        <v>7084</v>
      </c>
    </row>
    <row r="19" spans="1:6">
      <c r="A19" s="155"/>
      <c r="B19" s="171"/>
      <c r="C19" s="132"/>
      <c r="D19" s="132"/>
      <c r="E19" s="132"/>
      <c r="F19" s="137"/>
    </row>
    <row r="20" spans="1:6">
      <c r="A20" s="168"/>
      <c r="B20" s="168" t="s">
        <v>239</v>
      </c>
      <c r="C20" s="140">
        <f>SUM(C17:C19)</f>
        <v>2962.56</v>
      </c>
      <c r="D20" s="140">
        <f>SUM(D17:D19)</f>
        <v>4834.29</v>
      </c>
      <c r="E20" s="140">
        <f>SUM(E17:E19)</f>
        <v>1871.73</v>
      </c>
      <c r="F20" s="168"/>
    </row>
    <row r="21" spans="1:6">
      <c r="A21" s="154"/>
      <c r="B21" s="154"/>
      <c r="C21" s="162"/>
      <c r="D21" s="162"/>
      <c r="E21" s="162"/>
      <c r="F21" s="154"/>
    </row>
    <row r="22" spans="1:6">
      <c r="A22" s="154"/>
      <c r="B22" s="154"/>
      <c r="C22" s="162"/>
      <c r="D22" s="162"/>
      <c r="E22" s="162"/>
      <c r="F22" s="154"/>
    </row>
    <row r="23" spans="1:6" ht="11.25" customHeight="1">
      <c r="A23" s="65" t="s">
        <v>152</v>
      </c>
      <c r="B23" s="154"/>
      <c r="C23" s="67"/>
      <c r="D23" s="67"/>
      <c r="E23" s="52"/>
      <c r="F23" s="53" t="s">
        <v>81</v>
      </c>
    </row>
    <row r="24" spans="1:6">
      <c r="A24" s="44"/>
      <c r="B24" s="44"/>
      <c r="C24" s="22"/>
    </row>
    <row r="25" spans="1:6" ht="15" customHeight="1">
      <c r="A25" s="15" t="s">
        <v>46</v>
      </c>
      <c r="B25" s="16" t="s">
        <v>47</v>
      </c>
      <c r="C25" s="57" t="s">
        <v>75</v>
      </c>
      <c r="D25" s="57" t="s">
        <v>76</v>
      </c>
      <c r="E25" s="57" t="s">
        <v>77</v>
      </c>
      <c r="F25" s="58" t="s">
        <v>78</v>
      </c>
    </row>
    <row r="26" spans="1:6">
      <c r="A26" s="171"/>
      <c r="B26" s="171"/>
      <c r="C26" s="132"/>
      <c r="D26" s="174"/>
      <c r="E26" s="174"/>
      <c r="F26" s="137"/>
    </row>
    <row r="27" spans="1:6">
      <c r="A27" s="171" t="s">
        <v>7087</v>
      </c>
      <c r="B27" s="171" t="s">
        <v>7088</v>
      </c>
      <c r="C27" s="428">
        <v>1750</v>
      </c>
      <c r="D27" s="428">
        <v>1750</v>
      </c>
      <c r="E27" s="174">
        <f>+D27-C27</f>
        <v>0</v>
      </c>
      <c r="F27" s="591" t="s">
        <v>7089</v>
      </c>
    </row>
    <row r="28" spans="1:6">
      <c r="A28" s="171" t="s">
        <v>7090</v>
      </c>
      <c r="B28" s="171" t="s">
        <v>7091</v>
      </c>
      <c r="C28" s="428">
        <v>17416.2</v>
      </c>
      <c r="D28" s="428">
        <v>17416.2</v>
      </c>
      <c r="E28" s="174">
        <f>+D28-C28</f>
        <v>0</v>
      </c>
      <c r="F28" s="591" t="s">
        <v>7089</v>
      </c>
    </row>
    <row r="29" spans="1:6">
      <c r="A29" s="171"/>
      <c r="B29" s="171"/>
      <c r="C29" s="132"/>
      <c r="D29" s="174"/>
      <c r="E29" s="174"/>
      <c r="F29" s="137"/>
    </row>
    <row r="30" spans="1:6">
      <c r="A30" s="175"/>
      <c r="B30" s="175" t="s">
        <v>240</v>
      </c>
      <c r="C30" s="176">
        <f>SUM(C26:C29)</f>
        <v>19166.2</v>
      </c>
      <c r="D30" s="176">
        <f>SUM(D26:D29)</f>
        <v>19166.2</v>
      </c>
      <c r="E30" s="176">
        <f>SUM(E26:E29)</f>
        <v>0</v>
      </c>
      <c r="F30" s="176"/>
    </row>
    <row r="31" spans="1:6">
      <c r="A31" s="147"/>
      <c r="B31" s="148"/>
      <c r="C31" s="149"/>
      <c r="D31" s="149"/>
      <c r="E31" s="149"/>
      <c r="F31" s="148"/>
    </row>
  </sheetData>
  <dataValidations count="6">
    <dataValidation allowBlank="1" showInputMessage="1" showErrorMessage="1" prompt="Importe final del periodo que corresponde la información financiera trimestral que se presenta." sqref="D16 D7 D25"/>
    <dataValidation allowBlank="1" showInputMessage="1" showErrorMessage="1" prompt="Saldo al 31 de diciembre del año anterior del ejercio que se presenta." sqref="C16 C7 C25"/>
    <dataValidation allowBlank="1" showInputMessage="1" showErrorMessage="1" prompt="Corresponde al número de la cuenta de acuerdo al Plan de Cuentas emitido por el CONAC (DOF 23/12/2015)." sqref="A16 A7 A25"/>
    <dataValidation allowBlank="1" showInputMessage="1" showErrorMessage="1" prompt="Indicar el medio como se está amortizando el intangible, por tiempo, por uso." sqref="F25 F7 F16"/>
    <dataValidation allowBlank="1" showInputMessage="1" showErrorMessage="1" prompt="Diferencia entre el saldo final y el inicial presentados." sqref="E25 E7 E16"/>
    <dataValidation allowBlank="1" showInputMessage="1" showErrorMessage="1" prompt="Corresponde al nombre o descripción de la cuenta de acuerdo al Plan de Cuentas emitido por el CONAC." sqref="B25 B7 B16"/>
  </dataValidations>
  <pageMargins left="0.70866141732283472" right="0.70866141732283472" top="0.74803149606299213" bottom="0.74803149606299213" header="0.31496062992125984" footer="0.31496062992125984"/>
  <pageSetup scale="63"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B6" sqref="B6"/>
    </sheetView>
  </sheetViews>
  <sheetFormatPr baseColWidth="10" defaultColWidth="11.42578125"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83</v>
      </c>
      <c r="B5" s="70"/>
      <c r="C5" s="274"/>
      <c r="D5" s="274"/>
      <c r="E5" s="63"/>
      <c r="F5" s="63"/>
      <c r="G5" s="63"/>
      <c r="H5" s="366" t="s">
        <v>82</v>
      </c>
    </row>
    <row r="6" spans="1:17">
      <c r="J6" s="1014"/>
      <c r="K6" s="1014"/>
      <c r="L6" s="1014"/>
      <c r="M6" s="1014"/>
      <c r="N6" s="1014"/>
      <c r="O6" s="1014"/>
      <c r="P6" s="1014"/>
      <c r="Q6" s="1014"/>
    </row>
    <row r="7" spans="1:17">
      <c r="A7" s="3" t="s">
        <v>84</v>
      </c>
    </row>
    <row r="8" spans="1:17" ht="52.5" customHeight="1">
      <c r="A8" s="1015" t="s">
        <v>85</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zoomScaleSheetLayoutView="100" workbookViewId="0">
      <selection activeCell="B6" sqref="B6"/>
    </sheetView>
  </sheetViews>
  <sheetFormatPr baseColWidth="10" defaultColWidth="11.42578125"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c r="A8" s="172"/>
      <c r="B8" s="172"/>
      <c r="C8" s="162"/>
      <c r="D8" s="177"/>
    </row>
    <row r="9" spans="1:4">
      <c r="A9" s="172"/>
      <c r="B9" s="172"/>
      <c r="C9" s="178"/>
      <c r="D9" s="177"/>
    </row>
    <row r="10" spans="1:4">
      <c r="A10" s="172"/>
      <c r="B10" s="172"/>
      <c r="C10" s="178"/>
      <c r="D10" s="179"/>
    </row>
    <row r="11" spans="1:4">
      <c r="A11" s="152"/>
      <c r="B11" s="152" t="s">
        <v>245</v>
      </c>
      <c r="C11" s="144">
        <f>SUM(C8:C10)</f>
        <v>0</v>
      </c>
      <c r="D11" s="180"/>
    </row>
    <row r="14" spans="1:4" ht="11.25" customHeight="1">
      <c r="A14" s="61" t="s">
        <v>145</v>
      </c>
      <c r="B14" s="273"/>
      <c r="C14" s="73"/>
      <c r="D14" s="74" t="s">
        <v>86</v>
      </c>
    </row>
    <row r="15" spans="1:4">
      <c r="A15" s="75"/>
      <c r="B15" s="75"/>
      <c r="C15" s="76"/>
      <c r="D15" s="75"/>
    </row>
    <row r="16" spans="1:4" ht="15" customHeight="1">
      <c r="A16" s="15" t="s">
        <v>46</v>
      </c>
      <c r="B16" s="16" t="s">
        <v>47</v>
      </c>
      <c r="C16" s="17" t="s">
        <v>48</v>
      </c>
      <c r="D16" s="51" t="s">
        <v>59</v>
      </c>
    </row>
    <row r="17" spans="1:4">
      <c r="A17" s="172"/>
      <c r="B17" s="172"/>
      <c r="C17" s="162"/>
      <c r="D17" s="177"/>
    </row>
    <row r="18" spans="1:4">
      <c r="A18" s="172"/>
      <c r="B18" s="172"/>
      <c r="C18" s="178"/>
      <c r="D18" s="177"/>
    </row>
    <row r="19" spans="1:4">
      <c r="A19" s="172"/>
      <c r="B19" s="172"/>
      <c r="C19" s="178"/>
      <c r="D19" s="179"/>
    </row>
    <row r="20" spans="1:4">
      <c r="A20" s="152"/>
      <c r="B20" s="152" t="s">
        <v>241</v>
      </c>
      <c r="C20" s="144">
        <f>SUM(C17:C19)</f>
        <v>0</v>
      </c>
      <c r="D20" s="180"/>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84"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topLeftCell="A22" zoomScaleNormal="100" zoomScaleSheetLayoutView="100" workbookViewId="0">
      <selection activeCell="B6" sqref="B6"/>
    </sheetView>
  </sheetViews>
  <sheetFormatPr baseColWidth="10" defaultColWidth="13.7109375" defaultRowHeight="11.25"/>
  <cols>
    <col min="1" max="1" width="20.7109375" style="274" customWidth="1"/>
    <col min="2" max="2" width="50.7109375" style="274" customWidth="1"/>
    <col min="3" max="7" width="17.7109375" style="9" customWidth="1"/>
    <col min="8" max="8" width="17.7109375" style="274" customWidth="1"/>
    <col min="9" max="16384" width="13.7109375" style="274"/>
  </cols>
  <sheetData>
    <row r="1" spans="1:8" ht="11.25" customHeight="1">
      <c r="A1" s="3" t="s">
        <v>43</v>
      </c>
      <c r="B1" s="3"/>
      <c r="C1" s="4"/>
      <c r="D1" s="4"/>
      <c r="E1" s="4"/>
      <c r="F1" s="4"/>
      <c r="G1" s="4"/>
      <c r="H1" s="7"/>
    </row>
    <row r="2" spans="1:8">
      <c r="A2" s="3" t="s">
        <v>199</v>
      </c>
      <c r="B2" s="3"/>
      <c r="C2" s="4"/>
      <c r="D2" s="4"/>
      <c r="E2" s="4"/>
      <c r="F2" s="4"/>
      <c r="G2" s="4"/>
      <c r="H2" s="9"/>
    </row>
    <row r="3" spans="1:8">
      <c r="H3" s="9"/>
    </row>
    <row r="4" spans="1:8">
      <c r="H4" s="9"/>
    </row>
    <row r="5" spans="1:8" ht="11.25" customHeight="1">
      <c r="A5" s="10" t="s">
        <v>246</v>
      </c>
      <c r="B5" s="366"/>
      <c r="C5" s="78"/>
      <c r="D5" s="78"/>
      <c r="E5" s="78"/>
      <c r="F5" s="78"/>
      <c r="G5" s="78"/>
      <c r="H5" s="79" t="s">
        <v>87</v>
      </c>
    </row>
    <row r="6" spans="1:8">
      <c r="A6" s="272"/>
    </row>
    <row r="7" spans="1:8" ht="15" customHeight="1">
      <c r="A7" s="15" t="s">
        <v>46</v>
      </c>
      <c r="B7" s="16" t="s">
        <v>47</v>
      </c>
      <c r="C7" s="17" t="s">
        <v>48</v>
      </c>
      <c r="D7" s="39" t="s">
        <v>55</v>
      </c>
      <c r="E7" s="39" t="s">
        <v>56</v>
      </c>
      <c r="F7" s="39" t="s">
        <v>57</v>
      </c>
      <c r="G7" s="40" t="s">
        <v>58</v>
      </c>
      <c r="H7" s="16" t="s">
        <v>59</v>
      </c>
    </row>
    <row r="8" spans="1:8">
      <c r="A8" s="155"/>
      <c r="B8" s="155"/>
      <c r="C8" s="132"/>
      <c r="D8" s="132"/>
      <c r="E8" s="132"/>
      <c r="F8" s="132"/>
      <c r="G8" s="132"/>
      <c r="H8" s="181"/>
    </row>
    <row r="9" spans="1:8">
      <c r="A9" s="155" t="s">
        <v>7092</v>
      </c>
      <c r="B9" s="155" t="s">
        <v>7093</v>
      </c>
      <c r="C9" s="132">
        <v>165880</v>
      </c>
      <c r="D9" s="132">
        <v>165880</v>
      </c>
      <c r="E9" s="132"/>
      <c r="F9" s="132"/>
      <c r="G9" s="132"/>
      <c r="H9" s="181" t="s">
        <v>7094</v>
      </c>
    </row>
    <row r="10" spans="1:8">
      <c r="A10" s="155" t="s">
        <v>7095</v>
      </c>
      <c r="B10" s="155" t="s">
        <v>7096</v>
      </c>
      <c r="C10" s="132">
        <v>24360</v>
      </c>
      <c r="D10" s="132">
        <v>24360</v>
      </c>
      <c r="E10" s="132"/>
      <c r="F10" s="132"/>
      <c r="G10" s="132"/>
      <c r="H10" s="181" t="s">
        <v>7094</v>
      </c>
    </row>
    <row r="11" spans="1:8">
      <c r="A11" s="155" t="s">
        <v>7097</v>
      </c>
      <c r="B11" s="155" t="s">
        <v>7098</v>
      </c>
      <c r="C11" s="132">
        <v>5860.01</v>
      </c>
      <c r="D11" s="132">
        <v>5860.01</v>
      </c>
      <c r="E11" s="132"/>
      <c r="F11" s="132"/>
      <c r="G11" s="132"/>
      <c r="H11" s="181" t="s">
        <v>7094</v>
      </c>
    </row>
    <row r="12" spans="1:8">
      <c r="A12" s="155" t="s">
        <v>7099</v>
      </c>
      <c r="B12" s="155" t="s">
        <v>7100</v>
      </c>
      <c r="C12" s="132">
        <v>8630.4</v>
      </c>
      <c r="D12" s="132">
        <v>8630.4</v>
      </c>
      <c r="E12" s="132"/>
      <c r="F12" s="132"/>
      <c r="G12" s="132"/>
      <c r="H12" s="181" t="s">
        <v>7094</v>
      </c>
    </row>
    <row r="13" spans="1:8">
      <c r="A13" s="155" t="s">
        <v>7101</v>
      </c>
      <c r="B13" s="155" t="s">
        <v>7102</v>
      </c>
      <c r="C13" s="132">
        <v>11537.23</v>
      </c>
      <c r="D13" s="132">
        <v>11537.23</v>
      </c>
      <c r="E13" s="132"/>
      <c r="F13" s="132"/>
      <c r="G13" s="132"/>
      <c r="H13" s="181" t="s">
        <v>7094</v>
      </c>
    </row>
    <row r="14" spans="1:8">
      <c r="A14" s="155" t="s">
        <v>7103</v>
      </c>
      <c r="B14" s="155" t="s">
        <v>7104</v>
      </c>
      <c r="C14" s="132">
        <v>1808</v>
      </c>
      <c r="D14" s="132">
        <v>1808</v>
      </c>
      <c r="E14" s="132"/>
      <c r="F14" s="132"/>
      <c r="G14" s="132"/>
      <c r="H14" s="181" t="s">
        <v>7094</v>
      </c>
    </row>
    <row r="15" spans="1:8">
      <c r="A15" s="155" t="s">
        <v>7105</v>
      </c>
      <c r="B15" s="155" t="s">
        <v>7106</v>
      </c>
      <c r="C15" s="132">
        <v>62113.55</v>
      </c>
      <c r="D15" s="132">
        <v>62113.55</v>
      </c>
      <c r="E15" s="132"/>
      <c r="F15" s="132"/>
      <c r="G15" s="132"/>
      <c r="H15" s="181" t="s">
        <v>7094</v>
      </c>
    </row>
    <row r="16" spans="1:8">
      <c r="A16" s="155" t="s">
        <v>7107</v>
      </c>
      <c r="B16" s="155" t="s">
        <v>7108</v>
      </c>
      <c r="C16" s="132">
        <v>198434.18</v>
      </c>
      <c r="D16" s="132">
        <v>198434.18</v>
      </c>
      <c r="E16" s="132"/>
      <c r="F16" s="132"/>
      <c r="G16" s="132"/>
      <c r="H16" s="181" t="s">
        <v>7094</v>
      </c>
    </row>
    <row r="17" spans="1:8">
      <c r="A17" s="155" t="s">
        <v>7109</v>
      </c>
      <c r="B17" s="155" t="s">
        <v>7008</v>
      </c>
      <c r="C17" s="132">
        <v>4533</v>
      </c>
      <c r="D17" s="132">
        <v>4533</v>
      </c>
      <c r="E17" s="132"/>
      <c r="F17" s="132"/>
      <c r="G17" s="132"/>
      <c r="H17" s="181" t="s">
        <v>7094</v>
      </c>
    </row>
    <row r="18" spans="1:8">
      <c r="A18" s="155" t="s">
        <v>7110</v>
      </c>
      <c r="B18" s="155" t="s">
        <v>7111</v>
      </c>
      <c r="C18" s="132">
        <v>1303.58</v>
      </c>
      <c r="D18" s="132">
        <v>1303.58</v>
      </c>
      <c r="E18" s="132"/>
      <c r="F18" s="132"/>
      <c r="G18" s="132"/>
      <c r="H18" s="181" t="s">
        <v>7094</v>
      </c>
    </row>
    <row r="19" spans="1:8">
      <c r="A19" s="155" t="s">
        <v>7112</v>
      </c>
      <c r="B19" s="155" t="s">
        <v>7113</v>
      </c>
      <c r="C19" s="132">
        <v>27500</v>
      </c>
      <c r="D19" s="132">
        <v>27500</v>
      </c>
      <c r="E19" s="132"/>
      <c r="F19" s="132"/>
      <c r="G19" s="132"/>
      <c r="H19" s="181" t="s">
        <v>7094</v>
      </c>
    </row>
    <row r="20" spans="1:8">
      <c r="A20" s="155" t="s">
        <v>7114</v>
      </c>
      <c r="B20" s="155" t="s">
        <v>7025</v>
      </c>
      <c r="C20" s="132">
        <v>3561.23</v>
      </c>
      <c r="D20" s="132">
        <v>3561.23</v>
      </c>
      <c r="E20" s="132"/>
      <c r="F20" s="132"/>
      <c r="G20" s="132"/>
      <c r="H20" s="181" t="s">
        <v>7094</v>
      </c>
    </row>
    <row r="21" spans="1:8">
      <c r="A21" s="155" t="s">
        <v>7115</v>
      </c>
      <c r="B21" s="155" t="s">
        <v>7116</v>
      </c>
      <c r="C21" s="132">
        <v>5672</v>
      </c>
      <c r="D21" s="132">
        <v>5672</v>
      </c>
      <c r="E21" s="132"/>
      <c r="F21" s="132"/>
      <c r="G21" s="132"/>
      <c r="H21" s="181" t="s">
        <v>7094</v>
      </c>
    </row>
    <row r="22" spans="1:8">
      <c r="A22" s="155" t="s">
        <v>7117</v>
      </c>
      <c r="B22" s="155" t="s">
        <v>7118</v>
      </c>
      <c r="C22" s="132">
        <v>14500</v>
      </c>
      <c r="D22" s="132">
        <v>14500</v>
      </c>
      <c r="E22" s="132"/>
      <c r="F22" s="132"/>
      <c r="G22" s="132"/>
      <c r="H22" s="181" t="s">
        <v>7094</v>
      </c>
    </row>
    <row r="23" spans="1:8">
      <c r="A23" s="155" t="s">
        <v>7119</v>
      </c>
      <c r="B23" s="155" t="s">
        <v>6932</v>
      </c>
      <c r="C23" s="132">
        <v>3900</v>
      </c>
      <c r="D23" s="132">
        <v>3900</v>
      </c>
      <c r="E23" s="132"/>
      <c r="F23" s="132"/>
      <c r="G23" s="132"/>
      <c r="H23" s="181" t="s">
        <v>7094</v>
      </c>
    </row>
    <row r="24" spans="1:8">
      <c r="A24" s="155" t="s">
        <v>7120</v>
      </c>
      <c r="B24" s="155" t="s">
        <v>7121</v>
      </c>
      <c r="C24" s="132">
        <v>28420</v>
      </c>
      <c r="D24" s="132">
        <v>28420</v>
      </c>
      <c r="E24" s="132"/>
      <c r="F24" s="132"/>
      <c r="G24" s="132"/>
      <c r="H24" s="181" t="s">
        <v>7094</v>
      </c>
    </row>
    <row r="25" spans="1:8">
      <c r="A25" s="155" t="s">
        <v>7122</v>
      </c>
      <c r="B25" s="155" t="s">
        <v>7123</v>
      </c>
      <c r="C25" s="132">
        <v>7077.16</v>
      </c>
      <c r="D25" s="132">
        <v>7077.16</v>
      </c>
      <c r="E25" s="132"/>
      <c r="F25" s="132"/>
      <c r="G25" s="132"/>
      <c r="H25" s="181" t="s">
        <v>7094</v>
      </c>
    </row>
    <row r="26" spans="1:8">
      <c r="A26" s="155" t="s">
        <v>7124</v>
      </c>
      <c r="B26" s="155" t="s">
        <v>7125</v>
      </c>
      <c r="C26" s="132">
        <v>4380</v>
      </c>
      <c r="D26" s="132">
        <v>4380</v>
      </c>
      <c r="E26" s="132"/>
      <c r="F26" s="132"/>
      <c r="G26" s="132"/>
      <c r="H26" s="181" t="s">
        <v>7094</v>
      </c>
    </row>
    <row r="27" spans="1:8">
      <c r="A27" s="155" t="s">
        <v>7126</v>
      </c>
      <c r="B27" s="155" t="s">
        <v>7127</v>
      </c>
      <c r="C27" s="132">
        <v>10208</v>
      </c>
      <c r="D27" s="132">
        <v>10208</v>
      </c>
      <c r="E27" s="132"/>
      <c r="F27" s="132"/>
      <c r="G27" s="132"/>
      <c r="H27" s="181" t="s">
        <v>7094</v>
      </c>
    </row>
    <row r="28" spans="1:8">
      <c r="A28" s="155" t="s">
        <v>7128</v>
      </c>
      <c r="B28" s="155" t="s">
        <v>7129</v>
      </c>
      <c r="C28" s="132">
        <v>155.97</v>
      </c>
      <c r="D28" s="132">
        <v>155.97</v>
      </c>
      <c r="E28" s="132"/>
      <c r="F28" s="132"/>
      <c r="G28" s="132"/>
      <c r="H28" s="181" t="s">
        <v>7094</v>
      </c>
    </row>
    <row r="29" spans="1:8">
      <c r="A29" s="155" t="s">
        <v>7130</v>
      </c>
      <c r="B29" s="155" t="s">
        <v>7131</v>
      </c>
      <c r="C29" s="132">
        <v>312</v>
      </c>
      <c r="D29" s="132">
        <v>312</v>
      </c>
      <c r="E29" s="132"/>
      <c r="F29" s="132"/>
      <c r="G29" s="132"/>
      <c r="H29" s="181" t="s">
        <v>7094</v>
      </c>
    </row>
    <row r="30" spans="1:8">
      <c r="A30" s="155" t="s">
        <v>7132</v>
      </c>
      <c r="B30" s="155" t="s">
        <v>7017</v>
      </c>
      <c r="C30" s="132">
        <v>279.57</v>
      </c>
      <c r="D30" s="132">
        <v>279.57</v>
      </c>
      <c r="E30" s="132"/>
      <c r="F30" s="132"/>
      <c r="G30" s="132"/>
      <c r="H30" s="181" t="s">
        <v>7094</v>
      </c>
    </row>
    <row r="31" spans="1:8">
      <c r="A31" s="155" t="s">
        <v>7133</v>
      </c>
      <c r="B31" s="155" t="s">
        <v>7134</v>
      </c>
      <c r="C31" s="132">
        <v>4437</v>
      </c>
      <c r="D31" s="132">
        <v>4437</v>
      </c>
      <c r="E31" s="132"/>
      <c r="F31" s="132"/>
      <c r="G31" s="132"/>
      <c r="H31" s="181" t="s">
        <v>7094</v>
      </c>
    </row>
    <row r="32" spans="1:8">
      <c r="A32" s="155" t="s">
        <v>7135</v>
      </c>
      <c r="B32" s="155" t="s">
        <v>7136</v>
      </c>
      <c r="C32" s="132">
        <v>28072</v>
      </c>
      <c r="D32" s="132">
        <v>28072</v>
      </c>
      <c r="E32" s="132"/>
      <c r="F32" s="132"/>
      <c r="G32" s="132"/>
      <c r="H32" s="181" t="s">
        <v>7094</v>
      </c>
    </row>
    <row r="33" spans="1:8">
      <c r="A33" s="155" t="s">
        <v>7137</v>
      </c>
      <c r="B33" s="155" t="s">
        <v>7138</v>
      </c>
      <c r="C33" s="132">
        <v>498.75</v>
      </c>
      <c r="D33" s="132">
        <v>498.75</v>
      </c>
      <c r="E33" s="132"/>
      <c r="F33" s="132"/>
      <c r="G33" s="132"/>
      <c r="H33" s="181" t="s">
        <v>7094</v>
      </c>
    </row>
    <row r="34" spans="1:8">
      <c r="A34" s="155" t="s">
        <v>7139</v>
      </c>
      <c r="B34" s="155" t="s">
        <v>7140</v>
      </c>
      <c r="C34" s="132">
        <v>35000</v>
      </c>
      <c r="D34" s="132">
        <v>35000</v>
      </c>
      <c r="E34" s="132"/>
      <c r="F34" s="132"/>
      <c r="G34" s="132"/>
      <c r="H34" s="181" t="s">
        <v>7094</v>
      </c>
    </row>
    <row r="35" spans="1:8">
      <c r="A35" s="155" t="s">
        <v>7141</v>
      </c>
      <c r="B35" s="155" t="s">
        <v>7142</v>
      </c>
      <c r="C35" s="132">
        <v>16500</v>
      </c>
      <c r="D35" s="132">
        <v>16500</v>
      </c>
      <c r="E35" s="132"/>
      <c r="F35" s="132"/>
      <c r="G35" s="132"/>
      <c r="H35" s="181" t="s">
        <v>7094</v>
      </c>
    </row>
    <row r="36" spans="1:8">
      <c r="A36" s="155" t="s">
        <v>7143</v>
      </c>
      <c r="B36" s="155" t="s">
        <v>7048</v>
      </c>
      <c r="C36" s="132">
        <v>20.9</v>
      </c>
      <c r="D36" s="132">
        <v>20.9</v>
      </c>
      <c r="E36" s="132"/>
      <c r="F36" s="132"/>
      <c r="G36" s="132"/>
      <c r="H36" s="181" t="s">
        <v>7094</v>
      </c>
    </row>
    <row r="37" spans="1:8">
      <c r="A37" s="155" t="s">
        <v>7144</v>
      </c>
      <c r="B37" s="155" t="s">
        <v>7145</v>
      </c>
      <c r="C37" s="132">
        <v>5974</v>
      </c>
      <c r="D37" s="132">
        <v>5974</v>
      </c>
      <c r="E37" s="132"/>
      <c r="F37" s="132"/>
      <c r="G37" s="132"/>
      <c r="H37" s="181" t="s">
        <v>7094</v>
      </c>
    </row>
    <row r="38" spans="1:8">
      <c r="A38" s="155" t="s">
        <v>7146</v>
      </c>
      <c r="B38" s="155" t="s">
        <v>7147</v>
      </c>
      <c r="C38" s="132">
        <v>1628.8</v>
      </c>
      <c r="D38" s="132">
        <v>1628.8</v>
      </c>
      <c r="E38" s="132"/>
      <c r="F38" s="132"/>
      <c r="G38" s="132"/>
      <c r="H38" s="181" t="s">
        <v>7094</v>
      </c>
    </row>
    <row r="39" spans="1:8">
      <c r="A39" s="155" t="s">
        <v>7148</v>
      </c>
      <c r="B39" s="155" t="s">
        <v>7149</v>
      </c>
      <c r="C39" s="132">
        <v>50500</v>
      </c>
      <c r="D39" s="132">
        <v>50500</v>
      </c>
      <c r="E39" s="132"/>
      <c r="F39" s="132"/>
      <c r="G39" s="132"/>
      <c r="H39" s="181" t="s">
        <v>7094</v>
      </c>
    </row>
    <row r="40" spans="1:8">
      <c r="A40" s="155" t="s">
        <v>7150</v>
      </c>
      <c r="B40" s="155" t="s">
        <v>7151</v>
      </c>
      <c r="C40" s="132">
        <v>17400</v>
      </c>
      <c r="D40" s="132">
        <v>17400</v>
      </c>
      <c r="E40" s="132"/>
      <c r="F40" s="132"/>
      <c r="G40" s="132"/>
      <c r="H40" s="181" t="s">
        <v>7094</v>
      </c>
    </row>
    <row r="41" spans="1:8">
      <c r="A41" s="155" t="s">
        <v>7152</v>
      </c>
      <c r="B41" s="155" t="s">
        <v>7153</v>
      </c>
      <c r="C41" s="132">
        <v>4108.5</v>
      </c>
      <c r="D41" s="132">
        <v>4108.5</v>
      </c>
      <c r="E41" s="132"/>
      <c r="F41" s="132"/>
      <c r="G41" s="132"/>
      <c r="H41" s="181" t="s">
        <v>7094</v>
      </c>
    </row>
    <row r="42" spans="1:8">
      <c r="A42" s="155" t="s">
        <v>7154</v>
      </c>
      <c r="B42" s="155" t="s">
        <v>7155</v>
      </c>
      <c r="C42" s="132">
        <v>7104.07</v>
      </c>
      <c r="D42" s="132">
        <v>7104.07</v>
      </c>
      <c r="E42" s="132"/>
      <c r="F42" s="132"/>
      <c r="G42" s="132"/>
      <c r="H42" s="181" t="s">
        <v>7094</v>
      </c>
    </row>
    <row r="43" spans="1:8">
      <c r="A43" s="155" t="s">
        <v>7156</v>
      </c>
      <c r="B43" s="155" t="s">
        <v>7157</v>
      </c>
      <c r="C43" s="132">
        <v>14476.8</v>
      </c>
      <c r="D43" s="132">
        <v>14476.8</v>
      </c>
      <c r="E43" s="132"/>
      <c r="F43" s="132"/>
      <c r="G43" s="132"/>
      <c r="H43" s="181" t="s">
        <v>7094</v>
      </c>
    </row>
    <row r="44" spans="1:8">
      <c r="A44" s="155" t="s">
        <v>7158</v>
      </c>
      <c r="B44" s="155" t="s">
        <v>7159</v>
      </c>
      <c r="C44" s="132">
        <v>10000</v>
      </c>
      <c r="D44" s="132">
        <v>10000</v>
      </c>
      <c r="E44" s="132"/>
      <c r="F44" s="132"/>
      <c r="G44" s="132"/>
      <c r="H44" s="181" t="s">
        <v>7094</v>
      </c>
    </row>
    <row r="45" spans="1:8">
      <c r="A45" s="155" t="s">
        <v>7160</v>
      </c>
      <c r="B45" s="155" t="s">
        <v>7161</v>
      </c>
      <c r="C45" s="132">
        <v>2088</v>
      </c>
      <c r="D45" s="132">
        <v>2088</v>
      </c>
      <c r="E45" s="132"/>
      <c r="F45" s="132"/>
      <c r="G45" s="132"/>
      <c r="H45" s="181" t="s">
        <v>7094</v>
      </c>
    </row>
    <row r="46" spans="1:8">
      <c r="A46" s="155" t="s">
        <v>7162</v>
      </c>
      <c r="B46" s="155" t="s">
        <v>7163</v>
      </c>
      <c r="C46" s="132">
        <v>7888</v>
      </c>
      <c r="D46" s="132">
        <v>7888</v>
      </c>
      <c r="E46" s="132"/>
      <c r="F46" s="132"/>
      <c r="G46" s="132"/>
      <c r="H46" s="181" t="s">
        <v>7094</v>
      </c>
    </row>
    <row r="47" spans="1:8">
      <c r="A47" s="155" t="s">
        <v>7164</v>
      </c>
      <c r="B47" s="155" t="s">
        <v>7165</v>
      </c>
      <c r="C47" s="132">
        <v>5220</v>
      </c>
      <c r="D47" s="132">
        <v>5220</v>
      </c>
      <c r="E47" s="132"/>
      <c r="F47" s="132"/>
      <c r="G47" s="132"/>
      <c r="H47" s="181" t="s">
        <v>7094</v>
      </c>
    </row>
    <row r="48" spans="1:8">
      <c r="A48" s="155" t="s">
        <v>7166</v>
      </c>
      <c r="B48" s="155" t="s">
        <v>7167</v>
      </c>
      <c r="C48" s="132">
        <v>5500</v>
      </c>
      <c r="D48" s="132">
        <v>5500</v>
      </c>
      <c r="E48" s="132"/>
      <c r="F48" s="132"/>
      <c r="G48" s="132"/>
      <c r="H48" s="181" t="s">
        <v>7094</v>
      </c>
    </row>
    <row r="49" spans="1:8">
      <c r="A49" s="155" t="s">
        <v>7168</v>
      </c>
      <c r="B49" s="155" t="s">
        <v>7169</v>
      </c>
      <c r="C49" s="132">
        <v>7521</v>
      </c>
      <c r="D49" s="132">
        <v>7521</v>
      </c>
      <c r="E49" s="132"/>
      <c r="F49" s="132"/>
      <c r="G49" s="132"/>
      <c r="H49" s="181" t="s">
        <v>7094</v>
      </c>
    </row>
    <row r="50" spans="1:8" ht="22.5">
      <c r="A50" s="155" t="s">
        <v>7170</v>
      </c>
      <c r="B50" s="155" t="s">
        <v>1729</v>
      </c>
      <c r="C50" s="132">
        <v>14872.13</v>
      </c>
      <c r="D50" s="132">
        <v>14872.13</v>
      </c>
      <c r="E50" s="132"/>
      <c r="F50" s="132"/>
      <c r="G50" s="132"/>
      <c r="H50" s="181" t="s">
        <v>7094</v>
      </c>
    </row>
    <row r="51" spans="1:8">
      <c r="A51" s="155" t="s">
        <v>7171</v>
      </c>
      <c r="B51" s="155" t="s">
        <v>7172</v>
      </c>
      <c r="C51" s="132">
        <v>400</v>
      </c>
      <c r="D51" s="132">
        <v>400</v>
      </c>
      <c r="E51" s="132"/>
      <c r="F51" s="132"/>
      <c r="G51" s="132"/>
      <c r="H51" s="181" t="s">
        <v>7094</v>
      </c>
    </row>
    <row r="52" spans="1:8">
      <c r="A52" s="155" t="s">
        <v>7173</v>
      </c>
      <c r="B52" s="155" t="s">
        <v>7174</v>
      </c>
      <c r="C52" s="132">
        <v>8033</v>
      </c>
      <c r="D52" s="132">
        <v>8033</v>
      </c>
      <c r="E52" s="132"/>
      <c r="F52" s="132"/>
      <c r="G52" s="132"/>
      <c r="H52" s="181" t="s">
        <v>7094</v>
      </c>
    </row>
    <row r="53" spans="1:8">
      <c r="A53" s="155" t="s">
        <v>7175</v>
      </c>
      <c r="B53" s="155" t="s">
        <v>7176</v>
      </c>
      <c r="C53" s="132">
        <v>2601</v>
      </c>
      <c r="D53" s="132">
        <v>2601</v>
      </c>
      <c r="E53" s="132"/>
      <c r="F53" s="132"/>
      <c r="G53" s="132"/>
      <c r="H53" s="181" t="s">
        <v>7094</v>
      </c>
    </row>
    <row r="54" spans="1:8" ht="22.5">
      <c r="A54" s="155" t="s">
        <v>6024</v>
      </c>
      <c r="B54" s="155" t="s">
        <v>7177</v>
      </c>
      <c r="C54" s="132">
        <v>9366</v>
      </c>
      <c r="D54" s="132">
        <v>9366</v>
      </c>
      <c r="E54" s="132"/>
      <c r="F54" s="132"/>
      <c r="G54" s="132"/>
      <c r="H54" s="181" t="s">
        <v>7178</v>
      </c>
    </row>
    <row r="55" spans="1:8" ht="22.5">
      <c r="A55" s="155" t="s">
        <v>6026</v>
      </c>
      <c r="B55" s="155" t="s">
        <v>1825</v>
      </c>
      <c r="C55" s="132">
        <v>211702</v>
      </c>
      <c r="D55" s="132">
        <v>211702</v>
      </c>
      <c r="E55" s="132"/>
      <c r="F55" s="132"/>
      <c r="G55" s="132"/>
      <c r="H55" s="181" t="s">
        <v>7178</v>
      </c>
    </row>
    <row r="56" spans="1:8" ht="22.5">
      <c r="A56" s="155" t="s">
        <v>6028</v>
      </c>
      <c r="B56" s="155" t="s">
        <v>7179</v>
      </c>
      <c r="C56" s="132">
        <v>11873</v>
      </c>
      <c r="D56" s="132">
        <v>11873</v>
      </c>
      <c r="E56" s="132"/>
      <c r="F56" s="132"/>
      <c r="G56" s="132"/>
      <c r="H56" s="181" t="s">
        <v>7178</v>
      </c>
    </row>
    <row r="57" spans="1:8" ht="22.5">
      <c r="A57" s="155" t="s">
        <v>6030</v>
      </c>
      <c r="B57" s="155" t="s">
        <v>7180</v>
      </c>
      <c r="C57" s="132">
        <v>-97613</v>
      </c>
      <c r="D57" s="132">
        <v>-97613</v>
      </c>
      <c r="E57" s="132"/>
      <c r="F57" s="132"/>
      <c r="G57" s="132"/>
      <c r="H57" s="181" t="s">
        <v>7178</v>
      </c>
    </row>
    <row r="58" spans="1:8" ht="22.5">
      <c r="A58" s="155" t="s">
        <v>7181</v>
      </c>
      <c r="B58" s="155" t="s">
        <v>7182</v>
      </c>
      <c r="C58" s="132">
        <v>736</v>
      </c>
      <c r="D58" s="132">
        <v>736</v>
      </c>
      <c r="E58" s="132"/>
      <c r="F58" s="132"/>
      <c r="G58" s="132"/>
      <c r="H58" s="181" t="s">
        <v>7178</v>
      </c>
    </row>
    <row r="59" spans="1:8" ht="22.5">
      <c r="A59" s="155" t="s">
        <v>7183</v>
      </c>
      <c r="B59" s="155" t="s">
        <v>7184</v>
      </c>
      <c r="C59" s="132">
        <v>400</v>
      </c>
      <c r="D59" s="132">
        <v>400</v>
      </c>
      <c r="E59" s="132"/>
      <c r="F59" s="132"/>
      <c r="G59" s="132"/>
      <c r="H59" s="181" t="s">
        <v>7178</v>
      </c>
    </row>
    <row r="60" spans="1:8" ht="22.5">
      <c r="A60" s="155" t="s">
        <v>7185</v>
      </c>
      <c r="B60" s="155" t="s">
        <v>7186</v>
      </c>
      <c r="C60" s="132">
        <v>88423</v>
      </c>
      <c r="D60" s="132">
        <v>88423</v>
      </c>
      <c r="E60" s="132"/>
      <c r="F60" s="132"/>
      <c r="G60" s="132"/>
      <c r="H60" s="181" t="s">
        <v>7178</v>
      </c>
    </row>
    <row r="61" spans="1:8" ht="22.5">
      <c r="A61" s="155" t="s">
        <v>7187</v>
      </c>
      <c r="B61" s="155" t="s">
        <v>7188</v>
      </c>
      <c r="C61" s="132">
        <v>6800</v>
      </c>
      <c r="D61" s="132">
        <v>6800</v>
      </c>
      <c r="E61" s="132"/>
      <c r="F61" s="132"/>
      <c r="G61" s="132"/>
      <c r="H61" s="181" t="s">
        <v>7178</v>
      </c>
    </row>
    <row r="62" spans="1:8" ht="33.75">
      <c r="A62" s="155" t="s">
        <v>7189</v>
      </c>
      <c r="B62" s="155" t="s">
        <v>7190</v>
      </c>
      <c r="C62" s="132">
        <v>250998.94</v>
      </c>
      <c r="D62" s="132">
        <v>250998.94</v>
      </c>
      <c r="E62" s="132"/>
      <c r="F62" s="132"/>
      <c r="G62" s="132"/>
      <c r="H62" s="181" t="s">
        <v>7191</v>
      </c>
    </row>
    <row r="63" spans="1:8" ht="33.75">
      <c r="A63" s="155" t="s">
        <v>7192</v>
      </c>
      <c r="B63" s="155" t="s">
        <v>7193</v>
      </c>
      <c r="C63" s="132">
        <v>264553.78999999998</v>
      </c>
      <c r="D63" s="132">
        <v>264553.78999999998</v>
      </c>
      <c r="E63" s="132"/>
      <c r="F63" s="132"/>
      <c r="G63" s="132"/>
      <c r="H63" s="181" t="s">
        <v>7191</v>
      </c>
    </row>
    <row r="64" spans="1:8" ht="33.75">
      <c r="A64" s="155" t="s">
        <v>7194</v>
      </c>
      <c r="B64" s="155" t="s">
        <v>7195</v>
      </c>
      <c r="C64" s="132">
        <v>211024.05</v>
      </c>
      <c r="D64" s="132">
        <v>211024.05</v>
      </c>
      <c r="E64" s="132"/>
      <c r="F64" s="132"/>
      <c r="G64" s="132"/>
      <c r="H64" s="181" t="s">
        <v>7191</v>
      </c>
    </row>
    <row r="65" spans="1:8" ht="33.75">
      <c r="A65" s="155" t="s">
        <v>7196</v>
      </c>
      <c r="B65" s="155" t="s">
        <v>7197</v>
      </c>
      <c r="C65" s="132">
        <v>18132.32</v>
      </c>
      <c r="D65" s="132">
        <v>18132.32</v>
      </c>
      <c r="E65" s="132"/>
      <c r="F65" s="132"/>
      <c r="G65" s="132"/>
      <c r="H65" s="181" t="s">
        <v>7198</v>
      </c>
    </row>
    <row r="66" spans="1:8" ht="56.25">
      <c r="A66" s="155" t="s">
        <v>7199</v>
      </c>
      <c r="B66" s="155" t="s">
        <v>7200</v>
      </c>
      <c r="C66" s="132">
        <v>174063</v>
      </c>
      <c r="D66" s="132">
        <v>174063</v>
      </c>
      <c r="E66" s="132"/>
      <c r="F66" s="132"/>
      <c r="G66" s="132"/>
      <c r="H66" s="181" t="s">
        <v>7201</v>
      </c>
    </row>
    <row r="67" spans="1:8">
      <c r="A67" s="155" t="s">
        <v>7202</v>
      </c>
      <c r="B67" s="155" t="s">
        <v>7203</v>
      </c>
      <c r="C67" s="132">
        <v>12306.66</v>
      </c>
      <c r="D67" s="132">
        <v>12306.66</v>
      </c>
      <c r="E67" s="132"/>
      <c r="F67" s="132"/>
      <c r="G67" s="132"/>
      <c r="H67" s="181" t="s">
        <v>7094</v>
      </c>
    </row>
    <row r="68" spans="1:8">
      <c r="A68" s="155" t="s">
        <v>7204</v>
      </c>
      <c r="B68" s="155" t="s">
        <v>5989</v>
      </c>
      <c r="C68" s="132">
        <v>25151.56</v>
      </c>
      <c r="D68" s="132">
        <v>25151.56</v>
      </c>
      <c r="E68" s="132"/>
      <c r="F68" s="132"/>
      <c r="G68" s="132"/>
      <c r="H68" s="181" t="s">
        <v>7094</v>
      </c>
    </row>
    <row r="69" spans="1:8">
      <c r="A69" s="155" t="s">
        <v>7205</v>
      </c>
      <c r="B69" s="155" t="s">
        <v>7206</v>
      </c>
      <c r="C69" s="132">
        <v>1058.27</v>
      </c>
      <c r="D69" s="132">
        <v>1058.27</v>
      </c>
      <c r="E69" s="132"/>
      <c r="F69" s="132"/>
      <c r="G69" s="132"/>
      <c r="H69" s="181" t="s">
        <v>7094</v>
      </c>
    </row>
    <row r="70" spans="1:8" ht="56.25">
      <c r="A70" s="155" t="s">
        <v>7207</v>
      </c>
      <c r="B70" s="155" t="s">
        <v>7208</v>
      </c>
      <c r="C70" s="132">
        <v>373219</v>
      </c>
      <c r="D70" s="132"/>
      <c r="E70" s="132"/>
      <c r="F70" s="132">
        <v>373219</v>
      </c>
      <c r="G70" s="132"/>
      <c r="H70" s="181" t="s">
        <v>7209</v>
      </c>
    </row>
    <row r="71" spans="1:8">
      <c r="A71" s="155" t="s">
        <v>7210</v>
      </c>
      <c r="B71" s="155" t="s">
        <v>7211</v>
      </c>
      <c r="C71" s="132">
        <v>4500</v>
      </c>
      <c r="D71" s="132">
        <v>4500</v>
      </c>
      <c r="E71" s="132"/>
      <c r="F71" s="132"/>
      <c r="G71" s="132"/>
      <c r="H71" s="181" t="s">
        <v>7094</v>
      </c>
    </row>
    <row r="72" spans="1:8">
      <c r="A72" s="155" t="s">
        <v>7212</v>
      </c>
      <c r="B72" s="155" t="s">
        <v>7213</v>
      </c>
      <c r="C72" s="132">
        <v>290</v>
      </c>
      <c r="D72" s="132">
        <v>290</v>
      </c>
      <c r="E72" s="132"/>
      <c r="F72" s="132"/>
      <c r="G72" s="132"/>
      <c r="H72" s="181" t="s">
        <v>7094</v>
      </c>
    </row>
    <row r="73" spans="1:8">
      <c r="A73" s="155" t="s">
        <v>7214</v>
      </c>
      <c r="B73" s="155" t="s">
        <v>7215</v>
      </c>
      <c r="C73" s="132">
        <v>181.1</v>
      </c>
      <c r="D73" s="132">
        <v>181.1</v>
      </c>
      <c r="E73" s="132"/>
      <c r="F73" s="132"/>
      <c r="G73" s="132"/>
      <c r="H73" s="181" t="s">
        <v>7094</v>
      </c>
    </row>
    <row r="74" spans="1:8">
      <c r="A74" s="155" t="s">
        <v>7216</v>
      </c>
      <c r="B74" s="155" t="s">
        <v>7217</v>
      </c>
      <c r="C74" s="132">
        <v>418.09</v>
      </c>
      <c r="D74" s="132">
        <v>418.09</v>
      </c>
      <c r="E74" s="132"/>
      <c r="F74" s="132"/>
      <c r="G74" s="132"/>
      <c r="H74" s="181" t="s">
        <v>7094</v>
      </c>
    </row>
    <row r="75" spans="1:8">
      <c r="A75" s="155" t="s">
        <v>7218</v>
      </c>
      <c r="B75" s="155" t="s">
        <v>7219</v>
      </c>
      <c r="C75" s="132">
        <v>288.02999999999997</v>
      </c>
      <c r="D75" s="132">
        <v>288.02999999999997</v>
      </c>
      <c r="E75" s="132"/>
      <c r="F75" s="132"/>
      <c r="G75" s="132"/>
      <c r="H75" s="181" t="s">
        <v>7094</v>
      </c>
    </row>
    <row r="76" spans="1:8">
      <c r="A76" s="155" t="s">
        <v>7220</v>
      </c>
      <c r="B76" s="155" t="s">
        <v>7221</v>
      </c>
      <c r="C76" s="132">
        <v>365.53</v>
      </c>
      <c r="D76" s="132">
        <v>365.53</v>
      </c>
      <c r="E76" s="132"/>
      <c r="F76" s="132"/>
      <c r="G76" s="132"/>
      <c r="H76" s="181" t="s">
        <v>7094</v>
      </c>
    </row>
    <row r="77" spans="1:8">
      <c r="A77" s="155" t="s">
        <v>7222</v>
      </c>
      <c r="B77" s="155" t="s">
        <v>7223</v>
      </c>
      <c r="C77" s="132">
        <v>1462.13</v>
      </c>
      <c r="D77" s="132">
        <v>1462.13</v>
      </c>
      <c r="E77" s="132"/>
      <c r="F77" s="132"/>
      <c r="G77" s="132"/>
      <c r="H77" s="181" t="s">
        <v>7094</v>
      </c>
    </row>
    <row r="78" spans="1:8">
      <c r="A78" s="155" t="s">
        <v>7224</v>
      </c>
      <c r="B78" s="155" t="s">
        <v>7225</v>
      </c>
      <c r="C78" s="132">
        <v>187.2</v>
      </c>
      <c r="D78" s="132">
        <v>187.2</v>
      </c>
      <c r="E78" s="132"/>
      <c r="F78" s="132"/>
      <c r="G78" s="132"/>
      <c r="H78" s="181" t="s">
        <v>7094</v>
      </c>
    </row>
    <row r="79" spans="1:8">
      <c r="A79" s="155" t="s">
        <v>7226</v>
      </c>
      <c r="B79" s="155" t="s">
        <v>6968</v>
      </c>
      <c r="C79" s="132">
        <v>29165.759999999998</v>
      </c>
      <c r="D79" s="132">
        <v>29165.759999999998</v>
      </c>
      <c r="E79" s="132"/>
      <c r="F79" s="132"/>
      <c r="G79" s="132"/>
      <c r="H79" s="181" t="s">
        <v>7094</v>
      </c>
    </row>
    <row r="80" spans="1:8">
      <c r="A80" s="155" t="s">
        <v>7227</v>
      </c>
      <c r="B80" s="155" t="s">
        <v>6964</v>
      </c>
      <c r="C80" s="132">
        <v>29165.759999999998</v>
      </c>
      <c r="D80" s="132">
        <v>29165.759999999998</v>
      </c>
      <c r="E80" s="132"/>
      <c r="F80" s="132"/>
      <c r="G80" s="132"/>
      <c r="H80" s="181" t="s">
        <v>7094</v>
      </c>
    </row>
    <row r="81" spans="1:8">
      <c r="A81" s="155" t="s">
        <v>7228</v>
      </c>
      <c r="B81" s="155" t="s">
        <v>7229</v>
      </c>
      <c r="C81" s="132">
        <v>48.44</v>
      </c>
      <c r="D81" s="132">
        <v>48.44</v>
      </c>
      <c r="E81" s="132"/>
      <c r="F81" s="132"/>
      <c r="G81" s="132"/>
      <c r="H81" s="181" t="s">
        <v>7094</v>
      </c>
    </row>
    <row r="82" spans="1:8">
      <c r="A82" s="155" t="s">
        <v>7230</v>
      </c>
      <c r="B82" s="155" t="s">
        <v>7231</v>
      </c>
      <c r="C82" s="132">
        <v>135.05000000000001</v>
      </c>
      <c r="D82" s="132">
        <v>135.05000000000001</v>
      </c>
      <c r="E82" s="132"/>
      <c r="F82" s="132"/>
      <c r="G82" s="132"/>
      <c r="H82" s="181" t="s">
        <v>7094</v>
      </c>
    </row>
    <row r="83" spans="1:8">
      <c r="A83" s="155" t="s">
        <v>7232</v>
      </c>
      <c r="B83" s="155" t="s">
        <v>7233</v>
      </c>
      <c r="C83" s="132">
        <v>254</v>
      </c>
      <c r="D83" s="132">
        <v>254</v>
      </c>
      <c r="E83" s="132"/>
      <c r="F83" s="132"/>
      <c r="G83" s="132"/>
      <c r="H83" s="181" t="s">
        <v>7094</v>
      </c>
    </row>
    <row r="84" spans="1:8">
      <c r="A84" s="155" t="s">
        <v>7234</v>
      </c>
      <c r="B84" s="155" t="s">
        <v>7235</v>
      </c>
      <c r="C84" s="132">
        <v>266.76</v>
      </c>
      <c r="D84" s="132">
        <v>266.76</v>
      </c>
      <c r="E84" s="132"/>
      <c r="F84" s="132"/>
      <c r="G84" s="132"/>
      <c r="H84" s="181" t="s">
        <v>7094</v>
      </c>
    </row>
    <row r="85" spans="1:8">
      <c r="A85" s="155" t="s">
        <v>7236</v>
      </c>
      <c r="B85" s="155" t="s">
        <v>6990</v>
      </c>
      <c r="C85" s="132">
        <v>250</v>
      </c>
      <c r="D85" s="132">
        <v>250</v>
      </c>
      <c r="E85" s="132"/>
      <c r="F85" s="132"/>
      <c r="G85" s="132"/>
      <c r="H85" s="181" t="s">
        <v>7094</v>
      </c>
    </row>
    <row r="86" spans="1:8">
      <c r="A86" s="155" t="s">
        <v>7237</v>
      </c>
      <c r="B86" s="155" t="s">
        <v>7006</v>
      </c>
      <c r="C86" s="132">
        <v>716.26</v>
      </c>
      <c r="D86" s="132">
        <v>716.26</v>
      </c>
      <c r="E86" s="132"/>
      <c r="F86" s="132"/>
      <c r="G86" s="132"/>
      <c r="H86" s="181" t="s">
        <v>7094</v>
      </c>
    </row>
    <row r="87" spans="1:8">
      <c r="A87" s="155" t="s">
        <v>7238</v>
      </c>
      <c r="B87" s="155" t="s">
        <v>7239</v>
      </c>
      <c r="C87" s="132">
        <v>250</v>
      </c>
      <c r="D87" s="132">
        <v>250</v>
      </c>
      <c r="E87" s="132"/>
      <c r="F87" s="132"/>
      <c r="G87" s="132"/>
      <c r="H87" s="181" t="s">
        <v>7094</v>
      </c>
    </row>
    <row r="88" spans="1:8">
      <c r="A88" s="155" t="s">
        <v>7240</v>
      </c>
      <c r="B88" s="155" t="s">
        <v>7241</v>
      </c>
      <c r="C88" s="132">
        <v>109.21</v>
      </c>
      <c r="D88" s="132">
        <v>109.21</v>
      </c>
      <c r="E88" s="132"/>
      <c r="F88" s="132"/>
      <c r="G88" s="132"/>
      <c r="H88" s="181" t="s">
        <v>7094</v>
      </c>
    </row>
    <row r="89" spans="1:8">
      <c r="A89" s="155" t="s">
        <v>7242</v>
      </c>
      <c r="B89" s="155" t="s">
        <v>7243</v>
      </c>
      <c r="C89" s="132">
        <v>500</v>
      </c>
      <c r="D89" s="132">
        <v>500</v>
      </c>
      <c r="E89" s="132"/>
      <c r="F89" s="132"/>
      <c r="G89" s="132"/>
      <c r="H89" s="181" t="s">
        <v>7094</v>
      </c>
    </row>
    <row r="90" spans="1:8">
      <c r="A90" s="155" t="s">
        <v>7244</v>
      </c>
      <c r="B90" s="155" t="s">
        <v>6999</v>
      </c>
      <c r="C90" s="132">
        <v>1500</v>
      </c>
      <c r="D90" s="132">
        <v>1500</v>
      </c>
      <c r="E90" s="132"/>
      <c r="F90" s="132"/>
      <c r="G90" s="132"/>
      <c r="H90" s="181" t="s">
        <v>7094</v>
      </c>
    </row>
    <row r="91" spans="1:8">
      <c r="A91" s="155" t="s">
        <v>7245</v>
      </c>
      <c r="B91" s="155" t="s">
        <v>7246</v>
      </c>
      <c r="C91" s="132">
        <v>192.5</v>
      </c>
      <c r="D91" s="132">
        <v>192.5</v>
      </c>
      <c r="E91" s="132"/>
      <c r="F91" s="132"/>
      <c r="G91" s="132"/>
      <c r="H91" s="181" t="s">
        <v>7094</v>
      </c>
    </row>
    <row r="92" spans="1:8">
      <c r="A92" s="155" t="s">
        <v>7247</v>
      </c>
      <c r="B92" s="155" t="s">
        <v>7248</v>
      </c>
      <c r="C92" s="132">
        <v>20933.38</v>
      </c>
      <c r="D92" s="132">
        <v>20933.38</v>
      </c>
      <c r="E92" s="132"/>
      <c r="F92" s="132"/>
      <c r="G92" s="132"/>
      <c r="H92" s="181" t="s">
        <v>7094</v>
      </c>
    </row>
    <row r="93" spans="1:8">
      <c r="A93" s="155" t="s">
        <v>7249</v>
      </c>
      <c r="B93" s="155" t="s">
        <v>6993</v>
      </c>
      <c r="C93" s="132">
        <v>499.9</v>
      </c>
      <c r="D93" s="132">
        <v>499.9</v>
      </c>
      <c r="E93" s="132"/>
      <c r="F93" s="132"/>
      <c r="G93" s="132"/>
      <c r="H93" s="181" t="s">
        <v>7094</v>
      </c>
    </row>
    <row r="94" spans="1:8">
      <c r="A94" s="155" t="s">
        <v>7250</v>
      </c>
      <c r="B94" s="155" t="s">
        <v>7251</v>
      </c>
      <c r="C94" s="132">
        <v>796.98</v>
      </c>
      <c r="D94" s="132">
        <v>796.98</v>
      </c>
      <c r="E94" s="132"/>
      <c r="F94" s="132"/>
      <c r="G94" s="132"/>
      <c r="H94" s="181" t="s">
        <v>7094</v>
      </c>
    </row>
    <row r="95" spans="1:8">
      <c r="A95" s="155" t="s">
        <v>7252</v>
      </c>
      <c r="B95" s="155" t="s">
        <v>7253</v>
      </c>
      <c r="C95" s="132">
        <v>1776</v>
      </c>
      <c r="D95" s="132">
        <v>1776</v>
      </c>
      <c r="E95" s="132"/>
      <c r="F95" s="132"/>
      <c r="G95" s="132"/>
      <c r="H95" s="181" t="s">
        <v>7094</v>
      </c>
    </row>
    <row r="96" spans="1:8">
      <c r="A96" s="155" t="s">
        <v>7254</v>
      </c>
      <c r="B96" s="155" t="s">
        <v>7255</v>
      </c>
      <c r="C96" s="132">
        <v>1407.57</v>
      </c>
      <c r="D96" s="132">
        <v>1407.57</v>
      </c>
      <c r="E96" s="132"/>
      <c r="F96" s="132"/>
      <c r="G96" s="132"/>
      <c r="H96" s="181" t="s">
        <v>7094</v>
      </c>
    </row>
    <row r="97" spans="1:8">
      <c r="A97" s="155" t="s">
        <v>7256</v>
      </c>
      <c r="B97" s="155" t="s">
        <v>7257</v>
      </c>
      <c r="C97" s="132">
        <v>1295.1400000000001</v>
      </c>
      <c r="D97" s="132">
        <v>1295.1400000000001</v>
      </c>
      <c r="E97" s="132"/>
      <c r="F97" s="132"/>
      <c r="G97" s="132"/>
      <c r="H97" s="181" t="s">
        <v>7094</v>
      </c>
    </row>
    <row r="98" spans="1:8">
      <c r="A98" s="155" t="s">
        <v>7258</v>
      </c>
      <c r="B98" s="155" t="s">
        <v>7259</v>
      </c>
      <c r="C98" s="132">
        <v>1295.1400000000001</v>
      </c>
      <c r="D98" s="132">
        <v>1295.1400000000001</v>
      </c>
      <c r="E98" s="132"/>
      <c r="F98" s="132"/>
      <c r="G98" s="132"/>
      <c r="H98" s="181" t="s">
        <v>7094</v>
      </c>
    </row>
    <row r="99" spans="1:8">
      <c r="A99" s="155" t="s">
        <v>7260</v>
      </c>
      <c r="B99" s="155" t="s">
        <v>7261</v>
      </c>
      <c r="C99" s="132">
        <v>1295.1400000000001</v>
      </c>
      <c r="D99" s="132">
        <v>1295.1400000000001</v>
      </c>
      <c r="E99" s="132"/>
      <c r="F99" s="132"/>
      <c r="G99" s="132"/>
      <c r="H99" s="181" t="s">
        <v>7094</v>
      </c>
    </row>
    <row r="100" spans="1:8">
      <c r="A100" s="155" t="s">
        <v>7262</v>
      </c>
      <c r="B100" s="155" t="s">
        <v>7263</v>
      </c>
      <c r="C100" s="132">
        <v>1295.42</v>
      </c>
      <c r="D100" s="132">
        <v>1295.42</v>
      </c>
      <c r="E100" s="132"/>
      <c r="F100" s="132"/>
      <c r="G100" s="132"/>
      <c r="H100" s="181" t="s">
        <v>7094</v>
      </c>
    </row>
    <row r="101" spans="1:8">
      <c r="A101" s="155" t="s">
        <v>7264</v>
      </c>
      <c r="B101" s="155" t="s">
        <v>7265</v>
      </c>
      <c r="C101" s="132">
        <v>170.82</v>
      </c>
      <c r="D101" s="132">
        <v>170.82</v>
      </c>
      <c r="E101" s="132"/>
      <c r="F101" s="132"/>
      <c r="G101" s="132"/>
      <c r="H101" s="181" t="s">
        <v>7094</v>
      </c>
    </row>
    <row r="102" spans="1:8">
      <c r="A102" s="155" t="s">
        <v>7266</v>
      </c>
      <c r="B102" s="155" t="s">
        <v>7251</v>
      </c>
      <c r="C102" s="132">
        <v>49147.11</v>
      </c>
      <c r="D102" s="132">
        <v>49147.11</v>
      </c>
      <c r="E102" s="132"/>
      <c r="F102" s="132"/>
      <c r="G102" s="132"/>
      <c r="H102" s="181" t="s">
        <v>7094</v>
      </c>
    </row>
    <row r="103" spans="1:8">
      <c r="A103" s="155" t="s">
        <v>7267</v>
      </c>
      <c r="B103" s="155" t="s">
        <v>6974</v>
      </c>
      <c r="C103" s="132">
        <v>25809.7</v>
      </c>
      <c r="D103" s="132">
        <v>25809.7</v>
      </c>
      <c r="E103" s="132"/>
      <c r="F103" s="132"/>
      <c r="G103" s="132"/>
      <c r="H103" s="181" t="s">
        <v>7094</v>
      </c>
    </row>
    <row r="104" spans="1:8">
      <c r="A104" s="155" t="s">
        <v>7268</v>
      </c>
      <c r="B104" s="155" t="s">
        <v>7269</v>
      </c>
      <c r="C104" s="132">
        <v>26608.76</v>
      </c>
      <c r="D104" s="132">
        <v>26608.76</v>
      </c>
      <c r="E104" s="132"/>
      <c r="F104" s="132"/>
      <c r="G104" s="132"/>
      <c r="H104" s="181" t="s">
        <v>7094</v>
      </c>
    </row>
    <row r="105" spans="1:8">
      <c r="A105" s="155" t="s">
        <v>7270</v>
      </c>
      <c r="B105" s="155" t="s">
        <v>7271</v>
      </c>
      <c r="C105" s="132">
        <v>18600.68</v>
      </c>
      <c r="D105" s="132">
        <v>18600.68</v>
      </c>
      <c r="E105" s="132"/>
      <c r="F105" s="132"/>
      <c r="G105" s="132"/>
      <c r="H105" s="181" t="s">
        <v>7094</v>
      </c>
    </row>
    <row r="106" spans="1:8">
      <c r="A106" s="155" t="s">
        <v>7272</v>
      </c>
      <c r="B106" s="155" t="s">
        <v>7273</v>
      </c>
      <c r="C106" s="132">
        <v>100</v>
      </c>
      <c r="D106" s="132">
        <v>100</v>
      </c>
      <c r="E106" s="132"/>
      <c r="F106" s="132"/>
      <c r="G106" s="132"/>
      <c r="H106" s="181" t="s">
        <v>7094</v>
      </c>
    </row>
    <row r="107" spans="1:8">
      <c r="A107" s="155" t="s">
        <v>7274</v>
      </c>
      <c r="B107" s="155" t="s">
        <v>7275</v>
      </c>
      <c r="C107" s="132">
        <v>35500</v>
      </c>
      <c r="D107" s="132">
        <v>35500</v>
      </c>
      <c r="E107" s="132"/>
      <c r="F107" s="132"/>
      <c r="G107" s="132"/>
      <c r="H107" s="181" t="s">
        <v>7094</v>
      </c>
    </row>
    <row r="108" spans="1:8">
      <c r="A108" s="155" t="s">
        <v>7276</v>
      </c>
      <c r="B108" s="155" t="s">
        <v>7277</v>
      </c>
      <c r="C108" s="132">
        <v>30000</v>
      </c>
      <c r="D108" s="132">
        <v>30000</v>
      </c>
      <c r="E108" s="132"/>
      <c r="F108" s="132"/>
      <c r="G108" s="132"/>
      <c r="H108" s="181" t="s">
        <v>7094</v>
      </c>
    </row>
    <row r="109" spans="1:8">
      <c r="A109" s="155" t="s">
        <v>7278</v>
      </c>
      <c r="B109" s="155" t="s">
        <v>7279</v>
      </c>
      <c r="C109" s="132">
        <v>13315.5</v>
      </c>
      <c r="D109" s="132">
        <v>13315.5</v>
      </c>
      <c r="E109" s="132"/>
      <c r="F109" s="132"/>
      <c r="G109" s="132"/>
      <c r="H109" s="181" t="s">
        <v>7094</v>
      </c>
    </row>
    <row r="110" spans="1:8">
      <c r="A110" s="155" t="s">
        <v>7280</v>
      </c>
      <c r="B110" s="155" t="s">
        <v>7281</v>
      </c>
      <c r="C110" s="132">
        <v>33300</v>
      </c>
      <c r="D110" s="132">
        <v>33300</v>
      </c>
      <c r="E110" s="132"/>
      <c r="F110" s="132"/>
      <c r="G110" s="132"/>
      <c r="H110" s="181" t="s">
        <v>7094</v>
      </c>
    </row>
    <row r="111" spans="1:8">
      <c r="A111" s="155" t="s">
        <v>7282</v>
      </c>
      <c r="B111" s="155" t="s">
        <v>7283</v>
      </c>
      <c r="C111" s="132">
        <v>40200</v>
      </c>
      <c r="D111" s="132">
        <v>40200</v>
      </c>
      <c r="E111" s="132"/>
      <c r="F111" s="132"/>
      <c r="G111" s="132"/>
      <c r="H111" s="181" t="s">
        <v>7094</v>
      </c>
    </row>
    <row r="112" spans="1:8">
      <c r="A112" s="155" t="s">
        <v>7284</v>
      </c>
      <c r="B112" s="155" t="s">
        <v>7285</v>
      </c>
      <c r="C112" s="132">
        <v>42320.83</v>
      </c>
      <c r="D112" s="132">
        <v>42320.83</v>
      </c>
      <c r="E112" s="132"/>
      <c r="F112" s="132"/>
      <c r="G112" s="132"/>
      <c r="H112" s="181" t="s">
        <v>7094</v>
      </c>
    </row>
    <row r="113" spans="1:8">
      <c r="A113" s="155" t="s">
        <v>7286</v>
      </c>
      <c r="B113" s="155" t="s">
        <v>7287</v>
      </c>
      <c r="C113" s="132">
        <v>16892.53</v>
      </c>
      <c r="D113" s="132">
        <v>16892.53</v>
      </c>
      <c r="E113" s="132"/>
      <c r="F113" s="132"/>
      <c r="G113" s="132"/>
      <c r="H113" s="181" t="s">
        <v>7094</v>
      </c>
    </row>
    <row r="114" spans="1:8">
      <c r="A114" s="155" t="s">
        <v>7288</v>
      </c>
      <c r="B114" s="155" t="s">
        <v>7289</v>
      </c>
      <c r="C114" s="132">
        <v>1278</v>
      </c>
      <c r="D114" s="132">
        <v>1278</v>
      </c>
      <c r="E114" s="132"/>
      <c r="F114" s="132"/>
      <c r="G114" s="132"/>
      <c r="H114" s="181" t="s">
        <v>7094</v>
      </c>
    </row>
    <row r="115" spans="1:8">
      <c r="A115" s="155" t="s">
        <v>7290</v>
      </c>
      <c r="B115" s="155" t="s">
        <v>3228</v>
      </c>
      <c r="C115" s="132">
        <v>234501.43</v>
      </c>
      <c r="D115" s="132">
        <v>234501.43</v>
      </c>
      <c r="E115" s="132"/>
      <c r="F115" s="132"/>
      <c r="G115" s="132"/>
      <c r="H115" s="181" t="s">
        <v>7094</v>
      </c>
    </row>
    <row r="116" spans="1:8">
      <c r="A116" s="155" t="s">
        <v>7291</v>
      </c>
      <c r="B116" s="155" t="s">
        <v>910</v>
      </c>
      <c r="C116" s="132">
        <v>30197.32</v>
      </c>
      <c r="D116" s="132">
        <v>30197.32</v>
      </c>
      <c r="E116" s="132"/>
      <c r="F116" s="132"/>
      <c r="G116" s="132"/>
      <c r="H116" s="181" t="s">
        <v>7094</v>
      </c>
    </row>
    <row r="117" spans="1:8">
      <c r="A117" s="155" t="s">
        <v>7292</v>
      </c>
      <c r="B117" s="155" t="s">
        <v>7293</v>
      </c>
      <c r="C117" s="132">
        <v>216921.75</v>
      </c>
      <c r="D117" s="132">
        <v>216921.75</v>
      </c>
      <c r="E117" s="132"/>
      <c r="F117" s="132"/>
      <c r="G117" s="132"/>
      <c r="H117" s="181" t="s">
        <v>7094</v>
      </c>
    </row>
    <row r="118" spans="1:8">
      <c r="A118" s="155" t="s">
        <v>7294</v>
      </c>
      <c r="B118" s="155" t="s">
        <v>7295</v>
      </c>
      <c r="C118" s="132">
        <v>1265.73</v>
      </c>
      <c r="D118" s="132">
        <v>1265.73</v>
      </c>
      <c r="E118" s="132"/>
      <c r="F118" s="132"/>
      <c r="G118" s="132"/>
      <c r="H118" s="181" t="s">
        <v>7094</v>
      </c>
    </row>
    <row r="119" spans="1:8">
      <c r="A119" s="155" t="s">
        <v>7296</v>
      </c>
      <c r="B119" s="155" t="s">
        <v>7297</v>
      </c>
      <c r="C119" s="132">
        <v>599.79999999999995</v>
      </c>
      <c r="D119" s="132">
        <v>599.79999999999995</v>
      </c>
      <c r="E119" s="132"/>
      <c r="F119" s="132"/>
      <c r="G119" s="132"/>
      <c r="H119" s="181" t="s">
        <v>7094</v>
      </c>
    </row>
    <row r="120" spans="1:8">
      <c r="A120" s="155"/>
      <c r="B120" s="155"/>
      <c r="C120" s="132"/>
      <c r="D120" s="132"/>
      <c r="E120" s="132"/>
      <c r="F120" s="132"/>
      <c r="G120" s="132"/>
      <c r="H120" s="181"/>
    </row>
    <row r="121" spans="1:8">
      <c r="A121" s="182"/>
      <c r="B121" s="182" t="s">
        <v>248</v>
      </c>
      <c r="C121" s="183">
        <f>SUM(C8:C120)</f>
        <v>3320034.8699999978</v>
      </c>
      <c r="D121" s="183">
        <f>SUM(D8:D120)</f>
        <v>2946815.8699999996</v>
      </c>
      <c r="E121" s="183">
        <f>SUM(E8:E120)</f>
        <v>0</v>
      </c>
      <c r="F121" s="183">
        <f>SUM(F8:F120)</f>
        <v>373219</v>
      </c>
      <c r="G121" s="183">
        <f>SUM(G8:G120)</f>
        <v>0</v>
      </c>
      <c r="H121" s="183"/>
    </row>
    <row r="124" spans="1:8">
      <c r="A124" s="10" t="s">
        <v>247</v>
      </c>
      <c r="B124" s="366"/>
      <c r="C124" s="78"/>
      <c r="D124" s="78"/>
      <c r="E124" s="78"/>
      <c r="F124" s="78"/>
      <c r="G124" s="78"/>
      <c r="H124" s="79" t="s">
        <v>87</v>
      </c>
    </row>
    <row r="125" spans="1:8">
      <c r="A125" s="272"/>
    </row>
    <row r="126" spans="1:8" ht="15" customHeight="1">
      <c r="A126" s="15" t="s">
        <v>46</v>
      </c>
      <c r="B126" s="16" t="s">
        <v>47</v>
      </c>
      <c r="C126" s="17" t="s">
        <v>48</v>
      </c>
      <c r="D126" s="39" t="s">
        <v>55</v>
      </c>
      <c r="E126" s="39" t="s">
        <v>56</v>
      </c>
      <c r="F126" s="39" t="s">
        <v>57</v>
      </c>
      <c r="G126" s="40" t="s">
        <v>58</v>
      </c>
      <c r="H126" s="16" t="s">
        <v>59</v>
      </c>
    </row>
    <row r="127" spans="1:8">
      <c r="A127" s="155"/>
      <c r="B127" s="155"/>
      <c r="C127" s="132"/>
      <c r="D127" s="132"/>
      <c r="E127" s="132"/>
      <c r="F127" s="132"/>
      <c r="G127" s="132"/>
      <c r="H127" s="181"/>
    </row>
    <row r="128" spans="1:8">
      <c r="A128" s="155"/>
      <c r="B128" s="155"/>
      <c r="C128" s="132"/>
      <c r="D128" s="132"/>
      <c r="E128" s="132"/>
      <c r="F128" s="132"/>
      <c r="G128" s="132"/>
      <c r="H128" s="181"/>
    </row>
    <row r="129" spans="1:8">
      <c r="A129" s="155"/>
      <c r="B129" s="155"/>
      <c r="C129" s="132"/>
      <c r="D129" s="132"/>
      <c r="E129" s="132"/>
      <c r="F129" s="132"/>
      <c r="G129" s="132"/>
      <c r="H129" s="181"/>
    </row>
    <row r="130" spans="1:8">
      <c r="A130" s="155"/>
      <c r="B130" s="155"/>
      <c r="C130" s="132"/>
      <c r="D130" s="132"/>
      <c r="E130" s="132"/>
      <c r="F130" s="132"/>
      <c r="G130" s="132"/>
      <c r="H130" s="181"/>
    </row>
    <row r="131" spans="1:8">
      <c r="A131" s="155"/>
      <c r="B131" s="155"/>
      <c r="C131" s="132"/>
      <c r="D131" s="132"/>
      <c r="E131" s="132"/>
      <c r="F131" s="132"/>
      <c r="G131" s="132"/>
      <c r="H131" s="181"/>
    </row>
    <row r="132" spans="1:8">
      <c r="A132" s="155"/>
      <c r="B132" s="155"/>
      <c r="C132" s="132"/>
      <c r="D132" s="132"/>
      <c r="E132" s="132"/>
      <c r="F132" s="132"/>
      <c r="G132" s="132"/>
      <c r="H132" s="181"/>
    </row>
    <row r="133" spans="1:8">
      <c r="A133" s="155"/>
      <c r="B133" s="155"/>
      <c r="C133" s="132"/>
      <c r="D133" s="132"/>
      <c r="E133" s="132"/>
      <c r="F133" s="132"/>
      <c r="G133" s="132"/>
      <c r="H133" s="181"/>
    </row>
    <row r="134" spans="1:8">
      <c r="A134" s="155"/>
      <c r="B134" s="155"/>
      <c r="C134" s="132"/>
      <c r="D134" s="132"/>
      <c r="E134" s="132"/>
      <c r="F134" s="132"/>
      <c r="G134" s="132"/>
      <c r="H134" s="181"/>
    </row>
    <row r="135" spans="1:8">
      <c r="A135" s="155"/>
      <c r="B135" s="155"/>
      <c r="C135" s="132"/>
      <c r="D135" s="132"/>
      <c r="E135" s="132"/>
      <c r="F135" s="132"/>
      <c r="G135" s="132"/>
      <c r="H135" s="181"/>
    </row>
    <row r="136" spans="1:8">
      <c r="A136" s="155"/>
      <c r="B136" s="155"/>
      <c r="C136" s="132"/>
      <c r="D136" s="132"/>
      <c r="E136" s="132"/>
      <c r="F136" s="132"/>
      <c r="G136" s="132"/>
      <c r="H136" s="181"/>
    </row>
    <row r="137" spans="1:8">
      <c r="A137" s="155"/>
      <c r="B137" s="155"/>
      <c r="C137" s="132"/>
      <c r="D137" s="132"/>
      <c r="E137" s="132"/>
      <c r="F137" s="132"/>
      <c r="G137" s="132"/>
      <c r="H137" s="181"/>
    </row>
    <row r="138" spans="1:8">
      <c r="A138" s="155"/>
      <c r="B138" s="155"/>
      <c r="C138" s="132"/>
      <c r="D138" s="132"/>
      <c r="E138" s="132"/>
      <c r="F138" s="132"/>
      <c r="G138" s="132"/>
      <c r="H138" s="181"/>
    </row>
    <row r="139" spans="1:8">
      <c r="A139" s="155"/>
      <c r="B139" s="155"/>
      <c r="C139" s="132"/>
      <c r="D139" s="132"/>
      <c r="E139" s="132"/>
      <c r="F139" s="132"/>
      <c r="G139" s="132"/>
      <c r="H139" s="181"/>
    </row>
    <row r="140" spans="1:8">
      <c r="A140" s="155"/>
      <c r="B140" s="155"/>
      <c r="C140" s="132"/>
      <c r="D140" s="132"/>
      <c r="E140" s="132"/>
      <c r="F140" s="132"/>
      <c r="G140" s="132"/>
      <c r="H140" s="181"/>
    </row>
    <row r="141" spans="1:8">
      <c r="A141" s="182"/>
      <c r="B141" s="182" t="s">
        <v>249</v>
      </c>
      <c r="C141" s="183">
        <f>SUM(C127:C140)</f>
        <v>0</v>
      </c>
      <c r="D141" s="183">
        <f>SUM(D127:D140)</f>
        <v>0</v>
      </c>
      <c r="E141" s="183">
        <f>SUM(E127:E140)</f>
        <v>0</v>
      </c>
      <c r="F141" s="183">
        <f>SUM(F127:F140)</f>
        <v>0</v>
      </c>
      <c r="G141" s="183">
        <f>SUM(G127:G140)</f>
        <v>0</v>
      </c>
      <c r="H141" s="183"/>
    </row>
  </sheetData>
  <dataValidations count="8">
    <dataValidation allowBlank="1" showInputMessage="1" showErrorMessage="1" prompt="Saldo final de la Información Financiera Trimestral que se presenta (trimestral: 1er, 2do, 3ro. o 4to.)." sqref="C126 C7"/>
    <dataValidation allowBlank="1" showInputMessage="1" showErrorMessage="1" prompt="Corresponde al número de la cuenta de acuerdo al Plan de Cuentas emitido por el CONAC (DOF 23/12/2015)." sqref="A126 A7"/>
    <dataValidation allowBlank="1" showInputMessage="1" showErrorMessage="1" prompt="Informar sobre la factibilidad de pago." sqref="H126 H7"/>
    <dataValidation allowBlank="1" showInputMessage="1" showErrorMessage="1" prompt="Importe de la cuentas por cobrar con vencimiento mayor a 365 días." sqref="G126 G7"/>
    <dataValidation allowBlank="1" showInputMessage="1" showErrorMessage="1" prompt="Importe de la cuentas por cobrar con fecha de vencimiento de 181 a 365 días." sqref="F126 F7"/>
    <dataValidation allowBlank="1" showInputMessage="1" showErrorMessage="1" prompt="Importe de la cuentas por cobrar con fecha de vencimiento de 91 a 180 días." sqref="E126 E7"/>
    <dataValidation allowBlank="1" showInputMessage="1" showErrorMessage="1" prompt="Importe de la cuentas por cobrar con fecha de vencimiento de 1 a 90 días." sqref="D126 D7"/>
    <dataValidation allowBlank="1" showInputMessage="1" showErrorMessage="1" prompt="Corresponde al nombre o descripción de la cuenta de acuerdo al Plan de Cuentas emitido por el CONAC." sqref="B126 B7"/>
  </dataValidations>
  <pageMargins left="0.7" right="0.7" top="0.75" bottom="0.75" header="0.3" footer="0.3"/>
  <pageSetup scale="55" orientation="portrait" horizontalDpi="300" verticalDpi="300"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B6" sqref="B6"/>
    </sheetView>
  </sheetViews>
  <sheetFormatPr baseColWidth="10" defaultColWidth="13.7109375" defaultRowHeight="11.25"/>
  <cols>
    <col min="1" max="1" width="20.7109375" style="274" customWidth="1"/>
    <col min="2" max="2" width="50.7109375" style="274" customWidth="1"/>
    <col min="3" max="3" width="17.7109375" style="9" customWidth="1"/>
    <col min="4" max="5" width="17.7109375" style="274" customWidth="1"/>
    <col min="6" max="16384" width="13.7109375" style="274"/>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ht="11.25" customHeight="1">
      <c r="A8" s="155"/>
      <c r="B8" s="155"/>
      <c r="C8" s="181"/>
      <c r="D8" s="181"/>
      <c r="E8" s="137"/>
    </row>
    <row r="9" spans="1:5">
      <c r="A9" s="155"/>
      <c r="B9" s="155"/>
      <c r="C9" s="181"/>
      <c r="D9" s="181"/>
      <c r="E9" s="137"/>
    </row>
    <row r="10" spans="1:5">
      <c r="A10" s="190"/>
      <c r="B10" s="190" t="s">
        <v>251</v>
      </c>
      <c r="C10" s="191">
        <f>SUM(C8:C9)</f>
        <v>0</v>
      </c>
      <c r="D10" s="189"/>
      <c r="E10" s="189"/>
    </row>
    <row r="13" spans="1:5" ht="11.25" customHeight="1">
      <c r="A13" s="10" t="s">
        <v>250</v>
      </c>
      <c r="B13" s="366"/>
      <c r="E13" s="79" t="s">
        <v>88</v>
      </c>
    </row>
    <row r="14" spans="1:5">
      <c r="A14" s="272"/>
    </row>
    <row r="15" spans="1:5" ht="15" customHeight="1">
      <c r="A15" s="15" t="s">
        <v>46</v>
      </c>
      <c r="B15" s="16" t="s">
        <v>47</v>
      </c>
      <c r="C15" s="17" t="s">
        <v>48</v>
      </c>
      <c r="D15" s="17" t="s">
        <v>89</v>
      </c>
      <c r="E15" s="17" t="s">
        <v>59</v>
      </c>
    </row>
    <row r="16" spans="1:5">
      <c r="A16" s="184"/>
      <c r="B16" s="185"/>
      <c r="C16" s="186"/>
      <c r="D16" s="181"/>
      <c r="E16" s="137"/>
    </row>
    <row r="17" spans="1:5">
      <c r="A17" s="155"/>
      <c r="B17" s="187"/>
      <c r="C17" s="181"/>
      <c r="D17" s="181"/>
      <c r="E17" s="137"/>
    </row>
    <row r="18" spans="1:5">
      <c r="A18" s="182"/>
      <c r="B18" s="182" t="s">
        <v>252</v>
      </c>
      <c r="C18" s="188">
        <f>SUM(C16:C17)</f>
        <v>0</v>
      </c>
      <c r="D18" s="189"/>
      <c r="E18" s="189"/>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activeCell="B6" sqref="B6"/>
    </sheetView>
  </sheetViews>
  <sheetFormatPr baseColWidth="10" defaultColWidth="11.42578125"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366"/>
      <c r="C5" s="9"/>
      <c r="D5" s="274"/>
      <c r="E5" s="79" t="s">
        <v>256</v>
      </c>
    </row>
    <row r="6" spans="1:5" s="41" customFormat="1">
      <c r="A6" s="272"/>
      <c r="B6" s="274"/>
      <c r="C6" s="9"/>
      <c r="D6" s="274"/>
      <c r="E6" s="274"/>
    </row>
    <row r="7" spans="1:5" s="41" customFormat="1" ht="15" customHeight="1">
      <c r="A7" s="15" t="s">
        <v>46</v>
      </c>
      <c r="B7" s="16" t="s">
        <v>47</v>
      </c>
      <c r="C7" s="17" t="s">
        <v>48</v>
      </c>
      <c r="D7" s="17" t="s">
        <v>89</v>
      </c>
      <c r="E7" s="17" t="s">
        <v>59</v>
      </c>
    </row>
    <row r="8" spans="1:5" s="41" customFormat="1">
      <c r="A8" s="184"/>
      <c r="B8" s="185"/>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366" t="s">
        <v>90</v>
      </c>
    </row>
    <row r="14" spans="1:5" s="81" customFormat="1">
      <c r="A14" s="44"/>
      <c r="B14" s="44"/>
      <c r="C14" s="78"/>
      <c r="D14" s="82"/>
    </row>
    <row r="15" spans="1:5" ht="15" customHeight="1">
      <c r="A15" s="15" t="s">
        <v>46</v>
      </c>
      <c r="B15" s="16" t="s">
        <v>47</v>
      </c>
      <c r="C15" s="17" t="s">
        <v>48</v>
      </c>
      <c r="D15" s="17" t="s">
        <v>89</v>
      </c>
      <c r="E15" s="17" t="s">
        <v>59</v>
      </c>
    </row>
    <row r="16" spans="1:5" ht="11.25" customHeight="1">
      <c r="A16" s="150"/>
      <c r="B16" s="167"/>
      <c r="C16" s="132"/>
      <c r="D16" s="132"/>
      <c r="E16" s="137"/>
    </row>
    <row r="17" spans="1:5">
      <c r="A17" s="150"/>
      <c r="B17" s="167"/>
      <c r="C17" s="132"/>
      <c r="D17" s="132"/>
      <c r="E17" s="137"/>
    </row>
    <row r="18" spans="1:5">
      <c r="A18" s="192"/>
      <c r="B18" s="192" t="s">
        <v>255</v>
      </c>
      <c r="C18" s="193">
        <f>SUM(C16:C17)</f>
        <v>0</v>
      </c>
      <c r="D18" s="140"/>
      <c r="E18" s="140"/>
    </row>
    <row r="21" spans="1:5">
      <c r="A21" s="10" t="s">
        <v>153</v>
      </c>
      <c r="B21" s="366"/>
      <c r="E21" s="79" t="s">
        <v>256</v>
      </c>
    </row>
    <row r="22" spans="1:5">
      <c r="A22" s="272"/>
    </row>
    <row r="23" spans="1:5" ht="15" customHeight="1">
      <c r="A23" s="15" t="s">
        <v>46</v>
      </c>
      <c r="B23" s="16" t="s">
        <v>47</v>
      </c>
      <c r="C23" s="17" t="s">
        <v>48</v>
      </c>
      <c r="D23" s="17" t="s">
        <v>89</v>
      </c>
      <c r="E23" s="17" t="s">
        <v>59</v>
      </c>
    </row>
    <row r="24" spans="1:5">
      <c r="A24" s="184"/>
      <c r="B24" s="185"/>
      <c r="C24" s="186"/>
      <c r="D24" s="181"/>
      <c r="E24" s="137"/>
    </row>
    <row r="25" spans="1:5">
      <c r="A25" s="155"/>
      <c r="B25" s="187"/>
      <c r="C25" s="181"/>
      <c r="D25" s="181"/>
      <c r="E25" s="137"/>
    </row>
    <row r="26" spans="1:5">
      <c r="A26" s="182"/>
      <c r="B26" s="182" t="s">
        <v>254</v>
      </c>
      <c r="C26" s="188">
        <f>SUM(C24:C25)</f>
        <v>0</v>
      </c>
      <c r="D26" s="189"/>
      <c r="E26" s="189"/>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topLeftCell="N1" zoomScaleNormal="100" zoomScaleSheetLayoutView="100" workbookViewId="0">
      <selection activeCell="AB6" sqref="AB6"/>
    </sheetView>
  </sheetViews>
  <sheetFormatPr baseColWidth="10" defaultColWidth="11.42578125"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259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274"/>
      <c r="B2" s="274"/>
      <c r="C2" s="274"/>
      <c r="D2" s="274"/>
      <c r="E2" s="274"/>
      <c r="F2" s="9"/>
      <c r="G2" s="9"/>
      <c r="H2" s="9"/>
      <c r="I2" s="9"/>
      <c r="J2" s="9"/>
      <c r="K2" s="9"/>
      <c r="L2" s="9"/>
      <c r="M2" s="9"/>
      <c r="N2" s="9"/>
      <c r="O2" s="9"/>
      <c r="P2" s="274"/>
      <c r="Q2" s="274"/>
      <c r="R2" s="274"/>
      <c r="S2" s="84"/>
      <c r="T2" s="274"/>
      <c r="U2" s="274"/>
      <c r="V2" s="274"/>
      <c r="W2" s="274"/>
      <c r="X2" s="274"/>
      <c r="Y2" s="274"/>
      <c r="Z2" s="274"/>
      <c r="AA2" s="274"/>
      <c r="AB2" s="41"/>
    </row>
    <row r="3" spans="1:28" s="81" customFormat="1">
      <c r="A3" s="274"/>
      <c r="B3" s="274"/>
      <c r="C3" s="274"/>
      <c r="D3" s="274"/>
      <c r="E3" s="274"/>
      <c r="F3" s="9"/>
      <c r="G3" s="9"/>
      <c r="H3" s="9"/>
      <c r="I3" s="9"/>
      <c r="J3" s="9"/>
      <c r="K3" s="9"/>
      <c r="L3" s="9"/>
      <c r="M3" s="9"/>
      <c r="N3" s="9"/>
      <c r="O3" s="9"/>
      <c r="P3" s="274"/>
      <c r="Q3" s="274"/>
      <c r="R3" s="274"/>
      <c r="S3" s="84"/>
      <c r="T3" s="274"/>
      <c r="U3" s="274"/>
      <c r="V3" s="274"/>
      <c r="W3" s="274"/>
      <c r="X3" s="274"/>
      <c r="Y3" s="274"/>
      <c r="Z3" s="274"/>
      <c r="AA3" s="274"/>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274"/>
      <c r="V4" s="274"/>
      <c r="W4" s="274"/>
      <c r="X4" s="274"/>
      <c r="Y4" s="274"/>
      <c r="Z4" s="274"/>
      <c r="AA4" s="274"/>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c r="A20" s="59"/>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1" orientation="landscape" horizontalDpi="300" verticalDpi="300"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zoomScaleNormal="100" zoomScaleSheetLayoutView="100" workbookViewId="0">
      <selection activeCell="B6" sqref="B6"/>
    </sheetView>
  </sheetViews>
  <sheetFormatPr baseColWidth="10" defaultColWidth="12.42578125" defaultRowHeight="11.25"/>
  <cols>
    <col min="1" max="1" width="19.7109375" style="274" customWidth="1"/>
    <col min="2" max="2" width="50.7109375" style="274" customWidth="1"/>
    <col min="3" max="4" width="17.7109375" style="6" customWidth="1"/>
    <col min="5" max="16384" width="12.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ht="11.25" customHeight="1">
      <c r="A5" s="61" t="s">
        <v>257</v>
      </c>
      <c r="B5" s="61"/>
      <c r="C5" s="42"/>
      <c r="D5" s="366" t="s">
        <v>284</v>
      </c>
    </row>
    <row r="6" spans="1:4" ht="11.25" customHeight="1">
      <c r="A6" s="75"/>
      <c r="B6" s="75"/>
      <c r="C6" s="76"/>
      <c r="D6" s="92"/>
    </row>
    <row r="7" spans="1:4" ht="15" customHeight="1">
      <c r="A7" s="15" t="s">
        <v>46</v>
      </c>
      <c r="B7" s="16" t="s">
        <v>47</v>
      </c>
      <c r="C7" s="17" t="s">
        <v>48</v>
      </c>
      <c r="D7" s="17" t="s">
        <v>59</v>
      </c>
    </row>
    <row r="8" spans="1:4">
      <c r="A8" s="150"/>
      <c r="B8" s="150"/>
      <c r="C8" s="143"/>
      <c r="D8" s="132"/>
    </row>
    <row r="9" spans="1:4">
      <c r="A9" s="172" t="s">
        <v>7298</v>
      </c>
      <c r="B9" s="172" t="s">
        <v>7299</v>
      </c>
      <c r="C9" s="143">
        <v>3191525.36</v>
      </c>
      <c r="D9" s="132"/>
    </row>
    <row r="10" spans="1:4">
      <c r="A10" s="172" t="s">
        <v>7300</v>
      </c>
      <c r="B10" s="172" t="s">
        <v>7301</v>
      </c>
      <c r="C10" s="143">
        <v>637032.1</v>
      </c>
      <c r="D10" s="132"/>
    </row>
    <row r="11" spans="1:4">
      <c r="A11" s="172" t="s">
        <v>7302</v>
      </c>
      <c r="B11" s="172" t="s">
        <v>7303</v>
      </c>
      <c r="C11" s="143">
        <v>2656001.4500000002</v>
      </c>
      <c r="D11" s="132"/>
    </row>
    <row r="12" spans="1:4">
      <c r="A12" s="172" t="s">
        <v>7304</v>
      </c>
      <c r="B12" s="172" t="s">
        <v>7305</v>
      </c>
      <c r="C12" s="143">
        <v>15545</v>
      </c>
      <c r="D12" s="132"/>
    </row>
    <row r="13" spans="1:4">
      <c r="A13" s="172" t="s">
        <v>7306</v>
      </c>
      <c r="B13" s="172" t="s">
        <v>7307</v>
      </c>
      <c r="C13" s="143">
        <v>535723.96</v>
      </c>
      <c r="D13" s="132"/>
    </row>
    <row r="14" spans="1:4">
      <c r="A14" s="172" t="s">
        <v>7308</v>
      </c>
      <c r="B14" s="172" t="s">
        <v>7309</v>
      </c>
      <c r="C14" s="143">
        <v>155515</v>
      </c>
      <c r="D14" s="132"/>
    </row>
    <row r="15" spans="1:4">
      <c r="A15" s="172" t="s">
        <v>7310</v>
      </c>
      <c r="B15" s="172" t="s">
        <v>7311</v>
      </c>
      <c r="C15" s="143">
        <v>288877</v>
      </c>
      <c r="D15" s="132"/>
    </row>
    <row r="16" spans="1:4">
      <c r="A16" s="172" t="s">
        <v>7312</v>
      </c>
      <c r="B16" s="172" t="s">
        <v>7313</v>
      </c>
      <c r="C16" s="143">
        <v>644000</v>
      </c>
      <c r="D16" s="132"/>
    </row>
    <row r="17" spans="1:4">
      <c r="A17" s="172" t="s">
        <v>7314</v>
      </c>
      <c r="B17" s="172" t="s">
        <v>7315</v>
      </c>
      <c r="C17" s="143">
        <v>1614020.49</v>
      </c>
      <c r="D17" s="132"/>
    </row>
    <row r="18" spans="1:4">
      <c r="A18" s="172" t="s">
        <v>7316</v>
      </c>
      <c r="B18" s="172" t="s">
        <v>7317</v>
      </c>
      <c r="C18" s="143">
        <v>949871.55</v>
      </c>
      <c r="D18" s="132"/>
    </row>
    <row r="19" spans="1:4">
      <c r="A19" s="172" t="s">
        <v>7318</v>
      </c>
      <c r="B19" s="172" t="s">
        <v>7319</v>
      </c>
      <c r="C19" s="143">
        <v>192851</v>
      </c>
      <c r="D19" s="132"/>
    </row>
    <row r="20" spans="1:4">
      <c r="A20" s="172" t="s">
        <v>7320</v>
      </c>
      <c r="B20" s="172" t="s">
        <v>7321</v>
      </c>
      <c r="C20" s="143">
        <v>11440</v>
      </c>
      <c r="D20" s="132"/>
    </row>
    <row r="21" spans="1:4">
      <c r="A21" s="172" t="s">
        <v>7322</v>
      </c>
      <c r="B21" s="172" t="s">
        <v>7323</v>
      </c>
      <c r="C21" s="143">
        <v>69009</v>
      </c>
      <c r="D21" s="132"/>
    </row>
    <row r="22" spans="1:4">
      <c r="A22" s="172" t="s">
        <v>7324</v>
      </c>
      <c r="B22" s="172" t="s">
        <v>7325</v>
      </c>
      <c r="C22" s="143">
        <v>78462.2</v>
      </c>
      <c r="D22" s="132"/>
    </row>
    <row r="23" spans="1:4">
      <c r="A23" s="172" t="s">
        <v>7326</v>
      </c>
      <c r="B23" s="172" t="s">
        <v>7327</v>
      </c>
      <c r="C23" s="143">
        <v>16875</v>
      </c>
      <c r="D23" s="132"/>
    </row>
    <row r="24" spans="1:4">
      <c r="A24" s="172" t="s">
        <v>7328</v>
      </c>
      <c r="B24" s="172" t="s">
        <v>7329</v>
      </c>
      <c r="C24" s="143">
        <v>49538</v>
      </c>
      <c r="D24" s="132"/>
    </row>
    <row r="25" spans="1:4">
      <c r="A25" s="172" t="s">
        <v>7330</v>
      </c>
      <c r="B25" s="172" t="s">
        <v>7331</v>
      </c>
      <c r="C25" s="143">
        <v>89762.39</v>
      </c>
      <c r="D25" s="132"/>
    </row>
    <row r="26" spans="1:4">
      <c r="A26" s="172" t="s">
        <v>7332</v>
      </c>
      <c r="B26" s="172" t="s">
        <v>7333</v>
      </c>
      <c r="C26" s="143">
        <v>326328.69</v>
      </c>
      <c r="D26" s="132"/>
    </row>
    <row r="27" spans="1:4">
      <c r="A27" s="172" t="s">
        <v>7334</v>
      </c>
      <c r="B27" s="172" t="s">
        <v>7335</v>
      </c>
      <c r="C27" s="143">
        <v>320241.01</v>
      </c>
      <c r="D27" s="132"/>
    </row>
    <row r="28" spans="1:4">
      <c r="A28" s="172" t="s">
        <v>7336</v>
      </c>
      <c r="B28" s="172" t="s">
        <v>7337</v>
      </c>
      <c r="C28" s="143">
        <v>2475</v>
      </c>
      <c r="D28" s="132"/>
    </row>
    <row r="29" spans="1:4">
      <c r="A29" s="172" t="s">
        <v>7338</v>
      </c>
      <c r="B29" s="172" t="s">
        <v>7339</v>
      </c>
      <c r="C29" s="143">
        <v>2765496.48</v>
      </c>
      <c r="D29" s="132"/>
    </row>
    <row r="30" spans="1:4">
      <c r="A30" s="172" t="s">
        <v>7340</v>
      </c>
      <c r="B30" s="172" t="s">
        <v>7341</v>
      </c>
      <c r="C30" s="143">
        <v>94701.3</v>
      </c>
      <c r="D30" s="132"/>
    </row>
    <row r="31" spans="1:4">
      <c r="A31" s="150"/>
      <c r="B31" s="150"/>
      <c r="C31" s="143"/>
      <c r="D31" s="132"/>
    </row>
    <row r="32" spans="1:4" s="19" customFormat="1">
      <c r="A32" s="152"/>
      <c r="B32" s="152" t="s">
        <v>260</v>
      </c>
      <c r="C32" s="144">
        <f>SUM(C9:C30)</f>
        <v>14705291.98</v>
      </c>
      <c r="D32" s="140"/>
    </row>
    <row r="33" spans="1:4" s="19" customFormat="1">
      <c r="A33" s="153"/>
      <c r="B33" s="153"/>
      <c r="C33" s="27"/>
      <c r="D33" s="27"/>
    </row>
    <row r="34" spans="1:4" s="19" customFormat="1">
      <c r="A34" s="153"/>
      <c r="B34" s="153"/>
      <c r="C34" s="27"/>
      <c r="D34" s="27"/>
    </row>
    <row r="35" spans="1:4">
      <c r="A35" s="154"/>
      <c r="B35" s="154"/>
      <c r="C35" s="118"/>
      <c r="D35" s="118"/>
    </row>
    <row r="36" spans="1:4" ht="21.75" customHeight="1">
      <c r="A36" s="61" t="s">
        <v>258</v>
      </c>
      <c r="B36" s="61"/>
      <c r="C36" s="278"/>
      <c r="D36" s="366" t="s">
        <v>113</v>
      </c>
    </row>
    <row r="37" spans="1:4">
      <c r="A37" s="75"/>
      <c r="B37" s="75"/>
      <c r="C37" s="76"/>
      <c r="D37" s="92"/>
    </row>
    <row r="38" spans="1:4" ht="15" customHeight="1">
      <c r="A38" s="15" t="s">
        <v>46</v>
      </c>
      <c r="B38" s="16" t="s">
        <v>47</v>
      </c>
      <c r="C38" s="17" t="s">
        <v>48</v>
      </c>
      <c r="D38" s="17" t="s">
        <v>59</v>
      </c>
    </row>
    <row r="39" spans="1:4">
      <c r="A39" s="150"/>
      <c r="B39" s="150"/>
      <c r="C39" s="143"/>
      <c r="D39" s="132"/>
    </row>
    <row r="40" spans="1:4">
      <c r="A40" s="172" t="s">
        <v>7342</v>
      </c>
      <c r="B40" s="172" t="s">
        <v>7343</v>
      </c>
      <c r="C40" s="143">
        <v>44263252.049999997</v>
      </c>
      <c r="D40" s="132"/>
    </row>
    <row r="41" spans="1:4">
      <c r="A41" s="150"/>
      <c r="B41" s="150"/>
      <c r="C41" s="143"/>
      <c r="D41" s="132"/>
    </row>
    <row r="42" spans="1:4">
      <c r="A42" s="152"/>
      <c r="B42" s="152" t="s">
        <v>276</v>
      </c>
      <c r="C42" s="144">
        <f>SUM(C39:C41)</f>
        <v>44263252.049999997</v>
      </c>
      <c r="D42" s="140"/>
    </row>
    <row r="43" spans="1:4">
      <c r="A43" s="154"/>
      <c r="B43" s="154"/>
      <c r="C43" s="118"/>
      <c r="D43" s="118"/>
    </row>
    <row r="44" spans="1:4">
      <c r="A44" s="154"/>
      <c r="B44" s="154"/>
      <c r="C44" s="118"/>
      <c r="D44" s="118"/>
    </row>
    <row r="45" spans="1:4">
      <c r="A45" s="154"/>
      <c r="B45" s="154"/>
      <c r="C45" s="118"/>
      <c r="D45" s="118"/>
    </row>
    <row r="46" spans="1:4">
      <c r="A46" s="154"/>
      <c r="B46" s="154"/>
      <c r="C46" s="118"/>
      <c r="D46" s="118"/>
    </row>
    <row r="47" spans="1:4">
      <c r="A47" s="154"/>
      <c r="B47" s="154"/>
      <c r="C47" s="118"/>
      <c r="D47" s="118"/>
    </row>
    <row r="48" spans="1:4">
      <c r="A48" s="154"/>
      <c r="B48" s="154"/>
      <c r="C48" s="118"/>
      <c r="D48" s="118"/>
    </row>
    <row r="49" spans="1:4">
      <c r="A49" s="154"/>
      <c r="B49" s="154"/>
      <c r="C49" s="118"/>
      <c r="D49" s="118"/>
    </row>
    <row r="50" spans="1:4">
      <c r="A50" s="154"/>
      <c r="B50" s="154"/>
      <c r="C50" s="118"/>
      <c r="D50" s="118"/>
    </row>
    <row r="51" spans="1:4">
      <c r="A51" s="154"/>
      <c r="B51" s="154"/>
      <c r="C51" s="118"/>
      <c r="D51" s="118"/>
    </row>
    <row r="52" spans="1:4">
      <c r="A52" s="154"/>
      <c r="B52" s="154"/>
      <c r="C52" s="118"/>
      <c r="D52" s="118"/>
    </row>
    <row r="53" spans="1:4">
      <c r="A53" s="154"/>
      <c r="B53" s="154"/>
      <c r="C53" s="118"/>
      <c r="D53" s="118"/>
    </row>
    <row r="54" spans="1:4">
      <c r="A54" s="154"/>
      <c r="B54" s="154"/>
      <c r="C54" s="118"/>
      <c r="D54" s="118"/>
    </row>
    <row r="55" spans="1:4">
      <c r="A55" s="154"/>
      <c r="B55" s="154"/>
      <c r="C55" s="118"/>
      <c r="D55" s="118"/>
    </row>
    <row r="56" spans="1:4">
      <c r="A56" s="154"/>
      <c r="B56" s="154"/>
      <c r="C56" s="118"/>
      <c r="D56" s="118"/>
    </row>
    <row r="57" spans="1:4">
      <c r="A57" s="154"/>
      <c r="B57" s="154"/>
      <c r="C57" s="118"/>
      <c r="D57" s="118"/>
    </row>
    <row r="58" spans="1:4">
      <c r="A58" s="154"/>
      <c r="B58" s="154"/>
      <c r="C58" s="118"/>
      <c r="D58" s="118"/>
    </row>
    <row r="59" spans="1:4">
      <c r="A59" s="154"/>
      <c r="B59" s="154"/>
      <c r="C59" s="118"/>
      <c r="D59" s="118"/>
    </row>
  </sheetData>
  <dataValidations count="4">
    <dataValidation allowBlank="1" showInputMessage="1" showErrorMessage="1" prompt="Saldo final de la Información Financiera Trimestral que se presenta (trimestral: 1er, 2do, 3ro. o 4to.)." sqref="C38 C7"/>
    <dataValidation allowBlank="1" showInputMessage="1" showErrorMessage="1" prompt="Corresponde al número de la cuenta de acuerdo al Plan de Cuentas emitido por el CONAC (DOF 23/12/2015)." sqref="A38 A7"/>
    <dataValidation allowBlank="1" showInputMessage="1" showErrorMessage="1" prompt="Corresponde al nombre o descripción de la cuenta de acuerdo al Plan de Cuentas emitido por el CONAC." sqref="B38 B7"/>
    <dataValidation allowBlank="1" showInputMessage="1" showErrorMessage="1" prompt="Características cualitativas significativas que les impacten financieramente." sqref="D38 D7"/>
  </dataValidations>
  <pageMargins left="0.70866141732283472" right="0.70866141732283472" top="0.98425196850393704" bottom="0.98425196850393704" header="0.31496062992125984" footer="0.31496062992125984"/>
  <pageSetup scale="78"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zoomScaleSheetLayoutView="100" workbookViewId="0">
      <selection activeCell="B6" sqref="B6"/>
    </sheetView>
  </sheetViews>
  <sheetFormatPr baseColWidth="10" defaultColWidth="11.42578125" defaultRowHeight="11.25"/>
  <cols>
    <col min="1" max="1" width="20.7109375" style="274" customWidth="1"/>
    <col min="2" max="2" width="50.7109375" style="274" customWidth="1"/>
    <col min="3" max="3" width="17.7109375" style="9" customWidth="1"/>
    <col min="4" max="5" width="17.7109375" style="274"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41"/>
      <c r="B4" s="41"/>
      <c r="C4" s="72"/>
      <c r="D4" s="41"/>
      <c r="E4" s="41"/>
    </row>
    <row r="5" spans="1:5" ht="11.25" customHeight="1">
      <c r="A5" s="61" t="s">
        <v>138</v>
      </c>
      <c r="B5" s="61"/>
      <c r="C5" s="72"/>
      <c r="E5" s="366" t="s">
        <v>283</v>
      </c>
    </row>
    <row r="6" spans="1:5">
      <c r="A6" s="75"/>
      <c r="B6" s="75"/>
      <c r="C6" s="76"/>
      <c r="D6" s="75"/>
      <c r="E6" s="92"/>
    </row>
    <row r="7" spans="1:5" ht="15" customHeight="1">
      <c r="A7" s="15" t="s">
        <v>46</v>
      </c>
      <c r="B7" s="16" t="s">
        <v>47</v>
      </c>
      <c r="C7" s="17" t="s">
        <v>48</v>
      </c>
      <c r="D7" s="23" t="s">
        <v>89</v>
      </c>
      <c r="E7" s="17" t="s">
        <v>59</v>
      </c>
    </row>
    <row r="8" spans="1:5">
      <c r="A8" s="93"/>
      <c r="B8" s="93"/>
      <c r="C8" s="94"/>
      <c r="D8" s="48"/>
      <c r="E8" s="48"/>
    </row>
    <row r="9" spans="1:5">
      <c r="A9" s="93"/>
      <c r="B9" s="93"/>
      <c r="C9" s="94"/>
      <c r="D9" s="48"/>
      <c r="E9" s="48"/>
    </row>
    <row r="10" spans="1:5">
      <c r="A10" s="93"/>
      <c r="B10" s="93"/>
      <c r="C10" s="94"/>
      <c r="D10" s="48"/>
      <c r="E10" s="48"/>
    </row>
    <row r="11" spans="1:5">
      <c r="A11" s="93"/>
      <c r="B11" s="93"/>
      <c r="C11" s="94"/>
      <c r="D11" s="48"/>
      <c r="E11" s="48"/>
    </row>
    <row r="12" spans="1:5">
      <c r="A12" s="93"/>
      <c r="B12" s="93"/>
      <c r="C12" s="94"/>
      <c r="D12" s="48"/>
      <c r="E12" s="48"/>
    </row>
    <row r="13" spans="1:5">
      <c r="A13" s="93"/>
      <c r="B13" s="93"/>
      <c r="C13" s="94"/>
      <c r="D13" s="48"/>
      <c r="E13" s="48"/>
    </row>
    <row r="14" spans="1:5">
      <c r="A14" s="29"/>
      <c r="B14" s="152" t="s">
        <v>277</v>
      </c>
      <c r="C14" s="30">
        <f>SUM(C8:C13)</f>
        <v>0</v>
      </c>
      <c r="D14" s="77"/>
      <c r="E14" s="77"/>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72"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zoomScaleNormal="100" zoomScaleSheetLayoutView="100" workbookViewId="0">
      <selection activeCell="B6" sqref="B6"/>
    </sheetView>
  </sheetViews>
  <sheetFormatPr baseColWidth="10" defaultColWidth="11.42578125" defaultRowHeight="11.25"/>
  <cols>
    <col min="1" max="1" width="20.7109375" style="154" customWidth="1"/>
    <col min="2" max="2" width="50.7109375" style="154" customWidth="1"/>
    <col min="3" max="3" width="17.7109375" style="118" customWidth="1"/>
    <col min="4" max="4" width="17.7109375" style="194" customWidth="1"/>
    <col min="5" max="5" width="17.7109375" style="195" customWidth="1"/>
    <col min="6" max="8" width="11.42578125" style="154"/>
    <col min="9" max="16384" width="11.42578125" style="274"/>
  </cols>
  <sheetData>
    <row r="1" spans="1:8" s="41" customFormat="1" ht="11.25" customHeight="1">
      <c r="A1" s="71" t="s">
        <v>43</v>
      </c>
      <c r="B1" s="71"/>
      <c r="C1" s="72"/>
      <c r="D1" s="95"/>
      <c r="E1" s="7"/>
    </row>
    <row r="2" spans="1:8" s="41" customFormat="1" ht="11.25" customHeight="1">
      <c r="A2" s="71" t="s">
        <v>0</v>
      </c>
      <c r="B2" s="71"/>
      <c r="C2" s="72"/>
      <c r="D2" s="95"/>
      <c r="E2" s="96"/>
    </row>
    <row r="3" spans="1:8" s="41" customFormat="1" ht="10.5" customHeight="1">
      <c r="C3" s="72"/>
      <c r="D3" s="95"/>
      <c r="E3" s="96"/>
    </row>
    <row r="4" spans="1:8" s="41" customFormat="1" ht="10.5" customHeight="1">
      <c r="C4" s="72"/>
      <c r="D4" s="95"/>
      <c r="E4" s="96"/>
    </row>
    <row r="5" spans="1:8" s="41" customFormat="1" ht="11.25" customHeight="1">
      <c r="A5" s="10" t="s">
        <v>208</v>
      </c>
      <c r="B5" s="10"/>
      <c r="C5" s="72"/>
      <c r="D5" s="97"/>
      <c r="E5" s="98" t="s">
        <v>282</v>
      </c>
    </row>
    <row r="6" spans="1:8" ht="11.25" customHeight="1">
      <c r="A6" s="13"/>
      <c r="B6" s="13"/>
      <c r="C6" s="4"/>
      <c r="D6" s="99"/>
      <c r="E6" s="3"/>
      <c r="F6" s="274"/>
      <c r="G6" s="274"/>
      <c r="H6" s="274"/>
    </row>
    <row r="7" spans="1:8" ht="15" customHeight="1">
      <c r="A7" s="15" t="s">
        <v>46</v>
      </c>
      <c r="B7" s="16" t="s">
        <v>47</v>
      </c>
      <c r="C7" s="17" t="s">
        <v>48</v>
      </c>
      <c r="D7" s="206" t="s">
        <v>114</v>
      </c>
      <c r="E7" s="100" t="s">
        <v>115</v>
      </c>
      <c r="F7" s="274"/>
      <c r="G7" s="274"/>
      <c r="H7" s="274"/>
    </row>
    <row r="8" spans="1:8">
      <c r="A8" s="150"/>
      <c r="B8" s="150"/>
      <c r="C8" s="165"/>
      <c r="D8" s="196"/>
      <c r="E8" s="197"/>
    </row>
    <row r="9" spans="1:8" ht="22.5">
      <c r="A9" s="150" t="s">
        <v>1088</v>
      </c>
      <c r="B9" s="150" t="s">
        <v>1089</v>
      </c>
      <c r="C9" s="165">
        <v>16473095.050000001</v>
      </c>
      <c r="D9" s="196">
        <f>+C9/$C$93</f>
        <v>0.27112967604661897</v>
      </c>
      <c r="E9" s="197" t="s">
        <v>7344</v>
      </c>
    </row>
    <row r="10" spans="1:8">
      <c r="A10" s="150" t="s">
        <v>7345</v>
      </c>
      <c r="B10" s="150" t="s">
        <v>1218</v>
      </c>
      <c r="C10" s="165">
        <v>1617822.06</v>
      </c>
      <c r="D10" s="196">
        <f t="shared" ref="D10:D73" si="0">+C10/$C$93</f>
        <v>2.662763552917603E-2</v>
      </c>
      <c r="E10" s="197"/>
    </row>
    <row r="11" spans="1:8">
      <c r="A11" s="150" t="s">
        <v>7346</v>
      </c>
      <c r="B11" s="150" t="s">
        <v>1216</v>
      </c>
      <c r="C11" s="165">
        <v>683596.61</v>
      </c>
      <c r="D11" s="196">
        <f t="shared" si="0"/>
        <v>1.1251275297890479E-2</v>
      </c>
      <c r="E11" s="197"/>
    </row>
    <row r="12" spans="1:8" ht="33.75">
      <c r="A12" s="150" t="s">
        <v>7347</v>
      </c>
      <c r="B12" s="150" t="s">
        <v>7348</v>
      </c>
      <c r="C12" s="165">
        <v>5696250.2800000003</v>
      </c>
      <c r="D12" s="196">
        <f t="shared" si="0"/>
        <v>9.3754239164477032E-2</v>
      </c>
      <c r="E12" s="197" t="s">
        <v>7349</v>
      </c>
    </row>
    <row r="13" spans="1:8">
      <c r="A13" s="150" t="s">
        <v>1091</v>
      </c>
      <c r="B13" s="150" t="s">
        <v>7350</v>
      </c>
      <c r="C13" s="165">
        <v>1475476.32</v>
      </c>
      <c r="D13" s="196">
        <f t="shared" si="0"/>
        <v>2.4284775595710382E-2</v>
      </c>
      <c r="E13" s="197"/>
    </row>
    <row r="14" spans="1:8">
      <c r="A14" s="150" t="s">
        <v>1093</v>
      </c>
      <c r="B14" s="150" t="s">
        <v>7351</v>
      </c>
      <c r="C14" s="165">
        <v>782502.9</v>
      </c>
      <c r="D14" s="196">
        <f t="shared" si="0"/>
        <v>1.2879167948620552E-2</v>
      </c>
      <c r="E14" s="197"/>
    </row>
    <row r="15" spans="1:8">
      <c r="A15" s="150" t="s">
        <v>1097</v>
      </c>
      <c r="B15" s="150" t="s">
        <v>6165</v>
      </c>
      <c r="C15" s="165">
        <v>2384165.2999999998</v>
      </c>
      <c r="D15" s="196">
        <f t="shared" si="0"/>
        <v>3.9240832610298697E-2</v>
      </c>
      <c r="E15" s="197"/>
    </row>
    <row r="16" spans="1:8">
      <c r="A16" s="150" t="s">
        <v>7352</v>
      </c>
      <c r="B16" s="150" t="s">
        <v>7353</v>
      </c>
      <c r="C16" s="165">
        <v>304290.39</v>
      </c>
      <c r="D16" s="196">
        <f t="shared" si="0"/>
        <v>5.0082971423636236E-3</v>
      </c>
      <c r="E16" s="197"/>
    </row>
    <row r="17" spans="1:5">
      <c r="A17" s="150" t="s">
        <v>1101</v>
      </c>
      <c r="B17" s="150" t="s">
        <v>1102</v>
      </c>
      <c r="C17" s="165">
        <v>2378553.75</v>
      </c>
      <c r="D17" s="196">
        <f t="shared" si="0"/>
        <v>3.9148472447924756E-2</v>
      </c>
      <c r="E17" s="197"/>
    </row>
    <row r="18" spans="1:5">
      <c r="A18" s="150" t="s">
        <v>1103</v>
      </c>
      <c r="B18" s="150" t="s">
        <v>6183</v>
      </c>
      <c r="C18" s="165">
        <v>1211758.68</v>
      </c>
      <c r="D18" s="196">
        <f t="shared" si="0"/>
        <v>1.9944262894001731E-2</v>
      </c>
      <c r="E18" s="197"/>
    </row>
    <row r="19" spans="1:5">
      <c r="A19" s="150" t="s">
        <v>1105</v>
      </c>
      <c r="B19" s="150" t="s">
        <v>6185</v>
      </c>
      <c r="C19" s="165">
        <v>1518060.16</v>
      </c>
      <c r="D19" s="196">
        <f t="shared" si="0"/>
        <v>2.4985660445155905E-2</v>
      </c>
      <c r="E19" s="197"/>
    </row>
    <row r="20" spans="1:5">
      <c r="A20" s="150" t="s">
        <v>1109</v>
      </c>
      <c r="B20" s="150" t="s">
        <v>1110</v>
      </c>
      <c r="C20" s="165">
        <v>1751830.83</v>
      </c>
      <c r="D20" s="196">
        <f t="shared" si="0"/>
        <v>2.8833277777170336E-2</v>
      </c>
      <c r="E20" s="197"/>
    </row>
    <row r="21" spans="1:5" ht="22.5">
      <c r="A21" s="150" t="s">
        <v>7354</v>
      </c>
      <c r="B21" s="150" t="s">
        <v>7355</v>
      </c>
      <c r="C21" s="165">
        <v>923832.93</v>
      </c>
      <c r="D21" s="196">
        <f t="shared" si="0"/>
        <v>1.5205310372570139E-2</v>
      </c>
      <c r="E21" s="197"/>
    </row>
    <row r="22" spans="1:5">
      <c r="A22" s="150" t="s">
        <v>1115</v>
      </c>
      <c r="B22" s="150" t="s">
        <v>1116</v>
      </c>
      <c r="C22" s="165">
        <v>1405927.05</v>
      </c>
      <c r="D22" s="196">
        <f t="shared" si="0"/>
        <v>2.3140068363272065E-2</v>
      </c>
      <c r="E22" s="197"/>
    </row>
    <row r="23" spans="1:5">
      <c r="A23" s="150" t="s">
        <v>1117</v>
      </c>
      <c r="B23" s="150" t="s">
        <v>6190</v>
      </c>
      <c r="C23" s="165">
        <v>150128.66</v>
      </c>
      <c r="D23" s="196">
        <f t="shared" si="0"/>
        <v>2.4709585434652733E-3</v>
      </c>
      <c r="E23" s="197"/>
    </row>
    <row r="24" spans="1:5">
      <c r="A24" s="150" t="s">
        <v>1119</v>
      </c>
      <c r="B24" s="150" t="s">
        <v>1120</v>
      </c>
      <c r="C24" s="165">
        <v>219468</v>
      </c>
      <c r="D24" s="196">
        <f t="shared" si="0"/>
        <v>3.6122105507185409E-3</v>
      </c>
      <c r="E24" s="197"/>
    </row>
    <row r="25" spans="1:5">
      <c r="A25" s="150" t="s">
        <v>7356</v>
      </c>
      <c r="B25" s="150" t="s">
        <v>7357</v>
      </c>
      <c r="C25" s="165">
        <v>1632006.71</v>
      </c>
      <c r="D25" s="196">
        <f t="shared" si="0"/>
        <v>2.6861099826423231E-2</v>
      </c>
      <c r="E25" s="197"/>
    </row>
    <row r="26" spans="1:5">
      <c r="A26" s="150" t="s">
        <v>7358</v>
      </c>
      <c r="B26" s="150" t="s">
        <v>7359</v>
      </c>
      <c r="C26" s="165">
        <v>1632006.71</v>
      </c>
      <c r="D26" s="196">
        <f t="shared" si="0"/>
        <v>2.6861099826423231E-2</v>
      </c>
      <c r="E26" s="197"/>
    </row>
    <row r="27" spans="1:5">
      <c r="A27" s="150" t="s">
        <v>7360</v>
      </c>
      <c r="B27" s="150" t="s">
        <v>6199</v>
      </c>
      <c r="C27" s="165">
        <v>98147.27</v>
      </c>
      <c r="D27" s="196">
        <f t="shared" si="0"/>
        <v>1.6153999864136064E-3</v>
      </c>
      <c r="E27" s="197"/>
    </row>
    <row r="28" spans="1:5">
      <c r="A28" s="150" t="s">
        <v>1131</v>
      </c>
      <c r="B28" s="150" t="s">
        <v>6663</v>
      </c>
      <c r="C28" s="165">
        <v>688.79</v>
      </c>
      <c r="D28" s="196">
        <f t="shared" si="0"/>
        <v>1.1336752990091603E-5</v>
      </c>
      <c r="E28" s="197"/>
    </row>
    <row r="29" spans="1:5">
      <c r="A29" s="150" t="s">
        <v>7361</v>
      </c>
      <c r="B29" s="150" t="s">
        <v>7362</v>
      </c>
      <c r="C29" s="165">
        <v>491.93</v>
      </c>
      <c r="D29" s="196">
        <f t="shared" si="0"/>
        <v>8.0966461452921244E-6</v>
      </c>
      <c r="E29" s="197"/>
    </row>
    <row r="30" spans="1:5" ht="22.5">
      <c r="A30" s="150" t="s">
        <v>1133</v>
      </c>
      <c r="B30" s="150" t="s">
        <v>7363</v>
      </c>
      <c r="C30" s="165">
        <v>143384.53</v>
      </c>
      <c r="D30" s="196">
        <f t="shared" si="0"/>
        <v>2.3599573153071022E-3</v>
      </c>
      <c r="E30" s="197"/>
    </row>
    <row r="31" spans="1:5">
      <c r="A31" s="150" t="s">
        <v>1135</v>
      </c>
      <c r="B31" s="150" t="s">
        <v>7364</v>
      </c>
      <c r="C31" s="165">
        <v>6922.41</v>
      </c>
      <c r="D31" s="196">
        <f t="shared" si="0"/>
        <v>1.1393552790566066E-4</v>
      </c>
      <c r="E31" s="197"/>
    </row>
    <row r="32" spans="1:5">
      <c r="A32" s="150" t="s">
        <v>1136</v>
      </c>
      <c r="B32" s="150" t="s">
        <v>415</v>
      </c>
      <c r="C32" s="165">
        <v>199163.77</v>
      </c>
      <c r="D32" s="196">
        <f t="shared" si="0"/>
        <v>3.2780244560249366E-3</v>
      </c>
      <c r="E32" s="197"/>
    </row>
    <row r="33" spans="1:5">
      <c r="A33" s="150" t="s">
        <v>7365</v>
      </c>
      <c r="B33" s="150" t="s">
        <v>7366</v>
      </c>
      <c r="C33" s="165">
        <v>13266.58</v>
      </c>
      <c r="D33" s="196">
        <f t="shared" si="0"/>
        <v>2.1835383859128248E-4</v>
      </c>
      <c r="E33" s="197"/>
    </row>
    <row r="34" spans="1:5">
      <c r="A34" s="150" t="s">
        <v>1139</v>
      </c>
      <c r="B34" s="150" t="s">
        <v>417</v>
      </c>
      <c r="C34" s="165">
        <v>92858.66</v>
      </c>
      <c r="D34" s="196">
        <f t="shared" si="0"/>
        <v>1.5283550739861199E-3</v>
      </c>
      <c r="E34" s="197"/>
    </row>
    <row r="35" spans="1:5">
      <c r="A35" s="150" t="s">
        <v>1154</v>
      </c>
      <c r="B35" s="150" t="s">
        <v>6686</v>
      </c>
      <c r="C35" s="165">
        <v>27596.84</v>
      </c>
      <c r="D35" s="196">
        <f t="shared" si="0"/>
        <v>4.5421472203005205E-4</v>
      </c>
      <c r="E35" s="197"/>
    </row>
    <row r="36" spans="1:5">
      <c r="A36" s="150" t="s">
        <v>7367</v>
      </c>
      <c r="B36" s="150" t="s">
        <v>7368</v>
      </c>
      <c r="C36" s="165">
        <v>55588.22</v>
      </c>
      <c r="D36" s="196">
        <f t="shared" si="0"/>
        <v>9.1492315408015477E-4</v>
      </c>
      <c r="E36" s="197"/>
    </row>
    <row r="37" spans="1:5">
      <c r="A37" s="150" t="s">
        <v>1170</v>
      </c>
      <c r="B37" s="150" t="s">
        <v>1171</v>
      </c>
      <c r="C37" s="165">
        <v>4223.96</v>
      </c>
      <c r="D37" s="196">
        <f t="shared" si="0"/>
        <v>6.9521902408611229E-5</v>
      </c>
      <c r="E37" s="197"/>
    </row>
    <row r="38" spans="1:5" ht="22.5">
      <c r="A38" s="150" t="s">
        <v>1177</v>
      </c>
      <c r="B38" s="150" t="s">
        <v>7369</v>
      </c>
      <c r="C38" s="165">
        <v>147619.32999999999</v>
      </c>
      <c r="D38" s="196">
        <f t="shared" si="0"/>
        <v>2.4296576326207102E-3</v>
      </c>
      <c r="E38" s="197"/>
    </row>
    <row r="39" spans="1:5">
      <c r="A39" s="150" t="s">
        <v>1186</v>
      </c>
      <c r="B39" s="150" t="s">
        <v>449</v>
      </c>
      <c r="C39" s="165">
        <v>10068.950000000001</v>
      </c>
      <c r="D39" s="196">
        <f t="shared" si="0"/>
        <v>1.6572423963701977E-4</v>
      </c>
      <c r="E39" s="197"/>
    </row>
    <row r="40" spans="1:5">
      <c r="A40" s="150" t="s">
        <v>1187</v>
      </c>
      <c r="B40" s="150" t="s">
        <v>7370</v>
      </c>
      <c r="C40" s="165">
        <v>9107.86</v>
      </c>
      <c r="D40" s="196">
        <f t="shared" si="0"/>
        <v>1.499057174005658E-4</v>
      </c>
      <c r="E40" s="197"/>
    </row>
    <row r="41" spans="1:5" ht="22.5">
      <c r="A41" s="150" t="s">
        <v>1189</v>
      </c>
      <c r="B41" s="150" t="s">
        <v>7371</v>
      </c>
      <c r="C41" s="165">
        <v>11688.31</v>
      </c>
      <c r="D41" s="196">
        <f t="shared" si="0"/>
        <v>1.9237718802772626E-4</v>
      </c>
      <c r="E41" s="197"/>
    </row>
    <row r="42" spans="1:5" ht="22.5">
      <c r="A42" s="150" t="s">
        <v>1191</v>
      </c>
      <c r="B42" s="150" t="s">
        <v>7372</v>
      </c>
      <c r="C42" s="165">
        <v>10627.63</v>
      </c>
      <c r="D42" s="196">
        <f t="shared" si="0"/>
        <v>1.7491951999896516E-4</v>
      </c>
      <c r="E42" s="197"/>
    </row>
    <row r="43" spans="1:5" ht="22.5">
      <c r="A43" s="150" t="s">
        <v>1193</v>
      </c>
      <c r="B43" s="150" t="s">
        <v>7373</v>
      </c>
      <c r="C43" s="165">
        <v>280.17</v>
      </c>
      <c r="D43" s="196">
        <f t="shared" si="0"/>
        <v>4.6113011008202273E-6</v>
      </c>
      <c r="E43" s="197"/>
    </row>
    <row r="44" spans="1:5">
      <c r="A44" s="150" t="s">
        <v>537</v>
      </c>
      <c r="B44" s="150" t="s">
        <v>538</v>
      </c>
      <c r="C44" s="165">
        <v>653418.71</v>
      </c>
      <c r="D44" s="196">
        <f t="shared" si="0"/>
        <v>1.0754579065280125E-2</v>
      </c>
      <c r="E44" s="197"/>
    </row>
    <row r="45" spans="1:5">
      <c r="A45" s="150" t="s">
        <v>1199</v>
      </c>
      <c r="B45" s="150" t="s">
        <v>7374</v>
      </c>
      <c r="C45" s="165">
        <v>190738.13</v>
      </c>
      <c r="D45" s="196">
        <f t="shared" si="0"/>
        <v>3.1393473563814528E-3</v>
      </c>
      <c r="E45" s="197"/>
    </row>
    <row r="46" spans="1:5">
      <c r="A46" s="150" t="s">
        <v>1201</v>
      </c>
      <c r="B46" s="150" t="s">
        <v>7375</v>
      </c>
      <c r="C46" s="165">
        <v>140497.85999999999</v>
      </c>
      <c r="D46" s="196">
        <f t="shared" si="0"/>
        <v>2.3124457882031844E-3</v>
      </c>
      <c r="E46" s="197"/>
    </row>
    <row r="47" spans="1:5" ht="22.5">
      <c r="A47" s="150" t="s">
        <v>545</v>
      </c>
      <c r="B47" s="150" t="s">
        <v>7376</v>
      </c>
      <c r="C47" s="165">
        <v>101544.17</v>
      </c>
      <c r="D47" s="196">
        <f t="shared" si="0"/>
        <v>1.6713093582570449E-3</v>
      </c>
      <c r="E47" s="197"/>
    </row>
    <row r="48" spans="1:5">
      <c r="A48" s="150" t="s">
        <v>7377</v>
      </c>
      <c r="B48" s="150" t="s">
        <v>6709</v>
      </c>
      <c r="C48" s="165">
        <v>4733.63</v>
      </c>
      <c r="D48" s="196">
        <f t="shared" si="0"/>
        <v>7.7910530141969702E-5</v>
      </c>
      <c r="E48" s="197"/>
    </row>
    <row r="49" spans="1:5">
      <c r="A49" s="150" t="s">
        <v>547</v>
      </c>
      <c r="B49" s="150" t="s">
        <v>548</v>
      </c>
      <c r="C49" s="165">
        <v>8368.0400000000009</v>
      </c>
      <c r="D49" s="196">
        <f t="shared" si="0"/>
        <v>1.377290647239451E-4</v>
      </c>
      <c r="E49" s="197"/>
    </row>
    <row r="50" spans="1:5">
      <c r="A50" s="150" t="s">
        <v>7378</v>
      </c>
      <c r="B50" s="150" t="s">
        <v>7379</v>
      </c>
      <c r="C50" s="165">
        <v>26380.16</v>
      </c>
      <c r="D50" s="196">
        <f t="shared" si="0"/>
        <v>4.3418945942753944E-4</v>
      </c>
      <c r="E50" s="197"/>
    </row>
    <row r="51" spans="1:5">
      <c r="A51" s="150" t="s">
        <v>551</v>
      </c>
      <c r="B51" s="150" t="s">
        <v>552</v>
      </c>
      <c r="C51" s="165">
        <v>874345.69</v>
      </c>
      <c r="D51" s="196">
        <f t="shared" si="0"/>
        <v>1.4390802879660282E-2</v>
      </c>
      <c r="E51" s="197"/>
    </row>
    <row r="52" spans="1:5">
      <c r="A52" s="150" t="s">
        <v>7380</v>
      </c>
      <c r="B52" s="150" t="s">
        <v>1207</v>
      </c>
      <c r="C52" s="165">
        <v>12619.05</v>
      </c>
      <c r="D52" s="196">
        <f t="shared" si="0"/>
        <v>2.0769618144806897E-4</v>
      </c>
      <c r="E52" s="197"/>
    </row>
    <row r="53" spans="1:5" ht="22.5">
      <c r="A53" s="150" t="s">
        <v>7381</v>
      </c>
      <c r="B53" s="150" t="s">
        <v>7382</v>
      </c>
      <c r="C53" s="165">
        <v>74133.56</v>
      </c>
      <c r="D53" s="196">
        <f t="shared" si="0"/>
        <v>1.2201597845441067E-3</v>
      </c>
      <c r="E53" s="197"/>
    </row>
    <row r="54" spans="1:5">
      <c r="A54" s="150" t="s">
        <v>691</v>
      </c>
      <c r="B54" s="150" t="s">
        <v>7383</v>
      </c>
      <c r="C54" s="165">
        <v>32500</v>
      </c>
      <c r="D54" s="196">
        <f t="shared" si="0"/>
        <v>5.3491553619822749E-4</v>
      </c>
      <c r="E54" s="197"/>
    </row>
    <row r="55" spans="1:5">
      <c r="A55" s="150" t="s">
        <v>557</v>
      </c>
      <c r="B55" s="150" t="s">
        <v>558</v>
      </c>
      <c r="C55" s="165">
        <v>9900.34</v>
      </c>
      <c r="D55" s="196">
        <f t="shared" si="0"/>
        <v>1.6294909783522336E-4</v>
      </c>
      <c r="E55" s="197"/>
    </row>
    <row r="56" spans="1:5">
      <c r="A56" s="150" t="s">
        <v>559</v>
      </c>
      <c r="B56" s="150" t="s">
        <v>560</v>
      </c>
      <c r="C56" s="165">
        <v>791492</v>
      </c>
      <c r="D56" s="196">
        <f t="shared" si="0"/>
        <v>1.3027119002357151E-2</v>
      </c>
      <c r="E56" s="197"/>
    </row>
    <row r="57" spans="1:5">
      <c r="A57" s="150" t="s">
        <v>1223</v>
      </c>
      <c r="B57" s="150" t="s">
        <v>1224</v>
      </c>
      <c r="C57" s="165">
        <v>443003.95</v>
      </c>
      <c r="D57" s="196">
        <f t="shared" si="0"/>
        <v>7.291375244682546E-3</v>
      </c>
      <c r="E57" s="197"/>
    </row>
    <row r="58" spans="1:5">
      <c r="A58" s="150" t="s">
        <v>563</v>
      </c>
      <c r="B58" s="150" t="s">
        <v>564</v>
      </c>
      <c r="C58" s="165">
        <v>100851.64</v>
      </c>
      <c r="D58" s="196">
        <f t="shared" si="0"/>
        <v>1.6599110488329416E-3</v>
      </c>
      <c r="E58" s="197"/>
    </row>
    <row r="59" spans="1:5">
      <c r="A59" s="150" t="s">
        <v>565</v>
      </c>
      <c r="B59" s="150" t="s">
        <v>566</v>
      </c>
      <c r="C59" s="165">
        <v>24440.09</v>
      </c>
      <c r="D59" s="196">
        <f t="shared" si="0"/>
        <v>4.0225796452562885E-4</v>
      </c>
      <c r="E59" s="197"/>
    </row>
    <row r="60" spans="1:5">
      <c r="A60" s="150" t="s">
        <v>1226</v>
      </c>
      <c r="B60" s="150" t="s">
        <v>568</v>
      </c>
      <c r="C60" s="165">
        <v>205244.83</v>
      </c>
      <c r="D60" s="196">
        <f t="shared" si="0"/>
        <v>3.3781122551188934E-3</v>
      </c>
      <c r="E60" s="197"/>
    </row>
    <row r="61" spans="1:5">
      <c r="A61" s="150" t="s">
        <v>569</v>
      </c>
      <c r="B61" s="150" t="s">
        <v>7384</v>
      </c>
      <c r="C61" s="165">
        <v>222224.7</v>
      </c>
      <c r="D61" s="196">
        <f t="shared" si="0"/>
        <v>3.6575829094458536E-3</v>
      </c>
      <c r="E61" s="197"/>
    </row>
    <row r="62" spans="1:5">
      <c r="A62" s="150" t="s">
        <v>1230</v>
      </c>
      <c r="B62" s="150" t="s">
        <v>5071</v>
      </c>
      <c r="C62" s="165">
        <v>31018.27</v>
      </c>
      <c r="D62" s="196">
        <f t="shared" si="0"/>
        <v>5.1052783166127358E-4</v>
      </c>
      <c r="E62" s="197"/>
    </row>
    <row r="63" spans="1:5">
      <c r="A63" s="150" t="s">
        <v>571</v>
      </c>
      <c r="B63" s="150" t="s">
        <v>7385</v>
      </c>
      <c r="C63" s="165">
        <v>35604.22</v>
      </c>
      <c r="D63" s="196">
        <f t="shared" si="0"/>
        <v>5.8600770560675861E-4</v>
      </c>
      <c r="E63" s="197"/>
    </row>
    <row r="64" spans="1:5" ht="22.5">
      <c r="A64" s="150" t="s">
        <v>638</v>
      </c>
      <c r="B64" s="150" t="s">
        <v>7386</v>
      </c>
      <c r="C64" s="165">
        <v>68348</v>
      </c>
      <c r="D64" s="196">
        <f t="shared" si="0"/>
        <v>1.12493560209466E-3</v>
      </c>
      <c r="E64" s="197"/>
    </row>
    <row r="65" spans="1:5" ht="22.5">
      <c r="A65" s="150" t="s">
        <v>573</v>
      </c>
      <c r="B65" s="150" t="s">
        <v>7387</v>
      </c>
      <c r="C65" s="165">
        <v>72851.53</v>
      </c>
      <c r="D65" s="196">
        <f t="shared" si="0"/>
        <v>1.1990589302403461E-3</v>
      </c>
      <c r="E65" s="197"/>
    </row>
    <row r="66" spans="1:5">
      <c r="A66" s="150" t="s">
        <v>575</v>
      </c>
      <c r="B66" s="150" t="s">
        <v>7388</v>
      </c>
      <c r="C66" s="165">
        <v>42969.279999999999</v>
      </c>
      <c r="D66" s="196">
        <f t="shared" si="0"/>
        <v>7.072287831154391E-4</v>
      </c>
      <c r="E66" s="197"/>
    </row>
    <row r="67" spans="1:5" ht="22.5">
      <c r="A67" s="150" t="s">
        <v>577</v>
      </c>
      <c r="B67" s="150" t="s">
        <v>7389</v>
      </c>
      <c r="C67" s="165">
        <v>10080</v>
      </c>
      <c r="D67" s="196">
        <f t="shared" si="0"/>
        <v>1.6590611091932717E-4</v>
      </c>
      <c r="E67" s="197"/>
    </row>
    <row r="68" spans="1:5">
      <c r="A68" s="150" t="s">
        <v>579</v>
      </c>
      <c r="B68" s="150" t="s">
        <v>7390</v>
      </c>
      <c r="C68" s="165">
        <v>15481.12</v>
      </c>
      <c r="D68" s="196">
        <f t="shared" si="0"/>
        <v>2.5480281863843394E-4</v>
      </c>
      <c r="E68" s="197"/>
    </row>
    <row r="69" spans="1:5">
      <c r="A69" s="150" t="s">
        <v>581</v>
      </c>
      <c r="B69" s="150" t="s">
        <v>7391</v>
      </c>
      <c r="C69" s="165">
        <v>32234.48</v>
      </c>
      <c r="D69" s="196">
        <f t="shared" si="0"/>
        <v>5.305453585621858E-4</v>
      </c>
      <c r="E69" s="197"/>
    </row>
    <row r="70" spans="1:5" ht="22.5">
      <c r="A70" s="150" t="s">
        <v>695</v>
      </c>
      <c r="B70" s="150" t="s">
        <v>7392</v>
      </c>
      <c r="C70" s="165">
        <v>248789.5</v>
      </c>
      <c r="D70" s="196">
        <f t="shared" si="0"/>
        <v>4.0948113474765816E-3</v>
      </c>
      <c r="E70" s="197"/>
    </row>
    <row r="71" spans="1:5" ht="22.5">
      <c r="A71" s="150" t="s">
        <v>583</v>
      </c>
      <c r="B71" s="150" t="s">
        <v>7393</v>
      </c>
      <c r="C71" s="165">
        <v>554528.86</v>
      </c>
      <c r="D71" s="196">
        <f t="shared" si="0"/>
        <v>9.1269569995166711E-3</v>
      </c>
      <c r="E71" s="197"/>
    </row>
    <row r="72" spans="1:5">
      <c r="A72" s="150" t="s">
        <v>639</v>
      </c>
      <c r="B72" s="150" t="s">
        <v>640</v>
      </c>
      <c r="C72" s="165">
        <v>2444.9299999999998</v>
      </c>
      <c r="D72" s="196">
        <f t="shared" si="0"/>
        <v>4.0240955135911756E-5</v>
      </c>
      <c r="E72" s="197"/>
    </row>
    <row r="73" spans="1:5">
      <c r="A73" s="150" t="s">
        <v>1241</v>
      </c>
      <c r="B73" s="150" t="s">
        <v>1242</v>
      </c>
      <c r="C73" s="165">
        <v>65595.839999999997</v>
      </c>
      <c r="D73" s="196">
        <f t="shared" si="0"/>
        <v>1.0796379669530194E-3</v>
      </c>
      <c r="E73" s="197"/>
    </row>
    <row r="74" spans="1:5">
      <c r="A74" s="150" t="s">
        <v>587</v>
      </c>
      <c r="B74" s="150" t="s">
        <v>7394</v>
      </c>
      <c r="C74" s="165">
        <v>40320.910000000003</v>
      </c>
      <c r="D74" s="196">
        <f t="shared" ref="D74:D92" si="1">+C74/$C$93</f>
        <v>6.6363942131232221E-4</v>
      </c>
      <c r="E74" s="197"/>
    </row>
    <row r="75" spans="1:5">
      <c r="A75" s="150" t="s">
        <v>589</v>
      </c>
      <c r="B75" s="150" t="s">
        <v>590</v>
      </c>
      <c r="C75" s="165">
        <v>861.25</v>
      </c>
      <c r="D75" s="196">
        <f t="shared" si="1"/>
        <v>1.4175261709253028E-5</v>
      </c>
      <c r="E75" s="197"/>
    </row>
    <row r="76" spans="1:5">
      <c r="A76" s="150" t="s">
        <v>1248</v>
      </c>
      <c r="B76" s="150" t="s">
        <v>1249</v>
      </c>
      <c r="C76" s="165">
        <v>44578.03</v>
      </c>
      <c r="D76" s="196">
        <f t="shared" si="1"/>
        <v>7.337071021572513E-4</v>
      </c>
      <c r="E76" s="197"/>
    </row>
    <row r="77" spans="1:5">
      <c r="A77" s="150" t="s">
        <v>591</v>
      </c>
      <c r="B77" s="150" t="s">
        <v>592</v>
      </c>
      <c r="C77" s="165">
        <v>114566.68</v>
      </c>
      <c r="D77" s="196">
        <f t="shared" si="1"/>
        <v>1.8856460634661765E-3</v>
      </c>
      <c r="E77" s="197"/>
    </row>
    <row r="78" spans="1:5" ht="112.5">
      <c r="A78" s="150" t="s">
        <v>593</v>
      </c>
      <c r="B78" s="150" t="s">
        <v>2538</v>
      </c>
      <c r="C78" s="165">
        <v>8186165.8499999996</v>
      </c>
      <c r="D78" s="196">
        <f t="shared" si="1"/>
        <v>0.13473560907878057</v>
      </c>
      <c r="E78" s="197" t="s">
        <v>7395</v>
      </c>
    </row>
    <row r="79" spans="1:5">
      <c r="A79" s="150" t="s">
        <v>7396</v>
      </c>
      <c r="B79" s="150" t="s">
        <v>3431</v>
      </c>
      <c r="C79" s="165">
        <v>720269.37</v>
      </c>
      <c r="D79" s="196">
        <f t="shared" si="1"/>
        <v>1.1854870038791061E-2</v>
      </c>
      <c r="E79" s="197"/>
    </row>
    <row r="80" spans="1:5">
      <c r="A80" s="150" t="s">
        <v>7397</v>
      </c>
      <c r="B80" s="150" t="s">
        <v>7398</v>
      </c>
      <c r="C80" s="165">
        <v>73515.960000000006</v>
      </c>
      <c r="D80" s="196">
        <f t="shared" si="1"/>
        <v>1.2099947434623828E-3</v>
      </c>
      <c r="E80" s="197"/>
    </row>
    <row r="81" spans="1:5">
      <c r="A81" s="150" t="s">
        <v>597</v>
      </c>
      <c r="B81" s="150" t="s">
        <v>598</v>
      </c>
      <c r="C81" s="165">
        <v>1142823.1499999999</v>
      </c>
      <c r="D81" s="196">
        <f t="shared" si="1"/>
        <v>1.8809657171138378E-2</v>
      </c>
      <c r="E81" s="197"/>
    </row>
    <row r="82" spans="1:5">
      <c r="A82" s="150" t="s">
        <v>1271</v>
      </c>
      <c r="B82" s="150" t="s">
        <v>7399</v>
      </c>
      <c r="C82" s="165">
        <v>136774.97</v>
      </c>
      <c r="D82" s="196">
        <f t="shared" si="1"/>
        <v>2.2511709666475838E-3</v>
      </c>
      <c r="E82" s="197"/>
    </row>
    <row r="83" spans="1:5">
      <c r="A83" s="150" t="s">
        <v>1273</v>
      </c>
      <c r="B83" s="150" t="s">
        <v>1274</v>
      </c>
      <c r="C83" s="165">
        <v>380745.76</v>
      </c>
      <c r="D83" s="196">
        <f t="shared" si="1"/>
        <v>6.2666714574031272E-3</v>
      </c>
      <c r="E83" s="197"/>
    </row>
    <row r="84" spans="1:5">
      <c r="A84" s="150" t="s">
        <v>1275</v>
      </c>
      <c r="B84" s="150" t="s">
        <v>6801</v>
      </c>
      <c r="C84" s="165">
        <v>527072</v>
      </c>
      <c r="D84" s="196">
        <f t="shared" si="1"/>
        <v>8.6750461998483727E-3</v>
      </c>
      <c r="E84" s="197"/>
    </row>
    <row r="85" spans="1:5">
      <c r="A85" s="150" t="s">
        <v>7400</v>
      </c>
      <c r="B85" s="150" t="s">
        <v>7401</v>
      </c>
      <c r="C85" s="165">
        <v>97891.37</v>
      </c>
      <c r="D85" s="196">
        <f t="shared" si="1"/>
        <v>1.6111881437762792E-3</v>
      </c>
      <c r="E85" s="197"/>
    </row>
    <row r="86" spans="1:5">
      <c r="A86" s="150" t="s">
        <v>7402</v>
      </c>
      <c r="B86" s="150" t="s">
        <v>7076</v>
      </c>
      <c r="C86" s="165">
        <v>241763.55</v>
      </c>
      <c r="D86" s="196">
        <f t="shared" si="1"/>
        <v>3.9791716609672914E-3</v>
      </c>
      <c r="E86" s="197"/>
    </row>
    <row r="87" spans="1:5">
      <c r="A87" s="150" t="s">
        <v>7403</v>
      </c>
      <c r="B87" s="150" t="s">
        <v>7404</v>
      </c>
      <c r="C87" s="165">
        <v>81463.679999999993</v>
      </c>
      <c r="D87" s="196">
        <f t="shared" si="1"/>
        <v>1.3408057867040251E-3</v>
      </c>
      <c r="E87" s="197"/>
    </row>
    <row r="88" spans="1:5" ht="22.5">
      <c r="A88" s="150" t="s">
        <v>7405</v>
      </c>
      <c r="B88" s="150" t="s">
        <v>7406</v>
      </c>
      <c r="C88" s="165">
        <v>524495.34</v>
      </c>
      <c r="D88" s="196">
        <f t="shared" si="1"/>
        <v>8.6326371086022022E-3</v>
      </c>
      <c r="E88" s="197"/>
    </row>
    <row r="89" spans="1:5">
      <c r="A89" s="150" t="s">
        <v>7407</v>
      </c>
      <c r="B89" s="150" t="s">
        <v>7408</v>
      </c>
      <c r="C89" s="165">
        <v>113.15</v>
      </c>
      <c r="D89" s="196">
        <f t="shared" si="1"/>
        <v>1.8623290129485981E-6</v>
      </c>
      <c r="E89" s="197"/>
    </row>
    <row r="90" spans="1:5">
      <c r="A90" s="150" t="s">
        <v>7409</v>
      </c>
      <c r="B90" s="150" t="s">
        <v>7410</v>
      </c>
      <c r="C90" s="165">
        <v>261317.19</v>
      </c>
      <c r="D90" s="196">
        <f t="shared" si="1"/>
        <v>4.3010038402050491E-3</v>
      </c>
      <c r="E90" s="197"/>
    </row>
    <row r="91" spans="1:5">
      <c r="A91" s="150" t="s">
        <v>7411</v>
      </c>
      <c r="B91" s="150" t="s">
        <v>7086</v>
      </c>
      <c r="C91" s="165">
        <v>1871.72</v>
      </c>
      <c r="D91" s="196">
        <f t="shared" si="1"/>
        <v>3.0806526381936807E-5</v>
      </c>
      <c r="E91" s="197"/>
    </row>
    <row r="92" spans="1:5">
      <c r="A92" s="150" t="s">
        <v>7412</v>
      </c>
      <c r="B92" s="150" t="s">
        <v>7413</v>
      </c>
      <c r="C92" s="165">
        <v>11765.57</v>
      </c>
      <c r="D92" s="196">
        <f t="shared" si="1"/>
        <v>1.9364880569931628E-4</v>
      </c>
      <c r="E92" s="197"/>
    </row>
    <row r="93" spans="1:5">
      <c r="A93" s="152"/>
      <c r="B93" s="152" t="s">
        <v>388</v>
      </c>
      <c r="C93" s="166">
        <f>SUM(C8:C92)</f>
        <v>60757255.68</v>
      </c>
      <c r="D93" s="569">
        <f>SUM(D9:D92)</f>
        <v>1.0000000000000004</v>
      </c>
      <c r="E93" s="180"/>
    </row>
    <row r="94" spans="1:5">
      <c r="A94" s="198"/>
      <c r="B94" s="198"/>
      <c r="C94" s="199"/>
      <c r="D94" s="200"/>
      <c r="E94" s="20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zoomScaleSheetLayoutView="100" workbookViewId="0">
      <selection activeCell="B6" sqref="B6"/>
    </sheetView>
  </sheetViews>
  <sheetFormatPr baseColWidth="10" defaultColWidth="11.42578125" defaultRowHeight="11.25"/>
  <cols>
    <col min="1" max="1" width="20.7109375" style="274" customWidth="1"/>
    <col min="2" max="2" width="50.7109375" style="274" customWidth="1"/>
    <col min="3" max="5" width="17.7109375" style="9" customWidth="1"/>
    <col min="6" max="7" width="17.7109375" style="274" customWidth="1"/>
    <col min="8" max="16384" width="11.42578125" style="274"/>
  </cols>
  <sheetData>
    <row r="1" spans="1:7" s="41" customFormat="1" ht="11.25" customHeight="1">
      <c r="A1" s="71" t="s">
        <v>43</v>
      </c>
      <c r="B1" s="71"/>
      <c r="C1" s="42"/>
      <c r="D1" s="42"/>
      <c r="E1" s="42"/>
      <c r="F1" s="101"/>
      <c r="G1" s="7"/>
    </row>
    <row r="2" spans="1:7" s="41" customFormat="1" ht="11.25" customHeight="1">
      <c r="A2" s="71" t="s">
        <v>0</v>
      </c>
      <c r="B2" s="71"/>
      <c r="C2" s="42"/>
      <c r="D2" s="42"/>
      <c r="E2" s="42"/>
    </row>
    <row r="3" spans="1:7" s="41" customFormat="1">
      <c r="C3" s="42"/>
      <c r="D3" s="42"/>
      <c r="E3" s="42"/>
    </row>
    <row r="4" spans="1:7" s="41" customFormat="1">
      <c r="C4" s="42"/>
      <c r="D4" s="42"/>
      <c r="E4" s="42"/>
    </row>
    <row r="5" spans="1:7" s="41" customFormat="1" ht="11.25" customHeight="1">
      <c r="A5" s="10" t="s">
        <v>139</v>
      </c>
      <c r="B5" s="10"/>
      <c r="C5" s="42"/>
      <c r="D5" s="42"/>
      <c r="E5" s="42"/>
      <c r="G5" s="366"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c r="A8" s="150"/>
      <c r="B8" s="150"/>
      <c r="C8" s="165"/>
      <c r="D8" s="165"/>
      <c r="E8" s="165"/>
      <c r="F8" s="177"/>
      <c r="G8" s="172"/>
    </row>
    <row r="9" spans="1:7">
      <c r="A9" s="150" t="s">
        <v>7414</v>
      </c>
      <c r="B9" s="150" t="s">
        <v>7415</v>
      </c>
      <c r="C9" s="165">
        <v>1353993.16</v>
      </c>
      <c r="D9" s="165">
        <v>1353993.16</v>
      </c>
      <c r="E9" s="165">
        <f>+D9-C9</f>
        <v>0</v>
      </c>
      <c r="F9" s="232" t="s">
        <v>3509</v>
      </c>
      <c r="G9" s="592" t="s">
        <v>7416</v>
      </c>
    </row>
    <row r="10" spans="1:7">
      <c r="A10" s="150" t="s">
        <v>7417</v>
      </c>
      <c r="B10" s="150" t="s">
        <v>7418</v>
      </c>
      <c r="C10" s="165">
        <v>98356.03</v>
      </c>
      <c r="D10" s="165">
        <v>98356.03</v>
      </c>
      <c r="E10" s="165">
        <f>+D10-C10</f>
        <v>0</v>
      </c>
      <c r="F10" s="232" t="s">
        <v>3509</v>
      </c>
      <c r="G10" s="593" t="s">
        <v>7416</v>
      </c>
    </row>
    <row r="11" spans="1:7">
      <c r="A11" s="150"/>
      <c r="B11" s="150"/>
      <c r="C11" s="165"/>
      <c r="D11" s="165"/>
      <c r="E11" s="165"/>
      <c r="F11" s="172"/>
      <c r="G11" s="172"/>
    </row>
    <row r="12" spans="1:7">
      <c r="A12" s="169"/>
      <c r="B12" s="152" t="s">
        <v>278</v>
      </c>
      <c r="C12" s="142">
        <f>SUM(C8:C11)</f>
        <v>1452349.19</v>
      </c>
      <c r="D12" s="142">
        <f>SUM(D8:D11)</f>
        <v>1452349.19</v>
      </c>
      <c r="E12" s="145">
        <f>SUM(E8:E11)</f>
        <v>0</v>
      </c>
      <c r="F12" s="202"/>
      <c r="G12" s="202"/>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Normal="100" zoomScaleSheetLayoutView="100" workbookViewId="0">
      <selection activeCell="B6" sqref="B6"/>
    </sheetView>
  </sheetViews>
  <sheetFormatPr baseColWidth="10" defaultColWidth="11.42578125"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ht="11.25" customHeight="1">
      <c r="A5" s="10" t="s">
        <v>140</v>
      </c>
      <c r="B5" s="10"/>
      <c r="C5" s="42"/>
      <c r="D5" s="42"/>
      <c r="E5" s="42"/>
      <c r="F5" s="366" t="s">
        <v>118</v>
      </c>
    </row>
    <row r="6" spans="1:6" s="81" customFormat="1">
      <c r="A6" s="44"/>
      <c r="B6" s="44"/>
      <c r="C6" s="78"/>
      <c r="D6" s="80"/>
      <c r="E6" s="80"/>
    </row>
    <row r="7" spans="1:6" ht="15" customHeight="1">
      <c r="A7" s="15" t="s">
        <v>46</v>
      </c>
      <c r="B7" s="16" t="s">
        <v>47</v>
      </c>
      <c r="C7" s="57" t="s">
        <v>75</v>
      </c>
      <c r="D7" s="57" t="s">
        <v>76</v>
      </c>
      <c r="E7" s="102" t="s">
        <v>117</v>
      </c>
      <c r="F7" s="102" t="s">
        <v>89</v>
      </c>
    </row>
    <row r="8" spans="1:6">
      <c r="A8" s="150"/>
      <c r="B8" s="150"/>
      <c r="C8" s="165"/>
      <c r="D8" s="165"/>
      <c r="E8" s="165"/>
      <c r="F8" s="207"/>
    </row>
    <row r="9" spans="1:6">
      <c r="A9" s="150" t="s">
        <v>7419</v>
      </c>
      <c r="B9" s="150" t="s">
        <v>7420</v>
      </c>
      <c r="C9" s="165">
        <v>0</v>
      </c>
      <c r="D9" s="165">
        <v>-1788711.65</v>
      </c>
      <c r="E9" s="165">
        <f>+D9-C9</f>
        <v>-1788711.65</v>
      </c>
      <c r="F9" s="594" t="s">
        <v>1304</v>
      </c>
    </row>
    <row r="10" spans="1:6">
      <c r="A10" s="150" t="s">
        <v>601</v>
      </c>
      <c r="B10" s="150">
        <v>1991</v>
      </c>
      <c r="C10" s="165">
        <v>-65770.48</v>
      </c>
      <c r="D10" s="165">
        <v>-65770.48</v>
      </c>
      <c r="E10" s="165">
        <f>+D10-C10</f>
        <v>0</v>
      </c>
      <c r="F10" s="594" t="s">
        <v>1304</v>
      </c>
    </row>
    <row r="11" spans="1:6">
      <c r="A11" s="150" t="s">
        <v>603</v>
      </c>
      <c r="B11" s="150">
        <v>1992</v>
      </c>
      <c r="C11" s="165">
        <v>-284563.53999999998</v>
      </c>
      <c r="D11" s="165">
        <v>-284563.53999999998</v>
      </c>
      <c r="E11" s="165">
        <f t="shared" ref="E11:E36" si="0">+D11-C11</f>
        <v>0</v>
      </c>
      <c r="F11" s="594" t="s">
        <v>1304</v>
      </c>
    </row>
    <row r="12" spans="1:6">
      <c r="A12" s="150" t="s">
        <v>605</v>
      </c>
      <c r="B12" s="150">
        <v>1993</v>
      </c>
      <c r="C12" s="165">
        <v>25565.23</v>
      </c>
      <c r="D12" s="165">
        <v>25565.23</v>
      </c>
      <c r="E12" s="165">
        <f t="shared" si="0"/>
        <v>0</v>
      </c>
      <c r="F12" s="594" t="s">
        <v>1304</v>
      </c>
    </row>
    <row r="13" spans="1:6">
      <c r="A13" s="150" t="s">
        <v>607</v>
      </c>
      <c r="B13" s="150">
        <v>1994</v>
      </c>
      <c r="C13" s="165">
        <v>-551618.49</v>
      </c>
      <c r="D13" s="165">
        <v>-551618.49</v>
      </c>
      <c r="E13" s="165">
        <f t="shared" si="0"/>
        <v>0</v>
      </c>
      <c r="F13" s="594" t="s">
        <v>1304</v>
      </c>
    </row>
    <row r="14" spans="1:6">
      <c r="A14" s="150" t="s">
        <v>609</v>
      </c>
      <c r="B14" s="150">
        <v>1995</v>
      </c>
      <c r="C14" s="165">
        <v>188818.99</v>
      </c>
      <c r="D14" s="165">
        <v>188818.99</v>
      </c>
      <c r="E14" s="165">
        <f t="shared" si="0"/>
        <v>0</v>
      </c>
      <c r="F14" s="594" t="s">
        <v>1304</v>
      </c>
    </row>
    <row r="15" spans="1:6">
      <c r="A15" s="150" t="s">
        <v>611</v>
      </c>
      <c r="B15" s="150">
        <v>1996</v>
      </c>
      <c r="C15" s="165">
        <v>97770.59</v>
      </c>
      <c r="D15" s="165">
        <v>97770.59</v>
      </c>
      <c r="E15" s="165">
        <f t="shared" si="0"/>
        <v>0</v>
      </c>
      <c r="F15" s="594" t="s">
        <v>1304</v>
      </c>
    </row>
    <row r="16" spans="1:6">
      <c r="A16" s="150" t="s">
        <v>7421</v>
      </c>
      <c r="B16" s="150">
        <v>1997</v>
      </c>
      <c r="C16" s="165">
        <v>-433570.92</v>
      </c>
      <c r="D16" s="165">
        <v>-433570.92</v>
      </c>
      <c r="E16" s="165">
        <f t="shared" si="0"/>
        <v>0</v>
      </c>
      <c r="F16" s="594" t="s">
        <v>1304</v>
      </c>
    </row>
    <row r="17" spans="1:6">
      <c r="A17" s="150" t="s">
        <v>7422</v>
      </c>
      <c r="B17" s="150">
        <v>1998</v>
      </c>
      <c r="C17" s="165">
        <v>294965.71000000002</v>
      </c>
      <c r="D17" s="165">
        <v>294965.71000000002</v>
      </c>
      <c r="E17" s="165">
        <f t="shared" si="0"/>
        <v>0</v>
      </c>
      <c r="F17" s="594" t="s">
        <v>1304</v>
      </c>
    </row>
    <row r="18" spans="1:6">
      <c r="A18" s="150" t="s">
        <v>7423</v>
      </c>
      <c r="B18" s="150">
        <v>1999</v>
      </c>
      <c r="C18" s="165">
        <v>1495761.36</v>
      </c>
      <c r="D18" s="165">
        <v>1495761.36</v>
      </c>
      <c r="E18" s="165">
        <f t="shared" si="0"/>
        <v>0</v>
      </c>
      <c r="F18" s="594" t="s">
        <v>1304</v>
      </c>
    </row>
    <row r="19" spans="1:6">
      <c r="A19" s="150" t="s">
        <v>7424</v>
      </c>
      <c r="B19" s="150">
        <v>2000</v>
      </c>
      <c r="C19" s="165">
        <v>-636193.21</v>
      </c>
      <c r="D19" s="165">
        <v>-636193.21</v>
      </c>
      <c r="E19" s="165">
        <f t="shared" si="0"/>
        <v>0</v>
      </c>
      <c r="F19" s="594" t="s">
        <v>1304</v>
      </c>
    </row>
    <row r="20" spans="1:6">
      <c r="A20" s="150" t="s">
        <v>7425</v>
      </c>
      <c r="B20" s="150">
        <v>2001</v>
      </c>
      <c r="C20" s="165">
        <v>1073967.6200000001</v>
      </c>
      <c r="D20" s="165">
        <v>1073967.6200000001</v>
      </c>
      <c r="E20" s="165">
        <f t="shared" si="0"/>
        <v>0</v>
      </c>
      <c r="F20" s="594" t="s">
        <v>1304</v>
      </c>
    </row>
    <row r="21" spans="1:6">
      <c r="A21" s="150" t="s">
        <v>7426</v>
      </c>
      <c r="B21" s="150">
        <v>2002</v>
      </c>
      <c r="C21" s="165">
        <v>-861559.74</v>
      </c>
      <c r="D21" s="165">
        <v>-861559.74</v>
      </c>
      <c r="E21" s="165">
        <f t="shared" si="0"/>
        <v>0</v>
      </c>
      <c r="F21" s="594" t="s">
        <v>1304</v>
      </c>
    </row>
    <row r="22" spans="1:6">
      <c r="A22" s="150" t="s">
        <v>7427</v>
      </c>
      <c r="B22" s="150">
        <v>2003</v>
      </c>
      <c r="C22" s="165">
        <v>-84185.76</v>
      </c>
      <c r="D22" s="165">
        <v>-84185.76</v>
      </c>
      <c r="E22" s="165">
        <f t="shared" si="0"/>
        <v>0</v>
      </c>
      <c r="F22" s="594" t="s">
        <v>1304</v>
      </c>
    </row>
    <row r="23" spans="1:6">
      <c r="A23" s="150" t="s">
        <v>7428</v>
      </c>
      <c r="B23" s="150">
        <v>2004</v>
      </c>
      <c r="C23" s="165">
        <v>151752.06</v>
      </c>
      <c r="D23" s="165">
        <v>151752.06</v>
      </c>
      <c r="E23" s="165">
        <f t="shared" si="0"/>
        <v>0</v>
      </c>
      <c r="F23" s="594" t="s">
        <v>1304</v>
      </c>
    </row>
    <row r="24" spans="1:6">
      <c r="A24" s="150" t="s">
        <v>7429</v>
      </c>
      <c r="B24" s="150">
        <v>2005</v>
      </c>
      <c r="C24" s="165">
        <v>295472.65999999997</v>
      </c>
      <c r="D24" s="165">
        <v>295472.65999999997</v>
      </c>
      <c r="E24" s="165">
        <f t="shared" si="0"/>
        <v>0</v>
      </c>
      <c r="F24" s="594" t="s">
        <v>1304</v>
      </c>
    </row>
    <row r="25" spans="1:6">
      <c r="A25" s="150" t="s">
        <v>7430</v>
      </c>
      <c r="B25" s="150">
        <v>2006</v>
      </c>
      <c r="C25" s="165">
        <v>-445866.42</v>
      </c>
      <c r="D25" s="165">
        <v>-445866.42</v>
      </c>
      <c r="E25" s="165">
        <f t="shared" si="0"/>
        <v>0</v>
      </c>
      <c r="F25" s="594" t="s">
        <v>1304</v>
      </c>
    </row>
    <row r="26" spans="1:6">
      <c r="A26" s="150" t="s">
        <v>7431</v>
      </c>
      <c r="B26" s="150">
        <v>2007</v>
      </c>
      <c r="C26" s="165">
        <v>2165707.23</v>
      </c>
      <c r="D26" s="165">
        <v>2165707.23</v>
      </c>
      <c r="E26" s="165">
        <f t="shared" si="0"/>
        <v>0</v>
      </c>
      <c r="F26" s="594" t="s">
        <v>1304</v>
      </c>
    </row>
    <row r="27" spans="1:6">
      <c r="A27" s="150" t="s">
        <v>7432</v>
      </c>
      <c r="B27" s="150">
        <v>2008</v>
      </c>
      <c r="C27" s="165">
        <v>-410073.58</v>
      </c>
      <c r="D27" s="165">
        <v>-410073.58</v>
      </c>
      <c r="E27" s="165">
        <f t="shared" si="0"/>
        <v>0</v>
      </c>
      <c r="F27" s="594" t="s">
        <v>1304</v>
      </c>
    </row>
    <row r="28" spans="1:6">
      <c r="A28" s="150" t="s">
        <v>7433</v>
      </c>
      <c r="B28" s="150">
        <v>2009</v>
      </c>
      <c r="C28" s="165">
        <v>-1150843.3899999999</v>
      </c>
      <c r="D28" s="165">
        <v>-1150843.3899999999</v>
      </c>
      <c r="E28" s="165">
        <f t="shared" si="0"/>
        <v>0</v>
      </c>
      <c r="F28" s="594" t="s">
        <v>1304</v>
      </c>
    </row>
    <row r="29" spans="1:6">
      <c r="A29" s="150" t="s">
        <v>7434</v>
      </c>
      <c r="B29" s="150">
        <v>2010</v>
      </c>
      <c r="C29" s="165">
        <v>-644910.79</v>
      </c>
      <c r="D29" s="165">
        <v>-644910.79</v>
      </c>
      <c r="E29" s="165">
        <f t="shared" si="0"/>
        <v>0</v>
      </c>
      <c r="F29" s="594" t="s">
        <v>1304</v>
      </c>
    </row>
    <row r="30" spans="1:6">
      <c r="A30" s="150" t="s">
        <v>7435</v>
      </c>
      <c r="B30" s="150">
        <v>2011</v>
      </c>
      <c r="C30" s="165">
        <v>-2612004.91</v>
      </c>
      <c r="D30" s="165">
        <v>-2612004.91</v>
      </c>
      <c r="E30" s="165">
        <f t="shared" si="0"/>
        <v>0</v>
      </c>
      <c r="F30" s="594" t="s">
        <v>1304</v>
      </c>
    </row>
    <row r="31" spans="1:6">
      <c r="A31" s="150" t="s">
        <v>7436</v>
      </c>
      <c r="B31" s="150">
        <v>2012</v>
      </c>
      <c r="C31" s="165">
        <v>830037.56</v>
      </c>
      <c r="D31" s="165">
        <v>49539.95</v>
      </c>
      <c r="E31" s="165">
        <f t="shared" si="0"/>
        <v>-780497.6100000001</v>
      </c>
      <c r="F31" s="594" t="s">
        <v>1304</v>
      </c>
    </row>
    <row r="32" spans="1:6">
      <c r="A32" s="150" t="s">
        <v>7437</v>
      </c>
      <c r="B32" s="150">
        <v>2013</v>
      </c>
      <c r="C32" s="165">
        <v>1440539.42</v>
      </c>
      <c r="D32" s="165">
        <v>1440539.42</v>
      </c>
      <c r="E32" s="165">
        <f t="shared" si="0"/>
        <v>0</v>
      </c>
      <c r="F32" s="594" t="s">
        <v>1304</v>
      </c>
    </row>
    <row r="33" spans="1:6">
      <c r="A33" s="150" t="s">
        <v>7438</v>
      </c>
      <c r="B33" s="150">
        <v>2014</v>
      </c>
      <c r="C33" s="165">
        <v>940244.67</v>
      </c>
      <c r="D33" s="165">
        <v>466906.05</v>
      </c>
      <c r="E33" s="165">
        <f t="shared" si="0"/>
        <v>-473338.62000000005</v>
      </c>
      <c r="F33" s="594" t="s">
        <v>1304</v>
      </c>
    </row>
    <row r="34" spans="1:6">
      <c r="A34" s="150" t="s">
        <v>7439</v>
      </c>
      <c r="B34" s="150">
        <v>2015</v>
      </c>
      <c r="C34" s="165">
        <v>-3629124.43</v>
      </c>
      <c r="D34" s="165">
        <v>-3629124.43</v>
      </c>
      <c r="E34" s="165">
        <f t="shared" si="0"/>
        <v>0</v>
      </c>
      <c r="F34" s="594" t="s">
        <v>1304</v>
      </c>
    </row>
    <row r="35" spans="1:6">
      <c r="A35" s="150" t="s">
        <v>7440</v>
      </c>
      <c r="B35" s="150" t="s">
        <v>6348</v>
      </c>
      <c r="C35" s="165">
        <v>9419502.3900000006</v>
      </c>
      <c r="D35" s="165">
        <v>10200000</v>
      </c>
      <c r="E35" s="165">
        <f t="shared" si="0"/>
        <v>780497.6099999994</v>
      </c>
      <c r="F35" s="594" t="s">
        <v>1304</v>
      </c>
    </row>
    <row r="36" spans="1:6">
      <c r="A36" s="150" t="s">
        <v>7441</v>
      </c>
      <c r="B36" s="150" t="s">
        <v>6352</v>
      </c>
      <c r="C36" s="165">
        <v>1239419.5</v>
      </c>
      <c r="D36" s="165">
        <v>1239419.5</v>
      </c>
      <c r="E36" s="165">
        <f t="shared" si="0"/>
        <v>0</v>
      </c>
      <c r="F36" s="594" t="s">
        <v>1304</v>
      </c>
    </row>
    <row r="37" spans="1:6">
      <c r="A37" s="150"/>
      <c r="B37" s="150"/>
      <c r="C37" s="165"/>
      <c r="D37" s="165"/>
      <c r="E37" s="165"/>
      <c r="F37" s="207"/>
    </row>
    <row r="38" spans="1:6">
      <c r="A38" s="152"/>
      <c r="B38" s="152" t="s">
        <v>279</v>
      </c>
      <c r="C38" s="166">
        <f>SUM(C8:C37)</f>
        <v>7849239.3300000001</v>
      </c>
      <c r="D38" s="166">
        <f>SUM(D8:D37)</f>
        <v>5587189.0600000005</v>
      </c>
      <c r="E38" s="166">
        <f>SUM(E8:E37)</f>
        <v>-2262050.2700000005</v>
      </c>
      <c r="F38" s="152"/>
    </row>
  </sheetData>
  <protectedRanges>
    <protectedRange sqref="F38"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zoomScaleNormal="100" zoomScaleSheetLayoutView="100" workbookViewId="0">
      <selection activeCell="B6" sqref="B6"/>
    </sheetView>
  </sheetViews>
  <sheetFormatPr baseColWidth="10" defaultColWidth="11.42578125" defaultRowHeight="11.25"/>
  <cols>
    <col min="1" max="1" width="20.7109375" style="154" customWidth="1"/>
    <col min="2" max="2" width="50.7109375" style="154" customWidth="1"/>
    <col min="3" max="5" width="17.7109375" style="118" customWidth="1"/>
    <col min="6" max="16384" width="11.42578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ht="11.25" customHeight="1">
      <c r="A5" s="65" t="s">
        <v>154</v>
      </c>
      <c r="C5" s="72"/>
      <c r="D5" s="72"/>
      <c r="E5" s="262" t="s">
        <v>119</v>
      </c>
    </row>
    <row r="6" spans="1:5" s="81" customFormat="1">
      <c r="A6" s="28"/>
      <c r="B6" s="28"/>
      <c r="C6" s="103"/>
      <c r="D6" s="104"/>
      <c r="E6" s="104"/>
    </row>
    <row r="7" spans="1:5" ht="15" customHeight="1">
      <c r="A7" s="15" t="s">
        <v>46</v>
      </c>
      <c r="B7" s="16" t="s">
        <v>47</v>
      </c>
      <c r="C7" s="57" t="s">
        <v>75</v>
      </c>
      <c r="D7" s="57" t="s">
        <v>76</v>
      </c>
      <c r="E7" s="57" t="s">
        <v>77</v>
      </c>
    </row>
    <row r="8" spans="1:5">
      <c r="A8" s="172"/>
      <c r="B8" s="172"/>
      <c r="C8" s="165"/>
      <c r="D8" s="165"/>
      <c r="E8" s="165"/>
    </row>
    <row r="9" spans="1:5">
      <c r="A9" s="595" t="s">
        <v>613</v>
      </c>
      <c r="B9" s="595" t="s">
        <v>7442</v>
      </c>
      <c r="C9" s="165">
        <v>1300</v>
      </c>
      <c r="D9" s="165">
        <v>1300</v>
      </c>
      <c r="E9" s="165">
        <f>+D9-C9</f>
        <v>0</v>
      </c>
    </row>
    <row r="10" spans="1:5">
      <c r="A10" s="595" t="s">
        <v>615</v>
      </c>
      <c r="B10" s="595" t="s">
        <v>7443</v>
      </c>
      <c r="C10" s="165">
        <v>8000</v>
      </c>
      <c r="D10" s="165">
        <v>8000</v>
      </c>
      <c r="E10" s="165">
        <f t="shared" ref="E10:E34" si="0">+D10-C10</f>
        <v>0</v>
      </c>
    </row>
    <row r="11" spans="1:5">
      <c r="A11" s="595" t="s">
        <v>7444</v>
      </c>
      <c r="B11" s="595" t="s">
        <v>7445</v>
      </c>
      <c r="C11" s="165">
        <v>6000</v>
      </c>
      <c r="D11" s="165">
        <v>6000</v>
      </c>
      <c r="E11" s="165">
        <f t="shared" si="0"/>
        <v>0</v>
      </c>
    </row>
    <row r="12" spans="1:5">
      <c r="A12" s="595" t="s">
        <v>6357</v>
      </c>
      <c r="B12" s="595" t="s">
        <v>7446</v>
      </c>
      <c r="C12" s="165">
        <v>3000</v>
      </c>
      <c r="D12" s="165">
        <v>3000</v>
      </c>
      <c r="E12" s="165">
        <f t="shared" si="0"/>
        <v>0</v>
      </c>
    </row>
    <row r="13" spans="1:5">
      <c r="A13" s="595" t="s">
        <v>7447</v>
      </c>
      <c r="B13" s="595" t="s">
        <v>7448</v>
      </c>
      <c r="C13" s="165">
        <v>2000</v>
      </c>
      <c r="D13" s="165">
        <v>2000</v>
      </c>
      <c r="E13" s="165">
        <f t="shared" si="0"/>
        <v>0</v>
      </c>
    </row>
    <row r="14" spans="1:5">
      <c r="A14" s="595" t="s">
        <v>7449</v>
      </c>
      <c r="B14" s="595" t="s">
        <v>7450</v>
      </c>
      <c r="C14" s="165">
        <v>1000</v>
      </c>
      <c r="D14" s="165">
        <v>1000</v>
      </c>
      <c r="E14" s="165">
        <f t="shared" si="0"/>
        <v>0</v>
      </c>
    </row>
    <row r="15" spans="1:5">
      <c r="A15" s="595" t="s">
        <v>7451</v>
      </c>
      <c r="B15" s="595" t="s">
        <v>7452</v>
      </c>
      <c r="C15" s="165">
        <v>2000</v>
      </c>
      <c r="D15" s="165">
        <v>2000</v>
      </c>
      <c r="E15" s="165">
        <f t="shared" si="0"/>
        <v>0</v>
      </c>
    </row>
    <row r="16" spans="1:5">
      <c r="A16" s="595" t="s">
        <v>7453</v>
      </c>
      <c r="B16" s="596" t="s">
        <v>7454</v>
      </c>
      <c r="C16" s="493">
        <v>2000</v>
      </c>
      <c r="D16" s="493">
        <v>2000</v>
      </c>
      <c r="E16" s="493">
        <f t="shared" si="0"/>
        <v>0</v>
      </c>
    </row>
    <row r="17" spans="1:5">
      <c r="A17" s="595" t="s">
        <v>7455</v>
      </c>
      <c r="B17" s="595" t="s">
        <v>7456</v>
      </c>
      <c r="C17" s="132">
        <v>2000</v>
      </c>
      <c r="D17" s="132">
        <v>2000</v>
      </c>
      <c r="E17" s="132">
        <f t="shared" si="0"/>
        <v>0</v>
      </c>
    </row>
    <row r="18" spans="1:5">
      <c r="A18" s="595" t="s">
        <v>7457</v>
      </c>
      <c r="B18" s="595" t="s">
        <v>7307</v>
      </c>
      <c r="C18" s="132">
        <v>0</v>
      </c>
      <c r="D18" s="132">
        <v>500</v>
      </c>
      <c r="E18" s="132">
        <f t="shared" si="0"/>
        <v>500</v>
      </c>
    </row>
    <row r="19" spans="1:5">
      <c r="A19" s="595"/>
      <c r="B19" s="595"/>
      <c r="C19" s="132"/>
      <c r="D19" s="132"/>
      <c r="E19" s="132"/>
    </row>
    <row r="20" spans="1:5">
      <c r="A20" s="595" t="s">
        <v>619</v>
      </c>
      <c r="B20" s="595" t="s">
        <v>7458</v>
      </c>
      <c r="C20" s="597">
        <v>6255.98</v>
      </c>
      <c r="D20" s="597">
        <v>55584.78</v>
      </c>
      <c r="E20" s="132">
        <f t="shared" si="0"/>
        <v>49328.800000000003</v>
      </c>
    </row>
    <row r="21" spans="1:5">
      <c r="A21" s="595" t="s">
        <v>621</v>
      </c>
      <c r="B21" s="598" t="s">
        <v>7459</v>
      </c>
      <c r="C21" s="599">
        <v>9306.6200000000008</v>
      </c>
      <c r="D21" s="599">
        <v>4434.62</v>
      </c>
      <c r="E21" s="600">
        <f t="shared" si="0"/>
        <v>-4872.0000000000009</v>
      </c>
    </row>
    <row r="22" spans="1:5">
      <c r="A22" s="595" t="s">
        <v>7460</v>
      </c>
      <c r="B22" s="595" t="s">
        <v>7461</v>
      </c>
      <c r="C22" s="378">
        <v>166369.18</v>
      </c>
      <c r="D22" s="378">
        <v>11126.2</v>
      </c>
      <c r="E22" s="165">
        <f t="shared" si="0"/>
        <v>-155242.97999999998</v>
      </c>
    </row>
    <row r="23" spans="1:5">
      <c r="A23" s="595" t="s">
        <v>7462</v>
      </c>
      <c r="B23" s="595" t="s">
        <v>7463</v>
      </c>
      <c r="C23" s="378">
        <v>1723.62</v>
      </c>
      <c r="D23" s="378">
        <v>9062.91</v>
      </c>
      <c r="E23" s="165">
        <f t="shared" si="0"/>
        <v>7339.29</v>
      </c>
    </row>
    <row r="24" spans="1:5">
      <c r="A24" s="595" t="s">
        <v>7464</v>
      </c>
      <c r="B24" s="595" t="s">
        <v>7465</v>
      </c>
      <c r="C24" s="378">
        <v>7683.32</v>
      </c>
      <c r="D24" s="378">
        <v>178893.65</v>
      </c>
      <c r="E24" s="165">
        <f t="shared" si="0"/>
        <v>171210.33</v>
      </c>
    </row>
    <row r="25" spans="1:5">
      <c r="A25" s="595" t="s">
        <v>7466</v>
      </c>
      <c r="B25" s="595" t="s">
        <v>7467</v>
      </c>
      <c r="C25" s="378">
        <v>123252.64</v>
      </c>
      <c r="D25" s="378">
        <v>67793.78</v>
      </c>
      <c r="E25" s="165">
        <f t="shared" si="0"/>
        <v>-55458.86</v>
      </c>
    </row>
    <row r="26" spans="1:5">
      <c r="A26" s="595" t="s">
        <v>7468</v>
      </c>
      <c r="B26" s="595" t="s">
        <v>7469</v>
      </c>
      <c r="C26" s="378">
        <v>192060.62</v>
      </c>
      <c r="D26" s="378">
        <v>24540.17</v>
      </c>
      <c r="E26" s="165">
        <f t="shared" si="0"/>
        <v>-167520.45000000001</v>
      </c>
    </row>
    <row r="27" spans="1:5">
      <c r="A27" s="595" t="s">
        <v>7470</v>
      </c>
      <c r="B27" s="595" t="s">
        <v>7471</v>
      </c>
      <c r="C27" s="378">
        <v>1678.12</v>
      </c>
      <c r="D27" s="378">
        <v>10342.11</v>
      </c>
      <c r="E27" s="165">
        <f t="shared" si="0"/>
        <v>8663.9900000000016</v>
      </c>
    </row>
    <row r="28" spans="1:5">
      <c r="A28" s="595" t="s">
        <v>7472</v>
      </c>
      <c r="B28" s="595" t="s">
        <v>7473</v>
      </c>
      <c r="C28" s="378">
        <v>125564.01</v>
      </c>
      <c r="D28" s="378">
        <v>15650.74</v>
      </c>
      <c r="E28" s="165">
        <f t="shared" si="0"/>
        <v>-109913.26999999999</v>
      </c>
    </row>
    <row r="29" spans="1:5">
      <c r="A29" s="172" t="s">
        <v>7474</v>
      </c>
      <c r="B29" s="601" t="s">
        <v>7475</v>
      </c>
      <c r="C29" s="378">
        <v>0</v>
      </c>
      <c r="D29" s="378">
        <v>0</v>
      </c>
      <c r="E29" s="165">
        <f t="shared" si="0"/>
        <v>0</v>
      </c>
    </row>
    <row r="30" spans="1:5">
      <c r="A30" s="602" t="s">
        <v>7476</v>
      </c>
      <c r="B30" s="603" t="s">
        <v>7477</v>
      </c>
      <c r="C30" s="604">
        <v>0</v>
      </c>
      <c r="D30" s="378">
        <v>0</v>
      </c>
      <c r="E30" s="165">
        <f t="shared" si="0"/>
        <v>0</v>
      </c>
    </row>
    <row r="31" spans="1:5">
      <c r="A31" s="602" t="s">
        <v>7478</v>
      </c>
      <c r="B31" s="603" t="s">
        <v>7479</v>
      </c>
      <c r="C31" s="604">
        <v>1574.32</v>
      </c>
      <c r="D31" s="378">
        <v>0</v>
      </c>
      <c r="E31" s="165">
        <f t="shared" si="0"/>
        <v>-1574.32</v>
      </c>
    </row>
    <row r="32" spans="1:5">
      <c r="A32" s="602" t="s">
        <v>7480</v>
      </c>
      <c r="B32" s="603" t="s">
        <v>7481</v>
      </c>
      <c r="C32" s="604">
        <v>0</v>
      </c>
      <c r="D32" s="378">
        <v>3.64</v>
      </c>
      <c r="E32" s="165">
        <f t="shared" si="0"/>
        <v>3.64</v>
      </c>
    </row>
    <row r="33" spans="1:5">
      <c r="A33" s="605" t="s">
        <v>7482</v>
      </c>
      <c r="B33" s="595" t="s">
        <v>7483</v>
      </c>
      <c r="C33" s="604">
        <v>73624.960000000006</v>
      </c>
      <c r="D33" s="378">
        <v>13760.27</v>
      </c>
      <c r="E33" s="165">
        <f t="shared" si="0"/>
        <v>-59864.69</v>
      </c>
    </row>
    <row r="34" spans="1:5">
      <c r="A34" s="605" t="s">
        <v>7484</v>
      </c>
      <c r="B34" s="595" t="s">
        <v>7485</v>
      </c>
      <c r="C34" s="604">
        <v>97.92</v>
      </c>
      <c r="D34" s="378">
        <v>97.92</v>
      </c>
      <c r="E34" s="165">
        <f t="shared" si="0"/>
        <v>0</v>
      </c>
    </row>
    <row r="35" spans="1:5">
      <c r="A35" s="605"/>
      <c r="B35" s="595"/>
      <c r="C35" s="606"/>
      <c r="D35" s="165"/>
      <c r="E35" s="165"/>
    </row>
    <row r="36" spans="1:5">
      <c r="A36" s="605" t="s">
        <v>5113</v>
      </c>
      <c r="B36" s="595" t="s">
        <v>6904</v>
      </c>
      <c r="C36" s="604">
        <v>5305.63</v>
      </c>
      <c r="D36" s="378">
        <v>5305.63</v>
      </c>
      <c r="E36" s="165">
        <f t="shared" ref="E36:E42" si="1">+D36-C36</f>
        <v>0</v>
      </c>
    </row>
    <row r="37" spans="1:5">
      <c r="A37" s="605" t="s">
        <v>7486</v>
      </c>
      <c r="B37" s="595" t="s">
        <v>7487</v>
      </c>
      <c r="C37" s="604">
        <v>0</v>
      </c>
      <c r="D37" s="378">
        <v>0</v>
      </c>
      <c r="E37" s="165">
        <f t="shared" si="1"/>
        <v>0</v>
      </c>
    </row>
    <row r="38" spans="1:5">
      <c r="A38" s="605" t="s">
        <v>7488</v>
      </c>
      <c r="B38" s="595" t="s">
        <v>7489</v>
      </c>
      <c r="C38" s="604">
        <v>0</v>
      </c>
      <c r="D38" s="378">
        <v>0</v>
      </c>
      <c r="E38" s="165">
        <f t="shared" si="1"/>
        <v>0</v>
      </c>
    </row>
    <row r="39" spans="1:5">
      <c r="A39" s="172" t="s">
        <v>7490</v>
      </c>
      <c r="B39" s="607" t="s">
        <v>7491</v>
      </c>
      <c r="C39" s="118">
        <v>0</v>
      </c>
      <c r="D39" s="608">
        <v>0</v>
      </c>
      <c r="E39" s="165">
        <f t="shared" si="1"/>
        <v>0</v>
      </c>
    </row>
    <row r="40" spans="1:5">
      <c r="A40" s="172" t="s">
        <v>7492</v>
      </c>
      <c r="B40" s="172" t="s">
        <v>7493</v>
      </c>
      <c r="C40" s="165">
        <v>0</v>
      </c>
      <c r="D40" s="165">
        <v>0</v>
      </c>
      <c r="E40" s="165">
        <f t="shared" si="1"/>
        <v>0</v>
      </c>
    </row>
    <row r="41" spans="1:5">
      <c r="A41" s="172" t="s">
        <v>6906</v>
      </c>
      <c r="B41" s="595" t="s">
        <v>6907</v>
      </c>
      <c r="C41" s="378">
        <v>790959.8</v>
      </c>
      <c r="D41" s="378">
        <v>736441.73</v>
      </c>
      <c r="E41" s="165">
        <f t="shared" si="1"/>
        <v>-54518.070000000065</v>
      </c>
    </row>
    <row r="42" spans="1:5">
      <c r="A42" s="172" t="s">
        <v>7494</v>
      </c>
      <c r="B42" s="172" t="s">
        <v>7495</v>
      </c>
      <c r="C42" s="165">
        <v>0</v>
      </c>
      <c r="D42" s="165">
        <v>0</v>
      </c>
      <c r="E42" s="165">
        <f t="shared" si="1"/>
        <v>0</v>
      </c>
    </row>
    <row r="43" spans="1:5">
      <c r="A43" s="172"/>
      <c r="B43" s="172"/>
      <c r="C43" s="165"/>
      <c r="D43" s="165"/>
      <c r="E43" s="165"/>
    </row>
    <row r="44" spans="1:5" s="19" customFormat="1">
      <c r="A44" s="152"/>
      <c r="B44" s="152" t="s">
        <v>389</v>
      </c>
      <c r="C44" s="166">
        <f>SUM(C8:C43)</f>
        <v>1532756.74</v>
      </c>
      <c r="D44" s="166">
        <f>SUM(D8:D43)</f>
        <v>1160838.1499999999</v>
      </c>
      <c r="E44" s="166">
        <f>SUM(E8:E43)</f>
        <v>-371918.59000000008</v>
      </c>
    </row>
    <row r="45" spans="1:5" s="19" customFormat="1">
      <c r="A45" s="198"/>
      <c r="B45" s="198"/>
      <c r="C45" s="204"/>
      <c r="D45" s="204"/>
      <c r="E45" s="204"/>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72"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22" zoomScaleNormal="100" zoomScaleSheetLayoutView="100" workbookViewId="0">
      <selection activeCell="B6" sqref="B6"/>
    </sheetView>
  </sheetViews>
  <sheetFormatPr baseColWidth="10" defaultColWidth="11.42578125" defaultRowHeight="11.25"/>
  <cols>
    <col min="1" max="1" width="20.7109375" style="154" customWidth="1"/>
    <col min="2" max="2" width="50.7109375" style="154" customWidth="1"/>
    <col min="3" max="3" width="17.7109375" style="118" customWidth="1"/>
    <col min="4" max="4" width="17.7109375" style="119" customWidth="1"/>
    <col min="5" max="16384" width="11.42578125" style="274"/>
  </cols>
  <sheetData>
    <row r="1" spans="1:4" s="41" customFormat="1">
      <c r="A1" s="71" t="s">
        <v>43</v>
      </c>
      <c r="B1" s="71"/>
      <c r="C1" s="105"/>
      <c r="D1" s="106"/>
    </row>
    <row r="2" spans="1:4" s="41" customFormat="1">
      <c r="A2" s="71" t="s">
        <v>0</v>
      </c>
      <c r="B2" s="71"/>
      <c r="C2" s="105"/>
      <c r="D2" s="107"/>
    </row>
    <row r="3" spans="1:4" s="41" customFormat="1">
      <c r="A3" s="71"/>
      <c r="B3" s="71"/>
      <c r="C3" s="105"/>
      <c r="D3" s="107"/>
    </row>
    <row r="4" spans="1:4" s="41" customFormat="1">
      <c r="C4" s="105"/>
      <c r="D4" s="107"/>
    </row>
    <row r="5" spans="1:4" s="41" customFormat="1" ht="11.25" customHeight="1">
      <c r="A5" s="1021" t="s">
        <v>280</v>
      </c>
      <c r="B5" s="1022"/>
      <c r="C5" s="105"/>
      <c r="D5" s="108" t="s">
        <v>120</v>
      </c>
    </row>
    <row r="6" spans="1:4">
      <c r="A6" s="109"/>
      <c r="B6" s="109"/>
      <c r="C6" s="110"/>
      <c r="D6" s="111"/>
    </row>
    <row r="7" spans="1:4" ht="15" customHeight="1">
      <c r="A7" s="15" t="s">
        <v>46</v>
      </c>
      <c r="B7" s="16" t="s">
        <v>47</v>
      </c>
      <c r="C7" s="57" t="s">
        <v>77</v>
      </c>
      <c r="D7" s="51" t="s">
        <v>121</v>
      </c>
    </row>
    <row r="8" spans="1:4">
      <c r="A8" s="112"/>
      <c r="B8" s="113"/>
      <c r="C8" s="114"/>
      <c r="D8" s="115"/>
    </row>
    <row r="9" spans="1:4">
      <c r="A9" s="112"/>
      <c r="B9" s="113"/>
      <c r="C9" s="114"/>
      <c r="D9" s="115"/>
    </row>
    <row r="10" spans="1:4">
      <c r="A10" s="112"/>
      <c r="B10" s="113"/>
      <c r="C10" s="114"/>
      <c r="D10" s="115"/>
    </row>
    <row r="11" spans="1:4">
      <c r="A11" s="112"/>
      <c r="B11" s="113"/>
      <c r="C11" s="114"/>
      <c r="D11" s="115"/>
    </row>
    <row r="12" spans="1:4">
      <c r="A12" s="112"/>
      <c r="B12" s="113"/>
      <c r="C12" s="114"/>
      <c r="D12" s="115"/>
    </row>
    <row r="13" spans="1:4">
      <c r="A13" s="112"/>
      <c r="B13" s="113"/>
      <c r="C13" s="114"/>
      <c r="D13" s="115"/>
    </row>
    <row r="14" spans="1:4">
      <c r="A14" s="112"/>
      <c r="B14" s="113"/>
      <c r="C14" s="114"/>
      <c r="D14" s="115"/>
    </row>
    <row r="15" spans="1:4">
      <c r="A15" s="112"/>
      <c r="B15" s="113"/>
      <c r="C15" s="114"/>
      <c r="D15" s="115"/>
    </row>
    <row r="16" spans="1:4">
      <c r="A16" s="112"/>
      <c r="B16" s="112"/>
      <c r="C16" s="114"/>
      <c r="D16" s="115"/>
    </row>
    <row r="17" spans="1:4">
      <c r="A17" s="112"/>
      <c r="B17" s="113"/>
      <c r="C17" s="114"/>
      <c r="D17" s="115"/>
    </row>
    <row r="18" spans="1:4">
      <c r="A18" s="112"/>
      <c r="B18" s="113"/>
      <c r="C18" s="114"/>
      <c r="D18" s="115"/>
    </row>
    <row r="19" spans="1:4">
      <c r="A19" s="112"/>
      <c r="B19" s="113"/>
      <c r="C19" s="114"/>
      <c r="D19" s="115"/>
    </row>
    <row r="20" spans="1:4">
      <c r="A20" s="112"/>
      <c r="B20" s="113"/>
      <c r="C20" s="114"/>
      <c r="D20" s="115"/>
    </row>
    <row r="21" spans="1:4">
      <c r="A21" s="112"/>
      <c r="B21" s="113"/>
      <c r="C21" s="114"/>
      <c r="D21" s="115"/>
    </row>
    <row r="22" spans="1:4">
      <c r="A22" s="112"/>
      <c r="B22" s="113"/>
      <c r="C22" s="114"/>
      <c r="D22" s="115"/>
    </row>
    <row r="23" spans="1:4">
      <c r="A23" s="112"/>
      <c r="B23" s="113"/>
      <c r="C23" s="114"/>
      <c r="D23" s="115"/>
    </row>
    <row r="24" spans="1:4">
      <c r="A24" s="112"/>
      <c r="B24" s="113"/>
      <c r="C24" s="114"/>
      <c r="D24" s="115"/>
    </row>
    <row r="25" spans="1:4">
      <c r="A25" s="112"/>
      <c r="B25" s="113"/>
      <c r="C25" s="114"/>
      <c r="D25" s="115"/>
    </row>
    <row r="26" spans="1:4">
      <c r="A26" s="112"/>
      <c r="B26" s="113"/>
      <c r="C26" s="114"/>
      <c r="D26" s="115"/>
    </row>
    <row r="27" spans="1:4">
      <c r="A27" s="112"/>
      <c r="B27" s="113"/>
      <c r="C27" s="114"/>
      <c r="D27" s="115"/>
    </row>
    <row r="28" spans="1:4">
      <c r="A28" s="112"/>
      <c r="B28" s="113"/>
      <c r="C28" s="114"/>
      <c r="D28" s="115"/>
    </row>
    <row r="29" spans="1:4">
      <c r="A29" s="112"/>
      <c r="B29" s="113"/>
      <c r="C29" s="114"/>
      <c r="D29" s="115"/>
    </row>
    <row r="30" spans="1:4">
      <c r="A30" s="112"/>
      <c r="B30" s="113"/>
      <c r="C30" s="114"/>
      <c r="D30" s="115"/>
    </row>
    <row r="31" spans="1:4">
      <c r="A31" s="112"/>
      <c r="B31" s="112"/>
      <c r="C31" s="114"/>
      <c r="D31" s="115"/>
    </row>
    <row r="32" spans="1:4">
      <c r="A32" s="116"/>
      <c r="B32" s="116" t="s">
        <v>387</v>
      </c>
      <c r="C32" s="117">
        <f>SUM(C8:C31)</f>
        <v>0</v>
      </c>
      <c r="D32" s="205">
        <v>0</v>
      </c>
    </row>
    <row r="35" spans="1:6">
      <c r="A35" s="1021" t="s">
        <v>281</v>
      </c>
      <c r="B35" s="1022"/>
      <c r="C35" s="105"/>
      <c r="D35" s="108" t="s">
        <v>120</v>
      </c>
    </row>
    <row r="36" spans="1:6">
      <c r="A36" s="109"/>
      <c r="B36" s="109"/>
      <c r="C36" s="110"/>
      <c r="D36" s="111"/>
    </row>
    <row r="37" spans="1:6">
      <c r="A37" s="15" t="s">
        <v>46</v>
      </c>
      <c r="B37" s="16" t="s">
        <v>47</v>
      </c>
      <c r="C37" s="57" t="s">
        <v>77</v>
      </c>
      <c r="D37" s="51" t="s">
        <v>121</v>
      </c>
    </row>
    <row r="38" spans="1:6">
      <c r="A38" s="112"/>
      <c r="B38" s="113"/>
      <c r="C38" s="114"/>
      <c r="D38" s="115"/>
    </row>
    <row r="39" spans="1:6">
      <c r="A39" s="348" t="s">
        <v>813</v>
      </c>
      <c r="B39" s="113" t="s">
        <v>7496</v>
      </c>
      <c r="C39" s="114">
        <f>2080+3119.83+2550.87</f>
        <v>7750.7</v>
      </c>
      <c r="D39" s="115">
        <f>+C39/$C$47</f>
        <v>3.6479394604050523E-2</v>
      </c>
      <c r="F39" s="9">
        <f>+C39+C40</f>
        <v>23846.2</v>
      </c>
    </row>
    <row r="40" spans="1:6">
      <c r="A40" s="348" t="s">
        <v>814</v>
      </c>
      <c r="B40" s="113" t="s">
        <v>7065</v>
      </c>
      <c r="C40" s="114">
        <f>5915.5+10180</f>
        <v>16095.5</v>
      </c>
      <c r="D40" s="115">
        <f t="shared" ref="D40:D45" si="0">+C40/$C$47</f>
        <v>7.5754976434321442E-2</v>
      </c>
    </row>
    <row r="41" spans="1:6">
      <c r="A41" s="348" t="s">
        <v>7067</v>
      </c>
      <c r="B41" s="348" t="s">
        <v>7068</v>
      </c>
      <c r="C41" s="114">
        <f>43040+6054.53+62420+0.36</f>
        <v>111514.89</v>
      </c>
      <c r="D41" s="115">
        <f t="shared" si="0"/>
        <v>0.52485526165859697</v>
      </c>
      <c r="F41" s="9">
        <f>+C41+C42+C44</f>
        <v>179242.38</v>
      </c>
    </row>
    <row r="42" spans="1:6">
      <c r="A42" s="348" t="s">
        <v>820</v>
      </c>
      <c r="B42" s="348" t="s">
        <v>6564</v>
      </c>
      <c r="C42" s="114">
        <f>16500+8218+31256.9</f>
        <v>55974.9</v>
      </c>
      <c r="D42" s="115">
        <f t="shared" si="0"/>
        <v>0.26345110312904224</v>
      </c>
    </row>
    <row r="43" spans="1:6">
      <c r="A43" s="348" t="s">
        <v>839</v>
      </c>
      <c r="B43" s="349" t="s">
        <v>840</v>
      </c>
      <c r="C43" s="114">
        <v>5500</v>
      </c>
      <c r="D43" s="115">
        <f t="shared" si="0"/>
        <v>2.5886264508015778E-2</v>
      </c>
    </row>
    <row r="44" spans="1:6">
      <c r="A44" s="382" t="s">
        <v>7069</v>
      </c>
      <c r="B44" s="382" t="s">
        <v>7070</v>
      </c>
      <c r="C44" s="114">
        <v>11752.59</v>
      </c>
      <c r="D44" s="115">
        <f t="shared" si="0"/>
        <v>5.5314664253502031E-2</v>
      </c>
    </row>
    <row r="45" spans="1:6">
      <c r="A45" s="348" t="s">
        <v>836</v>
      </c>
      <c r="B45" s="382" t="s">
        <v>7497</v>
      </c>
      <c r="C45" s="114">
        <v>3879.31</v>
      </c>
      <c r="D45" s="115">
        <f t="shared" si="0"/>
        <v>1.8258335412471034E-2</v>
      </c>
    </row>
    <row r="46" spans="1:6">
      <c r="A46" s="112"/>
      <c r="B46" s="112"/>
      <c r="C46" s="114"/>
      <c r="D46" s="115"/>
    </row>
    <row r="47" spans="1:6">
      <c r="A47" s="116"/>
      <c r="B47" s="116" t="s">
        <v>390</v>
      </c>
      <c r="C47" s="117">
        <f>SUM(C38:C46)</f>
        <v>212467.88999999998</v>
      </c>
      <c r="D47" s="609">
        <f>SUM(D39:D46)</f>
        <v>1</v>
      </c>
    </row>
  </sheetData>
  <mergeCells count="2">
    <mergeCell ref="A5:B5"/>
    <mergeCell ref="A35:B35"/>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A37"/>
    <dataValidation allowBlank="1" showInputMessage="1" showErrorMessage="1" prompt="Corresponde al nombre o descripción de la cuenta de acuerdo al Plan de Cuentas emitido por el CONAC." sqref="B7 B37"/>
    <dataValidation allowBlank="1" showInputMessage="1" showErrorMessage="1" prompt="Importe (saldo final) de las adquisiciones de bienes muebles e inmuebles efectuadas en el periodo al que corresponde la cuenta pública presentada." sqref="C37"/>
    <dataValidation allowBlank="1" showInputMessage="1" showErrorMessage="1" prompt="Detallar el porcentaje de estas adquisiciones que fueron realizadas mediante subsidios de capital del sector central (subsidiados por la federación, estado o municipio)." sqref="D7 D37"/>
  </dataValidations>
  <pageMargins left="0.7" right="0.7" top="0.75" bottom="0.75" header="0.3" footer="0.3"/>
  <pageSetup scale="90"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zoomScaleSheetLayoutView="100" workbookViewId="0">
      <pane ySplit="8" topLeftCell="A22" activePane="bottomLeft" state="frozen"/>
      <selection activeCell="B6" sqref="B6"/>
      <selection pane="bottomLeft" activeCell="A6" sqref="A6:B6"/>
    </sheetView>
  </sheetViews>
  <sheetFormatPr baseColWidth="10" defaultColWidth="11.42578125" defaultRowHeight="11.25"/>
  <cols>
    <col min="1" max="1" width="11.7109375" style="154" customWidth="1"/>
    <col min="2" max="2" width="68" style="154" customWidth="1"/>
    <col min="3" max="3" width="17.7109375" style="118" customWidth="1"/>
    <col min="4" max="4" width="17.7109375" style="274" customWidth="1"/>
    <col min="5" max="16384" width="11.42578125" style="274"/>
  </cols>
  <sheetData>
    <row r="1" spans="1:4" s="41" customFormat="1">
      <c r="A1" s="71" t="s">
        <v>43</v>
      </c>
      <c r="B1" s="71"/>
      <c r="C1" s="105"/>
    </row>
    <row r="2" spans="1:4" s="41" customFormat="1">
      <c r="A2" s="71" t="s">
        <v>0</v>
      </c>
      <c r="B2" s="71"/>
      <c r="C2" s="105"/>
    </row>
    <row r="3" spans="1:4" s="41" customFormat="1">
      <c r="A3" s="71"/>
      <c r="B3" s="71"/>
      <c r="C3" s="105"/>
    </row>
    <row r="4" spans="1:4" s="41" customFormat="1">
      <c r="A4" s="71"/>
      <c r="B4" s="71"/>
      <c r="C4" s="105"/>
    </row>
    <row r="5" spans="1:4" s="41" customFormat="1">
      <c r="C5" s="105"/>
    </row>
    <row r="6" spans="1:4" s="41" customFormat="1" ht="11.25" customHeight="1">
      <c r="A6" s="1021" t="s">
        <v>262</v>
      </c>
      <c r="B6" s="1022"/>
      <c r="C6" s="105"/>
      <c r="D6" s="279" t="s">
        <v>220</v>
      </c>
    </row>
    <row r="7" spans="1:4">
      <c r="A7" s="109"/>
      <c r="B7" s="109"/>
      <c r="C7" s="110"/>
    </row>
    <row r="8" spans="1:4" ht="15" customHeight="1">
      <c r="A8" s="15" t="s">
        <v>46</v>
      </c>
      <c r="B8" s="216" t="s">
        <v>47</v>
      </c>
      <c r="C8" s="57" t="s">
        <v>75</v>
      </c>
      <c r="D8" s="57" t="s">
        <v>76</v>
      </c>
    </row>
    <row r="9" spans="1:4">
      <c r="A9" s="306">
        <v>5500</v>
      </c>
      <c r="B9" s="307" t="s">
        <v>289</v>
      </c>
      <c r="C9" s="309">
        <f>+C10+C19+C22+C28+C30+C32</f>
        <v>567769.17000000004</v>
      </c>
      <c r="D9" s="309">
        <f>+D10+D19+D22+D28+D30+D32</f>
        <v>1220681.57</v>
      </c>
    </row>
    <row r="10" spans="1:4">
      <c r="A10" s="310">
        <v>5510</v>
      </c>
      <c r="B10" s="311" t="s">
        <v>177</v>
      </c>
      <c r="C10" s="308">
        <f>SUM(C11:C18)</f>
        <v>567769.17000000004</v>
      </c>
      <c r="D10" s="308">
        <f>SUM(D11:D18)</f>
        <v>1220681.57</v>
      </c>
    </row>
    <row r="11" spans="1:4">
      <c r="A11" s="310">
        <v>5511</v>
      </c>
      <c r="B11" s="311" t="s">
        <v>290</v>
      </c>
      <c r="C11" s="308">
        <v>0</v>
      </c>
      <c r="D11" s="308">
        <v>0</v>
      </c>
    </row>
    <row r="12" spans="1:4">
      <c r="A12" s="310">
        <v>5512</v>
      </c>
      <c r="B12" s="311" t="s">
        <v>291</v>
      </c>
      <c r="C12" s="308">
        <v>0</v>
      </c>
      <c r="D12" s="308">
        <v>0</v>
      </c>
    </row>
    <row r="13" spans="1:4">
      <c r="A13" s="310">
        <v>5513</v>
      </c>
      <c r="B13" s="311" t="s">
        <v>292</v>
      </c>
      <c r="C13" s="308">
        <v>0</v>
      </c>
      <c r="D13" s="308">
        <v>0</v>
      </c>
    </row>
    <row r="14" spans="1:4">
      <c r="A14" s="310">
        <v>5514</v>
      </c>
      <c r="B14" s="311" t="s">
        <v>293</v>
      </c>
      <c r="C14" s="308">
        <v>0</v>
      </c>
      <c r="D14" s="308">
        <v>0</v>
      </c>
    </row>
    <row r="15" spans="1:4">
      <c r="A15" s="310">
        <v>5515</v>
      </c>
      <c r="B15" s="311" t="s">
        <v>294</v>
      </c>
      <c r="C15" s="308">
        <v>546350.66</v>
      </c>
      <c r="D15" s="309">
        <v>1207044.28</v>
      </c>
    </row>
    <row r="16" spans="1:4">
      <c r="A16" s="310">
        <v>5516</v>
      </c>
      <c r="B16" s="311" t="s">
        <v>295</v>
      </c>
      <c r="C16" s="308">
        <v>0</v>
      </c>
      <c r="D16" s="309">
        <v>0</v>
      </c>
    </row>
    <row r="17" spans="1:4">
      <c r="A17" s="310">
        <v>5517</v>
      </c>
      <c r="B17" s="311" t="s">
        <v>296</v>
      </c>
      <c r="C17" s="308">
        <v>1681.85</v>
      </c>
      <c r="D17" s="309">
        <v>1871.72</v>
      </c>
    </row>
    <row r="18" spans="1:4">
      <c r="A18" s="310">
        <v>5518</v>
      </c>
      <c r="B18" s="311" t="s">
        <v>297</v>
      </c>
      <c r="C18" s="308">
        <v>19736.66</v>
      </c>
      <c r="D18" s="308">
        <v>11765.57</v>
      </c>
    </row>
    <row r="19" spans="1:4">
      <c r="A19" s="310">
        <v>5520</v>
      </c>
      <c r="B19" s="311" t="s">
        <v>178</v>
      </c>
      <c r="C19" s="308">
        <v>0</v>
      </c>
      <c r="D19" s="308">
        <v>0</v>
      </c>
    </row>
    <row r="20" spans="1:4">
      <c r="A20" s="310">
        <v>5521</v>
      </c>
      <c r="B20" s="311" t="s">
        <v>298</v>
      </c>
      <c r="C20" s="308">
        <v>0</v>
      </c>
      <c r="D20" s="308">
        <v>0</v>
      </c>
    </row>
    <row r="21" spans="1:4">
      <c r="A21" s="310">
        <v>5522</v>
      </c>
      <c r="B21" s="311" t="s">
        <v>299</v>
      </c>
      <c r="C21" s="308">
        <v>0</v>
      </c>
      <c r="D21" s="308">
        <v>0</v>
      </c>
    </row>
    <row r="22" spans="1:4">
      <c r="A22" s="310">
        <v>5530</v>
      </c>
      <c r="B22" s="311" t="s">
        <v>179</v>
      </c>
      <c r="C22" s="308">
        <v>0</v>
      </c>
      <c r="D22" s="308">
        <v>0</v>
      </c>
    </row>
    <row r="23" spans="1:4">
      <c r="A23" s="310">
        <v>5531</v>
      </c>
      <c r="B23" s="311" t="s">
        <v>300</v>
      </c>
      <c r="C23" s="308">
        <v>0</v>
      </c>
      <c r="D23" s="308">
        <v>0</v>
      </c>
    </row>
    <row r="24" spans="1:4">
      <c r="A24" s="310">
        <v>5532</v>
      </c>
      <c r="B24" s="311" t="s">
        <v>301</v>
      </c>
      <c r="C24" s="308">
        <v>0</v>
      </c>
      <c r="D24" s="308">
        <v>0</v>
      </c>
    </row>
    <row r="25" spans="1:4">
      <c r="A25" s="310">
        <v>5533</v>
      </c>
      <c r="B25" s="311" t="s">
        <v>302</v>
      </c>
      <c r="C25" s="308">
        <v>0</v>
      </c>
      <c r="D25" s="308">
        <v>0</v>
      </c>
    </row>
    <row r="26" spans="1:4">
      <c r="A26" s="310">
        <v>5534</v>
      </c>
      <c r="B26" s="311" t="s">
        <v>303</v>
      </c>
      <c r="C26" s="308">
        <v>0</v>
      </c>
      <c r="D26" s="308">
        <v>0</v>
      </c>
    </row>
    <row r="27" spans="1:4">
      <c r="A27" s="310">
        <v>5535</v>
      </c>
      <c r="B27" s="311" t="s">
        <v>304</v>
      </c>
      <c r="C27" s="308">
        <v>0</v>
      </c>
      <c r="D27" s="308">
        <v>0</v>
      </c>
    </row>
    <row r="28" spans="1:4">
      <c r="A28" s="310">
        <v>5540</v>
      </c>
      <c r="B28" s="311" t="s">
        <v>180</v>
      </c>
      <c r="C28" s="308">
        <v>0</v>
      </c>
      <c r="D28" s="308">
        <v>0</v>
      </c>
    </row>
    <row r="29" spans="1:4">
      <c r="A29" s="310">
        <v>5541</v>
      </c>
      <c r="B29" s="311" t="s">
        <v>180</v>
      </c>
      <c r="C29" s="308">
        <v>0</v>
      </c>
      <c r="D29" s="308">
        <v>0</v>
      </c>
    </row>
    <row r="30" spans="1:4">
      <c r="A30" s="310">
        <v>5550</v>
      </c>
      <c r="B30" s="312" t="s">
        <v>181</v>
      </c>
      <c r="C30" s="308">
        <v>0</v>
      </c>
      <c r="D30" s="308">
        <v>0</v>
      </c>
    </row>
    <row r="31" spans="1:4">
      <c r="A31" s="310">
        <v>5551</v>
      </c>
      <c r="B31" s="312" t="s">
        <v>181</v>
      </c>
      <c r="C31" s="308">
        <v>0</v>
      </c>
      <c r="D31" s="308">
        <v>0</v>
      </c>
    </row>
    <row r="32" spans="1:4">
      <c r="A32" s="310">
        <v>5590</v>
      </c>
      <c r="B32" s="312" t="s">
        <v>203</v>
      </c>
      <c r="C32" s="308">
        <v>0</v>
      </c>
      <c r="D32" s="308">
        <v>0</v>
      </c>
    </row>
    <row r="33" spans="1:4">
      <c r="A33" s="310">
        <v>5591</v>
      </c>
      <c r="B33" s="312" t="s">
        <v>305</v>
      </c>
      <c r="C33" s="308">
        <v>0</v>
      </c>
      <c r="D33" s="308">
        <v>0</v>
      </c>
    </row>
    <row r="34" spans="1:4">
      <c r="A34" s="310">
        <v>5592</v>
      </c>
      <c r="B34" s="312" t="s">
        <v>306</v>
      </c>
      <c r="C34" s="308">
        <v>0</v>
      </c>
      <c r="D34" s="308">
        <v>0</v>
      </c>
    </row>
    <row r="35" spans="1:4">
      <c r="A35" s="310">
        <v>5593</v>
      </c>
      <c r="B35" s="312" t="s">
        <v>307</v>
      </c>
      <c r="C35" s="308">
        <v>0</v>
      </c>
      <c r="D35" s="308">
        <v>0</v>
      </c>
    </row>
    <row r="36" spans="1:4">
      <c r="A36" s="310">
        <v>5594</v>
      </c>
      <c r="B36" s="312" t="s">
        <v>308</v>
      </c>
      <c r="C36" s="308">
        <v>0</v>
      </c>
      <c r="D36" s="308">
        <v>0</v>
      </c>
    </row>
    <row r="37" spans="1:4">
      <c r="A37" s="310">
        <v>5595</v>
      </c>
      <c r="B37" s="312" t="s">
        <v>309</v>
      </c>
      <c r="C37" s="308">
        <v>0</v>
      </c>
      <c r="D37" s="308">
        <v>0</v>
      </c>
    </row>
    <row r="38" spans="1:4">
      <c r="A38" s="310">
        <v>5596</v>
      </c>
      <c r="B38" s="312" t="s">
        <v>310</v>
      </c>
      <c r="C38" s="308">
        <v>0</v>
      </c>
      <c r="D38" s="308">
        <v>0</v>
      </c>
    </row>
    <row r="39" spans="1:4">
      <c r="A39" s="310">
        <v>5597</v>
      </c>
      <c r="B39" s="312" t="s">
        <v>311</v>
      </c>
      <c r="C39" s="308">
        <v>0</v>
      </c>
      <c r="D39" s="308">
        <v>0</v>
      </c>
    </row>
    <row r="40" spans="1:4">
      <c r="A40" s="310">
        <v>5599</v>
      </c>
      <c r="B40" s="312" t="s">
        <v>312</v>
      </c>
      <c r="C40" s="308">
        <v>0</v>
      </c>
      <c r="D40" s="308">
        <v>0</v>
      </c>
    </row>
    <row r="41" spans="1:4">
      <c r="A41" s="306">
        <v>5600</v>
      </c>
      <c r="B41" s="313" t="s">
        <v>313</v>
      </c>
      <c r="C41" s="308">
        <v>0</v>
      </c>
      <c r="D41" s="308">
        <v>0</v>
      </c>
    </row>
    <row r="42" spans="1:4">
      <c r="A42" s="310">
        <v>5610</v>
      </c>
      <c r="B42" s="312" t="s">
        <v>314</v>
      </c>
      <c r="C42" s="308">
        <v>0</v>
      </c>
      <c r="D42" s="308">
        <v>0</v>
      </c>
    </row>
    <row r="43" spans="1:4">
      <c r="A43" s="314">
        <v>5611</v>
      </c>
      <c r="B43" s="315" t="s">
        <v>315</v>
      </c>
      <c r="C43" s="308">
        <v>0</v>
      </c>
      <c r="D43" s="308">
        <v>0</v>
      </c>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6" sqref="B6"/>
    </sheetView>
  </sheetViews>
  <sheetFormatPr baseColWidth="10" defaultColWidth="11.42578125" defaultRowHeight="11.25"/>
  <cols>
    <col min="1" max="1" width="20.7109375" style="274" customWidth="1"/>
    <col min="2" max="2" width="50.7109375" style="274" customWidth="1"/>
    <col min="3" max="3" width="17.7109375" style="274"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v>59749041.640000001</v>
      </c>
    </row>
    <row r="9" spans="1:3">
      <c r="A9" s="234">
        <v>900002</v>
      </c>
      <c r="B9" s="218" t="s">
        <v>184</v>
      </c>
      <c r="C9" s="221">
        <f>SUM(C10:C14)</f>
        <v>0</v>
      </c>
    </row>
    <row r="10" spans="1:3">
      <c r="A10" s="232">
        <v>4320</v>
      </c>
      <c r="B10" s="219" t="s">
        <v>185</v>
      </c>
      <c r="C10" s="222">
        <v>0</v>
      </c>
    </row>
    <row r="11" spans="1:3" ht="22.5">
      <c r="A11" s="232">
        <v>4330</v>
      </c>
      <c r="B11" s="219" t="s">
        <v>186</v>
      </c>
      <c r="C11" s="222">
        <v>0</v>
      </c>
    </row>
    <row r="12" spans="1:3">
      <c r="A12" s="232">
        <v>4340</v>
      </c>
      <c r="B12" s="219" t="s">
        <v>187</v>
      </c>
      <c r="C12" s="222">
        <v>0</v>
      </c>
    </row>
    <row r="13" spans="1:3">
      <c r="A13" s="232">
        <v>4399</v>
      </c>
      <c r="B13" s="219" t="s">
        <v>188</v>
      </c>
      <c r="C13" s="222">
        <v>0</v>
      </c>
    </row>
    <row r="14" spans="1:3">
      <c r="A14" s="233">
        <v>4400</v>
      </c>
      <c r="B14" s="219" t="s">
        <v>189</v>
      </c>
      <c r="C14" s="222">
        <v>0</v>
      </c>
    </row>
    <row r="15" spans="1:3">
      <c r="A15" s="234">
        <v>900003</v>
      </c>
      <c r="B15" s="218" t="s">
        <v>190</v>
      </c>
      <c r="C15" s="221">
        <f>SUM(C16:C19)</f>
        <v>780497.61</v>
      </c>
    </row>
    <row r="16" spans="1:3">
      <c r="A16" s="237">
        <v>52</v>
      </c>
      <c r="B16" s="219" t="s">
        <v>191</v>
      </c>
      <c r="C16" s="222">
        <v>0</v>
      </c>
    </row>
    <row r="17" spans="1:3">
      <c r="A17" s="237">
        <v>62</v>
      </c>
      <c r="B17" s="219" t="s">
        <v>192</v>
      </c>
      <c r="C17" s="222">
        <v>0</v>
      </c>
    </row>
    <row r="18" spans="1:3">
      <c r="A18" s="241" t="s">
        <v>206</v>
      </c>
      <c r="B18" s="219" t="s">
        <v>193</v>
      </c>
      <c r="C18" s="222">
        <v>0</v>
      </c>
    </row>
    <row r="19" spans="1:3">
      <c r="A19" s="233">
        <v>4500</v>
      </c>
      <c r="B19" s="220" t="s">
        <v>201</v>
      </c>
      <c r="C19" s="222">
        <v>780497.61</v>
      </c>
    </row>
    <row r="20" spans="1:3">
      <c r="A20" s="235">
        <v>900004</v>
      </c>
      <c r="B20" s="223" t="s">
        <v>194</v>
      </c>
      <c r="C20" s="224">
        <f>+C8+C9-C15</f>
        <v>58968544.030000001</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B6" sqref="B6"/>
    </sheetView>
  </sheetViews>
  <sheetFormatPr baseColWidth="10" defaultColWidth="11.42578125" defaultRowHeight="11.25"/>
  <cols>
    <col min="1" max="1" width="20.7109375" style="274" customWidth="1"/>
    <col min="2" max="2" width="50.7109375" style="274" customWidth="1"/>
    <col min="3" max="3" width="17.7109375" style="9" customWidth="1"/>
    <col min="4" max="16384" width="11.42578125" style="274"/>
  </cols>
  <sheetData>
    <row r="1" spans="1:3">
      <c r="A1" s="71" t="s">
        <v>43</v>
      </c>
    </row>
    <row r="2" spans="1:3">
      <c r="A2" s="71"/>
    </row>
    <row r="3" spans="1:3">
      <c r="A3" s="71"/>
    </row>
    <row r="4" spans="1:3">
      <c r="A4" s="71"/>
    </row>
    <row r="5" spans="1:3" ht="11.25" customHeight="1">
      <c r="A5" s="259" t="s">
        <v>196</v>
      </c>
      <c r="B5" s="260"/>
      <c r="C5" s="263" t="s">
        <v>214</v>
      </c>
    </row>
    <row r="6" spans="1:3" ht="11.25" customHeight="1">
      <c r="A6" s="264"/>
      <c r="B6" s="265"/>
      <c r="C6" s="266"/>
    </row>
    <row r="7" spans="1:3" ht="15" customHeight="1">
      <c r="A7" s="15" t="s">
        <v>46</v>
      </c>
      <c r="B7" s="261" t="s">
        <v>47</v>
      </c>
      <c r="C7" s="216" t="s">
        <v>54</v>
      </c>
    </row>
    <row r="8" spans="1:3">
      <c r="A8" s="239">
        <v>900001</v>
      </c>
      <c r="B8" s="226" t="s">
        <v>160</v>
      </c>
      <c r="C8" s="610" t="s">
        <v>7498</v>
      </c>
    </row>
    <row r="9" spans="1:3">
      <c r="A9" s="239">
        <v>900002</v>
      </c>
      <c r="B9" s="226" t="s">
        <v>161</v>
      </c>
      <c r="C9" s="229">
        <f>SUM(C10:C26)</f>
        <v>212467.53000000003</v>
      </c>
    </row>
    <row r="10" spans="1:3">
      <c r="A10" s="232">
        <v>5100</v>
      </c>
      <c r="B10" s="227" t="s">
        <v>162</v>
      </c>
      <c r="C10" s="225">
        <v>23846.2</v>
      </c>
    </row>
    <row r="11" spans="1:3">
      <c r="A11" s="232">
        <v>5200</v>
      </c>
      <c r="B11" s="227" t="s">
        <v>163</v>
      </c>
      <c r="C11" s="225">
        <f>179242.38-0.36</f>
        <v>179242.02000000002</v>
      </c>
    </row>
    <row r="12" spans="1:3">
      <c r="A12" s="232">
        <v>5300</v>
      </c>
      <c r="B12" s="227" t="s">
        <v>164</v>
      </c>
      <c r="C12" s="225">
        <v>0</v>
      </c>
    </row>
    <row r="13" spans="1:3">
      <c r="A13" s="232">
        <v>5400</v>
      </c>
      <c r="B13" s="227" t="s">
        <v>165</v>
      </c>
      <c r="C13" s="225">
        <v>0</v>
      </c>
    </row>
    <row r="14" spans="1:3">
      <c r="A14" s="232">
        <v>5500</v>
      </c>
      <c r="B14" s="227" t="s">
        <v>166</v>
      </c>
      <c r="C14" s="225">
        <v>0</v>
      </c>
    </row>
    <row r="15" spans="1:3">
      <c r="A15" s="232">
        <v>5600</v>
      </c>
      <c r="B15" s="227" t="s">
        <v>167</v>
      </c>
      <c r="C15" s="225">
        <v>3879.31</v>
      </c>
    </row>
    <row r="16" spans="1:3">
      <c r="A16" s="232">
        <v>5700</v>
      </c>
      <c r="B16" s="227" t="s">
        <v>168</v>
      </c>
      <c r="C16" s="225">
        <v>0</v>
      </c>
    </row>
    <row r="17" spans="1:3">
      <c r="A17" s="232" t="s">
        <v>212</v>
      </c>
      <c r="B17" s="227" t="s">
        <v>169</v>
      </c>
      <c r="C17" s="225">
        <v>0</v>
      </c>
    </row>
    <row r="18" spans="1:3">
      <c r="A18" s="232">
        <v>5900</v>
      </c>
      <c r="B18" s="227" t="s">
        <v>170</v>
      </c>
      <c r="C18" s="225">
        <v>5500</v>
      </c>
    </row>
    <row r="19" spans="1:3">
      <c r="A19" s="237">
        <v>6200</v>
      </c>
      <c r="B19" s="227" t="s">
        <v>171</v>
      </c>
      <c r="C19" s="225">
        <v>0</v>
      </c>
    </row>
    <row r="20" spans="1:3">
      <c r="A20" s="237">
        <v>7200</v>
      </c>
      <c r="B20" s="227" t="s">
        <v>172</v>
      </c>
      <c r="C20" s="225">
        <v>0</v>
      </c>
    </row>
    <row r="21" spans="1:3">
      <c r="A21" s="237">
        <v>7300</v>
      </c>
      <c r="B21" s="227" t="s">
        <v>173</v>
      </c>
      <c r="C21" s="225">
        <v>0</v>
      </c>
    </row>
    <row r="22" spans="1:3">
      <c r="A22" s="237">
        <v>7500</v>
      </c>
      <c r="B22" s="227" t="s">
        <v>174</v>
      </c>
      <c r="C22" s="225">
        <v>0</v>
      </c>
    </row>
    <row r="23" spans="1:3">
      <c r="A23" s="237">
        <v>7900</v>
      </c>
      <c r="B23" s="227" t="s">
        <v>175</v>
      </c>
      <c r="C23" s="225">
        <v>0</v>
      </c>
    </row>
    <row r="24" spans="1:3">
      <c r="A24" s="237">
        <v>9100</v>
      </c>
      <c r="B24" s="227" t="s">
        <v>200</v>
      </c>
      <c r="C24" s="225">
        <v>0</v>
      </c>
    </row>
    <row r="25" spans="1:3">
      <c r="A25" s="237">
        <v>9900</v>
      </c>
      <c r="B25" s="227" t="s">
        <v>176</v>
      </c>
      <c r="C25" s="225">
        <v>0</v>
      </c>
    </row>
    <row r="26" spans="1:3">
      <c r="A26" s="237">
        <v>7400</v>
      </c>
      <c r="B26" s="228" t="s">
        <v>202</v>
      </c>
      <c r="C26" s="225">
        <v>0</v>
      </c>
    </row>
    <row r="27" spans="1:3">
      <c r="A27" s="239">
        <v>900003</v>
      </c>
      <c r="B27" s="226" t="s">
        <v>205</v>
      </c>
      <c r="C27" s="229">
        <f>SUM(C28:C34)</f>
        <v>1220681.57</v>
      </c>
    </row>
    <row r="28" spans="1:3" ht="22.5">
      <c r="A28" s="232">
        <v>5510</v>
      </c>
      <c r="B28" s="227" t="s">
        <v>177</v>
      </c>
      <c r="C28" s="225">
        <v>1220681.57</v>
      </c>
    </row>
    <row r="29" spans="1:3">
      <c r="A29" s="232">
        <v>5520</v>
      </c>
      <c r="B29" s="227" t="s">
        <v>178</v>
      </c>
      <c r="C29" s="225">
        <v>0</v>
      </c>
    </row>
    <row r="30" spans="1:3">
      <c r="A30" s="232">
        <v>5530</v>
      </c>
      <c r="B30" s="227" t="s">
        <v>179</v>
      </c>
      <c r="C30" s="225">
        <v>0</v>
      </c>
    </row>
    <row r="31" spans="1:3" ht="22.5">
      <c r="A31" s="232">
        <v>5540</v>
      </c>
      <c r="B31" s="227" t="s">
        <v>180</v>
      </c>
      <c r="C31" s="225">
        <v>0</v>
      </c>
    </row>
    <row r="32" spans="1:3">
      <c r="A32" s="232">
        <v>5550</v>
      </c>
      <c r="B32" s="227" t="s">
        <v>181</v>
      </c>
      <c r="C32" s="225">
        <v>0</v>
      </c>
    </row>
    <row r="33" spans="1:3">
      <c r="A33" s="232">
        <v>5590</v>
      </c>
      <c r="B33" s="227" t="s">
        <v>203</v>
      </c>
      <c r="C33" s="225">
        <v>0</v>
      </c>
    </row>
    <row r="34" spans="1:3">
      <c r="A34" s="232">
        <v>5600</v>
      </c>
      <c r="B34" s="228" t="s">
        <v>204</v>
      </c>
      <c r="C34" s="225">
        <v>0</v>
      </c>
    </row>
    <row r="35" spans="1:3">
      <c r="A35" s="240">
        <v>900004</v>
      </c>
      <c r="B35" s="230" t="s">
        <v>182</v>
      </c>
      <c r="C35" s="231">
        <f>+C8-C9+C27</f>
        <v>60757255.68</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topLeftCell="A46" zoomScaleNormal="100" zoomScaleSheetLayoutView="100" workbookViewId="0">
      <selection activeCell="B6" sqref="B6"/>
    </sheetView>
  </sheetViews>
  <sheetFormatPr baseColWidth="10" defaultColWidth="11.42578125" defaultRowHeight="11.25"/>
  <cols>
    <col min="1" max="1" width="13" style="274" customWidth="1"/>
    <col min="2" max="2" width="53.5703125" style="274" customWidth="1"/>
    <col min="3" max="3" width="18.7109375" style="274" bestFit="1" customWidth="1"/>
    <col min="4" max="4" width="17" style="274" bestFit="1" customWidth="1"/>
    <col min="5" max="5" width="15.42578125" style="274" customWidth="1"/>
    <col min="6" max="6" width="11.42578125" style="274"/>
    <col min="7" max="7" width="11.7109375" style="274" bestFit="1" customWidth="1"/>
    <col min="8" max="16384" width="11.42578125" style="274"/>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333">
        <v>7000</v>
      </c>
      <c r="B11" s="332" t="s">
        <v>370</v>
      </c>
      <c r="C11" s="122"/>
      <c r="D11" s="122"/>
    </row>
    <row r="12" spans="1:8" s="120" customFormat="1" ht="12.75">
      <c r="A12" s="333"/>
      <c r="B12" s="332"/>
      <c r="C12" s="122"/>
      <c r="D12" s="122"/>
    </row>
    <row r="13" spans="1:8" s="120" customFormat="1">
      <c r="A13" s="125" t="s">
        <v>46</v>
      </c>
      <c r="B13" s="125" t="s">
        <v>47</v>
      </c>
      <c r="C13" s="125" t="s">
        <v>75</v>
      </c>
      <c r="D13" s="125" t="s">
        <v>76</v>
      </c>
      <c r="E13" s="125" t="s">
        <v>77</v>
      </c>
    </row>
    <row r="14" spans="1:8" s="120" customFormat="1">
      <c r="A14" s="334">
        <v>7100</v>
      </c>
      <c r="B14" s="335" t="s">
        <v>338</v>
      </c>
      <c r="C14" s="336"/>
      <c r="D14" s="336"/>
      <c r="E14" s="337"/>
    </row>
    <row r="15" spans="1:8" s="120" customFormat="1">
      <c r="A15" s="329">
        <v>7110</v>
      </c>
      <c r="B15" s="338" t="s">
        <v>339</v>
      </c>
      <c r="C15" s="336"/>
      <c r="D15" s="336"/>
      <c r="E15" s="337"/>
    </row>
    <row r="16" spans="1:8" s="120" customFormat="1">
      <c r="A16" s="329">
        <v>7120</v>
      </c>
      <c r="B16" s="338" t="s">
        <v>340</v>
      </c>
      <c r="C16" s="336"/>
      <c r="D16" s="336"/>
      <c r="E16" s="337"/>
    </row>
    <row r="17" spans="1:5" s="120" customFormat="1">
      <c r="A17" s="329">
        <v>7130</v>
      </c>
      <c r="B17" s="338" t="s">
        <v>341</v>
      </c>
      <c r="C17" s="336"/>
      <c r="D17" s="336"/>
      <c r="E17" s="337"/>
    </row>
    <row r="18" spans="1:5" s="120" customFormat="1" ht="22.5">
      <c r="A18" s="329">
        <v>7140</v>
      </c>
      <c r="B18" s="338" t="s">
        <v>342</v>
      </c>
      <c r="C18" s="336"/>
      <c r="D18" s="336"/>
      <c r="E18" s="337"/>
    </row>
    <row r="19" spans="1:5" s="120" customFormat="1" ht="22.5">
      <c r="A19" s="329">
        <v>7150</v>
      </c>
      <c r="B19" s="338" t="s">
        <v>343</v>
      </c>
      <c r="C19" s="336"/>
      <c r="D19" s="336"/>
      <c r="E19" s="337"/>
    </row>
    <row r="20" spans="1:5" s="120" customFormat="1">
      <c r="A20" s="329">
        <v>7160</v>
      </c>
      <c r="B20" s="338" t="s">
        <v>344</v>
      </c>
      <c r="C20" s="336"/>
      <c r="D20" s="336"/>
      <c r="E20" s="337"/>
    </row>
    <row r="21" spans="1:5" s="120" customFormat="1">
      <c r="A21" s="334">
        <v>7200</v>
      </c>
      <c r="B21" s="335" t="s">
        <v>345</v>
      </c>
      <c r="C21" s="336"/>
      <c r="D21" s="336"/>
      <c r="E21" s="337"/>
    </row>
    <row r="22" spans="1:5" s="120" customFormat="1" ht="22.5">
      <c r="A22" s="329">
        <v>7210</v>
      </c>
      <c r="B22" s="338" t="s">
        <v>346</v>
      </c>
      <c r="C22" s="336"/>
      <c r="D22" s="336"/>
      <c r="E22" s="337"/>
    </row>
    <row r="23" spans="1:5" s="120" customFormat="1" ht="22.5">
      <c r="A23" s="329">
        <v>7220</v>
      </c>
      <c r="B23" s="338" t="s">
        <v>347</v>
      </c>
      <c r="C23" s="336"/>
      <c r="D23" s="336"/>
      <c r="E23" s="337"/>
    </row>
    <row r="24" spans="1:5" s="120" customFormat="1" ht="12.95" customHeight="1">
      <c r="A24" s="329">
        <v>7230</v>
      </c>
      <c r="B24" s="339" t="s">
        <v>348</v>
      </c>
      <c r="C24" s="337"/>
      <c r="D24" s="337"/>
      <c r="E24" s="337"/>
    </row>
    <row r="25" spans="1:5" s="120" customFormat="1" ht="22.5">
      <c r="A25" s="329">
        <v>7240</v>
      </c>
      <c r="B25" s="339" t="s">
        <v>349</v>
      </c>
      <c r="C25" s="337"/>
      <c r="D25" s="337"/>
      <c r="E25" s="337"/>
    </row>
    <row r="26" spans="1:5" s="120" customFormat="1" ht="22.5">
      <c r="A26" s="329">
        <v>7250</v>
      </c>
      <c r="B26" s="339" t="s">
        <v>350</v>
      </c>
      <c r="C26" s="337"/>
      <c r="D26" s="337"/>
      <c r="E26" s="337"/>
    </row>
    <row r="27" spans="1:5" s="120" customFormat="1" ht="22.5">
      <c r="A27" s="329">
        <v>7260</v>
      </c>
      <c r="B27" s="339" t="s">
        <v>351</v>
      </c>
      <c r="C27" s="337"/>
      <c r="D27" s="337"/>
      <c r="E27" s="337"/>
    </row>
    <row r="28" spans="1:5" s="120" customFormat="1">
      <c r="A28" s="334">
        <v>7300</v>
      </c>
      <c r="B28" s="340" t="s">
        <v>352</v>
      </c>
      <c r="C28" s="337"/>
      <c r="D28" s="337"/>
      <c r="E28" s="337"/>
    </row>
    <row r="29" spans="1:5" s="120" customFormat="1">
      <c r="A29" s="329">
        <v>7310</v>
      </c>
      <c r="B29" s="339" t="s">
        <v>353</v>
      </c>
      <c r="C29" s="337"/>
      <c r="D29" s="337"/>
      <c r="E29" s="337"/>
    </row>
    <row r="30" spans="1:5" s="120" customFormat="1">
      <c r="A30" s="329">
        <v>7320</v>
      </c>
      <c r="B30" s="339" t="s">
        <v>354</v>
      </c>
      <c r="C30" s="337"/>
      <c r="D30" s="337"/>
      <c r="E30" s="337"/>
    </row>
    <row r="31" spans="1:5" s="120" customFormat="1">
      <c r="A31" s="329">
        <v>7330</v>
      </c>
      <c r="B31" s="339" t="s">
        <v>355</v>
      </c>
      <c r="C31" s="337"/>
      <c r="D31" s="337"/>
      <c r="E31" s="337"/>
    </row>
    <row r="32" spans="1:5" s="120" customFormat="1">
      <c r="A32" s="329">
        <v>7340</v>
      </c>
      <c r="B32" s="339" t="s">
        <v>356</v>
      </c>
      <c r="C32" s="337"/>
      <c r="D32" s="337"/>
      <c r="E32" s="337"/>
    </row>
    <row r="33" spans="1:5" s="120" customFormat="1">
      <c r="A33" s="329">
        <v>7350</v>
      </c>
      <c r="B33" s="339" t="s">
        <v>357</v>
      </c>
      <c r="C33" s="337"/>
      <c r="D33" s="337"/>
      <c r="E33" s="337"/>
    </row>
    <row r="34" spans="1:5" s="120" customFormat="1">
      <c r="A34" s="329">
        <v>7360</v>
      </c>
      <c r="B34" s="339" t="s">
        <v>358</v>
      </c>
      <c r="C34" s="337"/>
      <c r="D34" s="337"/>
      <c r="E34" s="337"/>
    </row>
    <row r="35" spans="1:5" s="120" customFormat="1">
      <c r="A35" s="334">
        <v>7400</v>
      </c>
      <c r="B35" s="340" t="s">
        <v>359</v>
      </c>
      <c r="C35" s="337"/>
      <c r="D35" s="337"/>
      <c r="E35" s="337"/>
    </row>
    <row r="36" spans="1:5" s="120" customFormat="1">
      <c r="A36" s="329">
        <v>7410</v>
      </c>
      <c r="B36" s="339" t="s">
        <v>360</v>
      </c>
      <c r="C36" s="337"/>
      <c r="D36" s="337"/>
      <c r="E36" s="337"/>
    </row>
    <row r="37" spans="1:5" s="120" customFormat="1">
      <c r="A37" s="329">
        <v>7420</v>
      </c>
      <c r="B37" s="339" t="s">
        <v>361</v>
      </c>
      <c r="C37" s="337"/>
      <c r="D37" s="337"/>
      <c r="E37" s="337"/>
    </row>
    <row r="38" spans="1:5" s="120" customFormat="1" ht="22.5">
      <c r="A38" s="334">
        <v>7500</v>
      </c>
      <c r="B38" s="340" t="s">
        <v>362</v>
      </c>
      <c r="C38" s="337"/>
      <c r="D38" s="337"/>
      <c r="E38" s="337"/>
    </row>
    <row r="39" spans="1:5" s="120" customFormat="1" ht="22.5">
      <c r="A39" s="329">
        <v>7510</v>
      </c>
      <c r="B39" s="339" t="s">
        <v>363</v>
      </c>
      <c r="C39" s="337"/>
      <c r="D39" s="337"/>
      <c r="E39" s="337"/>
    </row>
    <row r="40" spans="1:5" s="120" customFormat="1" ht="22.5">
      <c r="A40" s="329">
        <v>7520</v>
      </c>
      <c r="B40" s="339" t="s">
        <v>364</v>
      </c>
      <c r="C40" s="337"/>
      <c r="D40" s="337"/>
      <c r="E40" s="337"/>
    </row>
    <row r="41" spans="1:5" s="120" customFormat="1">
      <c r="A41" s="334">
        <v>7600</v>
      </c>
      <c r="B41" s="340" t="s">
        <v>365</v>
      </c>
      <c r="C41" s="337"/>
      <c r="D41" s="337"/>
      <c r="E41" s="337"/>
    </row>
    <row r="42" spans="1:5" s="120" customFormat="1">
      <c r="A42" s="329">
        <v>7610</v>
      </c>
      <c r="B42" s="338" t="s">
        <v>366</v>
      </c>
      <c r="C42" s="336"/>
      <c r="D42" s="336"/>
      <c r="E42" s="337"/>
    </row>
    <row r="43" spans="1:5" s="120" customFormat="1">
      <c r="A43" s="329">
        <v>7620</v>
      </c>
      <c r="B43" s="338" t="s">
        <v>367</v>
      </c>
      <c r="C43" s="336"/>
      <c r="D43" s="336"/>
      <c r="E43" s="337"/>
    </row>
    <row r="44" spans="1:5" s="120" customFormat="1">
      <c r="A44" s="329">
        <v>7630</v>
      </c>
      <c r="B44" s="338" t="s">
        <v>368</v>
      </c>
      <c r="C44" s="336"/>
      <c r="D44" s="336"/>
      <c r="E44" s="337"/>
    </row>
    <row r="45" spans="1:5" s="120" customFormat="1">
      <c r="A45" s="329">
        <v>7640</v>
      </c>
      <c r="B45" s="339" t="s">
        <v>369</v>
      </c>
      <c r="C45" s="337"/>
      <c r="D45" s="337"/>
      <c r="E45" s="337"/>
    </row>
    <row r="46" spans="1:5" s="120" customFormat="1">
      <c r="A46" s="329"/>
      <c r="B46" s="339"/>
      <c r="C46" s="337"/>
      <c r="D46" s="337"/>
      <c r="E46" s="337"/>
    </row>
    <row r="47" spans="1:5" s="120" customFormat="1">
      <c r="A47" s="334" t="s">
        <v>371</v>
      </c>
      <c r="B47" s="341" t="s">
        <v>372</v>
      </c>
      <c r="C47" s="337"/>
      <c r="D47" s="337"/>
      <c r="E47" s="337"/>
    </row>
    <row r="48" spans="1:5" s="120" customFormat="1">
      <c r="A48" s="329" t="s">
        <v>373</v>
      </c>
      <c r="B48" s="342" t="s">
        <v>374</v>
      </c>
      <c r="C48" s="337"/>
      <c r="D48" s="337"/>
      <c r="E48" s="337"/>
    </row>
    <row r="49" spans="1:8" s="120" customFormat="1">
      <c r="A49" s="329" t="s">
        <v>375</v>
      </c>
      <c r="B49" s="342" t="s">
        <v>376</v>
      </c>
      <c r="C49" s="337"/>
      <c r="D49" s="337"/>
      <c r="E49" s="337"/>
    </row>
    <row r="50" spans="1:8" s="120" customFormat="1">
      <c r="A50" s="329" t="s">
        <v>377</v>
      </c>
      <c r="B50" s="342" t="s">
        <v>378</v>
      </c>
      <c r="C50" s="337"/>
      <c r="D50" s="337"/>
      <c r="E50" s="337"/>
    </row>
    <row r="51" spans="1:8" s="120" customFormat="1">
      <c r="A51" s="329" t="s">
        <v>379</v>
      </c>
      <c r="B51" s="342" t="s">
        <v>380</v>
      </c>
      <c r="C51" s="337"/>
      <c r="D51" s="337"/>
      <c r="E51" s="337"/>
    </row>
    <row r="52" spans="1:8" s="120" customFormat="1">
      <c r="A52" s="329" t="s">
        <v>381</v>
      </c>
      <c r="B52" s="342" t="s">
        <v>382</v>
      </c>
      <c r="C52" s="337"/>
      <c r="D52" s="337"/>
      <c r="E52" s="337"/>
    </row>
    <row r="53" spans="1:8" s="120" customFormat="1">
      <c r="A53" s="329" t="s">
        <v>383</v>
      </c>
      <c r="B53" s="342" t="s">
        <v>384</v>
      </c>
      <c r="C53" s="337"/>
      <c r="D53" s="337"/>
      <c r="E53" s="337"/>
    </row>
    <row r="54" spans="1:8" s="120" customFormat="1" ht="12">
      <c r="A54" s="320" t="s">
        <v>321</v>
      </c>
      <c r="B54" s="131"/>
    </row>
    <row r="55" spans="1:8" s="120" customFormat="1">
      <c r="A55" s="122"/>
      <c r="B55" s="131"/>
    </row>
    <row r="56" spans="1:8" s="120" customFormat="1" ht="12.75">
      <c r="A56" s="321" t="s">
        <v>385</v>
      </c>
      <c r="B56" s="131"/>
    </row>
    <row r="57" spans="1:8" s="120" customFormat="1" ht="12.75">
      <c r="A57" s="321"/>
    </row>
    <row r="58" spans="1:8" s="120" customFormat="1" ht="12.75">
      <c r="A58" s="333">
        <v>8000</v>
      </c>
      <c r="B58" s="332" t="s">
        <v>323</v>
      </c>
    </row>
    <row r="59" spans="1:8" s="120" customFormat="1">
      <c r="B59" s="1024" t="s">
        <v>126</v>
      </c>
      <c r="C59" s="1024"/>
      <c r="D59" s="1024"/>
      <c r="E59" s="1024"/>
      <c r="H59" s="123"/>
    </row>
    <row r="60" spans="1:8" s="120" customFormat="1">
      <c r="A60" s="124" t="s">
        <v>46</v>
      </c>
      <c r="B60" s="124" t="s">
        <v>47</v>
      </c>
      <c r="C60" s="125" t="s">
        <v>75</v>
      </c>
      <c r="D60" s="125" t="s">
        <v>76</v>
      </c>
      <c r="E60" s="125" t="s">
        <v>77</v>
      </c>
      <c r="H60" s="123"/>
    </row>
    <row r="61" spans="1:8" s="120" customFormat="1">
      <c r="A61" s="326">
        <v>8100</v>
      </c>
      <c r="B61" s="327" t="s">
        <v>324</v>
      </c>
      <c r="C61" s="611">
        <f>SUM(C62:C66)</f>
        <v>100194058</v>
      </c>
      <c r="D61" s="611">
        <f>SUM(D62:D66)</f>
        <v>100194058</v>
      </c>
      <c r="E61" s="611">
        <f>SUM(E62:E66)</f>
        <v>0</v>
      </c>
      <c r="H61" s="123"/>
    </row>
    <row r="62" spans="1:8" s="120" customFormat="1">
      <c r="A62" s="322">
        <v>8110</v>
      </c>
      <c r="B62" s="126" t="s">
        <v>325</v>
      </c>
      <c r="C62" s="612">
        <v>50097029</v>
      </c>
      <c r="D62" s="557">
        <v>50097029</v>
      </c>
      <c r="E62" s="557">
        <f>+D62-C62</f>
        <v>0</v>
      </c>
      <c r="F62" s="123"/>
      <c r="H62" s="123"/>
    </row>
    <row r="63" spans="1:8" s="120" customFormat="1">
      <c r="A63" s="322">
        <v>8120</v>
      </c>
      <c r="B63" s="126" t="s">
        <v>326</v>
      </c>
      <c r="C63" s="612">
        <v>50097029</v>
      </c>
      <c r="D63" s="557">
        <v>0</v>
      </c>
      <c r="E63" s="557">
        <f t="shared" ref="E63:E74" si="0">+D63-C63</f>
        <v>-50097029</v>
      </c>
      <c r="F63" s="123"/>
      <c r="H63" s="123"/>
    </row>
    <row r="64" spans="1:8" s="120" customFormat="1">
      <c r="A64" s="323">
        <v>8130</v>
      </c>
      <c r="B64" s="126" t="s">
        <v>327</v>
      </c>
      <c r="C64" s="556">
        <v>0</v>
      </c>
      <c r="D64" s="557">
        <v>-9652012.6400000006</v>
      </c>
      <c r="E64" s="557">
        <f t="shared" si="0"/>
        <v>-9652012.6400000006</v>
      </c>
      <c r="F64" s="123"/>
      <c r="H64" s="123"/>
    </row>
    <row r="65" spans="1:8" s="120" customFormat="1">
      <c r="A65" s="323">
        <v>8140</v>
      </c>
      <c r="B65" s="126" t="s">
        <v>328</v>
      </c>
      <c r="C65" s="612">
        <v>0</v>
      </c>
      <c r="D65" s="557">
        <v>230297.97</v>
      </c>
      <c r="E65" s="557">
        <f t="shared" si="0"/>
        <v>230297.97</v>
      </c>
      <c r="F65" s="123"/>
      <c r="H65" s="123"/>
    </row>
    <row r="66" spans="1:8" s="120" customFormat="1">
      <c r="A66" s="323">
        <v>8150</v>
      </c>
      <c r="B66" s="126" t="s">
        <v>329</v>
      </c>
      <c r="C66" s="612">
        <v>0</v>
      </c>
      <c r="D66" s="557">
        <v>59518743.670000002</v>
      </c>
      <c r="E66" s="557">
        <f t="shared" si="0"/>
        <v>59518743.670000002</v>
      </c>
      <c r="F66" s="123"/>
      <c r="H66" s="123"/>
    </row>
    <row r="67" spans="1:8" s="120" customFormat="1">
      <c r="A67" s="328">
        <v>8200</v>
      </c>
      <c r="B67" s="327" t="s">
        <v>330</v>
      </c>
      <c r="C67" s="611">
        <f>SUM(C68:C74)</f>
        <v>100194058</v>
      </c>
      <c r="D67" s="611">
        <f>SUM(D68:D74)</f>
        <v>100194058</v>
      </c>
      <c r="E67" s="611">
        <f>SUM(E68:E74)</f>
        <v>0</v>
      </c>
      <c r="F67" s="123"/>
      <c r="G67" s="123"/>
      <c r="H67" s="123"/>
    </row>
    <row r="68" spans="1:8" s="120" customFormat="1">
      <c r="A68" s="323">
        <v>8210</v>
      </c>
      <c r="B68" s="126" t="s">
        <v>331</v>
      </c>
      <c r="C68" s="612">
        <v>50097029</v>
      </c>
      <c r="D68" s="612">
        <v>50097029</v>
      </c>
      <c r="E68" s="557">
        <f t="shared" si="0"/>
        <v>0</v>
      </c>
      <c r="F68" s="123"/>
      <c r="G68" s="123"/>
      <c r="H68" s="123"/>
    </row>
    <row r="69" spans="1:8" s="120" customFormat="1">
      <c r="A69" s="323">
        <v>8220</v>
      </c>
      <c r="B69" s="126" t="s">
        <v>332</v>
      </c>
      <c r="C69" s="612">
        <v>50097029</v>
      </c>
      <c r="D69" s="612">
        <v>0</v>
      </c>
      <c r="E69" s="557">
        <f t="shared" si="0"/>
        <v>-50097029</v>
      </c>
      <c r="F69" s="123"/>
      <c r="G69" s="123"/>
      <c r="H69" s="123"/>
    </row>
    <row r="70" spans="1:8" s="120" customFormat="1">
      <c r="A70" s="323">
        <v>8230</v>
      </c>
      <c r="B70" s="126" t="s">
        <v>333</v>
      </c>
      <c r="C70" s="612">
        <v>0</v>
      </c>
      <c r="D70" s="612">
        <v>-9652012.6400000006</v>
      </c>
      <c r="E70" s="557">
        <f t="shared" si="0"/>
        <v>-9652012.6400000006</v>
      </c>
      <c r="F70" s="123"/>
      <c r="G70" s="613"/>
      <c r="H70" s="123"/>
    </row>
    <row r="71" spans="1:8" s="120" customFormat="1">
      <c r="A71" s="323">
        <v>8240</v>
      </c>
      <c r="B71" s="126" t="s">
        <v>334</v>
      </c>
      <c r="C71" s="612">
        <v>0</v>
      </c>
      <c r="D71" s="612">
        <v>0</v>
      </c>
      <c r="E71" s="557">
        <f t="shared" si="0"/>
        <v>0</v>
      </c>
      <c r="F71" s="123"/>
      <c r="G71" s="123"/>
      <c r="H71" s="123"/>
    </row>
    <row r="72" spans="1:8" s="120" customFormat="1">
      <c r="A72" s="324">
        <v>8250</v>
      </c>
      <c r="B72" s="127" t="s">
        <v>335</v>
      </c>
      <c r="C72" s="612">
        <v>0</v>
      </c>
      <c r="D72" s="612">
        <v>766919.16</v>
      </c>
      <c r="E72" s="557">
        <f t="shared" si="0"/>
        <v>766919.16</v>
      </c>
      <c r="F72" s="123"/>
      <c r="G72" s="123"/>
      <c r="H72" s="123"/>
    </row>
    <row r="73" spans="1:8" s="120" customFormat="1">
      <c r="A73" s="325">
        <v>8260</v>
      </c>
      <c r="B73" s="128" t="s">
        <v>336</v>
      </c>
      <c r="C73" s="612">
        <v>0</v>
      </c>
      <c r="D73" s="612">
        <v>0</v>
      </c>
      <c r="E73" s="557">
        <f t="shared" si="0"/>
        <v>0</v>
      </c>
      <c r="F73" s="123"/>
      <c r="G73" s="123"/>
      <c r="H73" s="123"/>
    </row>
    <row r="74" spans="1:8" s="120" customFormat="1">
      <c r="A74" s="329">
        <v>8270</v>
      </c>
      <c r="B74" s="330" t="s">
        <v>337</v>
      </c>
      <c r="C74" s="612">
        <v>0</v>
      </c>
      <c r="D74" s="612">
        <v>58982122.479999997</v>
      </c>
      <c r="E74" s="557">
        <f t="shared" si="0"/>
        <v>58982122.479999997</v>
      </c>
      <c r="F74" s="123"/>
      <c r="G74" s="123"/>
      <c r="H74" s="123"/>
    </row>
    <row r="75" spans="1:8" ht="12">
      <c r="A75" s="320" t="s">
        <v>322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55" orientation="landscape"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opLeftCell="A67" zoomScale="118" zoomScaleNormal="118" zoomScaleSheetLayoutView="90" workbookViewId="0">
      <selection activeCell="C9" sqref="C9"/>
    </sheetView>
  </sheetViews>
  <sheetFormatPr baseColWidth="10" defaultColWidth="11.42578125" defaultRowHeight="11.25"/>
  <cols>
    <col min="1" max="1" width="20.7109375" style="19" customWidth="1"/>
    <col min="2" max="2" width="50.7109375" style="19" customWidth="1"/>
    <col min="3" max="3" width="17.7109375" style="21" customWidth="1"/>
    <col min="4" max="5" width="17.7109375" style="164"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c r="C3" s="9"/>
      <c r="D3" s="5"/>
      <c r="E3" s="6"/>
    </row>
    <row r="4" spans="1:6" s="274" customFormat="1">
      <c r="C4" s="9"/>
      <c r="D4" s="5"/>
      <c r="E4" s="6"/>
    </row>
    <row r="5" spans="1:6" s="274" customFormat="1" ht="11.25" customHeight="1">
      <c r="A5" s="10" t="s">
        <v>141</v>
      </c>
      <c r="B5" s="11"/>
      <c r="C5" s="9"/>
      <c r="D5" s="4"/>
      <c r="E5" s="366" t="s">
        <v>45</v>
      </c>
    </row>
    <row r="6" spans="1:6" s="274" customFormat="1">
      <c r="A6" s="13"/>
      <c r="B6" s="13"/>
      <c r="C6" s="14"/>
      <c r="D6" s="3"/>
      <c r="E6" s="4"/>
      <c r="F6" s="3"/>
    </row>
    <row r="7" spans="1:6" ht="15" customHeight="1">
      <c r="A7" s="15" t="s">
        <v>46</v>
      </c>
      <c r="B7" s="16" t="s">
        <v>47</v>
      </c>
      <c r="C7" s="17" t="s">
        <v>48</v>
      </c>
      <c r="D7" s="18" t="s">
        <v>49</v>
      </c>
      <c r="E7" s="17" t="s">
        <v>50</v>
      </c>
    </row>
    <row r="8" spans="1:6" ht="11.25" customHeight="1">
      <c r="A8" s="155" t="s">
        <v>7499</v>
      </c>
      <c r="B8" s="155" t="s">
        <v>338</v>
      </c>
      <c r="C8" s="132">
        <v>688861.04</v>
      </c>
      <c r="D8" s="141" t="s">
        <v>7500</v>
      </c>
      <c r="E8" s="132"/>
    </row>
    <row r="9" spans="1:6" ht="11.25" customHeight="1">
      <c r="A9" s="155" t="s">
        <v>7501</v>
      </c>
      <c r="B9" s="155" t="s">
        <v>7502</v>
      </c>
      <c r="C9" s="132">
        <v>21950.37</v>
      </c>
      <c r="D9" s="141" t="s">
        <v>7500</v>
      </c>
      <c r="E9" s="132"/>
    </row>
    <row r="10" spans="1:6" ht="11.25" customHeight="1">
      <c r="A10" s="155"/>
      <c r="B10" s="155"/>
      <c r="C10" s="132"/>
      <c r="D10" s="141"/>
      <c r="E10" s="132"/>
    </row>
    <row r="11" spans="1:6" ht="11.25" customHeight="1">
      <c r="A11" s="155"/>
      <c r="B11" s="155"/>
      <c r="C11" s="132"/>
      <c r="D11" s="141"/>
      <c r="E11" s="132"/>
    </row>
    <row r="12" spans="1:6" ht="11.25" customHeight="1">
      <c r="A12" s="155"/>
      <c r="B12" s="155"/>
      <c r="C12" s="132"/>
      <c r="D12" s="141"/>
      <c r="E12" s="132"/>
    </row>
    <row r="13" spans="1:6" ht="11.25" customHeight="1">
      <c r="A13" s="155"/>
      <c r="B13" s="155"/>
      <c r="C13" s="132"/>
      <c r="D13" s="141"/>
      <c r="E13" s="132"/>
    </row>
    <row r="14" spans="1:6" ht="11.25" customHeight="1">
      <c r="A14" s="155"/>
      <c r="B14" s="155"/>
      <c r="C14" s="132"/>
      <c r="D14" s="141"/>
      <c r="E14" s="132"/>
    </row>
    <row r="15" spans="1:6" ht="11.25" customHeight="1">
      <c r="A15" s="155"/>
      <c r="B15" s="155"/>
      <c r="C15" s="132"/>
      <c r="D15" s="141"/>
      <c r="E15" s="132"/>
    </row>
    <row r="16" spans="1:6" ht="11.25" customHeight="1">
      <c r="A16" s="155"/>
      <c r="B16" s="155"/>
      <c r="C16" s="132"/>
      <c r="D16" s="141"/>
      <c r="E16" s="132"/>
    </row>
    <row r="17" spans="1:6" ht="11.25" customHeight="1">
      <c r="A17" s="155"/>
      <c r="B17" s="155"/>
      <c r="C17" s="132"/>
      <c r="D17" s="141"/>
      <c r="E17" s="132"/>
    </row>
    <row r="18" spans="1:6">
      <c r="A18" s="155"/>
      <c r="B18" s="155"/>
      <c r="C18" s="132"/>
      <c r="D18" s="141"/>
      <c r="E18" s="132"/>
    </row>
    <row r="19" spans="1:6">
      <c r="A19" s="155"/>
      <c r="B19" s="155"/>
      <c r="C19" s="132"/>
      <c r="D19" s="141"/>
      <c r="E19" s="132"/>
    </row>
    <row r="20" spans="1:6">
      <c r="A20" s="156"/>
      <c r="B20" s="156"/>
      <c r="C20" s="146"/>
      <c r="D20" s="141"/>
      <c r="E20" s="146"/>
    </row>
    <row r="21" spans="1:6">
      <c r="A21" s="157"/>
      <c r="B21" s="157" t="s">
        <v>223</v>
      </c>
      <c r="C21" s="20">
        <f>SUM(C8:C20)</f>
        <v>710811.41</v>
      </c>
      <c r="D21" s="140"/>
      <c r="E21" s="20"/>
    </row>
    <row r="22" spans="1:6">
      <c r="A22" s="158"/>
      <c r="B22" s="158"/>
      <c r="C22" s="159"/>
      <c r="D22" s="158"/>
      <c r="E22" s="159"/>
    </row>
    <row r="23" spans="1:6">
      <c r="A23" s="158"/>
      <c r="B23" s="158"/>
      <c r="C23" s="159"/>
      <c r="D23" s="158"/>
      <c r="E23" s="159"/>
    </row>
    <row r="24" spans="1:6" ht="11.25" customHeight="1">
      <c r="A24" s="10" t="s">
        <v>211</v>
      </c>
      <c r="B24" s="11"/>
      <c r="C24" s="22"/>
      <c r="D24" s="366" t="s">
        <v>45</v>
      </c>
    </row>
    <row r="25" spans="1:6">
      <c r="A25" s="274"/>
      <c r="B25" s="274"/>
      <c r="C25" s="9"/>
      <c r="D25" s="5"/>
      <c r="E25" s="6"/>
      <c r="F25" s="274"/>
    </row>
    <row r="26" spans="1:6" ht="15" customHeight="1">
      <c r="A26" s="15" t="s">
        <v>46</v>
      </c>
      <c r="B26" s="16" t="s">
        <v>47</v>
      </c>
      <c r="C26" s="17" t="s">
        <v>48</v>
      </c>
      <c r="D26" s="18" t="s">
        <v>49</v>
      </c>
      <c r="E26" s="24"/>
    </row>
    <row r="27" spans="1:6" ht="11.25" customHeight="1">
      <c r="A27" s="150"/>
      <c r="B27" s="160"/>
      <c r="C27" s="143"/>
      <c r="D27" s="132"/>
      <c r="E27" s="25"/>
    </row>
    <row r="28" spans="1:6" ht="11.25" customHeight="1">
      <c r="A28" s="150"/>
      <c r="B28" s="160"/>
      <c r="C28" s="143"/>
      <c r="D28" s="132"/>
      <c r="E28" s="25"/>
    </row>
    <row r="29" spans="1:6" ht="11.25" customHeight="1">
      <c r="A29" s="150"/>
      <c r="B29" s="160"/>
      <c r="C29" s="143"/>
      <c r="D29" s="132"/>
      <c r="E29" s="25"/>
    </row>
    <row r="30" spans="1:6" ht="11.25" customHeight="1">
      <c r="A30" s="150"/>
      <c r="B30" s="160"/>
      <c r="C30" s="143"/>
      <c r="D30" s="132"/>
      <c r="E30" s="25"/>
    </row>
    <row r="31" spans="1:6" ht="11.25" customHeight="1">
      <c r="A31" s="150"/>
      <c r="B31" s="160"/>
      <c r="C31" s="143"/>
      <c r="D31" s="132"/>
      <c r="E31" s="25"/>
    </row>
    <row r="32" spans="1:6" ht="11.25" customHeight="1">
      <c r="A32" s="150"/>
      <c r="B32" s="160" t="s">
        <v>807</v>
      </c>
      <c r="C32" s="143"/>
      <c r="D32" s="132"/>
      <c r="E32" s="25"/>
    </row>
    <row r="33" spans="1:5" ht="11.25" customHeight="1">
      <c r="A33" s="150"/>
      <c r="B33" s="160"/>
      <c r="C33" s="143"/>
      <c r="D33" s="132"/>
      <c r="E33" s="25"/>
    </row>
    <row r="34" spans="1:5" ht="11.25" customHeight="1">
      <c r="A34" s="150"/>
      <c r="B34" s="160"/>
      <c r="C34" s="143"/>
      <c r="D34" s="132"/>
      <c r="E34" s="25"/>
    </row>
    <row r="35" spans="1:5" ht="11.25" customHeight="1">
      <c r="A35" s="150"/>
      <c r="B35" s="160"/>
      <c r="C35" s="143"/>
      <c r="D35" s="132"/>
      <c r="E35" s="25"/>
    </row>
    <row r="36" spans="1:5" ht="11.25" customHeight="1">
      <c r="A36" s="150"/>
      <c r="B36" s="160"/>
      <c r="C36" s="143"/>
      <c r="D36" s="132"/>
      <c r="E36" s="25"/>
    </row>
    <row r="37" spans="1:5" ht="11.25" customHeight="1">
      <c r="A37" s="150"/>
      <c r="B37" s="160"/>
      <c r="C37" s="143"/>
      <c r="D37" s="132"/>
      <c r="E37" s="25"/>
    </row>
    <row r="38" spans="1:5" ht="11.25" customHeight="1">
      <c r="A38" s="150"/>
      <c r="B38" s="160"/>
      <c r="C38" s="143"/>
      <c r="D38" s="132"/>
      <c r="E38" s="25"/>
    </row>
    <row r="39" spans="1:5" ht="11.25" customHeight="1">
      <c r="A39" s="150"/>
      <c r="B39" s="160"/>
      <c r="C39" s="143"/>
      <c r="D39" s="132"/>
      <c r="E39" s="25"/>
    </row>
    <row r="40" spans="1:5" ht="11.25" customHeight="1">
      <c r="A40" s="150"/>
      <c r="B40" s="160"/>
      <c r="C40" s="143"/>
      <c r="D40" s="132"/>
      <c r="E40" s="25"/>
    </row>
    <row r="41" spans="1:5" ht="11.25" customHeight="1">
      <c r="A41" s="150"/>
      <c r="B41" s="160"/>
      <c r="C41" s="143"/>
      <c r="D41" s="132"/>
      <c r="E41" s="25"/>
    </row>
    <row r="42" spans="1:5" ht="11.25" customHeight="1">
      <c r="A42" s="150"/>
      <c r="B42" s="160"/>
      <c r="C42" s="143"/>
      <c r="D42" s="132"/>
      <c r="E42" s="25"/>
    </row>
    <row r="43" spans="1:5" ht="11.25" customHeight="1">
      <c r="A43" s="150"/>
      <c r="B43" s="160"/>
      <c r="C43" s="143"/>
      <c r="D43" s="132"/>
      <c r="E43" s="25"/>
    </row>
    <row r="44" spans="1:5" ht="11.25" customHeight="1">
      <c r="A44" s="150"/>
      <c r="B44" s="160"/>
      <c r="C44" s="143"/>
      <c r="D44" s="132"/>
      <c r="E44" s="25"/>
    </row>
    <row r="45" spans="1:5" ht="11.25" customHeight="1">
      <c r="A45" s="150"/>
      <c r="B45" s="160"/>
      <c r="C45" s="143"/>
      <c r="D45" s="132"/>
      <c r="E45" s="25"/>
    </row>
    <row r="46" spans="1:5" ht="11.25" customHeight="1">
      <c r="A46" s="150"/>
      <c r="B46" s="160"/>
      <c r="C46" s="143"/>
      <c r="D46" s="132"/>
      <c r="E46" s="25"/>
    </row>
    <row r="47" spans="1:5" ht="11.25" customHeight="1">
      <c r="A47" s="150"/>
      <c r="B47" s="160"/>
      <c r="C47" s="143"/>
      <c r="D47" s="132"/>
      <c r="E47" s="25"/>
    </row>
    <row r="48" spans="1:5" ht="11.25" customHeight="1">
      <c r="A48" s="150"/>
      <c r="B48" s="160"/>
      <c r="C48" s="143"/>
      <c r="D48" s="132"/>
      <c r="E48" s="25"/>
    </row>
    <row r="49" spans="1:6" ht="11.25" customHeight="1">
      <c r="A49" s="150"/>
      <c r="B49" s="160"/>
      <c r="C49" s="143"/>
      <c r="D49" s="132"/>
      <c r="E49" s="25"/>
    </row>
    <row r="50" spans="1:6" ht="11.25" customHeight="1">
      <c r="A50" s="150"/>
      <c r="B50" s="160"/>
      <c r="C50" s="143"/>
      <c r="D50" s="132"/>
      <c r="E50" s="25"/>
    </row>
    <row r="51" spans="1:6" ht="11.25" customHeight="1">
      <c r="A51" s="150"/>
      <c r="B51" s="160"/>
      <c r="C51" s="143"/>
      <c r="D51" s="132"/>
      <c r="E51" s="25"/>
    </row>
    <row r="52" spans="1:6">
      <c r="A52" s="161"/>
      <c r="B52" s="161" t="s">
        <v>224</v>
      </c>
      <c r="C52" s="26">
        <f>SUM(C27:C51)</f>
        <v>0</v>
      </c>
      <c r="D52" s="142"/>
      <c r="E52" s="27"/>
    </row>
    <row r="53" spans="1:6">
      <c r="A53" s="154"/>
      <c r="B53" s="154"/>
      <c r="C53" s="162"/>
      <c r="D53" s="154"/>
      <c r="E53" s="162"/>
      <c r="F53" s="274"/>
    </row>
    <row r="54" spans="1:6">
      <c r="A54" s="154"/>
      <c r="B54" s="154"/>
      <c r="C54" s="162"/>
      <c r="D54" s="154"/>
      <c r="E54" s="162"/>
      <c r="F54" s="274"/>
    </row>
    <row r="55" spans="1:6" ht="11.25" customHeight="1">
      <c r="A55" s="10" t="s">
        <v>148</v>
      </c>
      <c r="B55" s="11"/>
      <c r="C55" s="22"/>
      <c r="D55" s="274"/>
      <c r="E55" s="366" t="s">
        <v>45</v>
      </c>
    </row>
    <row r="56" spans="1:6">
      <c r="A56" s="274"/>
      <c r="B56" s="274"/>
      <c r="C56" s="9"/>
      <c r="D56" s="274"/>
      <c r="E56" s="9"/>
      <c r="F56" s="274"/>
    </row>
    <row r="57" spans="1:6" ht="15" customHeight="1">
      <c r="A57" s="15" t="s">
        <v>46</v>
      </c>
      <c r="B57" s="16" t="s">
        <v>47</v>
      </c>
      <c r="C57" s="17" t="s">
        <v>48</v>
      </c>
      <c r="D57" s="18" t="s">
        <v>49</v>
      </c>
      <c r="E57" s="17" t="s">
        <v>50</v>
      </c>
      <c r="F57" s="28"/>
    </row>
    <row r="58" spans="1:6">
      <c r="A58" s="150"/>
      <c r="B58" s="160"/>
      <c r="C58" s="143"/>
      <c r="D58" s="143"/>
      <c r="E58" s="132"/>
      <c r="F58" s="25"/>
    </row>
    <row r="59" spans="1:6">
      <c r="A59" s="150"/>
      <c r="B59" s="160"/>
      <c r="C59" s="143"/>
      <c r="D59" s="143"/>
      <c r="E59" s="132"/>
      <c r="F59" s="25"/>
    </row>
    <row r="60" spans="1:6">
      <c r="A60" s="150"/>
      <c r="B60" s="160"/>
      <c r="C60" s="143"/>
      <c r="D60" s="143"/>
      <c r="E60" s="132"/>
      <c r="F60" s="25"/>
    </row>
    <row r="61" spans="1:6">
      <c r="A61" s="150"/>
      <c r="B61" s="160" t="s">
        <v>807</v>
      </c>
      <c r="C61" s="143"/>
      <c r="D61" s="143"/>
      <c r="E61" s="132"/>
      <c r="F61" s="25"/>
    </row>
    <row r="62" spans="1:6">
      <c r="A62" s="150"/>
      <c r="B62" s="160"/>
      <c r="C62" s="143"/>
      <c r="D62" s="143"/>
      <c r="E62" s="132"/>
      <c r="F62" s="25"/>
    </row>
    <row r="63" spans="1:6">
      <c r="A63" s="150"/>
      <c r="B63" s="160"/>
      <c r="C63" s="143"/>
      <c r="D63" s="143"/>
      <c r="E63" s="132"/>
      <c r="F63" s="25"/>
    </row>
    <row r="64" spans="1:6">
      <c r="A64" s="150"/>
      <c r="B64" s="160"/>
      <c r="C64" s="143"/>
      <c r="D64" s="143"/>
      <c r="E64" s="132"/>
      <c r="F64" s="25"/>
    </row>
    <row r="65" spans="1:6">
      <c r="A65" s="161"/>
      <c r="B65" s="161" t="s">
        <v>225</v>
      </c>
      <c r="C65" s="26">
        <f>SUM(C58:C64)</f>
        <v>0</v>
      </c>
      <c r="D65" s="144"/>
      <c r="E65" s="20"/>
      <c r="F65" s="27"/>
    </row>
    <row r="66" spans="1:6">
      <c r="A66" s="154"/>
      <c r="B66" s="154"/>
      <c r="C66" s="162"/>
      <c r="D66" s="154"/>
      <c r="E66" s="162"/>
      <c r="F66" s="274"/>
    </row>
    <row r="67" spans="1:6">
      <c r="A67" s="154"/>
      <c r="B67" s="154"/>
      <c r="C67" s="162"/>
      <c r="D67" s="154"/>
      <c r="E67" s="162"/>
      <c r="F67" s="274"/>
    </row>
    <row r="68" spans="1:6" ht="11.25" customHeight="1">
      <c r="A68" s="10" t="s">
        <v>149</v>
      </c>
      <c r="B68" s="11"/>
      <c r="C68" s="22"/>
      <c r="D68" s="274"/>
      <c r="E68" s="366" t="s">
        <v>45</v>
      </c>
    </row>
    <row r="69" spans="1:6">
      <c r="A69" s="274"/>
      <c r="B69" s="274"/>
      <c r="C69" s="9"/>
      <c r="D69" s="274"/>
      <c r="E69" s="9"/>
      <c r="F69" s="274"/>
    </row>
    <row r="70" spans="1:6" ht="15" customHeight="1">
      <c r="A70" s="15" t="s">
        <v>46</v>
      </c>
      <c r="B70" s="16" t="s">
        <v>47</v>
      </c>
      <c r="C70" s="17" t="s">
        <v>48</v>
      </c>
      <c r="D70" s="18" t="s">
        <v>49</v>
      </c>
      <c r="E70" s="17" t="s">
        <v>50</v>
      </c>
      <c r="F70" s="28"/>
    </row>
    <row r="71" spans="1:6">
      <c r="A71" s="155"/>
      <c r="B71" s="155"/>
      <c r="C71" s="132"/>
      <c r="D71" s="132"/>
      <c r="E71" s="132"/>
      <c r="F71" s="25"/>
    </row>
    <row r="72" spans="1:6">
      <c r="A72" s="155"/>
      <c r="B72" s="155"/>
      <c r="C72" s="132"/>
      <c r="D72" s="132"/>
      <c r="E72" s="132"/>
      <c r="F72" s="25"/>
    </row>
    <row r="73" spans="1:6">
      <c r="A73" s="155"/>
      <c r="B73" s="155"/>
      <c r="C73" s="132"/>
      <c r="D73" s="132"/>
      <c r="E73" s="132"/>
      <c r="F73" s="25"/>
    </row>
    <row r="74" spans="1:6">
      <c r="A74" s="155"/>
      <c r="B74" s="155" t="s">
        <v>7503</v>
      </c>
      <c r="C74" s="132"/>
      <c r="D74" s="132"/>
      <c r="E74" s="132"/>
      <c r="F74" s="25"/>
    </row>
    <row r="75" spans="1:6">
      <c r="A75" s="155"/>
      <c r="B75" s="155"/>
      <c r="C75" s="132"/>
      <c r="D75" s="132"/>
      <c r="E75" s="132"/>
      <c r="F75" s="25"/>
    </row>
    <row r="76" spans="1:6">
      <c r="A76" s="155"/>
      <c r="B76" s="155"/>
      <c r="C76" s="132"/>
      <c r="D76" s="132"/>
      <c r="E76" s="132"/>
      <c r="F76" s="25"/>
    </row>
    <row r="77" spans="1:6">
      <c r="A77" s="155"/>
      <c r="B77" s="155"/>
      <c r="C77" s="132"/>
      <c r="D77" s="132"/>
      <c r="E77" s="132"/>
      <c r="F77" s="25"/>
    </row>
    <row r="78" spans="1:6">
      <c r="A78" s="163"/>
      <c r="B78" s="163" t="s">
        <v>226</v>
      </c>
      <c r="C78" s="30">
        <f>SUM(C71:C77)</f>
        <v>0</v>
      </c>
      <c r="D78" s="145"/>
      <c r="E78" s="31"/>
      <c r="F78" s="27"/>
    </row>
  </sheetData>
  <dataValidations count="5">
    <dataValidation allowBlank="1" showInputMessage="1" showErrorMessage="1" prompt="Saldo final de la Información Financiera Trimestral que se presenta (trimestral: 1er, 2do, 3ro. o 4to.)." sqref="C7 C26 C57 C70"/>
    <dataValidation allowBlank="1" showInputMessage="1" showErrorMessage="1" prompt="Corresponde al número de la cuenta de acuerdo al Plan de Cuentas emitido por el CONAC (DOF 23/12/2015)." sqref="A7 A26 A57 A70"/>
    <dataValidation allowBlank="1" showInputMessage="1" showErrorMessage="1" prompt="Corresponde al nombre o descripción de la cuenta de acuerdo al Plan de Cuentas emitido por el CONAC." sqref="B7 B26 B57 B70"/>
    <dataValidation allowBlank="1" showInputMessage="1" showErrorMessage="1" prompt="Especificar el tipo de instrumento de inversión: Bondes, Petrobonos, Cetes, Mesa de dinero, etc." sqref="D7 D26 D57 D70"/>
    <dataValidation allowBlank="1" showInputMessage="1" showErrorMessage="1" prompt="En los casos en que la inversión se localice en dos o mas tipos de instrumentos, se detallará cada una de ellas y el importe invertido." sqref="E7 E57 E70"/>
  </dataValidations>
  <pageMargins left="0.7" right="0.7" top="0.75" bottom="0.75" header="0.3" footer="0.3"/>
  <pageSetup scale="56"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zoomScaleSheetLayoutView="100" workbookViewId="0">
      <selection activeCell="C9" sqref="C9"/>
    </sheetView>
  </sheetViews>
  <sheetFormatPr baseColWidth="10" defaultColWidth="11.42578125" defaultRowHeight="11.25"/>
  <cols>
    <col min="1" max="1" width="20.7109375" style="274" customWidth="1"/>
    <col min="2" max="2" width="50.7109375" style="274" customWidth="1"/>
    <col min="3" max="7" width="17.7109375" style="9" customWidth="1"/>
    <col min="8" max="9" width="11.42578125" style="274" customWidth="1"/>
    <col min="10" max="16384" width="11.42578125" style="274"/>
  </cols>
  <sheetData>
    <row r="1" spans="1:9">
      <c r="A1" s="3" t="s">
        <v>43</v>
      </c>
      <c r="B1" s="3"/>
      <c r="G1" s="32"/>
    </row>
    <row r="2" spans="1:9">
      <c r="A2" s="3" t="s">
        <v>199</v>
      </c>
      <c r="B2" s="3"/>
      <c r="C2" s="21"/>
      <c r="D2" s="21"/>
    </row>
    <row r="3" spans="1:9">
      <c r="B3" s="3"/>
      <c r="C3" s="21"/>
      <c r="D3" s="21"/>
    </row>
    <row r="5" spans="1:9" s="35" customFormat="1" ht="11.25" customHeight="1">
      <c r="A5" s="33" t="s">
        <v>142</v>
      </c>
      <c r="B5" s="33"/>
      <c r="C5" s="34"/>
      <c r="D5" s="34"/>
      <c r="E5" s="9"/>
      <c r="F5" s="9"/>
      <c r="G5" s="253" t="s">
        <v>51</v>
      </c>
    </row>
    <row r="6" spans="1:9">
      <c r="A6" s="13"/>
      <c r="B6" s="13"/>
      <c r="C6" s="4"/>
      <c r="D6" s="4"/>
      <c r="E6" s="4"/>
      <c r="F6" s="4"/>
      <c r="G6" s="4"/>
    </row>
    <row r="7" spans="1:9" ht="15" customHeight="1">
      <c r="A7" s="15" t="s">
        <v>46</v>
      </c>
      <c r="B7" s="16" t="s">
        <v>47</v>
      </c>
      <c r="C7" s="17" t="s">
        <v>48</v>
      </c>
      <c r="D7" s="305">
        <v>2015</v>
      </c>
      <c r="E7" s="275" t="s">
        <v>207</v>
      </c>
      <c r="F7" s="275" t="s">
        <v>158</v>
      </c>
      <c r="G7" s="36" t="s">
        <v>52</v>
      </c>
    </row>
    <row r="8" spans="1:9">
      <c r="A8" s="150"/>
      <c r="B8" s="150"/>
      <c r="C8" s="165"/>
      <c r="D8" s="165"/>
      <c r="E8" s="165"/>
      <c r="F8" s="165"/>
      <c r="G8" s="165"/>
    </row>
    <row r="9" spans="1:9">
      <c r="A9" s="150"/>
      <c r="B9" s="150"/>
      <c r="C9" s="165"/>
      <c r="D9" s="165"/>
      <c r="E9" s="165"/>
      <c r="F9" s="165"/>
      <c r="G9" s="165"/>
    </row>
    <row r="10" spans="1:9">
      <c r="A10" s="150"/>
      <c r="B10" s="150" t="s">
        <v>807</v>
      </c>
      <c r="C10" s="165"/>
      <c r="D10" s="165"/>
      <c r="E10" s="165"/>
      <c r="F10" s="165"/>
      <c r="G10" s="165"/>
    </row>
    <row r="11" spans="1:9">
      <c r="A11" s="150"/>
      <c r="B11" s="150"/>
      <c r="C11" s="165"/>
      <c r="D11" s="165"/>
      <c r="E11" s="165"/>
      <c r="F11" s="165"/>
      <c r="G11" s="165"/>
    </row>
    <row r="12" spans="1:9">
      <c r="A12" s="150"/>
      <c r="B12" s="150"/>
      <c r="C12" s="165"/>
      <c r="D12" s="165"/>
      <c r="E12" s="165"/>
      <c r="F12" s="165"/>
      <c r="G12" s="165"/>
    </row>
    <row r="13" spans="1:9">
      <c r="A13" s="150"/>
      <c r="B13" s="150"/>
      <c r="C13" s="165"/>
      <c r="D13" s="165"/>
      <c r="E13" s="165"/>
      <c r="F13" s="165"/>
      <c r="G13" s="165"/>
      <c r="I13" s="509"/>
    </row>
    <row r="14" spans="1:9">
      <c r="A14" s="152"/>
      <c r="B14" s="152" t="s">
        <v>227</v>
      </c>
      <c r="C14" s="166">
        <f>SUM(C8:C13)</f>
        <v>0</v>
      </c>
      <c r="D14" s="166">
        <f>SUM(D8:D13)</f>
        <v>0</v>
      </c>
      <c r="E14" s="166">
        <f>SUM(E8:E13)</f>
        <v>0</v>
      </c>
      <c r="F14" s="166">
        <f>SUM(F8:F13)</f>
        <v>0</v>
      </c>
      <c r="G14" s="166">
        <f>SUM(G8:G13)</f>
        <v>0</v>
      </c>
    </row>
    <row r="15" spans="1:9">
      <c r="A15" s="154"/>
      <c r="B15" s="154"/>
      <c r="C15" s="162"/>
      <c r="D15" s="162"/>
      <c r="E15" s="162"/>
      <c r="F15" s="162"/>
      <c r="G15" s="162"/>
    </row>
    <row r="16" spans="1:9">
      <c r="A16" s="154"/>
      <c r="B16" s="154"/>
      <c r="C16" s="162"/>
      <c r="D16" s="162"/>
      <c r="E16" s="162"/>
      <c r="F16" s="162"/>
      <c r="G16" s="162"/>
    </row>
    <row r="17" spans="1:7" s="35" customFormat="1" ht="11.25" customHeight="1">
      <c r="A17" s="33" t="s">
        <v>150</v>
      </c>
      <c r="B17" s="33"/>
      <c r="C17" s="34"/>
      <c r="D17" s="34"/>
      <c r="E17" s="9"/>
      <c r="F17" s="9"/>
      <c r="G17" s="253" t="s">
        <v>51</v>
      </c>
    </row>
    <row r="18" spans="1:7">
      <c r="A18" s="13"/>
      <c r="B18" s="13"/>
      <c r="C18" s="4"/>
      <c r="D18" s="4"/>
      <c r="E18" s="4"/>
      <c r="F18" s="4"/>
      <c r="G18" s="4"/>
    </row>
    <row r="19" spans="1:7" ht="15" customHeight="1">
      <c r="A19" s="15" t="s">
        <v>46</v>
      </c>
      <c r="B19" s="16" t="s">
        <v>47</v>
      </c>
      <c r="C19" s="17" t="s">
        <v>48</v>
      </c>
      <c r="D19" s="305">
        <v>2015</v>
      </c>
      <c r="E19" s="275" t="s">
        <v>207</v>
      </c>
      <c r="F19" s="275" t="s">
        <v>158</v>
      </c>
      <c r="G19" s="36" t="s">
        <v>52</v>
      </c>
    </row>
    <row r="20" spans="1:7">
      <c r="A20" s="150"/>
      <c r="B20" s="150"/>
      <c r="C20" s="165"/>
      <c r="D20" s="165"/>
      <c r="E20" s="165"/>
      <c r="F20" s="165"/>
      <c r="G20" s="165"/>
    </row>
    <row r="21" spans="1:7">
      <c r="A21" s="150"/>
      <c r="B21" s="150" t="s">
        <v>807</v>
      </c>
      <c r="C21" s="165"/>
      <c r="D21" s="165"/>
      <c r="E21" s="165"/>
      <c r="F21" s="165"/>
      <c r="G21" s="165"/>
    </row>
    <row r="22" spans="1:7">
      <c r="A22" s="150"/>
      <c r="B22" s="150"/>
      <c r="C22" s="165"/>
      <c r="D22" s="165"/>
      <c r="E22" s="165"/>
      <c r="F22" s="165"/>
      <c r="G22" s="165"/>
    </row>
    <row r="23" spans="1:7">
      <c r="A23" s="150"/>
      <c r="B23" s="150"/>
      <c r="C23" s="165"/>
      <c r="D23" s="165"/>
      <c r="E23" s="165"/>
      <c r="F23" s="165"/>
      <c r="G23" s="165"/>
    </row>
    <row r="24" spans="1:7">
      <c r="A24" s="152"/>
      <c r="B24" s="152" t="s">
        <v>228</v>
      </c>
      <c r="C24" s="166">
        <f>SUM(C20:C23)</f>
        <v>0</v>
      </c>
      <c r="D24" s="166">
        <f>SUM(D20:D23)</f>
        <v>0</v>
      </c>
      <c r="E24" s="166">
        <f>SUM(E20:E23)</f>
        <v>0</v>
      </c>
      <c r="F24" s="166">
        <f>SUM(F20:F23)</f>
        <v>0</v>
      </c>
      <c r="G24" s="166">
        <f>SUM(G20:G23)</f>
        <v>0</v>
      </c>
    </row>
  </sheetData>
  <dataValidations count="7">
    <dataValidation allowBlank="1" showInputMessage="1" showErrorMessage="1" prompt="Saldo final de la Información Financiera Trimestral que se presenta (trimestral: 1er, 2do, 3ro. o 4to.)." sqref="C7 C19"/>
    <dataValidation allowBlank="1" showInputMessage="1" showErrorMessage="1" prompt="Corresponde al número de la cuenta de acuerdo al Plan de Cuentas emitido por el CONAC (DOF 23/12/2015)." sqref="A7 A19"/>
    <dataValidation allowBlank="1" showInputMessage="1" showErrorMessage="1" prompt="Saldo final al 31 de diciembre de 2015." sqref="D19 D7"/>
    <dataValidation allowBlank="1" showInputMessage="1" showErrorMessage="1" prompt="Saldo final al 31 de diciembre de 2014." sqref="E19 E7"/>
    <dataValidation allowBlank="1" showInputMessage="1" showErrorMessage="1" prompt="Saldo final al 31 de diciembre de 2013." sqref="F7 F19"/>
    <dataValidation allowBlank="1" showInputMessage="1" showErrorMessage="1" prompt="Corresponde al nombre o descripción de la cuenta de acuerdo al Plan de Cuentas emitido por el CONAC." sqref="B7 B19"/>
    <dataValidation allowBlank="1" showInputMessage="1" showErrorMessage="1" prompt="Saldo final al 31 de diciembre de 2012." sqref="G7 G19"/>
  </dataValidations>
  <pageMargins left="0.7" right="0.7" top="0.75" bottom="0.75" header="0.3" footer="0.3"/>
  <pageSetup scale="72"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1"/>
  <sheetViews>
    <sheetView zoomScaleNormal="100" zoomScaleSheetLayoutView="100" workbookViewId="0">
      <selection activeCell="C9" sqref="C9"/>
    </sheetView>
  </sheetViews>
  <sheetFormatPr baseColWidth="10" defaultColWidth="11.42578125" defaultRowHeight="11.25"/>
  <cols>
    <col min="1" max="1" width="20.7109375" style="274" customWidth="1"/>
    <col min="2" max="2" width="50.7109375" style="274" customWidth="1"/>
    <col min="3" max="7" width="17.7109375" style="9" customWidth="1"/>
    <col min="8" max="9" width="18.7109375" style="274"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c r="A8" s="160" t="s">
        <v>7504</v>
      </c>
      <c r="B8" s="167" t="s">
        <v>7500</v>
      </c>
      <c r="C8" s="132">
        <v>0</v>
      </c>
      <c r="D8" s="133"/>
      <c r="E8" s="133"/>
      <c r="F8" s="133"/>
      <c r="G8" s="134"/>
      <c r="H8" s="138"/>
      <c r="I8" s="139"/>
    </row>
    <row r="9" spans="1:10">
      <c r="A9" s="160" t="s">
        <v>7505</v>
      </c>
      <c r="B9" s="167" t="s">
        <v>7506</v>
      </c>
      <c r="C9" s="132">
        <v>-164</v>
      </c>
      <c r="D9" s="133"/>
      <c r="E9" s="133"/>
      <c r="F9" s="133"/>
      <c r="G9" s="134"/>
      <c r="H9" s="138"/>
      <c r="I9" s="139"/>
    </row>
    <row r="10" spans="1:10">
      <c r="A10" s="160" t="s">
        <v>7507</v>
      </c>
      <c r="B10" s="167" t="s">
        <v>7508</v>
      </c>
      <c r="C10" s="135">
        <v>612.08000000000004</v>
      </c>
      <c r="D10" s="133"/>
      <c r="E10" s="133"/>
      <c r="F10" s="133"/>
      <c r="G10" s="134"/>
      <c r="H10" s="138"/>
      <c r="I10" s="139"/>
    </row>
    <row r="11" spans="1:10">
      <c r="A11" s="160" t="s">
        <v>2770</v>
      </c>
      <c r="B11" s="167" t="s">
        <v>7509</v>
      </c>
      <c r="C11" s="135">
        <v>0</v>
      </c>
      <c r="D11" s="133"/>
      <c r="E11" s="133"/>
      <c r="F11" s="133"/>
      <c r="G11" s="134"/>
      <c r="H11" s="138"/>
      <c r="I11" s="139"/>
    </row>
    <row r="12" spans="1:10">
      <c r="A12" s="160" t="s">
        <v>7510</v>
      </c>
      <c r="B12" s="167" t="s">
        <v>7511</v>
      </c>
      <c r="C12" s="135">
        <v>0</v>
      </c>
      <c r="D12" s="133"/>
      <c r="E12" s="133"/>
      <c r="F12" s="133"/>
      <c r="G12" s="134"/>
      <c r="H12" s="138"/>
      <c r="I12" s="139"/>
    </row>
    <row r="13" spans="1:10">
      <c r="A13" s="160"/>
      <c r="B13" s="167"/>
      <c r="C13" s="135"/>
      <c r="D13" s="133"/>
      <c r="E13" s="133"/>
      <c r="F13" s="133"/>
      <c r="G13" s="134"/>
      <c r="H13" s="138"/>
      <c r="I13" s="139"/>
    </row>
    <row r="14" spans="1:10">
      <c r="A14" s="160"/>
      <c r="B14" s="167"/>
      <c r="C14" s="135"/>
      <c r="D14" s="133"/>
      <c r="E14" s="133"/>
      <c r="F14" s="133"/>
      <c r="G14" s="134"/>
      <c r="H14" s="138"/>
      <c r="I14" s="139"/>
    </row>
    <row r="15" spans="1:10">
      <c r="A15" s="152"/>
      <c r="B15" s="152" t="s">
        <v>229</v>
      </c>
      <c r="C15" s="166">
        <f>SUM(C8:C14)</f>
        <v>448.08000000000004</v>
      </c>
      <c r="D15" s="166">
        <f>SUM(D8:D14)</f>
        <v>0</v>
      </c>
      <c r="E15" s="166">
        <f>SUM(E8:E14)</f>
        <v>0</v>
      </c>
      <c r="F15" s="166">
        <f>SUM(F8:F14)</f>
        <v>0</v>
      </c>
      <c r="G15" s="166">
        <f>SUM(G8:G14)</f>
        <v>0</v>
      </c>
      <c r="H15" s="140"/>
      <c r="I15" s="140"/>
    </row>
    <row r="16" spans="1:10">
      <c r="A16" s="154"/>
      <c r="B16" s="154"/>
      <c r="C16" s="162"/>
      <c r="D16" s="162"/>
      <c r="E16" s="162"/>
      <c r="F16" s="162"/>
      <c r="G16" s="162"/>
      <c r="H16" s="154"/>
      <c r="I16" s="154"/>
    </row>
    <row r="17" spans="1:9">
      <c r="A17" s="154"/>
      <c r="B17" s="154"/>
      <c r="C17" s="162"/>
      <c r="D17" s="162"/>
      <c r="E17" s="162"/>
      <c r="F17" s="162"/>
      <c r="G17" s="162"/>
      <c r="H17" s="154"/>
      <c r="I17" s="154"/>
    </row>
    <row r="18" spans="1:9" ht="11.25" customHeight="1">
      <c r="A18" s="10" t="s">
        <v>151</v>
      </c>
      <c r="B18" s="11"/>
      <c r="E18" s="37"/>
      <c r="F18" s="37"/>
      <c r="I18" s="53" t="s">
        <v>53</v>
      </c>
    </row>
    <row r="19" spans="1:9">
      <c r="A19" s="38"/>
      <c r="B19" s="38"/>
      <c r="C19" s="37"/>
      <c r="D19" s="37"/>
      <c r="E19" s="37"/>
      <c r="F19" s="37"/>
    </row>
    <row r="20" spans="1:9" ht="15" customHeight="1">
      <c r="A20" s="15" t="s">
        <v>46</v>
      </c>
      <c r="B20" s="16" t="s">
        <v>47</v>
      </c>
      <c r="C20" s="39" t="s">
        <v>54</v>
      </c>
      <c r="D20" s="39" t="s">
        <v>55</v>
      </c>
      <c r="E20" s="39" t="s">
        <v>56</v>
      </c>
      <c r="F20" s="39" t="s">
        <v>57</v>
      </c>
      <c r="G20" s="40" t="s">
        <v>58</v>
      </c>
      <c r="H20" s="16" t="s">
        <v>59</v>
      </c>
      <c r="I20" s="16" t="s">
        <v>60</v>
      </c>
    </row>
    <row r="21" spans="1:9">
      <c r="A21" s="155"/>
      <c r="B21" s="155"/>
      <c r="C21" s="132"/>
      <c r="D21" s="136"/>
      <c r="E21" s="136"/>
      <c r="F21" s="136"/>
      <c r="G21" s="136"/>
      <c r="H21" s="138"/>
      <c r="I21" s="138"/>
    </row>
    <row r="22" spans="1:9">
      <c r="A22" s="155"/>
      <c r="B22" s="155" t="s">
        <v>807</v>
      </c>
      <c r="C22" s="132"/>
      <c r="D22" s="136"/>
      <c r="E22" s="136"/>
      <c r="F22" s="136"/>
      <c r="G22" s="136"/>
      <c r="H22" s="138"/>
      <c r="I22" s="138"/>
    </row>
    <row r="23" spans="1:9">
      <c r="A23" s="155"/>
      <c r="B23" s="155"/>
      <c r="C23" s="132"/>
      <c r="D23" s="136"/>
      <c r="E23" s="136"/>
      <c r="F23" s="136"/>
      <c r="G23" s="136"/>
      <c r="H23" s="138"/>
      <c r="I23" s="138"/>
    </row>
    <row r="24" spans="1:9">
      <c r="A24" s="155"/>
      <c r="B24" s="155"/>
      <c r="C24" s="132"/>
      <c r="D24" s="136"/>
      <c r="E24" s="136"/>
      <c r="F24" s="136"/>
      <c r="G24" s="136"/>
      <c r="H24" s="138"/>
      <c r="I24" s="138"/>
    </row>
    <row r="25" spans="1:9">
      <c r="A25" s="168"/>
      <c r="B25" s="168" t="s">
        <v>230</v>
      </c>
      <c r="C25" s="140">
        <f>SUM(C21:C24)</f>
        <v>0</v>
      </c>
      <c r="D25" s="140">
        <f>SUM(D21:D24)</f>
        <v>0</v>
      </c>
      <c r="E25" s="140">
        <f>SUM(E21:E24)</f>
        <v>0</v>
      </c>
      <c r="F25" s="140">
        <f>SUM(F21:F24)</f>
        <v>0</v>
      </c>
      <c r="G25" s="140">
        <f>SUM(G21:G24)</f>
        <v>0</v>
      </c>
      <c r="H25" s="140"/>
      <c r="I25" s="140"/>
    </row>
    <row r="28" spans="1:9">
      <c r="A28" s="10" t="s">
        <v>263</v>
      </c>
      <c r="B28" s="11"/>
      <c r="E28" s="37"/>
      <c r="F28" s="37"/>
      <c r="I28" s="53" t="s">
        <v>53</v>
      </c>
    </row>
    <row r="29" spans="1:9">
      <c r="A29" s="38"/>
      <c r="B29" s="38"/>
      <c r="C29" s="37"/>
      <c r="D29" s="37"/>
      <c r="E29" s="37"/>
      <c r="F29" s="37"/>
    </row>
    <row r="30" spans="1:9">
      <c r="A30" s="15" t="s">
        <v>46</v>
      </c>
      <c r="B30" s="16" t="s">
        <v>47</v>
      </c>
      <c r="C30" s="39" t="s">
        <v>54</v>
      </c>
      <c r="D30" s="39" t="s">
        <v>55</v>
      </c>
      <c r="E30" s="39" t="s">
        <v>56</v>
      </c>
      <c r="F30" s="39" t="s">
        <v>57</v>
      </c>
      <c r="G30" s="40" t="s">
        <v>58</v>
      </c>
      <c r="H30" s="16" t="s">
        <v>59</v>
      </c>
      <c r="I30" s="16" t="s">
        <v>60</v>
      </c>
    </row>
    <row r="31" spans="1:9">
      <c r="A31" s="155"/>
      <c r="B31" s="155"/>
      <c r="C31" s="132"/>
      <c r="D31" s="136"/>
      <c r="E31" s="136"/>
      <c r="F31" s="136"/>
      <c r="G31" s="136"/>
      <c r="H31" s="138"/>
      <c r="I31" s="138"/>
    </row>
    <row r="32" spans="1:9">
      <c r="A32" s="155"/>
      <c r="B32" s="155" t="s">
        <v>807</v>
      </c>
      <c r="C32" s="132"/>
      <c r="D32" s="136"/>
      <c r="E32" s="136"/>
      <c r="F32" s="136"/>
      <c r="G32" s="136"/>
      <c r="H32" s="138"/>
      <c r="I32" s="138"/>
    </row>
    <row r="33" spans="1:9">
      <c r="A33" s="155"/>
      <c r="B33" s="155"/>
      <c r="C33" s="132"/>
      <c r="D33" s="136"/>
      <c r="E33" s="136"/>
      <c r="F33" s="136"/>
      <c r="G33" s="136"/>
      <c r="H33" s="138"/>
      <c r="I33" s="138"/>
    </row>
    <row r="34" spans="1:9">
      <c r="A34" s="155"/>
      <c r="B34" s="155"/>
      <c r="C34" s="132"/>
      <c r="D34" s="136"/>
      <c r="E34" s="136"/>
      <c r="F34" s="136"/>
      <c r="G34" s="136"/>
      <c r="H34" s="138"/>
      <c r="I34" s="138"/>
    </row>
    <row r="35" spans="1:9">
      <c r="A35" s="168"/>
      <c r="B35" s="168" t="s">
        <v>264</v>
      </c>
      <c r="C35" s="140">
        <f>SUM(C31:C34)</f>
        <v>0</v>
      </c>
      <c r="D35" s="140">
        <f>SUM(D31:D34)</f>
        <v>0</v>
      </c>
      <c r="E35" s="140">
        <f>SUM(E31:E34)</f>
        <v>0</v>
      </c>
      <c r="F35" s="140">
        <f>SUM(F31:F34)</f>
        <v>0</v>
      </c>
      <c r="G35" s="140">
        <f>SUM(G31:G34)</f>
        <v>0</v>
      </c>
      <c r="H35" s="140"/>
      <c r="I35" s="140"/>
    </row>
    <row r="38" spans="1:9">
      <c r="A38" s="10" t="s">
        <v>265</v>
      </c>
      <c r="B38" s="11"/>
      <c r="E38" s="37"/>
      <c r="F38" s="37"/>
      <c r="I38" s="53" t="s">
        <v>53</v>
      </c>
    </row>
    <row r="39" spans="1:9">
      <c r="A39" s="38"/>
      <c r="B39" s="38"/>
      <c r="C39" s="37"/>
      <c r="D39" s="37"/>
      <c r="E39" s="37"/>
      <c r="F39" s="37"/>
    </row>
    <row r="40" spans="1:9">
      <c r="A40" s="15" t="s">
        <v>46</v>
      </c>
      <c r="B40" s="16" t="s">
        <v>47</v>
      </c>
      <c r="C40" s="39" t="s">
        <v>54</v>
      </c>
      <c r="D40" s="39" t="s">
        <v>55</v>
      </c>
      <c r="E40" s="39" t="s">
        <v>56</v>
      </c>
      <c r="F40" s="39" t="s">
        <v>57</v>
      </c>
      <c r="G40" s="40" t="s">
        <v>58</v>
      </c>
      <c r="H40" s="16" t="s">
        <v>59</v>
      </c>
      <c r="I40" s="16" t="s">
        <v>60</v>
      </c>
    </row>
    <row r="41" spans="1:9">
      <c r="A41" s="155"/>
      <c r="B41" s="155"/>
      <c r="C41" s="132"/>
      <c r="D41" s="136"/>
      <c r="E41" s="136"/>
      <c r="F41" s="136"/>
      <c r="G41" s="136"/>
      <c r="H41" s="138"/>
      <c r="I41" s="138"/>
    </row>
    <row r="42" spans="1:9">
      <c r="A42" s="155"/>
      <c r="B42" s="155" t="s">
        <v>807</v>
      </c>
      <c r="C42" s="132"/>
      <c r="D42" s="136"/>
      <c r="E42" s="136"/>
      <c r="F42" s="136"/>
      <c r="G42" s="136"/>
      <c r="H42" s="138"/>
      <c r="I42" s="138"/>
    </row>
    <row r="43" spans="1:9">
      <c r="A43" s="155"/>
      <c r="B43" s="155"/>
      <c r="C43" s="132"/>
      <c r="D43" s="136"/>
      <c r="E43" s="136"/>
      <c r="F43" s="136"/>
      <c r="G43" s="136"/>
      <c r="H43" s="138"/>
      <c r="I43" s="138"/>
    </row>
    <row r="44" spans="1:9">
      <c r="A44" s="155"/>
      <c r="B44" s="155"/>
      <c r="C44" s="132"/>
      <c r="D44" s="136"/>
      <c r="E44" s="136"/>
      <c r="F44" s="136"/>
      <c r="G44" s="136"/>
      <c r="H44" s="138"/>
      <c r="I44" s="138"/>
    </row>
    <row r="45" spans="1:9">
      <c r="A45" s="168"/>
      <c r="B45" s="168" t="s">
        <v>266</v>
      </c>
      <c r="C45" s="140">
        <f>SUM(C41:C44)</f>
        <v>0</v>
      </c>
      <c r="D45" s="140">
        <f>SUM(D41:D44)</f>
        <v>0</v>
      </c>
      <c r="E45" s="140">
        <f>SUM(E41:E44)</f>
        <v>0</v>
      </c>
      <c r="F45" s="140">
        <f>SUM(F41:F44)</f>
        <v>0</v>
      </c>
      <c r="G45" s="140">
        <f>SUM(G41:G44)</f>
        <v>0</v>
      </c>
      <c r="H45" s="140"/>
      <c r="I45" s="140"/>
    </row>
    <row r="48" spans="1:9">
      <c r="A48" s="10" t="s">
        <v>267</v>
      </c>
      <c r="B48" s="11"/>
      <c r="C48" s="37"/>
      <c r="D48" s="37"/>
      <c r="E48" s="37"/>
      <c r="F48" s="37"/>
    </row>
    <row r="49" spans="1:9">
      <c r="A49" s="38"/>
      <c r="B49" s="38"/>
      <c r="C49" s="37"/>
      <c r="D49" s="37"/>
      <c r="E49" s="37"/>
      <c r="F49" s="37"/>
    </row>
    <row r="50" spans="1:9">
      <c r="A50" s="15" t="s">
        <v>46</v>
      </c>
      <c r="B50" s="16" t="s">
        <v>47</v>
      </c>
      <c r="C50" s="39" t="s">
        <v>54</v>
      </c>
      <c r="D50" s="39" t="s">
        <v>55</v>
      </c>
      <c r="E50" s="39" t="s">
        <v>56</v>
      </c>
      <c r="F50" s="39" t="s">
        <v>57</v>
      </c>
      <c r="G50" s="40" t="s">
        <v>58</v>
      </c>
      <c r="H50" s="16" t="s">
        <v>59</v>
      </c>
      <c r="I50" s="16" t="s">
        <v>60</v>
      </c>
    </row>
    <row r="51" spans="1:9">
      <c r="A51" s="155"/>
      <c r="B51" s="155"/>
      <c r="C51" s="132"/>
      <c r="D51" s="136"/>
      <c r="E51" s="136"/>
      <c r="F51" s="136"/>
      <c r="G51" s="136"/>
      <c r="H51" s="138"/>
      <c r="I51" s="138"/>
    </row>
    <row r="52" spans="1:9">
      <c r="A52" s="155"/>
      <c r="B52" s="155"/>
      <c r="C52" s="132"/>
      <c r="D52" s="136"/>
      <c r="E52" s="136"/>
      <c r="F52" s="136"/>
      <c r="G52" s="136"/>
      <c r="H52" s="138"/>
      <c r="I52" s="138"/>
    </row>
    <row r="53" spans="1:9">
      <c r="A53" s="155"/>
      <c r="B53" s="155"/>
      <c r="C53" s="132"/>
      <c r="D53" s="136"/>
      <c r="E53" s="136"/>
      <c r="F53" s="136"/>
      <c r="G53" s="136"/>
      <c r="H53" s="138"/>
      <c r="I53" s="138"/>
    </row>
    <row r="54" spans="1:9">
      <c r="A54" s="155"/>
      <c r="B54" s="155" t="s">
        <v>807</v>
      </c>
      <c r="C54" s="132"/>
      <c r="D54" s="136"/>
      <c r="E54" s="136"/>
      <c r="F54" s="136"/>
      <c r="G54" s="136"/>
      <c r="H54" s="138"/>
      <c r="I54" s="138"/>
    </row>
    <row r="55" spans="1:9">
      <c r="A55" s="155"/>
      <c r="B55" s="155"/>
      <c r="C55" s="132"/>
      <c r="D55" s="136"/>
      <c r="E55" s="136"/>
      <c r="F55" s="136"/>
      <c r="G55" s="136"/>
      <c r="H55" s="138"/>
      <c r="I55" s="138"/>
    </row>
    <row r="56" spans="1:9">
      <c r="A56" s="155"/>
      <c r="B56" s="155"/>
      <c r="C56" s="132"/>
      <c r="D56" s="136"/>
      <c r="E56" s="136"/>
      <c r="F56" s="136"/>
      <c r="G56" s="136"/>
      <c r="H56" s="138"/>
      <c r="I56" s="138"/>
    </row>
    <row r="57" spans="1:9">
      <c r="A57" s="155"/>
      <c r="B57" s="155"/>
      <c r="C57" s="132"/>
      <c r="D57" s="136"/>
      <c r="E57" s="136"/>
      <c r="F57" s="136"/>
      <c r="G57" s="136"/>
      <c r="H57" s="138"/>
      <c r="I57" s="138"/>
    </row>
    <row r="58" spans="1:9">
      <c r="A58" s="155"/>
      <c r="B58" s="155"/>
      <c r="C58" s="132"/>
      <c r="D58" s="136"/>
      <c r="E58" s="136"/>
      <c r="F58" s="136"/>
      <c r="G58" s="136"/>
      <c r="H58" s="138"/>
      <c r="I58" s="138"/>
    </row>
    <row r="59" spans="1:9">
      <c r="A59" s="155"/>
      <c r="B59" s="155"/>
      <c r="C59" s="132"/>
      <c r="D59" s="136"/>
      <c r="E59" s="136"/>
      <c r="F59" s="136"/>
      <c r="G59" s="136"/>
      <c r="H59" s="138"/>
      <c r="I59" s="138"/>
    </row>
    <row r="60" spans="1:9">
      <c r="A60" s="155"/>
      <c r="B60" s="155"/>
      <c r="C60" s="132"/>
      <c r="D60" s="136"/>
      <c r="E60" s="136"/>
      <c r="F60" s="136"/>
      <c r="G60" s="136"/>
      <c r="H60" s="138"/>
      <c r="I60" s="138"/>
    </row>
    <row r="61" spans="1:9">
      <c r="A61" s="155"/>
      <c r="B61" s="155"/>
      <c r="C61" s="132"/>
      <c r="D61" s="136"/>
      <c r="E61" s="136"/>
      <c r="F61" s="136"/>
      <c r="G61" s="136"/>
      <c r="H61" s="138"/>
      <c r="I61" s="138"/>
    </row>
    <row r="62" spans="1:9">
      <c r="A62" s="155"/>
      <c r="B62" s="155"/>
      <c r="C62" s="132"/>
      <c r="D62" s="136"/>
      <c r="E62" s="136"/>
      <c r="F62" s="136"/>
      <c r="G62" s="136"/>
      <c r="H62" s="138"/>
      <c r="I62" s="138"/>
    </row>
    <row r="63" spans="1:9">
      <c r="A63" s="155"/>
      <c r="B63" s="155"/>
      <c r="C63" s="132"/>
      <c r="D63" s="136"/>
      <c r="E63" s="136"/>
      <c r="F63" s="136"/>
      <c r="G63" s="136"/>
      <c r="H63" s="138"/>
      <c r="I63" s="138"/>
    </row>
    <row r="64" spans="1:9">
      <c r="A64" s="155"/>
      <c r="B64" s="155"/>
      <c r="C64" s="132"/>
      <c r="D64" s="136"/>
      <c r="E64" s="136"/>
      <c r="F64" s="136"/>
      <c r="G64" s="136"/>
      <c r="H64" s="138"/>
      <c r="I64" s="138"/>
    </row>
    <row r="65" spans="1:9">
      <c r="A65" s="155"/>
      <c r="B65" s="155"/>
      <c r="C65" s="132"/>
      <c r="D65" s="136"/>
      <c r="E65" s="136"/>
      <c r="F65" s="136"/>
      <c r="G65" s="136"/>
      <c r="H65" s="138"/>
      <c r="I65" s="138"/>
    </row>
    <row r="66" spans="1:9">
      <c r="A66" s="155"/>
      <c r="B66" s="155"/>
      <c r="C66" s="132"/>
      <c r="D66" s="136"/>
      <c r="E66" s="136"/>
      <c r="F66" s="136"/>
      <c r="G66" s="136"/>
      <c r="H66" s="138"/>
      <c r="I66" s="138"/>
    </row>
    <row r="67" spans="1:9">
      <c r="A67" s="155"/>
      <c r="B67" s="155"/>
      <c r="C67" s="132"/>
      <c r="D67" s="136"/>
      <c r="E67" s="136"/>
      <c r="F67" s="136"/>
      <c r="G67" s="136"/>
      <c r="H67" s="138"/>
      <c r="I67" s="138"/>
    </row>
    <row r="68" spans="1:9">
      <c r="A68" s="155"/>
      <c r="B68" s="155"/>
      <c r="C68" s="132"/>
      <c r="D68" s="136"/>
      <c r="E68" s="136"/>
      <c r="F68" s="136"/>
      <c r="G68" s="136"/>
      <c r="H68" s="138"/>
      <c r="I68" s="138"/>
    </row>
    <row r="69" spans="1:9">
      <c r="A69" s="155"/>
      <c r="B69" s="155"/>
      <c r="C69" s="132"/>
      <c r="D69" s="136"/>
      <c r="E69" s="136"/>
      <c r="F69" s="136"/>
      <c r="G69" s="136"/>
      <c r="H69" s="138"/>
      <c r="I69" s="138"/>
    </row>
    <row r="70" spans="1:9">
      <c r="A70" s="155"/>
      <c r="B70" s="155"/>
      <c r="C70" s="132"/>
      <c r="D70" s="136"/>
      <c r="E70" s="136"/>
      <c r="F70" s="136"/>
      <c r="G70" s="136"/>
      <c r="H70" s="138"/>
      <c r="I70" s="138"/>
    </row>
    <row r="71" spans="1:9">
      <c r="A71" s="155"/>
      <c r="B71" s="155"/>
      <c r="C71" s="132"/>
      <c r="D71" s="136"/>
      <c r="E71" s="136"/>
      <c r="F71" s="136"/>
      <c r="G71" s="136"/>
      <c r="H71" s="138"/>
      <c r="I71" s="138"/>
    </row>
    <row r="72" spans="1:9">
      <c r="A72" s="155"/>
      <c r="B72" s="155"/>
      <c r="C72" s="132"/>
      <c r="D72" s="136"/>
      <c r="E72" s="136"/>
      <c r="F72" s="136"/>
      <c r="G72" s="136"/>
      <c r="H72" s="138"/>
      <c r="I72" s="138"/>
    </row>
    <row r="73" spans="1:9">
      <c r="A73" s="155"/>
      <c r="B73" s="155"/>
      <c r="C73" s="132"/>
      <c r="D73" s="136"/>
      <c r="E73" s="136"/>
      <c r="F73" s="136"/>
      <c r="G73" s="136"/>
      <c r="H73" s="138"/>
      <c r="I73" s="138"/>
    </row>
    <row r="74" spans="1:9">
      <c r="A74" s="155"/>
      <c r="B74" s="155"/>
      <c r="C74" s="132"/>
      <c r="D74" s="136"/>
      <c r="E74" s="136"/>
      <c r="F74" s="136"/>
      <c r="G74" s="136"/>
      <c r="H74" s="138"/>
      <c r="I74" s="138"/>
    </row>
    <row r="75" spans="1:9">
      <c r="A75" s="168"/>
      <c r="B75" s="168" t="s">
        <v>386</v>
      </c>
      <c r="C75" s="140">
        <f>SUM(C51:C74)</f>
        <v>0</v>
      </c>
      <c r="D75" s="140">
        <f>SUM(D51:D74)</f>
        <v>0</v>
      </c>
      <c r="E75" s="140">
        <f>SUM(E51:E74)</f>
        <v>0</v>
      </c>
      <c r="F75" s="140">
        <f>SUM(F51:F74)</f>
        <v>0</v>
      </c>
      <c r="G75" s="140">
        <f>SUM(G51:G74)</f>
        <v>0</v>
      </c>
      <c r="H75" s="140"/>
      <c r="I75" s="140"/>
    </row>
    <row r="78" spans="1:9">
      <c r="A78" s="10" t="s">
        <v>268</v>
      </c>
      <c r="B78" s="11"/>
      <c r="C78" s="276"/>
      <c r="E78" s="37"/>
      <c r="F78" s="37"/>
      <c r="I78" s="53" t="s">
        <v>53</v>
      </c>
    </row>
    <row r="79" spans="1:9">
      <c r="A79" s="38"/>
      <c r="B79" s="38"/>
      <c r="C79" s="37"/>
      <c r="D79" s="37"/>
      <c r="E79" s="37"/>
      <c r="F79" s="37"/>
    </row>
    <row r="80" spans="1:9">
      <c r="A80" s="15" t="s">
        <v>46</v>
      </c>
      <c r="B80" s="16" t="s">
        <v>47</v>
      </c>
      <c r="C80" s="39" t="s">
        <v>54</v>
      </c>
      <c r="D80" s="39" t="s">
        <v>55</v>
      </c>
      <c r="E80" s="39" t="s">
        <v>56</v>
      </c>
      <c r="F80" s="39" t="s">
        <v>57</v>
      </c>
      <c r="G80" s="40" t="s">
        <v>58</v>
      </c>
      <c r="H80" s="16" t="s">
        <v>59</v>
      </c>
      <c r="I80" s="16" t="s">
        <v>60</v>
      </c>
    </row>
    <row r="81" spans="1:11">
      <c r="A81" s="155"/>
      <c r="B81" s="155"/>
      <c r="C81" s="132"/>
      <c r="D81" s="136"/>
      <c r="E81" s="136"/>
      <c r="F81" s="136"/>
      <c r="G81" s="136"/>
      <c r="H81" s="138"/>
      <c r="I81" s="138"/>
    </row>
    <row r="82" spans="1:11">
      <c r="A82" s="155"/>
      <c r="B82" s="155" t="s">
        <v>807</v>
      </c>
      <c r="C82" s="132"/>
      <c r="D82" s="136"/>
      <c r="E82" s="136"/>
      <c r="F82" s="136"/>
      <c r="G82" s="136"/>
      <c r="H82" s="138"/>
      <c r="I82" s="138"/>
    </row>
    <row r="83" spans="1:11">
      <c r="A83" s="155"/>
      <c r="B83" s="155"/>
      <c r="C83" s="132"/>
      <c r="D83" s="136"/>
      <c r="E83" s="136"/>
      <c r="F83" s="136"/>
      <c r="G83" s="136"/>
      <c r="H83" s="138"/>
      <c r="I83" s="138"/>
      <c r="K83" s="9"/>
    </row>
    <row r="84" spans="1:11">
      <c r="A84" s="155"/>
      <c r="B84" s="155"/>
      <c r="C84" s="132"/>
      <c r="D84" s="136"/>
      <c r="E84" s="136"/>
      <c r="F84" s="136"/>
      <c r="G84" s="136"/>
      <c r="H84" s="138"/>
      <c r="I84" s="138"/>
      <c r="K84" s="9"/>
    </row>
    <row r="85" spans="1:11">
      <c r="A85" s="168"/>
      <c r="B85" s="168" t="s">
        <v>269</v>
      </c>
      <c r="C85" s="140">
        <f>SUM(C81:C84)</f>
        <v>0</v>
      </c>
      <c r="D85" s="140">
        <f>SUM(D81:D84)</f>
        <v>0</v>
      </c>
      <c r="E85" s="140">
        <f>SUM(E81:E84)</f>
        <v>0</v>
      </c>
      <c r="F85" s="140">
        <f>SUM(F81:F84)</f>
        <v>0</v>
      </c>
      <c r="G85" s="140">
        <f>SUM(G81:G84)</f>
        <v>0</v>
      </c>
      <c r="H85" s="140"/>
      <c r="I85" s="140"/>
      <c r="K85" s="9"/>
    </row>
    <row r="88" spans="1:11">
      <c r="A88" s="10" t="s">
        <v>270</v>
      </c>
      <c r="B88" s="11"/>
      <c r="E88" s="37"/>
      <c r="F88" s="37"/>
      <c r="I88" s="53" t="s">
        <v>53</v>
      </c>
    </row>
    <row r="89" spans="1:11">
      <c r="A89" s="38"/>
      <c r="B89" s="38"/>
      <c r="C89" s="37"/>
      <c r="D89" s="37"/>
      <c r="E89" s="37"/>
      <c r="F89" s="37"/>
    </row>
    <row r="90" spans="1:11">
      <c r="A90" s="15" t="s">
        <v>46</v>
      </c>
      <c r="B90" s="16" t="s">
        <v>47</v>
      </c>
      <c r="C90" s="39" t="s">
        <v>54</v>
      </c>
      <c r="D90" s="39" t="s">
        <v>55</v>
      </c>
      <c r="E90" s="39" t="s">
        <v>56</v>
      </c>
      <c r="F90" s="39" t="s">
        <v>57</v>
      </c>
      <c r="G90" s="40" t="s">
        <v>58</v>
      </c>
      <c r="H90" s="16" t="s">
        <v>59</v>
      </c>
      <c r="I90" s="16" t="s">
        <v>60</v>
      </c>
    </row>
    <row r="91" spans="1:11">
      <c r="A91" s="155"/>
      <c r="B91" s="155"/>
      <c r="C91" s="132"/>
      <c r="D91" s="136"/>
      <c r="E91" s="136"/>
      <c r="F91" s="136"/>
      <c r="G91" s="136"/>
      <c r="H91" s="138"/>
      <c r="I91" s="138"/>
    </row>
    <row r="92" spans="1:11">
      <c r="A92" s="155"/>
      <c r="B92" s="155" t="s">
        <v>807</v>
      </c>
      <c r="C92" s="132"/>
      <c r="D92" s="136"/>
      <c r="E92" s="136"/>
      <c r="F92" s="136"/>
      <c r="G92" s="136"/>
      <c r="H92" s="138"/>
      <c r="I92" s="138"/>
    </row>
    <row r="93" spans="1:11">
      <c r="A93" s="155"/>
      <c r="B93" s="155"/>
      <c r="C93" s="132"/>
      <c r="D93" s="136"/>
      <c r="E93" s="136"/>
      <c r="F93" s="136"/>
      <c r="G93" s="136"/>
      <c r="H93" s="138"/>
      <c r="I93" s="138"/>
    </row>
    <row r="94" spans="1:11">
      <c r="A94" s="155"/>
      <c r="B94" s="155"/>
      <c r="C94" s="132"/>
      <c r="D94" s="136"/>
      <c r="E94" s="136"/>
      <c r="F94" s="136"/>
      <c r="G94" s="136"/>
      <c r="H94" s="138"/>
      <c r="I94" s="138"/>
    </row>
    <row r="95" spans="1:11">
      <c r="A95" s="168"/>
      <c r="B95" s="168" t="s">
        <v>271</v>
      </c>
      <c r="C95" s="140">
        <f>SUM(C91:C94)</f>
        <v>0</v>
      </c>
      <c r="D95" s="140">
        <f>SUM(D91:D94)</f>
        <v>0</v>
      </c>
      <c r="E95" s="140">
        <f>SUM(E91:E94)</f>
        <v>0</v>
      </c>
      <c r="F95" s="140">
        <f>SUM(F91:F94)</f>
        <v>0</v>
      </c>
      <c r="G95" s="140">
        <f>SUM(G91:G94)</f>
        <v>0</v>
      </c>
      <c r="H95" s="140"/>
      <c r="I95" s="140"/>
    </row>
    <row r="98" spans="1:11">
      <c r="A98" s="10" t="s">
        <v>272</v>
      </c>
      <c r="B98" s="11"/>
      <c r="E98" s="37"/>
      <c r="F98" s="37"/>
      <c r="I98" s="53" t="s">
        <v>53</v>
      </c>
    </row>
    <row r="99" spans="1:11">
      <c r="A99" s="38"/>
      <c r="B99" s="38"/>
      <c r="C99" s="37"/>
      <c r="D99" s="37"/>
      <c r="E99" s="37"/>
      <c r="F99" s="37"/>
    </row>
    <row r="100" spans="1:11">
      <c r="A100" s="15" t="s">
        <v>46</v>
      </c>
      <c r="B100" s="16" t="s">
        <v>47</v>
      </c>
      <c r="C100" s="39" t="s">
        <v>54</v>
      </c>
      <c r="D100" s="39" t="s">
        <v>55</v>
      </c>
      <c r="E100" s="39" t="s">
        <v>56</v>
      </c>
      <c r="F100" s="39" t="s">
        <v>57</v>
      </c>
      <c r="G100" s="40" t="s">
        <v>58</v>
      </c>
      <c r="H100" s="16" t="s">
        <v>59</v>
      </c>
      <c r="I100" s="16" t="s">
        <v>60</v>
      </c>
    </row>
    <row r="101" spans="1:11">
      <c r="A101" s="155"/>
      <c r="B101" s="155"/>
      <c r="C101" s="132"/>
      <c r="D101" s="136"/>
      <c r="E101" s="136"/>
      <c r="F101" s="136"/>
      <c r="G101" s="136"/>
      <c r="H101" s="138"/>
      <c r="I101" s="138"/>
      <c r="K101" s="9"/>
    </row>
    <row r="102" spans="1:11">
      <c r="A102" s="155"/>
      <c r="B102" s="155"/>
      <c r="C102" s="132"/>
      <c r="D102" s="136"/>
      <c r="E102" s="136"/>
      <c r="F102" s="136"/>
      <c r="G102" s="136"/>
      <c r="H102" s="138"/>
      <c r="I102" s="138"/>
      <c r="K102" s="9"/>
    </row>
    <row r="103" spans="1:11">
      <c r="A103" s="155"/>
      <c r="B103" s="155" t="s">
        <v>807</v>
      </c>
      <c r="C103" s="132"/>
      <c r="D103" s="136"/>
      <c r="E103" s="136"/>
      <c r="F103" s="136"/>
      <c r="G103" s="136"/>
      <c r="H103" s="138"/>
      <c r="I103" s="138"/>
    </row>
    <row r="104" spans="1:11">
      <c r="A104" s="155"/>
      <c r="B104" s="155"/>
      <c r="C104" s="132"/>
      <c r="D104" s="136"/>
      <c r="E104" s="136"/>
      <c r="F104" s="136"/>
      <c r="G104" s="136"/>
      <c r="H104" s="138"/>
      <c r="I104" s="138"/>
    </row>
    <row r="105" spans="1:11">
      <c r="A105" s="168"/>
      <c r="B105" s="168" t="s">
        <v>273</v>
      </c>
      <c r="C105" s="140">
        <f>SUM(C101:C104)</f>
        <v>0</v>
      </c>
      <c r="D105" s="140">
        <f>SUM(D101:D104)</f>
        <v>0</v>
      </c>
      <c r="E105" s="140">
        <f>SUM(E101:E104)</f>
        <v>0</v>
      </c>
      <c r="F105" s="140">
        <f>SUM(F101:F104)</f>
        <v>0</v>
      </c>
      <c r="G105" s="140">
        <f>SUM(G101:G104)</f>
        <v>0</v>
      </c>
      <c r="H105" s="140"/>
      <c r="I105" s="140"/>
    </row>
    <row r="108" spans="1:11">
      <c r="A108" s="10" t="s">
        <v>274</v>
      </c>
      <c r="B108" s="11"/>
      <c r="E108" s="37"/>
      <c r="F108" s="37"/>
      <c r="I108" s="53" t="s">
        <v>53</v>
      </c>
    </row>
    <row r="109" spans="1:11">
      <c r="A109" s="38"/>
      <c r="B109" s="38"/>
      <c r="C109" s="37"/>
      <c r="D109" s="37"/>
      <c r="E109" s="37"/>
      <c r="F109" s="37"/>
    </row>
    <row r="110" spans="1:11">
      <c r="A110" s="15" t="s">
        <v>46</v>
      </c>
      <c r="B110" s="16" t="s">
        <v>47</v>
      </c>
      <c r="C110" s="39" t="s">
        <v>54</v>
      </c>
      <c r="D110" s="39" t="s">
        <v>55</v>
      </c>
      <c r="E110" s="39" t="s">
        <v>56</v>
      </c>
      <c r="F110" s="39" t="s">
        <v>57</v>
      </c>
      <c r="G110" s="40" t="s">
        <v>58</v>
      </c>
      <c r="H110" s="16" t="s">
        <v>59</v>
      </c>
      <c r="I110" s="16" t="s">
        <v>60</v>
      </c>
    </row>
    <row r="111" spans="1:11">
      <c r="A111" s="155"/>
      <c r="B111" s="155"/>
      <c r="C111" s="132"/>
      <c r="D111" s="136"/>
      <c r="E111" s="136"/>
      <c r="F111" s="136"/>
      <c r="G111" s="136"/>
      <c r="H111" s="138"/>
      <c r="I111" s="138"/>
    </row>
    <row r="112" spans="1:11">
      <c r="A112" s="155"/>
      <c r="B112" s="155" t="s">
        <v>807</v>
      </c>
      <c r="C112" s="132"/>
      <c r="D112" s="136"/>
      <c r="E112" s="136"/>
      <c r="F112" s="136"/>
      <c r="G112" s="136"/>
      <c r="H112" s="138"/>
      <c r="I112" s="138"/>
    </row>
    <row r="113" spans="1:9">
      <c r="A113" s="155"/>
      <c r="B113" s="155"/>
      <c r="C113" s="132"/>
      <c r="D113" s="136"/>
      <c r="E113" s="136"/>
      <c r="F113" s="136"/>
      <c r="G113" s="136"/>
      <c r="H113" s="138"/>
      <c r="I113" s="138"/>
    </row>
    <row r="114" spans="1:9">
      <c r="A114" s="155"/>
      <c r="B114" s="155"/>
      <c r="C114" s="132"/>
      <c r="D114" s="136"/>
      <c r="E114" s="136"/>
      <c r="F114" s="136"/>
      <c r="G114" s="136"/>
      <c r="H114" s="138"/>
      <c r="I114" s="138"/>
    </row>
    <row r="115" spans="1:9">
      <c r="A115" s="168"/>
      <c r="B115" s="168" t="s">
        <v>275</v>
      </c>
      <c r="C115" s="140">
        <f>SUM(C111:C114)</f>
        <v>0</v>
      </c>
      <c r="D115" s="140">
        <f>SUM(D111:D114)</f>
        <v>0</v>
      </c>
      <c r="E115" s="140">
        <f>SUM(E111:E114)</f>
        <v>0</v>
      </c>
      <c r="F115" s="140">
        <f>SUM(F111:F114)</f>
        <v>0</v>
      </c>
      <c r="G115" s="140">
        <f>SUM(G111:G114)</f>
        <v>0</v>
      </c>
      <c r="H115" s="140"/>
      <c r="I115" s="140"/>
    </row>
    <row r="196" spans="1:8">
      <c r="A196" s="41"/>
      <c r="B196" s="41"/>
      <c r="C196" s="42"/>
      <c r="D196" s="42"/>
      <c r="E196" s="42"/>
      <c r="F196" s="42"/>
      <c r="G196" s="42"/>
      <c r="H196" s="41"/>
    </row>
    <row r="197" spans="1:8">
      <c r="A197" s="251"/>
      <c r="B197" s="252"/>
    </row>
    <row r="198" spans="1:8">
      <c r="A198" s="251"/>
      <c r="B198" s="252"/>
    </row>
    <row r="199" spans="1:8">
      <c r="A199" s="251"/>
      <c r="B199" s="252"/>
    </row>
    <row r="200" spans="1:8">
      <c r="A200" s="251"/>
      <c r="B200" s="252"/>
    </row>
    <row r="201" spans="1:8">
      <c r="A201" s="251"/>
      <c r="B201" s="252"/>
    </row>
  </sheetData>
  <dataValidations count="9">
    <dataValidation allowBlank="1" showInputMessage="1" showErrorMessage="1" prompt="Saldo final del periodo de la información financiera trimestral presentada, el cual debe coincidir con la suma de las columnas de 90, 180, 365 y más de 365 días." sqref="C7 C20 C30 C40 C50 C80 C90 C100 C110"/>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20 A30 A40 A50 A80 A90 A100 A110"/>
    <dataValidation allowBlank="1" showInputMessage="1" showErrorMessage="1" prompt="Corresponde al nombre o descripción de la cuenta de acuerdo al Plan de Cuentas emitido por el CONAC." sqref="B7 B20 B50 B80 B90 B100 B110 B30 B40"/>
    <dataValidation allowBlank="1" showInputMessage="1" showErrorMessage="1" prompt="Importe de la cuentas por cobrar con fecha de vencimiento de 1 a 90 días." sqref="D7 D20 D50 D80 D90 D100 D110 D30 D40"/>
    <dataValidation allowBlank="1" showInputMessage="1" showErrorMessage="1" prompt="Importe de la cuentas por cobrar con fecha de vencimiento de 91 a 180 días." sqref="E7 E20 E50 E80 E90 E100 E110 E30 E40"/>
    <dataValidation allowBlank="1" showInputMessage="1" showErrorMessage="1" prompt="Importe de la cuentas por cobrar con fecha de vencimiento de 181 a 365 días." sqref="F7 F20 F50 F80 F90 F100 F110 F30 F40"/>
    <dataValidation allowBlank="1" showInputMessage="1" showErrorMessage="1" prompt="Importe de la cuentas por cobrar con vencimiento mayor a 365 días." sqref="G7 G20 G50 G80 G90 G100 G110 G30 G40"/>
    <dataValidation allowBlank="1" showInputMessage="1" showErrorMessage="1" prompt="Informar sobre caraterísticas cualitativas de la cuenta, ejemplo: acciones implementadas para su recuperación, causas de la demora en su recuperación." sqref="H7 H20 H50 H80 H90 H100 H110 H30 H40"/>
    <dataValidation allowBlank="1" showInputMessage="1" showErrorMessage="1" prompt="Indicar si el deudor ya sobrepasó el plazo estipulado para pago, 90, 180 o 365 días." sqref="I7 I20 I50 I80 I90 I100 I110 I30 I40"/>
  </dataValidations>
  <pageMargins left="0.7" right="0.7" top="0.75" bottom="0.75" header="0.3" footer="0.3"/>
  <pageSetup scale="60" orientation="landscape"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Normal="100" zoomScaleSheetLayoutView="100" workbookViewId="0">
      <selection activeCell="C9" sqref="C9"/>
    </sheetView>
  </sheetViews>
  <sheetFormatPr baseColWidth="10" defaultColWidth="11.42578125"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66" t="s">
        <v>318</v>
      </c>
    </row>
    <row r="6" spans="1:17">
      <c r="J6" s="1014"/>
      <c r="K6" s="1014"/>
      <c r="L6" s="1014"/>
      <c r="M6" s="1014"/>
      <c r="N6" s="1014"/>
      <c r="O6" s="1014"/>
      <c r="P6" s="1014"/>
      <c r="Q6" s="1014"/>
    </row>
    <row r="7" spans="1:17">
      <c r="A7" s="3" t="s">
        <v>84</v>
      </c>
    </row>
    <row r="8" spans="1:17" ht="52.5" customHeight="1">
      <c r="A8" s="1015" t="s">
        <v>317</v>
      </c>
      <c r="B8" s="1015"/>
      <c r="C8" s="1015"/>
      <c r="D8" s="1015"/>
      <c r="E8" s="1015"/>
      <c r="F8" s="1015"/>
      <c r="G8" s="1015"/>
      <c r="H8" s="1015"/>
    </row>
    <row r="11" spans="1:17">
      <c r="B11" s="68" t="s">
        <v>807</v>
      </c>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zoomScaleNormal="100" zoomScaleSheetLayoutView="100" workbookViewId="0">
      <selection activeCell="C9" sqref="C9"/>
    </sheetView>
  </sheetViews>
  <sheetFormatPr baseColWidth="10" defaultColWidth="11.42578125"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5" t="s">
        <v>7512</v>
      </c>
      <c r="B8" s="138" t="s">
        <v>7513</v>
      </c>
      <c r="C8" s="136">
        <v>200805</v>
      </c>
      <c r="D8" s="138"/>
    </row>
    <row r="9" spans="1:4">
      <c r="A9" s="155" t="s">
        <v>7514</v>
      </c>
      <c r="B9" s="138" t="s">
        <v>7515</v>
      </c>
      <c r="C9" s="136">
        <v>23870</v>
      </c>
      <c r="D9" s="138"/>
    </row>
    <row r="10" spans="1:4">
      <c r="A10" s="155" t="s">
        <v>7516</v>
      </c>
      <c r="B10" s="138" t="s">
        <v>7517</v>
      </c>
      <c r="C10" s="136">
        <v>47922</v>
      </c>
      <c r="D10" s="138"/>
    </row>
    <row r="11" spans="1:4">
      <c r="A11" s="155" t="s">
        <v>7518</v>
      </c>
      <c r="B11" s="138" t="s">
        <v>7519</v>
      </c>
      <c r="C11" s="136">
        <v>20850</v>
      </c>
      <c r="D11" s="138"/>
    </row>
    <row r="12" spans="1:4">
      <c r="A12" s="155" t="s">
        <v>7520</v>
      </c>
      <c r="B12" s="138" t="s">
        <v>7521</v>
      </c>
      <c r="C12" s="136">
        <v>4410</v>
      </c>
      <c r="D12" s="138"/>
    </row>
    <row r="13" spans="1:4">
      <c r="A13" s="155" t="s">
        <v>7522</v>
      </c>
      <c r="B13" s="138" t="s">
        <v>7523</v>
      </c>
      <c r="C13" s="136">
        <v>16000</v>
      </c>
      <c r="D13" s="138"/>
    </row>
    <row r="14" spans="1:4">
      <c r="A14" s="155" t="s">
        <v>7524</v>
      </c>
      <c r="B14" s="138" t="s">
        <v>7525</v>
      </c>
      <c r="C14" s="136">
        <v>540</v>
      </c>
      <c r="D14" s="138"/>
    </row>
    <row r="15" spans="1:4">
      <c r="A15" s="155"/>
      <c r="B15" s="138"/>
      <c r="C15" s="136"/>
      <c r="D15" s="138"/>
    </row>
    <row r="16" spans="1:4">
      <c r="A16" s="169"/>
      <c r="B16" s="169" t="s">
        <v>221</v>
      </c>
      <c r="C16" s="145">
        <f>SUM(C8:C15)</f>
        <v>314397</v>
      </c>
      <c r="D16" s="170"/>
    </row>
    <row r="17" spans="1:4">
      <c r="A17" s="154"/>
      <c r="B17" s="154"/>
      <c r="C17" s="162"/>
      <c r="D17" s="154"/>
    </row>
    <row r="18" spans="1:4">
      <c r="A18" s="154"/>
      <c r="B18" s="154"/>
      <c r="C18" s="162"/>
      <c r="D18" s="154"/>
    </row>
    <row r="19" spans="1:4" s="35" customFormat="1" ht="11.25" customHeight="1">
      <c r="A19" s="33" t="s">
        <v>64</v>
      </c>
      <c r="B19" s="154"/>
      <c r="C19" s="43"/>
      <c r="D19" s="257" t="s">
        <v>62</v>
      </c>
    </row>
    <row r="20" spans="1:4">
      <c r="A20" s="44"/>
      <c r="B20" s="44"/>
      <c r="C20" s="45"/>
      <c r="D20" s="46"/>
    </row>
    <row r="21" spans="1:4" ht="15" customHeight="1">
      <c r="A21" s="15" t="s">
        <v>46</v>
      </c>
      <c r="B21" s="16" t="s">
        <v>47</v>
      </c>
      <c r="C21" s="17" t="s">
        <v>48</v>
      </c>
      <c r="D21" s="47" t="s">
        <v>63</v>
      </c>
    </row>
    <row r="22" spans="1:4">
      <c r="A22" s="160"/>
      <c r="B22" s="167"/>
      <c r="C22" s="136"/>
      <c r="D22" s="138"/>
    </row>
    <row r="23" spans="1:4">
      <c r="A23" s="160"/>
      <c r="B23" s="167"/>
      <c r="C23" s="136"/>
      <c r="D23" s="138"/>
    </row>
    <row r="24" spans="1:4">
      <c r="A24" s="160"/>
      <c r="B24" s="167" t="s">
        <v>807</v>
      </c>
      <c r="C24" s="136"/>
      <c r="D24" s="138"/>
    </row>
    <row r="25" spans="1:4">
      <c r="A25" s="160"/>
      <c r="B25" s="167"/>
      <c r="C25" s="136"/>
      <c r="D25" s="138"/>
    </row>
    <row r="26" spans="1:4">
      <c r="A26" s="152"/>
      <c r="B26" s="152" t="s">
        <v>222</v>
      </c>
      <c r="C26" s="144">
        <f>SUM(C22:C25)</f>
        <v>0</v>
      </c>
      <c r="D26" s="170"/>
    </row>
    <row r="28" spans="1:4">
      <c r="B28" s="274" t="str">
        <f>+UPPER(B17)</f>
        <v/>
      </c>
    </row>
  </sheetData>
  <dataValidations count="6">
    <dataValidation allowBlank="1" showInputMessage="1" showErrorMessage="1" prompt="Saldo final de la Información Financiera Trimestral que se presenta (trimestral: 1er, 2do, 3ro. o 4to.)." sqref="C21"/>
    <dataValidation allowBlank="1" showInputMessage="1" showErrorMessage="1" prompt="Saldo final de la Información Financiera Trimestral que se presentada (trimestral: 1er, 2do, 3ro. o 4to.)." sqref="C7"/>
    <dataValidation allowBlank="1" showInputMessage="1" showErrorMessage="1" prompt="Corresponde al número de la cuenta de acuerdo al Plan de Cuentas emitido por el CONAC (DOF 23/12/2015)." sqref="A7 A21"/>
    <dataValidation allowBlank="1" showInputMessage="1" showErrorMessage="1" prompt="Método de valuación aplicados." sqref="D21"/>
    <dataValidation allowBlank="1" showInputMessage="1" showErrorMessage="1" prompt="Corresponde al nombre o descripción de la cuenta de acuerdo al Plan de Cuentas emitido por el CONAC." sqref="B7 B21"/>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76"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zoomScaleSheetLayoutView="100" workbookViewId="0">
      <selection activeCell="C9" sqref="C9"/>
    </sheetView>
  </sheetViews>
  <sheetFormatPr baseColWidth="10" defaultColWidth="11.42578125" defaultRowHeight="11.25"/>
  <cols>
    <col min="1" max="1" width="20.7109375" style="274" customWidth="1"/>
    <col min="2" max="2" width="50.7109375" style="274" customWidth="1"/>
    <col min="3" max="3" width="17.7109375" style="9" customWidth="1"/>
    <col min="4" max="5" width="17.7109375" style="274" customWidth="1"/>
    <col min="6" max="7" width="22.7109375" style="274" customWidth="1"/>
    <col min="8" max="16384" width="11.42578125" style="274"/>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366"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71"/>
      <c r="B8" s="171"/>
      <c r="C8" s="132"/>
      <c r="D8" s="172"/>
      <c r="E8" s="173"/>
      <c r="F8" s="171"/>
      <c r="G8" s="171"/>
    </row>
    <row r="9" spans="1:7">
      <c r="A9" s="171"/>
      <c r="B9" s="171"/>
      <c r="C9" s="132"/>
      <c r="D9" s="173"/>
      <c r="E9" s="173"/>
      <c r="F9" s="171"/>
      <c r="G9" s="171"/>
    </row>
    <row r="10" spans="1:7">
      <c r="A10" s="171"/>
      <c r="B10" s="171" t="s">
        <v>807</v>
      </c>
      <c r="C10" s="132"/>
      <c r="D10" s="173"/>
      <c r="E10" s="173"/>
      <c r="F10" s="171"/>
      <c r="G10" s="171"/>
    </row>
    <row r="11" spans="1:7">
      <c r="A11" s="171"/>
      <c r="B11" s="171"/>
      <c r="C11" s="132"/>
      <c r="D11" s="173"/>
      <c r="E11" s="173"/>
      <c r="F11" s="171"/>
      <c r="G11" s="171"/>
    </row>
    <row r="12" spans="1:7">
      <c r="A12" s="171"/>
      <c r="B12" s="171"/>
      <c r="C12" s="132"/>
      <c r="D12" s="173"/>
      <c r="E12" s="173"/>
      <c r="F12" s="171"/>
      <c r="G12" s="171"/>
    </row>
    <row r="13" spans="1:7">
      <c r="A13" s="171"/>
      <c r="B13" s="171"/>
      <c r="C13" s="132"/>
      <c r="D13" s="173"/>
      <c r="E13" s="173"/>
      <c r="F13" s="171"/>
      <c r="G13" s="171"/>
    </row>
    <row r="14" spans="1:7">
      <c r="A14" s="171"/>
      <c r="B14" s="171"/>
      <c r="C14" s="132"/>
      <c r="D14" s="173"/>
      <c r="E14" s="173"/>
      <c r="F14" s="171"/>
      <c r="G14" s="171"/>
    </row>
    <row r="15" spans="1:7">
      <c r="A15" s="171"/>
      <c r="B15" s="171"/>
      <c r="C15" s="132"/>
      <c r="D15" s="173"/>
      <c r="E15" s="173"/>
      <c r="F15" s="171"/>
      <c r="G15" s="171"/>
    </row>
    <row r="16" spans="1:7">
      <c r="A16" s="168"/>
      <c r="B16" s="168" t="s">
        <v>231</v>
      </c>
      <c r="C16" s="140">
        <f>SUM(C8:C15)</f>
        <v>0</v>
      </c>
      <c r="D16" s="168"/>
      <c r="E16" s="168"/>
      <c r="F16" s="168"/>
      <c r="G16" s="168"/>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election activeCell="C9" sqref="C9"/>
    </sheetView>
  </sheetViews>
  <sheetFormatPr baseColWidth="10" defaultColWidth="11.42578125"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c r="A1" s="3" t="s">
        <v>43</v>
      </c>
      <c r="B1" s="3"/>
      <c r="C1" s="4"/>
      <c r="D1" s="3"/>
      <c r="E1" s="7"/>
    </row>
    <row r="2" spans="1:5">
      <c r="A2" s="3" t="s">
        <v>199</v>
      </c>
      <c r="B2" s="3"/>
      <c r="C2" s="4"/>
      <c r="D2" s="3"/>
      <c r="E2" s="3"/>
    </row>
    <row r="5" spans="1:5" ht="11.25" customHeight="1">
      <c r="A5" s="10" t="s">
        <v>70</v>
      </c>
      <c r="B5" s="10"/>
      <c r="E5" s="366" t="s">
        <v>71</v>
      </c>
    </row>
    <row r="6" spans="1:5">
      <c r="A6" s="272"/>
      <c r="B6" s="272"/>
      <c r="C6" s="66"/>
      <c r="D6" s="272"/>
      <c r="E6" s="272"/>
    </row>
    <row r="7" spans="1:5" ht="15" customHeight="1">
      <c r="A7" s="15" t="s">
        <v>46</v>
      </c>
      <c r="B7" s="16" t="s">
        <v>47</v>
      </c>
      <c r="C7" s="17" t="s">
        <v>48</v>
      </c>
      <c r="D7" s="18" t="s">
        <v>49</v>
      </c>
      <c r="E7" s="16" t="s">
        <v>72</v>
      </c>
    </row>
    <row r="8" spans="1:5" ht="11.25" customHeight="1">
      <c r="A8" s="172"/>
      <c r="B8" s="172"/>
      <c r="C8" s="165"/>
      <c r="D8" s="172"/>
      <c r="E8" s="172"/>
    </row>
    <row r="9" spans="1:5" ht="11.25" customHeight="1">
      <c r="A9" s="172"/>
      <c r="B9" s="172"/>
      <c r="C9" s="165"/>
      <c r="D9" s="172"/>
      <c r="E9" s="172"/>
    </row>
    <row r="10" spans="1:5" ht="11.25" customHeight="1">
      <c r="A10" s="172"/>
      <c r="B10" s="172" t="s">
        <v>807</v>
      </c>
      <c r="C10" s="165"/>
      <c r="D10" s="172"/>
      <c r="E10" s="172"/>
    </row>
    <row r="11" spans="1:5" ht="11.25" customHeight="1">
      <c r="A11" s="172"/>
      <c r="B11" s="172"/>
      <c r="C11" s="165"/>
      <c r="D11" s="172"/>
      <c r="E11" s="172"/>
    </row>
    <row r="12" spans="1:5" ht="11.25" customHeight="1">
      <c r="A12" s="172"/>
      <c r="B12" s="172"/>
      <c r="C12" s="165"/>
      <c r="D12" s="172"/>
      <c r="E12" s="172"/>
    </row>
    <row r="13" spans="1:5" ht="11.25" customHeight="1">
      <c r="A13" s="172"/>
      <c r="B13" s="172"/>
      <c r="C13" s="165"/>
      <c r="D13" s="172"/>
      <c r="E13" s="172"/>
    </row>
    <row r="14" spans="1:5" ht="11.25" customHeight="1">
      <c r="A14" s="172"/>
      <c r="B14" s="172"/>
      <c r="C14" s="165"/>
      <c r="D14" s="172"/>
      <c r="E14" s="172"/>
    </row>
    <row r="15" spans="1:5">
      <c r="A15" s="172"/>
      <c r="B15" s="172"/>
      <c r="C15" s="165"/>
      <c r="D15" s="172"/>
      <c r="E15" s="172"/>
    </row>
    <row r="16" spans="1:5">
      <c r="A16" s="152"/>
      <c r="B16" s="152" t="s">
        <v>232</v>
      </c>
      <c r="C16" s="166">
        <f>SUM(C8:C15)</f>
        <v>0</v>
      </c>
      <c r="D16" s="152"/>
      <c r="E16" s="152"/>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opLeftCell="A10" zoomScaleNormal="100" zoomScaleSheetLayoutView="100" workbookViewId="0">
      <selection activeCell="C9" sqref="C9"/>
    </sheetView>
  </sheetViews>
  <sheetFormatPr baseColWidth="10" defaultColWidth="11.42578125" defaultRowHeight="11.25"/>
  <cols>
    <col min="1" max="1" width="20.7109375" style="274" customWidth="1"/>
    <col min="2" max="2" width="50.7109375" style="274" customWidth="1"/>
    <col min="3" max="5" width="17.7109375" style="9" customWidth="1"/>
    <col min="6" max="7" width="17.7109375" style="274" customWidth="1"/>
    <col min="8" max="8" width="8.7109375" style="274" customWidth="1"/>
    <col min="9" max="16384" width="11.42578125" style="274"/>
  </cols>
  <sheetData>
    <row r="1" spans="1:6">
      <c r="A1" s="3" t="s">
        <v>43</v>
      </c>
      <c r="B1" s="3"/>
      <c r="C1" s="4"/>
      <c r="D1" s="4"/>
      <c r="E1" s="4"/>
      <c r="F1" s="7"/>
    </row>
    <row r="2" spans="1:6">
      <c r="A2" s="3" t="s">
        <v>199</v>
      </c>
      <c r="B2" s="3"/>
      <c r="C2" s="4"/>
      <c r="D2" s="4"/>
      <c r="E2" s="4"/>
      <c r="F2" s="5"/>
    </row>
    <row r="3" spans="1:6">
      <c r="F3" s="5"/>
    </row>
    <row r="4" spans="1:6">
      <c r="F4" s="5"/>
    </row>
    <row r="5" spans="1:6" ht="11.25" customHeight="1">
      <c r="A5" s="10" t="s">
        <v>73</v>
      </c>
      <c r="B5" s="10"/>
      <c r="C5" s="52"/>
      <c r="D5" s="52"/>
      <c r="E5" s="52"/>
      <c r="F5" s="53" t="s">
        <v>74</v>
      </c>
    </row>
    <row r="6" spans="1:6">
      <c r="A6" s="54"/>
      <c r="B6" s="54"/>
      <c r="C6" s="52"/>
      <c r="D6" s="55"/>
      <c r="E6" s="55"/>
      <c r="F6" s="56"/>
    </row>
    <row r="7" spans="1:6" ht="15" customHeight="1">
      <c r="A7" s="15" t="s">
        <v>46</v>
      </c>
      <c r="B7" s="16" t="s">
        <v>47</v>
      </c>
      <c r="C7" s="57" t="s">
        <v>75</v>
      </c>
      <c r="D7" s="57" t="s">
        <v>76</v>
      </c>
      <c r="E7" s="57" t="s">
        <v>77</v>
      </c>
      <c r="F7" s="58" t="s">
        <v>78</v>
      </c>
    </row>
    <row r="8" spans="1:6">
      <c r="A8" s="155"/>
      <c r="B8" s="155"/>
      <c r="C8" s="132"/>
      <c r="D8" s="132"/>
      <c r="E8" s="132"/>
      <c r="F8" s="132"/>
    </row>
    <row r="9" spans="1:6">
      <c r="A9" s="155"/>
      <c r="B9" s="155"/>
      <c r="C9" s="132"/>
      <c r="D9" s="132"/>
      <c r="E9" s="132"/>
      <c r="F9" s="132"/>
    </row>
    <row r="10" spans="1:6">
      <c r="A10" s="155"/>
      <c r="B10" s="155" t="s">
        <v>807</v>
      </c>
      <c r="C10" s="132"/>
      <c r="D10" s="132"/>
      <c r="E10" s="132"/>
      <c r="F10" s="132"/>
    </row>
    <row r="11" spans="1:6">
      <c r="A11" s="155"/>
      <c r="B11" s="155"/>
      <c r="C11" s="132"/>
      <c r="D11" s="132"/>
      <c r="E11" s="132"/>
      <c r="F11" s="132"/>
    </row>
    <row r="12" spans="1:6">
      <c r="A12" s="155"/>
      <c r="B12" s="155"/>
      <c r="C12" s="132"/>
      <c r="D12" s="132"/>
      <c r="E12" s="132"/>
      <c r="F12" s="132"/>
    </row>
    <row r="13" spans="1:6">
      <c r="A13" s="155"/>
      <c r="B13" s="155"/>
      <c r="C13" s="132"/>
      <c r="D13" s="132"/>
      <c r="E13" s="132"/>
      <c r="F13" s="132"/>
    </row>
    <row r="14" spans="1:6">
      <c r="A14" s="155"/>
      <c r="B14" s="155"/>
      <c r="C14" s="132"/>
      <c r="D14" s="132"/>
      <c r="E14" s="132"/>
      <c r="F14" s="132"/>
    </row>
    <row r="15" spans="1:6">
      <c r="A15" s="155"/>
      <c r="B15" s="155"/>
      <c r="C15" s="132"/>
      <c r="D15" s="132"/>
      <c r="E15" s="132"/>
      <c r="F15" s="132"/>
    </row>
    <row r="16" spans="1:6">
      <c r="A16" s="168"/>
      <c r="B16" s="168" t="s">
        <v>387</v>
      </c>
      <c r="C16" s="140">
        <f>SUM(C8:C15)</f>
        <v>0</v>
      </c>
      <c r="D16" s="140">
        <f>SUM(D8:D15)</f>
        <v>0</v>
      </c>
      <c r="E16" s="140">
        <f>SUM(E8:E15)</f>
        <v>0</v>
      </c>
      <c r="F16" s="140"/>
    </row>
    <row r="17" spans="1:6">
      <c r="A17" s="154"/>
      <c r="B17" s="154"/>
      <c r="C17" s="162"/>
      <c r="D17" s="162"/>
      <c r="E17" s="162"/>
      <c r="F17" s="154"/>
    </row>
    <row r="18" spans="1:6">
      <c r="A18" s="154"/>
      <c r="B18" s="154"/>
      <c r="C18" s="162"/>
      <c r="D18" s="162"/>
      <c r="E18" s="162"/>
      <c r="F18" s="154"/>
    </row>
    <row r="19" spans="1:6" ht="11.25" customHeight="1">
      <c r="A19" s="10" t="s">
        <v>79</v>
      </c>
      <c r="B19" s="154"/>
      <c r="C19" s="52"/>
      <c r="D19" s="52"/>
      <c r="E19" s="52"/>
      <c r="F19" s="53" t="s">
        <v>74</v>
      </c>
    </row>
    <row r="20" spans="1:6" ht="12.75" customHeight="1">
      <c r="A20" s="44"/>
      <c r="B20" s="44"/>
      <c r="C20" s="22"/>
    </row>
    <row r="21" spans="1:6" ht="15" customHeight="1">
      <c r="A21" s="15" t="s">
        <v>46</v>
      </c>
      <c r="B21" s="16" t="s">
        <v>47</v>
      </c>
      <c r="C21" s="57" t="s">
        <v>75</v>
      </c>
      <c r="D21" s="57" t="s">
        <v>76</v>
      </c>
      <c r="E21" s="57" t="s">
        <v>77</v>
      </c>
      <c r="F21" s="58" t="s">
        <v>78</v>
      </c>
    </row>
    <row r="22" spans="1:6">
      <c r="A22" s="155" t="s">
        <v>7526</v>
      </c>
      <c r="B22" s="138" t="s">
        <v>7527</v>
      </c>
      <c r="C22" s="136">
        <v>325198.65999999997</v>
      </c>
      <c r="D22" s="136">
        <v>347694.14</v>
      </c>
      <c r="E22" s="136">
        <f>+D22-C22</f>
        <v>22495.48000000004</v>
      </c>
      <c r="F22" s="138" t="s">
        <v>3069</v>
      </c>
    </row>
    <row r="23" spans="1:6">
      <c r="A23" s="155" t="s">
        <v>7528</v>
      </c>
      <c r="B23" s="138" t="s">
        <v>7529</v>
      </c>
      <c r="C23" s="136">
        <v>83777.11</v>
      </c>
      <c r="D23" s="136">
        <v>83777.11</v>
      </c>
      <c r="E23" s="136">
        <f>+D23-C23</f>
        <v>0</v>
      </c>
      <c r="F23" s="138" t="s">
        <v>3069</v>
      </c>
    </row>
    <row r="24" spans="1:6">
      <c r="A24" s="155" t="s">
        <v>7530</v>
      </c>
      <c r="B24" s="138" t="s">
        <v>7531</v>
      </c>
      <c r="C24" s="136">
        <v>956.18</v>
      </c>
      <c r="D24" s="136">
        <v>4755.18</v>
      </c>
      <c r="E24" s="136">
        <f t="shared" ref="E24:E25" si="0">+D24-C24</f>
        <v>3799.0000000000005</v>
      </c>
      <c r="F24" s="138" t="s">
        <v>3069</v>
      </c>
    </row>
    <row r="25" spans="1:6">
      <c r="A25" s="155" t="s">
        <v>7532</v>
      </c>
      <c r="B25" s="138" t="s">
        <v>7533</v>
      </c>
      <c r="C25" s="136">
        <v>6192491.5999999996</v>
      </c>
      <c r="D25" s="136">
        <v>6192491.5999999996</v>
      </c>
      <c r="E25" s="136">
        <f t="shared" si="0"/>
        <v>0</v>
      </c>
      <c r="F25" s="138" t="s">
        <v>3069</v>
      </c>
    </row>
    <row r="26" spans="1:6">
      <c r="A26" s="155"/>
      <c r="B26" s="138"/>
      <c r="C26" s="136"/>
      <c r="D26" s="136"/>
      <c r="E26" s="136"/>
      <c r="F26" s="138"/>
    </row>
    <row r="27" spans="1:6">
      <c r="A27" s="155"/>
      <c r="B27" s="138"/>
      <c r="C27" s="136"/>
      <c r="D27" s="136"/>
      <c r="E27" s="136"/>
      <c r="F27" s="138"/>
    </row>
    <row r="28" spans="1:6">
      <c r="A28" s="155"/>
      <c r="B28" s="138"/>
      <c r="C28" s="136"/>
      <c r="D28" s="136"/>
      <c r="E28" s="136"/>
      <c r="F28" s="138"/>
    </row>
    <row r="29" spans="1:6">
      <c r="A29" s="155"/>
      <c r="B29" s="138"/>
      <c r="C29" s="136"/>
      <c r="D29" s="136"/>
      <c r="E29" s="136"/>
      <c r="F29" s="138"/>
    </row>
    <row r="30" spans="1:6">
      <c r="A30" s="168"/>
      <c r="B30" s="168" t="s">
        <v>233</v>
      </c>
      <c r="C30" s="140">
        <f>SUM(C22:C29)</f>
        <v>6602423.5499999998</v>
      </c>
      <c r="D30" s="140">
        <f>SUM(D22:D29)</f>
        <v>6628718.0299999993</v>
      </c>
      <c r="E30" s="140">
        <f>SUM(E22:E29)</f>
        <v>26294.48000000004</v>
      </c>
      <c r="F30" s="140"/>
    </row>
    <row r="31" spans="1:6" s="19" customFormat="1">
      <c r="A31" s="153"/>
      <c r="B31" s="153"/>
      <c r="C31" s="27"/>
      <c r="D31" s="27"/>
      <c r="E31" s="27"/>
      <c r="F31" s="27"/>
    </row>
    <row r="32" spans="1:6" s="19" customFormat="1">
      <c r="A32" s="153"/>
      <c r="B32" s="153"/>
      <c r="C32" s="27"/>
      <c r="D32" s="27"/>
      <c r="E32" s="27"/>
      <c r="F32" s="27"/>
    </row>
    <row r="33" spans="1:8" s="19" customFormat="1" ht="11.25" customHeight="1">
      <c r="A33" s="10" t="s">
        <v>215</v>
      </c>
      <c r="B33" s="10"/>
      <c r="C33" s="52"/>
      <c r="D33" s="52"/>
      <c r="E33" s="52"/>
      <c r="G33" s="53" t="s">
        <v>74</v>
      </c>
    </row>
    <row r="34" spans="1:8" s="19" customFormat="1">
      <c r="A34" s="44"/>
      <c r="B34" s="44"/>
      <c r="C34" s="22"/>
      <c r="D34" s="9"/>
      <c r="E34" s="9"/>
      <c r="F34" s="274"/>
    </row>
    <row r="35" spans="1:8" s="19" customFormat="1" ht="27.95" customHeight="1">
      <c r="A35" s="15" t="s">
        <v>46</v>
      </c>
      <c r="B35" s="16" t="s">
        <v>47</v>
      </c>
      <c r="C35" s="57" t="s">
        <v>75</v>
      </c>
      <c r="D35" s="57" t="s">
        <v>76</v>
      </c>
      <c r="E35" s="57" t="s">
        <v>77</v>
      </c>
      <c r="F35" s="58" t="s">
        <v>78</v>
      </c>
      <c r="G35" s="58" t="s">
        <v>242</v>
      </c>
      <c r="H35" s="58" t="s">
        <v>243</v>
      </c>
    </row>
    <row r="36" spans="1:8" s="19" customFormat="1">
      <c r="A36" s="155"/>
      <c r="B36" s="138"/>
      <c r="C36" s="132"/>
      <c r="D36" s="136"/>
      <c r="E36" s="136"/>
      <c r="F36" s="138"/>
      <c r="G36" s="138"/>
      <c r="H36" s="138"/>
    </row>
    <row r="37" spans="1:8" s="19" customFormat="1">
      <c r="A37" s="155"/>
      <c r="B37" s="138" t="s">
        <v>807</v>
      </c>
      <c r="C37" s="132"/>
      <c r="D37" s="136"/>
      <c r="E37" s="136"/>
      <c r="F37" s="138"/>
      <c r="G37" s="138"/>
      <c r="H37" s="138"/>
    </row>
    <row r="38" spans="1:8" s="19" customFormat="1">
      <c r="A38" s="155"/>
      <c r="B38" s="138"/>
      <c r="C38" s="132"/>
      <c r="D38" s="136"/>
      <c r="E38" s="136"/>
      <c r="F38" s="138"/>
      <c r="G38" s="138"/>
      <c r="H38" s="138"/>
    </row>
    <row r="39" spans="1:8" s="19" customFormat="1">
      <c r="A39" s="155"/>
      <c r="B39" s="138"/>
      <c r="C39" s="132"/>
      <c r="D39" s="136"/>
      <c r="E39" s="136"/>
      <c r="F39" s="138"/>
      <c r="G39" s="138"/>
      <c r="H39" s="138"/>
    </row>
    <row r="40" spans="1:8" s="19" customFormat="1">
      <c r="A40" s="168"/>
      <c r="B40" s="168" t="s">
        <v>234</v>
      </c>
      <c r="C40" s="140">
        <f>SUM(C36:C39)</f>
        <v>0</v>
      </c>
      <c r="D40" s="140">
        <f>SUM(D36:D39)</f>
        <v>0</v>
      </c>
      <c r="E40" s="140">
        <f>SUM(E36:E39)</f>
        <v>0</v>
      </c>
      <c r="F40" s="140"/>
      <c r="G40" s="140"/>
      <c r="H40" s="140"/>
    </row>
    <row r="41" spans="1:8" s="19" customFormat="1">
      <c r="A41" s="59"/>
      <c r="B41" s="59"/>
      <c r="C41" s="60"/>
      <c r="D41" s="60"/>
      <c r="E41" s="60"/>
      <c r="F41" s="27"/>
    </row>
    <row r="43" spans="1:8">
      <c r="A43" s="10" t="s">
        <v>216</v>
      </c>
      <c r="B43" s="10"/>
      <c r="C43" s="52"/>
      <c r="D43" s="52"/>
      <c r="E43" s="52"/>
      <c r="G43" s="53" t="s">
        <v>74</v>
      </c>
    </row>
    <row r="44" spans="1:8">
      <c r="A44" s="44"/>
      <c r="B44" s="44"/>
      <c r="C44" s="22"/>
      <c r="H44" s="9"/>
    </row>
    <row r="45" spans="1:8" ht="27.95" customHeight="1">
      <c r="A45" s="15" t="s">
        <v>46</v>
      </c>
      <c r="B45" s="16" t="s">
        <v>47</v>
      </c>
      <c r="C45" s="57" t="s">
        <v>75</v>
      </c>
      <c r="D45" s="57" t="s">
        <v>76</v>
      </c>
      <c r="E45" s="57" t="s">
        <v>77</v>
      </c>
      <c r="F45" s="58" t="s">
        <v>78</v>
      </c>
      <c r="G45" s="58" t="s">
        <v>242</v>
      </c>
      <c r="H45" s="58" t="s">
        <v>243</v>
      </c>
    </row>
    <row r="46" spans="1:8">
      <c r="A46" s="155"/>
      <c r="B46" s="138"/>
      <c r="C46" s="132"/>
      <c r="D46" s="136"/>
      <c r="E46" s="136"/>
      <c r="F46" s="138"/>
      <c r="G46" s="138"/>
      <c r="H46" s="138"/>
    </row>
    <row r="47" spans="1:8">
      <c r="A47" s="155"/>
      <c r="B47" s="138" t="s">
        <v>807</v>
      </c>
      <c r="C47" s="132"/>
      <c r="D47" s="136"/>
      <c r="E47" s="136"/>
      <c r="F47" s="138"/>
      <c r="G47" s="138"/>
      <c r="H47" s="138"/>
    </row>
    <row r="48" spans="1:8">
      <c r="A48" s="155"/>
      <c r="B48" s="138"/>
      <c r="C48" s="132"/>
      <c r="D48" s="136"/>
      <c r="E48" s="136"/>
      <c r="F48" s="138"/>
      <c r="G48" s="138"/>
      <c r="H48" s="138"/>
    </row>
    <row r="49" spans="1:8">
      <c r="A49" s="155"/>
      <c r="B49" s="138"/>
      <c r="C49" s="132"/>
      <c r="D49" s="136"/>
      <c r="E49" s="136"/>
      <c r="F49" s="138"/>
      <c r="G49" s="138"/>
      <c r="H49" s="138"/>
    </row>
    <row r="50" spans="1:8">
      <c r="A50" s="168"/>
      <c r="B50" s="168" t="s">
        <v>235</v>
      </c>
      <c r="C50" s="140">
        <f>SUM(C46:C49)</f>
        <v>0</v>
      </c>
      <c r="D50" s="140">
        <f>SUM(D46:D49)</f>
        <v>0</v>
      </c>
      <c r="E50" s="140">
        <f>SUM(E46:E49)</f>
        <v>0</v>
      </c>
      <c r="F50" s="140"/>
      <c r="G50" s="140"/>
      <c r="H50" s="140"/>
    </row>
    <row r="53" spans="1:8">
      <c r="A53" s="10" t="s">
        <v>217</v>
      </c>
      <c r="B53" s="10"/>
      <c r="C53" s="52"/>
      <c r="D53" s="52"/>
      <c r="E53" s="52"/>
      <c r="G53" s="53" t="s">
        <v>74</v>
      </c>
    </row>
    <row r="54" spans="1:8">
      <c r="A54" s="44"/>
      <c r="B54" s="44"/>
      <c r="C54" s="22"/>
    </row>
    <row r="55" spans="1:8" ht="27.95" customHeight="1">
      <c r="A55" s="15" t="s">
        <v>46</v>
      </c>
      <c r="B55" s="16" t="s">
        <v>47</v>
      </c>
      <c r="C55" s="57" t="s">
        <v>75</v>
      </c>
      <c r="D55" s="57" t="s">
        <v>76</v>
      </c>
      <c r="E55" s="57" t="s">
        <v>77</v>
      </c>
      <c r="F55" s="58" t="s">
        <v>78</v>
      </c>
      <c r="G55" s="58" t="s">
        <v>242</v>
      </c>
      <c r="H55" s="58" t="s">
        <v>243</v>
      </c>
    </row>
    <row r="56" spans="1:8">
      <c r="A56" s="155" t="s">
        <v>7534</v>
      </c>
      <c r="B56" s="138" t="s">
        <v>7535</v>
      </c>
      <c r="C56" s="132">
        <v>-75359.149999999994</v>
      </c>
      <c r="D56" s="136">
        <v>-81593.17</v>
      </c>
      <c r="E56" s="136">
        <f>+D56-C56</f>
        <v>-6234.0200000000041</v>
      </c>
      <c r="F56" s="138" t="s">
        <v>3069</v>
      </c>
      <c r="G56" s="138" t="s">
        <v>493</v>
      </c>
      <c r="H56" s="346">
        <v>0.1</v>
      </c>
    </row>
    <row r="57" spans="1:8">
      <c r="A57" s="155" t="s">
        <v>7536</v>
      </c>
      <c r="B57" s="138" t="s">
        <v>7537</v>
      </c>
      <c r="C57" s="132">
        <v>-164718.07</v>
      </c>
      <c r="D57" s="136">
        <v>-203601.85</v>
      </c>
      <c r="E57" s="136">
        <f>+D57-C57</f>
        <v>-38883.78</v>
      </c>
      <c r="F57" s="138" t="s">
        <v>3069</v>
      </c>
      <c r="G57" s="138" t="s">
        <v>493</v>
      </c>
      <c r="H57" s="346">
        <v>0.3</v>
      </c>
    </row>
    <row r="58" spans="1:8">
      <c r="A58" s="155" t="s">
        <v>7538</v>
      </c>
      <c r="B58" s="138" t="s">
        <v>7535</v>
      </c>
      <c r="C58" s="132">
        <v>-90980.6</v>
      </c>
      <c r="D58" s="136">
        <v>-90980.6</v>
      </c>
      <c r="E58" s="136">
        <f t="shared" ref="E58:E60" si="1">+D58-C58</f>
        <v>0</v>
      </c>
      <c r="F58" s="138" t="s">
        <v>3069</v>
      </c>
      <c r="G58" s="138" t="s">
        <v>493</v>
      </c>
      <c r="H58" s="138">
        <v>0</v>
      </c>
    </row>
    <row r="59" spans="1:8">
      <c r="A59" s="155" t="s">
        <v>7539</v>
      </c>
      <c r="B59" s="138" t="s">
        <v>7540</v>
      </c>
      <c r="C59" s="132">
        <v>-47914.28</v>
      </c>
      <c r="D59" s="136">
        <v>-56291.96</v>
      </c>
      <c r="E59" s="136">
        <f t="shared" si="1"/>
        <v>-8377.68</v>
      </c>
      <c r="F59" s="138" t="s">
        <v>3069</v>
      </c>
      <c r="G59" s="138" t="s">
        <v>493</v>
      </c>
      <c r="H59" s="346">
        <v>0.1</v>
      </c>
    </row>
    <row r="60" spans="1:8">
      <c r="A60" s="155" t="s">
        <v>7541</v>
      </c>
      <c r="B60" s="138" t="s">
        <v>7542</v>
      </c>
      <c r="C60" s="132">
        <v>-521.77</v>
      </c>
      <c r="D60" s="136">
        <v>-617.41</v>
      </c>
      <c r="E60" s="136">
        <f t="shared" si="1"/>
        <v>-95.639999999999986</v>
      </c>
      <c r="F60" s="138" t="s">
        <v>3069</v>
      </c>
      <c r="G60" s="138" t="s">
        <v>493</v>
      </c>
      <c r="H60" s="346">
        <v>0.1</v>
      </c>
    </row>
    <row r="61" spans="1:8">
      <c r="A61" s="155"/>
      <c r="B61" s="138"/>
      <c r="C61" s="132"/>
      <c r="D61" s="136"/>
      <c r="E61" s="136"/>
      <c r="F61" s="138"/>
      <c r="G61" s="138"/>
      <c r="H61" s="346"/>
    </row>
    <row r="62" spans="1:8">
      <c r="A62" s="155"/>
      <c r="B62" s="138"/>
      <c r="C62" s="132"/>
      <c r="D62" s="136"/>
      <c r="E62" s="136"/>
      <c r="F62" s="138"/>
      <c r="G62" s="138"/>
      <c r="H62" s="138"/>
    </row>
    <row r="63" spans="1:8">
      <c r="A63" s="155"/>
      <c r="B63" s="138"/>
      <c r="C63" s="132"/>
      <c r="D63" s="136"/>
      <c r="E63" s="136"/>
      <c r="F63" s="138"/>
      <c r="G63" s="138"/>
      <c r="H63" s="138"/>
    </row>
    <row r="64" spans="1:8">
      <c r="A64" s="168"/>
      <c r="B64" s="168" t="s">
        <v>237</v>
      </c>
      <c r="C64" s="140">
        <f>SUM(C56:C63)</f>
        <v>-379493.87</v>
      </c>
      <c r="D64" s="140">
        <f>SUM(D56:D63)</f>
        <v>-433084.99</v>
      </c>
      <c r="E64" s="140">
        <f>SUM(E56:E63)</f>
        <v>-53591.12</v>
      </c>
      <c r="F64" s="140"/>
      <c r="G64" s="140"/>
      <c r="H64" s="140"/>
    </row>
    <row r="67" spans="1:8">
      <c r="A67" s="10" t="s">
        <v>218</v>
      </c>
      <c r="B67" s="10"/>
      <c r="C67" s="52"/>
      <c r="D67" s="52"/>
      <c r="E67" s="52"/>
      <c r="G67" s="53" t="s">
        <v>74</v>
      </c>
    </row>
    <row r="68" spans="1:8">
      <c r="A68" s="44"/>
      <c r="B68" s="44"/>
      <c r="C68" s="22"/>
    </row>
    <row r="69" spans="1:8" ht="27.95" customHeight="1">
      <c r="A69" s="15" t="s">
        <v>46</v>
      </c>
      <c r="B69" s="16" t="s">
        <v>47</v>
      </c>
      <c r="C69" s="57" t="s">
        <v>75</v>
      </c>
      <c r="D69" s="57" t="s">
        <v>76</v>
      </c>
      <c r="E69" s="57" t="s">
        <v>77</v>
      </c>
      <c r="F69" s="58" t="s">
        <v>78</v>
      </c>
      <c r="G69" s="58" t="s">
        <v>242</v>
      </c>
      <c r="H69" s="58" t="s">
        <v>243</v>
      </c>
    </row>
    <row r="70" spans="1:8">
      <c r="A70" s="155"/>
      <c r="B70" s="138"/>
      <c r="C70" s="132"/>
      <c r="D70" s="136"/>
      <c r="E70" s="136"/>
      <c r="F70" s="138"/>
      <c r="G70" s="138"/>
      <c r="H70" s="138"/>
    </row>
    <row r="71" spans="1:8">
      <c r="A71" s="155"/>
      <c r="B71" s="138" t="s">
        <v>807</v>
      </c>
      <c r="C71" s="132"/>
      <c r="D71" s="136"/>
      <c r="E71" s="136"/>
      <c r="F71" s="138"/>
      <c r="G71" s="138"/>
      <c r="H71" s="138"/>
    </row>
    <row r="72" spans="1:8">
      <c r="A72" s="155"/>
      <c r="B72" s="138"/>
      <c r="C72" s="132"/>
      <c r="D72" s="136"/>
      <c r="E72" s="136"/>
      <c r="F72" s="138"/>
      <c r="G72" s="138"/>
      <c r="H72" s="138"/>
    </row>
    <row r="73" spans="1:8">
      <c r="A73" s="155"/>
      <c r="B73" s="138"/>
      <c r="C73" s="132"/>
      <c r="D73" s="136"/>
      <c r="E73" s="136"/>
      <c r="F73" s="138"/>
      <c r="G73" s="138"/>
      <c r="H73" s="138"/>
    </row>
    <row r="74" spans="1:8">
      <c r="A74" s="168"/>
      <c r="B74" s="168" t="s">
        <v>236</v>
      </c>
      <c r="C74" s="140">
        <f>SUM(C70:C73)</f>
        <v>0</v>
      </c>
      <c r="D74" s="140">
        <f>SUM(D70:D73)</f>
        <v>0</v>
      </c>
      <c r="E74" s="140">
        <f>SUM(E70:E73)</f>
        <v>0</v>
      </c>
      <c r="F74" s="140"/>
      <c r="G74" s="140"/>
      <c r="H74" s="140"/>
    </row>
  </sheetData>
  <dataValidations count="8">
    <dataValidation allowBlank="1" showInputMessage="1" showErrorMessage="1" prompt="Importe final del periodo que corresponde la información financiera trimestral que se presenta." sqref="D7 D21 D35 D45 D55 D69"/>
    <dataValidation allowBlank="1" showInputMessage="1" showErrorMessage="1" prompt="Saldo al 31 de diciembre del año anterior del ejercio que se presenta." sqref="C7 C21 C35 C45 C55 C69"/>
    <dataValidation allowBlank="1" showInputMessage="1" showErrorMessage="1" prompt="Corresponde al número de la cuenta de acuerdo al Plan de Cuentas emitido por el CONAC (DOF 23/12/2015)." sqref="A7 A21 A35 A45 A55 A69"/>
    <dataValidation allowBlank="1" showInputMessage="1" showErrorMessage="1" prompt="Indicar la tasa de aplicación." sqref="H35 H45 H55 H69"/>
    <dataValidation allowBlank="1" showInputMessage="1" showErrorMessage="1" prompt="Indicar el método de depreciación." sqref="G35 G45 G55 G69"/>
    <dataValidation allowBlank="1" showInputMessage="1" showErrorMessage="1" prompt="Corresponde al nombre o descripción de la cuenta de acuerdo al Plan de Cuentas emitido por el CONAC." sqref="B7 B21 B35 B45 B55 B69"/>
    <dataValidation allowBlank="1" showInputMessage="1" showErrorMessage="1" prompt="Diferencia entre el saldo final y el inicial presentados." sqref="E7 E21 E35 E45 E55 E69"/>
    <dataValidation allowBlank="1" showInputMessage="1" showErrorMessage="1" prompt="Criterio para la aplicación de depreciación: anual, mensual, trimestral, etc." sqref="F7 F21 F69 F45 F55 F35"/>
  </dataValidations>
  <pageMargins left="0.7" right="0.7" top="0.75" bottom="0.75" header="0.3" footer="0.3"/>
  <pageSetup scale="54"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opLeftCell="A10" zoomScaleNormal="100" zoomScaleSheetLayoutView="100" workbookViewId="0">
      <selection activeCell="C9" sqref="C9"/>
    </sheetView>
  </sheetViews>
  <sheetFormatPr baseColWidth="10" defaultColWidth="11.42578125"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ht="11.25" customHeight="1">
      <c r="A1" s="3" t="s">
        <v>43</v>
      </c>
      <c r="B1" s="3"/>
      <c r="C1" s="4"/>
      <c r="D1" s="4"/>
      <c r="E1" s="4"/>
      <c r="F1" s="7"/>
    </row>
    <row r="2" spans="1:6" ht="11.25" customHeight="1">
      <c r="A2" s="3" t="s">
        <v>199</v>
      </c>
      <c r="B2" s="3"/>
      <c r="C2" s="4"/>
      <c r="D2" s="4"/>
      <c r="E2" s="4"/>
    </row>
    <row r="3" spans="1:6" ht="11.25" customHeight="1">
      <c r="A3" s="3"/>
      <c r="B3" s="3"/>
      <c r="C3" s="4"/>
      <c r="D3" s="4"/>
      <c r="E3" s="4"/>
    </row>
    <row r="4" spans="1:6" ht="11.25" customHeight="1"/>
    <row r="5" spans="1:6" ht="11.25" customHeight="1">
      <c r="A5" s="61" t="s">
        <v>144</v>
      </c>
      <c r="B5" s="61"/>
      <c r="C5" s="62"/>
      <c r="D5" s="62"/>
      <c r="E5" s="62"/>
      <c r="F5" s="366" t="s">
        <v>80</v>
      </c>
    </row>
    <row r="6" spans="1:6" s="19" customFormat="1">
      <c r="A6" s="63"/>
      <c r="B6" s="63"/>
      <c r="C6" s="62"/>
      <c r="D6" s="62"/>
      <c r="E6" s="62"/>
    </row>
    <row r="7" spans="1:6" ht="15" customHeight="1">
      <c r="A7" s="15" t="s">
        <v>46</v>
      </c>
      <c r="B7" s="16" t="s">
        <v>47</v>
      </c>
      <c r="C7" s="57" t="s">
        <v>75</v>
      </c>
      <c r="D7" s="57" t="s">
        <v>76</v>
      </c>
      <c r="E7" s="57" t="s">
        <v>77</v>
      </c>
      <c r="F7" s="58" t="s">
        <v>78</v>
      </c>
    </row>
    <row r="8" spans="1:6">
      <c r="A8" s="171">
        <v>125111</v>
      </c>
      <c r="B8" s="171" t="s">
        <v>840</v>
      </c>
      <c r="C8" s="132">
        <v>118320</v>
      </c>
      <c r="D8" s="174">
        <v>118320</v>
      </c>
      <c r="E8" s="174">
        <f>+D8-C8</f>
        <v>0</v>
      </c>
      <c r="F8" s="137" t="s">
        <v>3069</v>
      </c>
    </row>
    <row r="9" spans="1:6">
      <c r="A9" s="171">
        <v>125911</v>
      </c>
      <c r="B9" s="171" t="s">
        <v>7543</v>
      </c>
      <c r="C9" s="132">
        <v>57697.24</v>
      </c>
      <c r="D9" s="174">
        <v>95281.24</v>
      </c>
      <c r="E9" s="174">
        <f>+D9-C9</f>
        <v>37584.000000000007</v>
      </c>
      <c r="F9" s="137" t="s">
        <v>3069</v>
      </c>
    </row>
    <row r="10" spans="1:6">
      <c r="A10" s="171"/>
      <c r="B10" s="171"/>
      <c r="C10" s="132"/>
      <c r="D10" s="174"/>
      <c r="E10" s="174"/>
      <c r="F10" s="137"/>
    </row>
    <row r="11" spans="1:6">
      <c r="A11" s="171"/>
      <c r="B11" s="171"/>
      <c r="C11" s="132"/>
      <c r="D11" s="174"/>
      <c r="E11" s="174"/>
      <c r="F11" s="137"/>
    </row>
    <row r="12" spans="1:6">
      <c r="A12" s="171"/>
      <c r="B12" s="171"/>
      <c r="C12" s="132"/>
      <c r="D12" s="174"/>
      <c r="E12" s="174"/>
      <c r="F12" s="137"/>
    </row>
    <row r="13" spans="1:6">
      <c r="A13" s="168"/>
      <c r="B13" s="168" t="s">
        <v>238</v>
      </c>
      <c r="C13" s="140">
        <f>SUM(C8:C12)</f>
        <v>176017.24</v>
      </c>
      <c r="D13" s="140">
        <f>SUM(D8:D12)</f>
        <v>213601.24</v>
      </c>
      <c r="E13" s="140">
        <f>SUM(E8:E12)</f>
        <v>37584.000000000007</v>
      </c>
      <c r="F13" s="168"/>
    </row>
    <row r="14" spans="1:6">
      <c r="A14" s="154"/>
      <c r="B14" s="154"/>
      <c r="C14" s="162"/>
      <c r="D14" s="162"/>
      <c r="E14" s="162"/>
      <c r="F14" s="154"/>
    </row>
    <row r="15" spans="1:6">
      <c r="A15" s="154"/>
      <c r="B15" s="154"/>
      <c r="C15" s="162"/>
      <c r="D15" s="162"/>
      <c r="E15" s="162"/>
      <c r="F15" s="154"/>
    </row>
    <row r="16" spans="1:6" ht="11.25" customHeight="1">
      <c r="A16" s="64" t="s">
        <v>219</v>
      </c>
      <c r="B16" s="65"/>
      <c r="C16" s="62"/>
      <c r="D16" s="62"/>
      <c r="E16" s="62"/>
      <c r="F16" s="366" t="s">
        <v>80</v>
      </c>
    </row>
    <row r="17" spans="1:6">
      <c r="A17" s="272"/>
      <c r="B17" s="272"/>
      <c r="C17" s="66"/>
      <c r="D17" s="66"/>
      <c r="E17" s="66"/>
    </row>
    <row r="18" spans="1:6" ht="15" customHeight="1">
      <c r="A18" s="15" t="s">
        <v>46</v>
      </c>
      <c r="B18" s="16" t="s">
        <v>47</v>
      </c>
      <c r="C18" s="57" t="s">
        <v>75</v>
      </c>
      <c r="D18" s="57" t="s">
        <v>76</v>
      </c>
      <c r="E18" s="57" t="s">
        <v>77</v>
      </c>
      <c r="F18" s="58" t="s">
        <v>78</v>
      </c>
    </row>
    <row r="19" spans="1:6" ht="11.25" customHeight="1">
      <c r="A19" s="155" t="s">
        <v>7544</v>
      </c>
      <c r="B19" s="171" t="s">
        <v>7545</v>
      </c>
      <c r="C19" s="132">
        <v>-177642.8</v>
      </c>
      <c r="D19" s="132">
        <v>-237554.58</v>
      </c>
      <c r="E19" s="132">
        <f>+D19-C19</f>
        <v>-59911.78</v>
      </c>
      <c r="F19" s="137" t="s">
        <v>3069</v>
      </c>
    </row>
    <row r="20" spans="1:6" ht="11.25" customHeight="1">
      <c r="A20" s="155"/>
      <c r="B20" s="171"/>
      <c r="C20" s="132"/>
      <c r="D20" s="132"/>
      <c r="E20" s="132"/>
      <c r="F20" s="137"/>
    </row>
    <row r="21" spans="1:6">
      <c r="A21" s="155"/>
      <c r="B21" s="171"/>
      <c r="C21" s="132"/>
      <c r="D21" s="132"/>
      <c r="E21" s="132"/>
      <c r="F21" s="137"/>
    </row>
    <row r="22" spans="1:6">
      <c r="A22" s="168"/>
      <c r="B22" s="168" t="s">
        <v>239</v>
      </c>
      <c r="C22" s="140">
        <f>SUM(C19:C21)</f>
        <v>-177642.8</v>
      </c>
      <c r="D22" s="140">
        <f>SUM(D19:D21)</f>
        <v>-237554.58</v>
      </c>
      <c r="E22" s="140">
        <f>SUM(E19:E21)</f>
        <v>-59911.78</v>
      </c>
      <c r="F22" s="168"/>
    </row>
    <row r="23" spans="1:6">
      <c r="A23" s="154"/>
      <c r="B23" s="154"/>
      <c r="C23" s="162"/>
      <c r="D23" s="162"/>
      <c r="E23" s="162"/>
      <c r="F23" s="154"/>
    </row>
    <row r="24" spans="1:6">
      <c r="A24" s="154"/>
      <c r="B24" s="154"/>
      <c r="C24" s="162"/>
      <c r="D24" s="162"/>
      <c r="E24" s="162"/>
      <c r="F24" s="154"/>
    </row>
    <row r="25" spans="1:6" ht="11.25" customHeight="1">
      <c r="A25" s="65" t="s">
        <v>152</v>
      </c>
      <c r="B25" s="154"/>
      <c r="C25" s="67"/>
      <c r="D25" s="67"/>
      <c r="E25" s="52"/>
      <c r="F25" s="53" t="s">
        <v>81</v>
      </c>
    </row>
    <row r="26" spans="1:6">
      <c r="A26" s="44"/>
      <c r="B26" s="44"/>
      <c r="C26" s="22"/>
    </row>
    <row r="27" spans="1:6" ht="15" customHeight="1">
      <c r="A27" s="15" t="s">
        <v>46</v>
      </c>
      <c r="B27" s="16" t="s">
        <v>47</v>
      </c>
      <c r="C27" s="57" t="s">
        <v>75</v>
      </c>
      <c r="D27" s="57" t="s">
        <v>76</v>
      </c>
      <c r="E27" s="57" t="s">
        <v>77</v>
      </c>
      <c r="F27" s="58" t="s">
        <v>78</v>
      </c>
    </row>
    <row r="28" spans="1:6">
      <c r="A28" s="171"/>
      <c r="B28" s="171"/>
      <c r="C28" s="132"/>
      <c r="D28" s="174"/>
      <c r="E28" s="174"/>
      <c r="F28" s="137"/>
    </row>
    <row r="29" spans="1:6">
      <c r="A29" s="171"/>
      <c r="B29" s="171" t="s">
        <v>807</v>
      </c>
      <c r="C29" s="132"/>
      <c r="D29" s="174"/>
      <c r="E29" s="174"/>
      <c r="F29" s="137"/>
    </row>
    <row r="30" spans="1:6">
      <c r="A30" s="171"/>
      <c r="B30" s="171"/>
      <c r="C30" s="132"/>
      <c r="D30" s="174"/>
      <c r="E30" s="174"/>
      <c r="F30" s="137"/>
    </row>
    <row r="31" spans="1:6">
      <c r="A31" s="171"/>
      <c r="B31" s="171"/>
      <c r="C31" s="132"/>
      <c r="D31" s="174"/>
      <c r="E31" s="174"/>
      <c r="F31" s="137"/>
    </row>
    <row r="32" spans="1:6">
      <c r="A32" s="171"/>
      <c r="B32" s="171"/>
      <c r="C32" s="132"/>
      <c r="D32" s="174"/>
      <c r="E32" s="174"/>
      <c r="F32" s="137"/>
    </row>
    <row r="33" spans="1:6">
      <c r="A33" s="171"/>
      <c r="B33" s="171"/>
      <c r="C33" s="132"/>
      <c r="D33" s="174"/>
      <c r="E33" s="174"/>
      <c r="F33" s="137"/>
    </row>
    <row r="34" spans="1:6">
      <c r="A34" s="175"/>
      <c r="B34" s="175" t="s">
        <v>240</v>
      </c>
      <c r="C34" s="176">
        <f>SUM(C28:C33)</f>
        <v>0</v>
      </c>
      <c r="D34" s="176">
        <f>SUM(D28:D33)</f>
        <v>0</v>
      </c>
      <c r="E34" s="176">
        <f>SUM(E28:E33)</f>
        <v>0</v>
      </c>
      <c r="F34" s="176"/>
    </row>
    <row r="35" spans="1:6">
      <c r="A35" s="147"/>
      <c r="B35" s="148"/>
      <c r="C35" s="149"/>
      <c r="D35" s="149"/>
      <c r="E35" s="149"/>
      <c r="F35" s="148"/>
    </row>
  </sheetData>
  <dataValidations count="6">
    <dataValidation allowBlank="1" showInputMessage="1" showErrorMessage="1" prompt="Importe final del periodo que corresponde la información financiera trimestral que se presenta." sqref="D7 D18 D27"/>
    <dataValidation allowBlank="1" showInputMessage="1" showErrorMessage="1" prompt="Saldo al 31 de diciembre del año anterior del ejercio que se presenta." sqref="C7 C18 C27"/>
    <dataValidation allowBlank="1" showInputMessage="1" showErrorMessage="1" prompt="Corresponde al número de la cuenta de acuerdo al Plan de Cuentas emitido por el CONAC (DOF 23/12/2015)." sqref="A7 A18 A27"/>
    <dataValidation allowBlank="1" showInputMessage="1" showErrorMessage="1" prompt="Indicar el medio como se está amortizando el intangible, por tiempo, por uso." sqref="F7 F27 F18"/>
    <dataValidation allowBlank="1" showInputMessage="1" showErrorMessage="1" prompt="Diferencia entre el saldo final y el inicial presentados." sqref="E7 E27 E18"/>
    <dataValidation allowBlank="1" showInputMessage="1" showErrorMessage="1" prompt="Corresponde al nombre o descripción de la cuenta de acuerdo al Plan de Cuentas emitido por el CONAC." sqref="B7 B27 B18"/>
  </dataValidations>
  <pageMargins left="0.70866141732283472" right="0.70866141732283472" top="0.74803149606299213" bottom="0.74803149606299213" header="0.31496062992125984" footer="0.31496062992125984"/>
  <pageSetup scale="65"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zoomScaleNormal="100" zoomScaleSheetLayoutView="100" workbookViewId="0">
      <selection activeCell="C9" sqref="C9"/>
    </sheetView>
  </sheetViews>
  <sheetFormatPr baseColWidth="10" defaultColWidth="11.42578125"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83</v>
      </c>
      <c r="B5" s="70"/>
      <c r="C5" s="274"/>
      <c r="D5" s="274"/>
      <c r="E5" s="63"/>
      <c r="F5" s="63"/>
      <c r="G5" s="63"/>
      <c r="H5" s="366" t="s">
        <v>82</v>
      </c>
    </row>
    <row r="6" spans="1:17">
      <c r="J6" s="1014"/>
      <c r="K6" s="1014"/>
      <c r="L6" s="1014"/>
      <c r="M6" s="1014"/>
      <c r="N6" s="1014"/>
      <c r="O6" s="1014"/>
      <c r="P6" s="1014"/>
      <c r="Q6" s="1014"/>
    </row>
    <row r="7" spans="1:17">
      <c r="A7" s="3" t="s">
        <v>84</v>
      </c>
    </row>
    <row r="8" spans="1:17" ht="52.5" customHeight="1">
      <c r="A8" s="1015"/>
      <c r="B8" s="1015"/>
      <c r="C8" s="1015"/>
      <c r="D8" s="1015"/>
      <c r="E8" s="1015"/>
      <c r="F8" s="1015"/>
      <c r="G8" s="1015"/>
      <c r="H8" s="1015"/>
    </row>
    <row r="9" spans="1:17">
      <c r="A9" s="68" t="s">
        <v>7546</v>
      </c>
    </row>
    <row r="10" spans="1:17">
      <c r="A10" s="68" t="s">
        <v>7547</v>
      </c>
    </row>
    <row r="11" spans="1:17">
      <c r="A11" s="68" t="s">
        <v>7548</v>
      </c>
    </row>
    <row r="12" spans="1:17">
      <c r="A12" s="68" t="s">
        <v>7549</v>
      </c>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zoomScaleSheetLayoutView="100" workbookViewId="0">
      <selection activeCell="C9" sqref="C9"/>
    </sheetView>
  </sheetViews>
  <sheetFormatPr baseColWidth="10" defaultColWidth="11.42578125"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c r="A8" s="172"/>
      <c r="B8" s="172"/>
      <c r="C8" s="162"/>
      <c r="D8" s="177"/>
    </row>
    <row r="9" spans="1:4">
      <c r="A9" s="172"/>
      <c r="B9" s="172" t="s">
        <v>807</v>
      </c>
      <c r="C9" s="178"/>
      <c r="D9" s="177"/>
    </row>
    <row r="10" spans="1:4">
      <c r="A10" s="172"/>
      <c r="B10" s="172"/>
      <c r="C10" s="178"/>
      <c r="D10" s="179"/>
    </row>
    <row r="11" spans="1:4">
      <c r="A11" s="152"/>
      <c r="B11" s="152" t="s">
        <v>245</v>
      </c>
      <c r="C11" s="144">
        <f>SUM(C8:C10)</f>
        <v>0</v>
      </c>
      <c r="D11" s="180"/>
    </row>
    <row r="14" spans="1:4" ht="11.25" customHeight="1">
      <c r="A14" s="61" t="s">
        <v>145</v>
      </c>
      <c r="B14" s="273"/>
      <c r="C14" s="73"/>
      <c r="D14" s="74" t="s">
        <v>86</v>
      </c>
    </row>
    <row r="15" spans="1:4">
      <c r="A15" s="75"/>
      <c r="B15" s="75"/>
      <c r="C15" s="76"/>
      <c r="D15" s="75"/>
    </row>
    <row r="16" spans="1:4" ht="15" customHeight="1">
      <c r="A16" s="15" t="s">
        <v>46</v>
      </c>
      <c r="B16" s="16" t="s">
        <v>47</v>
      </c>
      <c r="C16" s="17" t="s">
        <v>48</v>
      </c>
      <c r="D16" s="51" t="s">
        <v>59</v>
      </c>
    </row>
    <row r="17" spans="1:4">
      <c r="A17" s="172"/>
      <c r="B17" s="172"/>
      <c r="C17" s="162"/>
      <c r="D17" s="177"/>
    </row>
    <row r="18" spans="1:4">
      <c r="A18" s="172"/>
      <c r="B18" s="172" t="s">
        <v>807</v>
      </c>
      <c r="C18" s="178"/>
      <c r="D18" s="177"/>
    </row>
    <row r="19" spans="1:4">
      <c r="A19" s="172"/>
      <c r="B19" s="172"/>
      <c r="C19" s="178"/>
      <c r="D19" s="179"/>
    </row>
    <row r="20" spans="1:4">
      <c r="A20" s="152"/>
      <c r="B20" s="152" t="s">
        <v>241</v>
      </c>
      <c r="C20" s="144">
        <f>SUM(C17:C19)</f>
        <v>0</v>
      </c>
      <c r="D20" s="180"/>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73"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13" zoomScale="130" zoomScaleNormal="130" zoomScaleSheetLayoutView="100" workbookViewId="0">
      <selection activeCell="C9" sqref="C9"/>
    </sheetView>
  </sheetViews>
  <sheetFormatPr baseColWidth="10" defaultColWidth="13.7109375" defaultRowHeight="11.25"/>
  <cols>
    <col min="1" max="1" width="20.7109375" style="274" customWidth="1"/>
    <col min="2" max="2" width="50.7109375" style="274" customWidth="1"/>
    <col min="3" max="7" width="17.7109375" style="9" customWidth="1"/>
    <col min="8" max="8" width="17.7109375" style="274" customWidth="1"/>
    <col min="9" max="16384" width="13.7109375" style="274"/>
  </cols>
  <sheetData>
    <row r="1" spans="1:8" ht="11.25" customHeight="1">
      <c r="A1" s="3" t="s">
        <v>43</v>
      </c>
      <c r="B1" s="3"/>
      <c r="C1" s="4"/>
      <c r="D1" s="4"/>
      <c r="E1" s="4"/>
      <c r="F1" s="4"/>
      <c r="G1" s="4"/>
      <c r="H1" s="7"/>
    </row>
    <row r="2" spans="1:8">
      <c r="A2" s="3" t="s">
        <v>199</v>
      </c>
      <c r="B2" s="3"/>
      <c r="C2" s="4"/>
      <c r="D2" s="4"/>
      <c r="E2" s="4"/>
      <c r="F2" s="4"/>
      <c r="G2" s="4"/>
      <c r="H2" s="9"/>
    </row>
    <row r="3" spans="1:8">
      <c r="H3" s="9"/>
    </row>
    <row r="4" spans="1:8">
      <c r="H4" s="9"/>
    </row>
    <row r="5" spans="1:8" ht="11.25" customHeight="1">
      <c r="A5" s="10" t="s">
        <v>246</v>
      </c>
      <c r="B5" s="366"/>
      <c r="C5" s="78"/>
      <c r="D5" s="78"/>
      <c r="E5" s="78"/>
      <c r="F5" s="78"/>
      <c r="G5" s="78"/>
      <c r="H5" s="79" t="s">
        <v>87</v>
      </c>
    </row>
    <row r="6" spans="1:8">
      <c r="A6" s="272"/>
    </row>
    <row r="7" spans="1:8" ht="15" customHeight="1">
      <c r="A7" s="15" t="s">
        <v>46</v>
      </c>
      <c r="B7" s="16" t="s">
        <v>47</v>
      </c>
      <c r="C7" s="17" t="s">
        <v>48</v>
      </c>
      <c r="D7" s="39" t="s">
        <v>55</v>
      </c>
      <c r="E7" s="39" t="s">
        <v>56</v>
      </c>
      <c r="F7" s="39" t="s">
        <v>57</v>
      </c>
      <c r="G7" s="40" t="s">
        <v>58</v>
      </c>
      <c r="H7" s="16" t="s">
        <v>59</v>
      </c>
    </row>
    <row r="8" spans="1:8">
      <c r="A8" s="155" t="s">
        <v>7550</v>
      </c>
      <c r="B8" s="155" t="s">
        <v>3090</v>
      </c>
      <c r="C8" s="132">
        <v>81859.59</v>
      </c>
      <c r="D8" s="132"/>
      <c r="E8" s="132"/>
      <c r="F8" s="132"/>
      <c r="G8" s="132"/>
      <c r="H8" s="181"/>
    </row>
    <row r="9" spans="1:8">
      <c r="A9" s="155" t="s">
        <v>7551</v>
      </c>
      <c r="B9" s="155" t="s">
        <v>7552</v>
      </c>
      <c r="C9" s="132">
        <v>314769.17</v>
      </c>
      <c r="D9" s="132"/>
      <c r="E9" s="132"/>
      <c r="F9" s="132"/>
      <c r="G9" s="132"/>
      <c r="H9" s="181"/>
    </row>
    <row r="10" spans="1:8">
      <c r="A10" s="155" t="s">
        <v>7553</v>
      </c>
      <c r="B10" s="155" t="s">
        <v>7554</v>
      </c>
      <c r="C10" s="132">
        <v>19466.72</v>
      </c>
      <c r="D10" s="132"/>
      <c r="E10" s="132"/>
      <c r="F10" s="132"/>
      <c r="G10" s="132"/>
      <c r="H10" s="181"/>
    </row>
    <row r="11" spans="1:8">
      <c r="A11" s="155"/>
      <c r="B11" s="155"/>
      <c r="C11" s="132"/>
      <c r="D11" s="132"/>
      <c r="E11" s="132"/>
      <c r="F11" s="132"/>
      <c r="G11" s="132"/>
      <c r="H11" s="181"/>
    </row>
    <row r="12" spans="1:8">
      <c r="A12" s="155"/>
      <c r="B12" s="155"/>
      <c r="C12" s="132"/>
      <c r="D12" s="132"/>
      <c r="E12" s="132"/>
      <c r="F12" s="132"/>
      <c r="G12" s="132"/>
      <c r="H12" s="181"/>
    </row>
    <row r="13" spans="1:8">
      <c r="A13" s="155"/>
      <c r="B13" s="155"/>
      <c r="C13" s="132"/>
      <c r="D13" s="132"/>
      <c r="E13" s="132"/>
      <c r="F13" s="132"/>
      <c r="G13" s="132"/>
      <c r="H13" s="181"/>
    </row>
    <row r="14" spans="1:8">
      <c r="A14" s="155"/>
      <c r="B14" s="155"/>
      <c r="C14" s="132"/>
      <c r="D14" s="132"/>
      <c r="E14" s="132"/>
      <c r="F14" s="132"/>
      <c r="G14" s="132"/>
      <c r="H14" s="181"/>
    </row>
    <row r="15" spans="1:8">
      <c r="A15" s="182"/>
      <c r="B15" s="182" t="s">
        <v>248</v>
      </c>
      <c r="C15" s="183">
        <f>SUM(C8:C14)</f>
        <v>416095.48</v>
      </c>
      <c r="D15" s="183">
        <f>SUM(D8:D14)</f>
        <v>0</v>
      </c>
      <c r="E15" s="183">
        <f>SUM(E8:E14)</f>
        <v>0</v>
      </c>
      <c r="F15" s="183">
        <f>SUM(F8:F14)</f>
        <v>0</v>
      </c>
      <c r="G15" s="183">
        <f>SUM(G8:G14)</f>
        <v>0</v>
      </c>
      <c r="H15" s="183"/>
    </row>
    <row r="18" spans="1:8">
      <c r="A18" s="10" t="s">
        <v>247</v>
      </c>
      <c r="B18" s="366"/>
      <c r="C18" s="78"/>
      <c r="D18" s="78"/>
      <c r="E18" s="78"/>
      <c r="F18" s="78"/>
      <c r="G18" s="78"/>
      <c r="H18" s="79" t="s">
        <v>87</v>
      </c>
    </row>
    <row r="19" spans="1:8">
      <c r="A19" s="272"/>
    </row>
    <row r="20" spans="1:8" ht="15" customHeight="1">
      <c r="A20" s="15" t="s">
        <v>46</v>
      </c>
      <c r="B20" s="16" t="s">
        <v>47</v>
      </c>
      <c r="C20" s="17" t="s">
        <v>48</v>
      </c>
      <c r="D20" s="39" t="s">
        <v>55</v>
      </c>
      <c r="E20" s="39" t="s">
        <v>56</v>
      </c>
      <c r="F20" s="39" t="s">
        <v>57</v>
      </c>
      <c r="G20" s="40" t="s">
        <v>58</v>
      </c>
      <c r="H20" s="16" t="s">
        <v>59</v>
      </c>
    </row>
    <row r="21" spans="1:8">
      <c r="A21" s="155"/>
      <c r="B21" s="155"/>
      <c r="C21" s="132"/>
      <c r="D21" s="132"/>
      <c r="E21" s="132"/>
      <c r="F21" s="132"/>
      <c r="G21" s="132"/>
      <c r="H21" s="181"/>
    </row>
    <row r="22" spans="1:8">
      <c r="A22" s="155"/>
      <c r="B22" s="155"/>
      <c r="C22" s="132"/>
      <c r="D22" s="132"/>
      <c r="E22" s="132"/>
      <c r="F22" s="132"/>
      <c r="G22" s="132"/>
      <c r="H22" s="181"/>
    </row>
    <row r="23" spans="1:8">
      <c r="A23" s="155"/>
      <c r="B23" s="155" t="s">
        <v>807</v>
      </c>
      <c r="C23" s="132"/>
      <c r="D23" s="132"/>
      <c r="E23" s="132"/>
      <c r="F23" s="132"/>
      <c r="G23" s="132"/>
      <c r="H23" s="181"/>
    </row>
    <row r="24" spans="1:8">
      <c r="A24" s="155"/>
      <c r="B24" s="155"/>
      <c r="C24" s="132"/>
      <c r="D24" s="132"/>
      <c r="E24" s="132"/>
      <c r="F24" s="132"/>
      <c r="G24" s="132"/>
      <c r="H24" s="181"/>
    </row>
    <row r="25" spans="1:8">
      <c r="A25" s="155"/>
      <c r="B25" s="155"/>
      <c r="C25" s="132"/>
      <c r="D25" s="132"/>
      <c r="E25" s="132"/>
      <c r="F25" s="132"/>
      <c r="G25" s="132"/>
      <c r="H25" s="181"/>
    </row>
    <row r="26" spans="1:8">
      <c r="A26" s="155"/>
      <c r="B26" s="155"/>
      <c r="C26" s="132"/>
      <c r="D26" s="132"/>
      <c r="E26" s="132"/>
      <c r="F26" s="132"/>
      <c r="G26" s="132"/>
      <c r="H26" s="181"/>
    </row>
    <row r="27" spans="1:8">
      <c r="A27" s="155"/>
      <c r="B27" s="155"/>
      <c r="C27" s="132"/>
      <c r="D27" s="132"/>
      <c r="E27" s="132"/>
      <c r="F27" s="132"/>
      <c r="G27" s="132"/>
      <c r="H27" s="181"/>
    </row>
    <row r="28" spans="1:8">
      <c r="A28" s="155"/>
      <c r="B28" s="155"/>
      <c r="C28" s="132"/>
      <c r="D28" s="132"/>
      <c r="E28" s="132"/>
      <c r="F28" s="132"/>
      <c r="G28" s="132"/>
      <c r="H28" s="181"/>
    </row>
    <row r="29" spans="1:8">
      <c r="A29" s="155"/>
      <c r="B29" s="155"/>
      <c r="C29" s="132"/>
      <c r="D29" s="132"/>
      <c r="E29" s="132"/>
      <c r="F29" s="132"/>
      <c r="G29" s="132"/>
      <c r="H29" s="181"/>
    </row>
    <row r="30" spans="1:8">
      <c r="A30" s="155"/>
      <c r="B30" s="155"/>
      <c r="C30" s="132"/>
      <c r="D30" s="132"/>
      <c r="E30" s="132"/>
      <c r="F30" s="132"/>
      <c r="G30" s="132"/>
      <c r="H30" s="181"/>
    </row>
    <row r="31" spans="1:8">
      <c r="A31" s="155"/>
      <c r="B31" s="155"/>
      <c r="C31" s="132"/>
      <c r="D31" s="132"/>
      <c r="E31" s="132"/>
      <c r="F31" s="132"/>
      <c r="G31" s="132"/>
      <c r="H31" s="181"/>
    </row>
    <row r="32" spans="1:8">
      <c r="A32" s="155"/>
      <c r="B32" s="155"/>
      <c r="C32" s="132"/>
      <c r="D32" s="132"/>
      <c r="E32" s="132"/>
      <c r="F32" s="132"/>
      <c r="G32" s="132"/>
      <c r="H32" s="181"/>
    </row>
    <row r="33" spans="1:8">
      <c r="A33" s="155"/>
      <c r="B33" s="155"/>
      <c r="C33" s="132"/>
      <c r="D33" s="132"/>
      <c r="E33" s="132"/>
      <c r="F33" s="132"/>
      <c r="G33" s="132"/>
      <c r="H33" s="181"/>
    </row>
    <row r="34" spans="1:8">
      <c r="A34" s="155"/>
      <c r="B34" s="155"/>
      <c r="C34" s="132"/>
      <c r="D34" s="132"/>
      <c r="E34" s="132"/>
      <c r="F34" s="132"/>
      <c r="G34" s="132"/>
      <c r="H34" s="181"/>
    </row>
    <row r="35" spans="1:8">
      <c r="A35" s="182"/>
      <c r="B35" s="182" t="s">
        <v>249</v>
      </c>
      <c r="C35" s="183">
        <f>SUM(C21:C34)</f>
        <v>0</v>
      </c>
      <c r="D35" s="183">
        <f>SUM(D21:D34)</f>
        <v>0</v>
      </c>
      <c r="E35" s="183">
        <f>SUM(E21:E34)</f>
        <v>0</v>
      </c>
      <c r="F35" s="183">
        <f>SUM(F21:F34)</f>
        <v>0</v>
      </c>
      <c r="G35" s="183">
        <f>SUM(G21:G34)</f>
        <v>0</v>
      </c>
      <c r="H35" s="183"/>
    </row>
  </sheetData>
  <dataValidations count="8">
    <dataValidation allowBlank="1" showInputMessage="1" showErrorMessage="1" prompt="Saldo final de la Información Financiera Trimestral que se presenta (trimestral: 1er, 2do, 3ro. o 4to.)." sqref="C7 C20"/>
    <dataValidation allowBlank="1" showInputMessage="1" showErrorMessage="1" prompt="Corresponde al número de la cuenta de acuerdo al Plan de Cuentas emitido por el CONAC (DOF 23/12/2015)." sqref="A7 A20"/>
    <dataValidation allowBlank="1" showInputMessage="1" showErrorMessage="1" prompt="Informar sobre la factibilidad de pago." sqref="H7 H20"/>
    <dataValidation allowBlank="1" showInputMessage="1" showErrorMessage="1" prompt="Importe de la cuentas por cobrar con vencimiento mayor a 365 días." sqref="G7 G20"/>
    <dataValidation allowBlank="1" showInputMessage="1" showErrorMessage="1" prompt="Importe de la cuentas por cobrar con fecha de vencimiento de 181 a 365 días." sqref="F7 F20"/>
    <dataValidation allowBlank="1" showInputMessage="1" showErrorMessage="1" prompt="Importe de la cuentas por cobrar con fecha de vencimiento de 91 a 180 días." sqref="E7 E20"/>
    <dataValidation allowBlank="1" showInputMessage="1" showErrorMessage="1" prompt="Importe de la cuentas por cobrar con fecha de vencimiento de 1 a 90 días." sqref="D7 D20"/>
    <dataValidation allowBlank="1" showInputMessage="1" showErrorMessage="1" prompt="Corresponde al nombre o descripción de la cuenta de acuerdo al Plan de Cuentas emitido por el CONAC." sqref="B7 B20"/>
  </dataValidations>
  <pageMargins left="0.7" right="0.7" top="0.75" bottom="0.75" header="0.3" footer="0.3"/>
  <pageSetup scale="55" orientation="portrait" horizontalDpi="300" verticalDpi="300"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D9" sqref="D9"/>
    </sheetView>
  </sheetViews>
  <sheetFormatPr baseColWidth="10" defaultColWidth="13.7109375" defaultRowHeight="11.25"/>
  <cols>
    <col min="1" max="1" width="20.7109375" style="274" customWidth="1"/>
    <col min="2" max="2" width="50.7109375" style="274" customWidth="1"/>
    <col min="3" max="3" width="17.7109375" style="9" customWidth="1"/>
    <col min="4" max="5" width="17.7109375" style="274" customWidth="1"/>
    <col min="6" max="16384" width="13.7109375" style="274"/>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ht="11.25" customHeight="1">
      <c r="A8" s="155"/>
      <c r="B8" s="155" t="s">
        <v>807</v>
      </c>
      <c r="C8" s="181"/>
      <c r="D8" s="181"/>
      <c r="E8" s="137"/>
    </row>
    <row r="9" spans="1:5">
      <c r="A9" s="155"/>
      <c r="B9" s="155"/>
      <c r="C9" s="181"/>
      <c r="D9" s="181"/>
      <c r="E9" s="137"/>
    </row>
    <row r="10" spans="1:5">
      <c r="A10" s="190"/>
      <c r="B10" s="190" t="s">
        <v>251</v>
      </c>
      <c r="C10" s="191">
        <f>SUM(C8:C9)</f>
        <v>0</v>
      </c>
      <c r="D10" s="189"/>
      <c r="E10" s="189"/>
    </row>
    <row r="13" spans="1:5" ht="11.25" customHeight="1">
      <c r="A13" s="10" t="s">
        <v>250</v>
      </c>
      <c r="B13" s="366"/>
      <c r="E13" s="79" t="s">
        <v>88</v>
      </c>
    </row>
    <row r="14" spans="1:5">
      <c r="A14" s="272"/>
    </row>
    <row r="15" spans="1:5" ht="15" customHeight="1">
      <c r="A15" s="15" t="s">
        <v>46</v>
      </c>
      <c r="B15" s="16" t="s">
        <v>47</v>
      </c>
      <c r="C15" s="17" t="s">
        <v>48</v>
      </c>
      <c r="D15" s="17" t="s">
        <v>89</v>
      </c>
      <c r="E15" s="17" t="s">
        <v>59</v>
      </c>
    </row>
    <row r="16" spans="1:5">
      <c r="A16" s="184"/>
      <c r="B16" s="185" t="s">
        <v>807</v>
      </c>
      <c r="C16" s="186"/>
      <c r="D16" s="181"/>
      <c r="E16" s="137"/>
    </row>
    <row r="17" spans="1:5">
      <c r="A17" s="155"/>
      <c r="B17" s="187"/>
      <c r="C17" s="181"/>
      <c r="D17" s="181"/>
      <c r="E17" s="137"/>
    </row>
    <row r="18" spans="1:5">
      <c r="A18" s="182"/>
      <c r="B18" s="182" t="s">
        <v>252</v>
      </c>
      <c r="C18" s="188">
        <f>SUM(C16:C17)</f>
        <v>0</v>
      </c>
      <c r="D18" s="189"/>
      <c r="E18" s="189"/>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activeCell="C9" sqref="C9"/>
    </sheetView>
  </sheetViews>
  <sheetFormatPr baseColWidth="10" defaultColWidth="11.42578125"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366"/>
      <c r="C5" s="9"/>
      <c r="D5" s="274"/>
      <c r="E5" s="79" t="s">
        <v>256</v>
      </c>
    </row>
    <row r="6" spans="1:5" s="41" customFormat="1">
      <c r="A6" s="272"/>
      <c r="B6" s="274"/>
      <c r="C6" s="9"/>
      <c r="D6" s="274"/>
      <c r="E6" s="274"/>
    </row>
    <row r="7" spans="1:5" s="41" customFormat="1" ht="15" customHeight="1">
      <c r="A7" s="15" t="s">
        <v>46</v>
      </c>
      <c r="B7" s="16" t="s">
        <v>47</v>
      </c>
      <c r="C7" s="17" t="s">
        <v>48</v>
      </c>
      <c r="D7" s="17" t="s">
        <v>89</v>
      </c>
      <c r="E7" s="17" t="s">
        <v>59</v>
      </c>
    </row>
    <row r="8" spans="1:5" s="41" customFormat="1">
      <c r="A8" s="184"/>
      <c r="B8" s="185" t="s">
        <v>807</v>
      </c>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366" t="s">
        <v>90</v>
      </c>
    </row>
    <row r="14" spans="1:5" s="81" customFormat="1">
      <c r="A14" s="44"/>
      <c r="B14" s="44"/>
      <c r="C14" s="78"/>
      <c r="D14" s="82"/>
    </row>
    <row r="15" spans="1:5" ht="15" customHeight="1">
      <c r="A15" s="15" t="s">
        <v>46</v>
      </c>
      <c r="B15" s="16" t="s">
        <v>47</v>
      </c>
      <c r="C15" s="17" t="s">
        <v>48</v>
      </c>
      <c r="D15" s="17" t="s">
        <v>89</v>
      </c>
      <c r="E15" s="17" t="s">
        <v>59</v>
      </c>
    </row>
    <row r="16" spans="1:5" ht="11.25" customHeight="1">
      <c r="A16" s="150"/>
      <c r="B16" s="167" t="s">
        <v>807</v>
      </c>
      <c r="C16" s="132"/>
      <c r="D16" s="132"/>
      <c r="E16" s="137"/>
    </row>
    <row r="17" spans="1:5">
      <c r="A17" s="150"/>
      <c r="B17" s="167"/>
      <c r="C17" s="132"/>
      <c r="D17" s="132"/>
      <c r="E17" s="137"/>
    </row>
    <row r="18" spans="1:5">
      <c r="A18" s="192"/>
      <c r="B18" s="192" t="s">
        <v>255</v>
      </c>
      <c r="C18" s="193">
        <f>SUM(C16:C17)</f>
        <v>0</v>
      </c>
      <c r="D18" s="140"/>
      <c r="E18" s="140"/>
    </row>
    <row r="21" spans="1:5">
      <c r="A21" s="10" t="s">
        <v>153</v>
      </c>
      <c r="B21" s="366"/>
      <c r="E21" s="79" t="s">
        <v>256</v>
      </c>
    </row>
    <row r="22" spans="1:5">
      <c r="A22" s="272"/>
    </row>
    <row r="23" spans="1:5" ht="15" customHeight="1">
      <c r="A23" s="15" t="s">
        <v>46</v>
      </c>
      <c r="B23" s="16" t="s">
        <v>47</v>
      </c>
      <c r="C23" s="17" t="s">
        <v>48</v>
      </c>
      <c r="D23" s="17" t="s">
        <v>89</v>
      </c>
      <c r="E23" s="17" t="s">
        <v>59</v>
      </c>
    </row>
    <row r="24" spans="1:5">
      <c r="A24" s="184"/>
      <c r="B24" s="185" t="s">
        <v>807</v>
      </c>
      <c r="C24" s="186"/>
      <c r="D24" s="181"/>
      <c r="E24" s="137"/>
    </row>
    <row r="25" spans="1:5">
      <c r="A25" s="155"/>
      <c r="B25" s="187"/>
      <c r="C25" s="181"/>
      <c r="D25" s="181"/>
      <c r="E25" s="137"/>
    </row>
    <row r="26" spans="1:5">
      <c r="A26" s="182"/>
      <c r="B26" s="182" t="s">
        <v>254</v>
      </c>
      <c r="C26" s="188">
        <f>SUM(C24:C25)</f>
        <v>0</v>
      </c>
      <c r="D26" s="189"/>
      <c r="E26" s="189"/>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zoomScaleSheetLayoutView="100" workbookViewId="0">
      <selection activeCell="C9" sqref="C9"/>
    </sheetView>
  </sheetViews>
  <sheetFormatPr baseColWidth="10" defaultColWidth="11.42578125"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259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274"/>
      <c r="B2" s="274"/>
      <c r="C2" s="274"/>
      <c r="D2" s="274"/>
      <c r="E2" s="274"/>
      <c r="F2" s="9"/>
      <c r="G2" s="9"/>
      <c r="H2" s="9"/>
      <c r="I2" s="9"/>
      <c r="J2" s="9"/>
      <c r="K2" s="9"/>
      <c r="L2" s="9"/>
      <c r="M2" s="9"/>
      <c r="N2" s="9"/>
      <c r="O2" s="9"/>
      <c r="P2" s="274"/>
      <c r="Q2" s="274"/>
      <c r="R2" s="274"/>
      <c r="S2" s="84"/>
      <c r="T2" s="274"/>
      <c r="U2" s="274"/>
      <c r="V2" s="274"/>
      <c r="W2" s="274"/>
      <c r="X2" s="274"/>
      <c r="Y2" s="274"/>
      <c r="Z2" s="274"/>
      <c r="AA2" s="274"/>
      <c r="AB2" s="41"/>
    </row>
    <row r="3" spans="1:28" s="81" customFormat="1">
      <c r="A3" s="274"/>
      <c r="B3" s="274"/>
      <c r="C3" s="274"/>
      <c r="D3" s="274"/>
      <c r="E3" s="274"/>
      <c r="F3" s="9"/>
      <c r="G3" s="9"/>
      <c r="H3" s="9"/>
      <c r="I3" s="9"/>
      <c r="J3" s="9"/>
      <c r="K3" s="9"/>
      <c r="L3" s="9"/>
      <c r="M3" s="9"/>
      <c r="N3" s="9"/>
      <c r="O3" s="9"/>
      <c r="P3" s="274"/>
      <c r="Q3" s="274"/>
      <c r="R3" s="274"/>
      <c r="S3" s="84"/>
      <c r="T3" s="274"/>
      <c r="U3" s="274"/>
      <c r="V3" s="274"/>
      <c r="W3" s="274"/>
      <c r="X3" s="274"/>
      <c r="Y3" s="274"/>
      <c r="Z3" s="274"/>
      <c r="AA3" s="274"/>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274"/>
      <c r="V4" s="274"/>
      <c r="W4" s="274"/>
      <c r="X4" s="274"/>
      <c r="Y4" s="274"/>
      <c r="Z4" s="274"/>
      <c r="AA4" s="274"/>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t="s">
        <v>807</v>
      </c>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c r="A20" s="59"/>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topLeftCell="A76" zoomScaleNormal="100" zoomScaleSheetLayoutView="100" workbookViewId="0">
      <selection activeCell="C9" sqref="C9"/>
    </sheetView>
  </sheetViews>
  <sheetFormatPr baseColWidth="10" defaultColWidth="12.42578125" defaultRowHeight="11.25"/>
  <cols>
    <col min="1" max="1" width="19.7109375" style="274" customWidth="1"/>
    <col min="2" max="2" width="50.7109375" style="274" customWidth="1"/>
    <col min="3" max="4" width="17.7109375" style="6" customWidth="1"/>
    <col min="5" max="16384" width="12.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ht="11.25" customHeight="1">
      <c r="A5" s="61" t="s">
        <v>257</v>
      </c>
      <c r="B5" s="61"/>
      <c r="C5" s="42"/>
      <c r="D5" s="366" t="s">
        <v>284</v>
      </c>
    </row>
    <row r="6" spans="1:4" ht="11.25" customHeight="1">
      <c r="A6" s="75"/>
      <c r="B6" s="75"/>
      <c r="C6" s="76"/>
      <c r="D6" s="92"/>
    </row>
    <row r="7" spans="1:4" ht="15" customHeight="1">
      <c r="A7" s="15" t="s">
        <v>46</v>
      </c>
      <c r="B7" s="16" t="s">
        <v>47</v>
      </c>
      <c r="C7" s="17" t="s">
        <v>48</v>
      </c>
      <c r="D7" s="17" t="s">
        <v>59</v>
      </c>
    </row>
    <row r="8" spans="1:4">
      <c r="A8" s="150">
        <v>4160</v>
      </c>
      <c r="B8" s="150" t="s">
        <v>7555</v>
      </c>
      <c r="C8" s="143">
        <v>6998</v>
      </c>
      <c r="D8" s="132"/>
    </row>
    <row r="9" spans="1:4">
      <c r="A9" s="150"/>
      <c r="B9" s="150"/>
      <c r="C9" s="143"/>
      <c r="D9" s="132"/>
    </row>
    <row r="10" spans="1:4">
      <c r="A10" s="150"/>
      <c r="B10" s="150"/>
      <c r="C10" s="143"/>
      <c r="D10" s="132"/>
    </row>
    <row r="11" spans="1:4">
      <c r="A11" s="150"/>
      <c r="B11" s="150"/>
      <c r="C11" s="143"/>
      <c r="D11" s="132"/>
    </row>
    <row r="12" spans="1:4">
      <c r="A12" s="150"/>
      <c r="B12" s="150"/>
      <c r="C12" s="143"/>
      <c r="D12" s="132"/>
    </row>
    <row r="13" spans="1:4">
      <c r="A13" s="150"/>
      <c r="B13" s="150"/>
      <c r="C13" s="143"/>
      <c r="D13" s="132"/>
    </row>
    <row r="14" spans="1:4">
      <c r="A14" s="150"/>
      <c r="B14" s="150"/>
      <c r="C14" s="143"/>
      <c r="D14" s="132"/>
    </row>
    <row r="15" spans="1:4">
      <c r="A15" s="150"/>
      <c r="B15" s="150"/>
      <c r="C15" s="143"/>
      <c r="D15" s="132"/>
    </row>
    <row r="16" spans="1:4">
      <c r="A16" s="150"/>
      <c r="B16" s="150"/>
      <c r="C16" s="143"/>
      <c r="D16" s="132"/>
    </row>
    <row r="17" spans="1:4">
      <c r="A17" s="150"/>
      <c r="B17" s="150"/>
      <c r="C17" s="143"/>
      <c r="D17" s="132"/>
    </row>
    <row r="18" spans="1:4">
      <c r="A18" s="150"/>
      <c r="B18" s="150"/>
      <c r="C18" s="143"/>
      <c r="D18" s="132"/>
    </row>
    <row r="19" spans="1:4">
      <c r="A19" s="150"/>
      <c r="B19" s="150"/>
      <c r="C19" s="143"/>
      <c r="D19" s="132"/>
    </row>
    <row r="20" spans="1:4">
      <c r="A20" s="150"/>
      <c r="B20" s="150"/>
      <c r="C20" s="143"/>
      <c r="D20" s="132"/>
    </row>
    <row r="21" spans="1:4">
      <c r="A21" s="150"/>
      <c r="B21" s="150"/>
      <c r="C21" s="143"/>
      <c r="D21" s="132"/>
    </row>
    <row r="22" spans="1:4">
      <c r="A22" s="150"/>
      <c r="B22" s="150"/>
      <c r="C22" s="143"/>
      <c r="D22" s="132"/>
    </row>
    <row r="23" spans="1:4">
      <c r="A23" s="150"/>
      <c r="B23" s="150"/>
      <c r="C23" s="143"/>
      <c r="D23" s="132"/>
    </row>
    <row r="24" spans="1:4">
      <c r="A24" s="150"/>
      <c r="B24" s="150"/>
      <c r="C24" s="143"/>
      <c r="D24" s="132"/>
    </row>
    <row r="25" spans="1:4">
      <c r="A25" s="150"/>
      <c r="B25" s="150"/>
      <c r="C25" s="143"/>
      <c r="D25" s="132"/>
    </row>
    <row r="26" spans="1:4">
      <c r="A26" s="150"/>
      <c r="B26" s="150"/>
      <c r="C26" s="143"/>
      <c r="D26" s="132"/>
    </row>
    <row r="27" spans="1:4">
      <c r="A27" s="150"/>
      <c r="B27" s="150"/>
      <c r="C27" s="143"/>
      <c r="D27" s="132"/>
    </row>
    <row r="28" spans="1:4">
      <c r="A28" s="150"/>
      <c r="B28" s="150"/>
      <c r="C28" s="143"/>
      <c r="D28" s="132"/>
    </row>
    <row r="29" spans="1:4">
      <c r="A29" s="150"/>
      <c r="B29" s="150"/>
      <c r="C29" s="143"/>
      <c r="D29" s="132"/>
    </row>
    <row r="30" spans="1:4">
      <c r="A30" s="150"/>
      <c r="B30" s="150"/>
      <c r="C30" s="143"/>
      <c r="D30" s="132"/>
    </row>
    <row r="31" spans="1:4">
      <c r="A31" s="150"/>
      <c r="B31" s="150"/>
      <c r="C31" s="143"/>
      <c r="D31" s="132"/>
    </row>
    <row r="32" spans="1:4">
      <c r="A32" s="150"/>
      <c r="B32" s="150"/>
      <c r="C32" s="143"/>
      <c r="D32" s="132"/>
    </row>
    <row r="33" spans="1:4">
      <c r="A33" s="150"/>
      <c r="B33" s="150"/>
      <c r="C33" s="143"/>
      <c r="D33" s="132"/>
    </row>
    <row r="34" spans="1:4">
      <c r="A34" s="150"/>
      <c r="B34" s="150"/>
      <c r="C34" s="143"/>
      <c r="D34" s="132"/>
    </row>
    <row r="35" spans="1:4">
      <c r="A35" s="150"/>
      <c r="B35" s="150"/>
      <c r="C35" s="143"/>
      <c r="D35" s="132"/>
    </row>
    <row r="36" spans="1:4">
      <c r="A36" s="150"/>
      <c r="B36" s="150"/>
      <c r="C36" s="143"/>
      <c r="D36" s="132"/>
    </row>
    <row r="37" spans="1:4">
      <c r="A37" s="150"/>
      <c r="B37" s="150"/>
      <c r="C37" s="143"/>
      <c r="D37" s="132"/>
    </row>
    <row r="38" spans="1:4">
      <c r="A38" s="150"/>
      <c r="B38" s="150"/>
      <c r="C38" s="143"/>
      <c r="D38" s="132"/>
    </row>
    <row r="39" spans="1:4">
      <c r="A39" s="150"/>
      <c r="B39" s="150"/>
      <c r="C39" s="143"/>
      <c r="D39" s="132"/>
    </row>
    <row r="40" spans="1:4">
      <c r="A40" s="150"/>
      <c r="B40" s="150"/>
      <c r="C40" s="143"/>
      <c r="D40" s="132"/>
    </row>
    <row r="41" spans="1:4">
      <c r="A41" s="150"/>
      <c r="B41" s="150"/>
      <c r="C41" s="143"/>
      <c r="D41" s="132"/>
    </row>
    <row r="42" spans="1:4">
      <c r="A42" s="150"/>
      <c r="B42" s="150"/>
      <c r="C42" s="143"/>
      <c r="D42" s="132"/>
    </row>
    <row r="43" spans="1:4">
      <c r="A43" s="150"/>
      <c r="B43" s="150"/>
      <c r="C43" s="143"/>
      <c r="D43" s="132"/>
    </row>
    <row r="44" spans="1:4">
      <c r="A44" s="150"/>
      <c r="B44" s="150"/>
      <c r="C44" s="143"/>
      <c r="D44" s="132"/>
    </row>
    <row r="45" spans="1:4" s="19" customFormat="1">
      <c r="A45" s="152"/>
      <c r="B45" s="152" t="s">
        <v>260</v>
      </c>
      <c r="C45" s="144">
        <f>SUM(C8:C44)</f>
        <v>6998</v>
      </c>
      <c r="D45" s="140"/>
    </row>
    <row r="46" spans="1:4" s="19" customFormat="1">
      <c r="A46" s="153"/>
      <c r="B46" s="153"/>
      <c r="C46" s="27"/>
      <c r="D46" s="27"/>
    </row>
    <row r="47" spans="1:4" s="19" customFormat="1">
      <c r="A47" s="153"/>
      <c r="B47" s="153"/>
      <c r="C47" s="27"/>
      <c r="D47" s="27"/>
    </row>
    <row r="48" spans="1:4">
      <c r="A48" s="154"/>
      <c r="B48" s="154"/>
      <c r="C48" s="118"/>
      <c r="D48" s="118"/>
    </row>
    <row r="49" spans="1:4" ht="21.75" customHeight="1">
      <c r="A49" s="61" t="s">
        <v>258</v>
      </c>
      <c r="B49" s="61"/>
      <c r="C49" s="278"/>
      <c r="D49" s="366" t="s">
        <v>113</v>
      </c>
    </row>
    <row r="50" spans="1:4">
      <c r="A50" s="75"/>
      <c r="B50" s="75"/>
      <c r="C50" s="76"/>
      <c r="D50" s="92"/>
    </row>
    <row r="51" spans="1:4" ht="15" customHeight="1">
      <c r="A51" s="15" t="s">
        <v>46</v>
      </c>
      <c r="B51" s="16" t="s">
        <v>47</v>
      </c>
      <c r="C51" s="17" t="s">
        <v>48</v>
      </c>
      <c r="D51" s="17" t="s">
        <v>59</v>
      </c>
    </row>
    <row r="52" spans="1:4">
      <c r="A52" s="150" t="s">
        <v>7556</v>
      </c>
      <c r="B52" s="150" t="s">
        <v>6444</v>
      </c>
      <c r="C52" s="143">
        <v>2969483.88</v>
      </c>
      <c r="D52" s="132"/>
    </row>
    <row r="53" spans="1:4">
      <c r="A53" s="150" t="s">
        <v>7557</v>
      </c>
      <c r="B53" s="150" t="s">
        <v>7558</v>
      </c>
      <c r="C53" s="143">
        <v>70000</v>
      </c>
      <c r="D53" s="132"/>
    </row>
    <row r="54" spans="1:4">
      <c r="A54" s="150"/>
      <c r="B54" s="150"/>
      <c r="C54" s="143"/>
      <c r="D54" s="132"/>
    </row>
    <row r="55" spans="1:4">
      <c r="A55" s="150"/>
      <c r="B55" s="150"/>
      <c r="C55" s="143"/>
      <c r="D55" s="132"/>
    </row>
    <row r="56" spans="1:4">
      <c r="A56" s="150"/>
      <c r="B56" s="150"/>
      <c r="C56" s="143"/>
      <c r="D56" s="132"/>
    </row>
    <row r="57" spans="1:4">
      <c r="A57" s="150"/>
      <c r="B57" s="150"/>
      <c r="C57" s="143"/>
      <c r="D57" s="132"/>
    </row>
    <row r="58" spans="1:4">
      <c r="A58" s="150"/>
      <c r="B58" s="150"/>
      <c r="C58" s="143"/>
      <c r="D58" s="132"/>
    </row>
    <row r="59" spans="1:4">
      <c r="A59" s="150"/>
      <c r="B59" s="150"/>
      <c r="C59" s="143"/>
      <c r="D59" s="132"/>
    </row>
    <row r="60" spans="1:4">
      <c r="A60" s="150"/>
      <c r="B60" s="150"/>
      <c r="C60" s="143"/>
      <c r="D60" s="132"/>
    </row>
    <row r="61" spans="1:4">
      <c r="A61" s="150"/>
      <c r="B61" s="150"/>
      <c r="C61" s="143"/>
      <c r="D61" s="132"/>
    </row>
    <row r="62" spans="1:4">
      <c r="A62" s="150"/>
      <c r="B62" s="150"/>
      <c r="C62" s="143"/>
      <c r="D62" s="132"/>
    </row>
    <row r="63" spans="1:4">
      <c r="A63" s="150"/>
      <c r="B63" s="150"/>
      <c r="C63" s="143"/>
      <c r="D63" s="132"/>
    </row>
    <row r="64" spans="1:4">
      <c r="A64" s="150"/>
      <c r="B64" s="150"/>
      <c r="C64" s="143"/>
      <c r="D64" s="132"/>
    </row>
    <row r="65" spans="1:4">
      <c r="A65" s="150"/>
      <c r="B65" s="150"/>
      <c r="C65" s="143"/>
      <c r="D65" s="132"/>
    </row>
    <row r="66" spans="1:4">
      <c r="A66" s="150"/>
      <c r="B66" s="150"/>
      <c r="C66" s="143"/>
      <c r="D66" s="132"/>
    </row>
    <row r="67" spans="1:4">
      <c r="A67" s="150"/>
      <c r="B67" s="150"/>
      <c r="C67" s="143"/>
      <c r="D67" s="132"/>
    </row>
    <row r="68" spans="1:4">
      <c r="A68" s="150"/>
      <c r="B68" s="150"/>
      <c r="C68" s="143"/>
      <c r="D68" s="132"/>
    </row>
    <row r="69" spans="1:4">
      <c r="A69" s="150"/>
      <c r="B69" s="150"/>
      <c r="C69" s="143"/>
      <c r="D69" s="132"/>
    </row>
    <row r="70" spans="1:4">
      <c r="A70" s="150"/>
      <c r="B70" s="150"/>
      <c r="C70" s="143"/>
      <c r="D70" s="132"/>
    </row>
    <row r="71" spans="1:4">
      <c r="A71" s="150"/>
      <c r="B71" s="150"/>
      <c r="C71" s="143"/>
      <c r="D71" s="132"/>
    </row>
    <row r="72" spans="1:4">
      <c r="A72" s="150"/>
      <c r="B72" s="150"/>
      <c r="C72" s="143"/>
      <c r="D72" s="132"/>
    </row>
    <row r="73" spans="1:4">
      <c r="A73" s="150"/>
      <c r="B73" s="150"/>
      <c r="C73" s="143"/>
      <c r="D73" s="132"/>
    </row>
    <row r="74" spans="1:4">
      <c r="A74" s="150"/>
      <c r="B74" s="150"/>
      <c r="C74" s="143"/>
      <c r="D74" s="132"/>
    </row>
    <row r="75" spans="1:4">
      <c r="A75" s="150"/>
      <c r="B75" s="150"/>
      <c r="C75" s="143"/>
      <c r="D75" s="132"/>
    </row>
    <row r="76" spans="1:4">
      <c r="A76" s="150"/>
      <c r="B76" s="150"/>
      <c r="C76" s="143"/>
      <c r="D76" s="132"/>
    </row>
    <row r="77" spans="1:4">
      <c r="A77" s="150"/>
      <c r="B77" s="150"/>
      <c r="C77" s="143"/>
      <c r="D77" s="132"/>
    </row>
    <row r="78" spans="1:4">
      <c r="A78" s="150"/>
      <c r="B78" s="150"/>
      <c r="C78" s="143"/>
      <c r="D78" s="132"/>
    </row>
    <row r="79" spans="1:4">
      <c r="A79" s="150"/>
      <c r="B79" s="150"/>
      <c r="C79" s="143"/>
      <c r="D79" s="132"/>
    </row>
    <row r="80" spans="1:4">
      <c r="A80" s="150"/>
      <c r="B80" s="150"/>
      <c r="C80" s="143"/>
      <c r="D80" s="132"/>
    </row>
    <row r="81" spans="1:4">
      <c r="A81" s="150"/>
      <c r="B81" s="150"/>
      <c r="C81" s="143"/>
      <c r="D81" s="132"/>
    </row>
    <row r="82" spans="1:4">
      <c r="A82" s="150"/>
      <c r="B82" s="150"/>
      <c r="C82" s="143"/>
      <c r="D82" s="132"/>
    </row>
    <row r="83" spans="1:4">
      <c r="A83" s="150"/>
      <c r="B83" s="150"/>
      <c r="C83" s="143"/>
      <c r="D83" s="132"/>
    </row>
    <row r="84" spans="1:4">
      <c r="A84" s="150"/>
      <c r="B84" s="150"/>
      <c r="C84" s="143"/>
      <c r="D84" s="132"/>
    </row>
    <row r="85" spans="1:4">
      <c r="A85" s="150"/>
      <c r="B85" s="150"/>
      <c r="C85" s="143"/>
      <c r="D85" s="132"/>
    </row>
    <row r="86" spans="1:4">
      <c r="A86" s="150"/>
      <c r="B86" s="150"/>
      <c r="C86" s="143"/>
      <c r="D86" s="132"/>
    </row>
    <row r="87" spans="1:4">
      <c r="A87" s="150"/>
      <c r="B87" s="150"/>
      <c r="C87" s="143"/>
      <c r="D87" s="132"/>
    </row>
    <row r="88" spans="1:4">
      <c r="A88" s="150"/>
      <c r="B88" s="150"/>
      <c r="C88" s="143"/>
      <c r="D88" s="132"/>
    </row>
    <row r="89" spans="1:4">
      <c r="A89" s="152"/>
      <c r="B89" s="152" t="s">
        <v>276</v>
      </c>
      <c r="C89" s="144">
        <f>SUM(C52:C88)</f>
        <v>3039483.88</v>
      </c>
      <c r="D89" s="140"/>
    </row>
    <row r="90" spans="1:4">
      <c r="A90" s="154"/>
      <c r="B90" s="154"/>
      <c r="C90" s="118"/>
      <c r="D90" s="118"/>
    </row>
    <row r="91" spans="1:4">
      <c r="A91" s="154"/>
      <c r="B91" s="154"/>
      <c r="C91" s="118"/>
      <c r="D91" s="118"/>
    </row>
    <row r="92" spans="1:4">
      <c r="A92" s="154"/>
      <c r="B92" s="154"/>
      <c r="C92" s="118"/>
      <c r="D92" s="118"/>
    </row>
    <row r="93" spans="1:4">
      <c r="A93" s="154"/>
      <c r="B93" s="154"/>
      <c r="C93" s="118"/>
      <c r="D93" s="118"/>
    </row>
    <row r="94" spans="1:4">
      <c r="A94" s="154"/>
      <c r="B94" s="154"/>
      <c r="C94" s="118"/>
      <c r="D94" s="118"/>
    </row>
    <row r="95" spans="1:4">
      <c r="A95" s="154"/>
      <c r="B95" s="154"/>
      <c r="C95" s="118"/>
      <c r="D95" s="118"/>
    </row>
    <row r="96" spans="1:4">
      <c r="A96" s="154"/>
      <c r="B96" s="154"/>
      <c r="C96" s="118"/>
      <c r="D96" s="118"/>
    </row>
    <row r="97" spans="1:4">
      <c r="A97" s="154"/>
      <c r="B97" s="154"/>
      <c r="C97" s="118"/>
      <c r="D97" s="118"/>
    </row>
    <row r="98" spans="1:4">
      <c r="A98" s="154"/>
      <c r="B98" s="154"/>
      <c r="C98" s="118"/>
      <c r="D98" s="118"/>
    </row>
    <row r="99" spans="1:4">
      <c r="A99" s="154"/>
      <c r="B99" s="154"/>
      <c r="C99" s="118"/>
      <c r="D99" s="118"/>
    </row>
    <row r="100" spans="1:4">
      <c r="A100" s="154"/>
      <c r="B100" s="154"/>
      <c r="C100" s="118"/>
      <c r="D100" s="118"/>
    </row>
    <row r="101" spans="1:4">
      <c r="A101" s="154"/>
      <c r="B101" s="154"/>
      <c r="C101" s="118"/>
      <c r="D101" s="118"/>
    </row>
    <row r="102" spans="1:4">
      <c r="A102" s="154"/>
      <c r="B102" s="154"/>
      <c r="C102" s="118"/>
      <c r="D102" s="118"/>
    </row>
    <row r="103" spans="1:4">
      <c r="A103" s="154"/>
      <c r="B103" s="154"/>
      <c r="C103" s="118"/>
      <c r="D103" s="118"/>
    </row>
    <row r="104" spans="1:4">
      <c r="A104" s="154"/>
      <c r="B104" s="154"/>
      <c r="C104" s="118"/>
      <c r="D104" s="118"/>
    </row>
    <row r="105" spans="1:4">
      <c r="A105" s="154"/>
      <c r="B105" s="154"/>
      <c r="C105" s="118"/>
      <c r="D105" s="118"/>
    </row>
    <row r="106" spans="1:4">
      <c r="A106" s="154"/>
      <c r="B106" s="154"/>
      <c r="C106" s="118"/>
      <c r="D106" s="118"/>
    </row>
  </sheetData>
  <dataValidations count="4">
    <dataValidation allowBlank="1" showInputMessage="1" showErrorMessage="1" prompt="Saldo final de la Información Financiera Trimestral que se presenta (trimestral: 1er, 2do, 3ro. o 4to.)." sqref="C7 C51"/>
    <dataValidation allowBlank="1" showInputMessage="1" showErrorMessage="1" prompt="Corresponde al número de la cuenta de acuerdo al Plan de Cuentas emitido por el CONAC (DOF 23/12/2015)." sqref="A7 A51"/>
    <dataValidation allowBlank="1" showInputMessage="1" showErrorMessage="1" prompt="Corresponde al nombre o descripción de la cuenta de acuerdo al Plan de Cuentas emitido por el CONAC." sqref="B7 B51"/>
    <dataValidation allowBlank="1" showInputMessage="1" showErrorMessage="1" prompt="Características cualitativas significativas que les impacten financieramente." sqref="D7 D51"/>
  </dataValidations>
  <pageMargins left="0.70866141732283472" right="0.70866141732283472" top="0.98425196850393704" bottom="0.98425196850393704" header="0.31496062992125984" footer="0.31496062992125984"/>
  <pageSetup scale="78"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topLeftCell="A4" zoomScaleNormal="100" zoomScaleSheetLayoutView="100" workbookViewId="0">
      <selection activeCell="C9" sqref="C9"/>
    </sheetView>
  </sheetViews>
  <sheetFormatPr baseColWidth="10" defaultColWidth="11.42578125" defaultRowHeight="11.25"/>
  <cols>
    <col min="1" max="1" width="20.7109375" style="274" customWidth="1"/>
    <col min="2" max="2" width="50.7109375" style="274" customWidth="1"/>
    <col min="3" max="3" width="17.7109375" style="9" customWidth="1"/>
    <col min="4" max="5" width="17.7109375" style="274"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41"/>
      <c r="B4" s="41"/>
      <c r="C4" s="72"/>
      <c r="D4" s="41"/>
      <c r="E4" s="41"/>
    </row>
    <row r="5" spans="1:5" ht="11.25" customHeight="1">
      <c r="A5" s="61" t="s">
        <v>138</v>
      </c>
      <c r="B5" s="61"/>
      <c r="C5" s="72"/>
      <c r="E5" s="366" t="s">
        <v>283</v>
      </c>
    </row>
    <row r="6" spans="1:5">
      <c r="A6" s="75"/>
      <c r="B6" s="75"/>
      <c r="C6" s="76"/>
      <c r="D6" s="75"/>
      <c r="E6" s="92"/>
    </row>
    <row r="7" spans="1:5" ht="15" customHeight="1">
      <c r="A7" s="15" t="s">
        <v>46</v>
      </c>
      <c r="B7" s="16" t="s">
        <v>47</v>
      </c>
      <c r="C7" s="17" t="s">
        <v>48</v>
      </c>
      <c r="D7" s="23" t="s">
        <v>89</v>
      </c>
      <c r="E7" s="17" t="s">
        <v>59</v>
      </c>
    </row>
    <row r="8" spans="1:5">
      <c r="A8" s="93">
        <v>4311</v>
      </c>
      <c r="B8" s="93" t="s">
        <v>7559</v>
      </c>
      <c r="C8" s="94">
        <v>16207.82</v>
      </c>
      <c r="D8" s="48" t="s">
        <v>6448</v>
      </c>
      <c r="E8" s="48"/>
    </row>
    <row r="9" spans="1:5">
      <c r="A9" s="93"/>
      <c r="B9" s="93"/>
      <c r="C9" s="94"/>
      <c r="D9" s="48"/>
      <c r="E9" s="48"/>
    </row>
    <row r="10" spans="1:5">
      <c r="A10" s="93"/>
      <c r="B10" s="93"/>
      <c r="C10" s="94"/>
      <c r="D10" s="48"/>
      <c r="E10" s="48"/>
    </row>
    <row r="11" spans="1:5">
      <c r="A11" s="93"/>
      <c r="B11" s="93"/>
      <c r="C11" s="94"/>
      <c r="D11" s="48"/>
      <c r="E11" s="48"/>
    </row>
    <row r="12" spans="1:5">
      <c r="A12" s="93"/>
      <c r="B12" s="93"/>
      <c r="C12" s="94"/>
      <c r="D12" s="48"/>
      <c r="E12" s="48"/>
    </row>
    <row r="13" spans="1:5">
      <c r="A13" s="93"/>
      <c r="B13" s="93"/>
      <c r="C13" s="94"/>
      <c r="D13" s="48"/>
      <c r="E13" s="48"/>
    </row>
    <row r="14" spans="1:5">
      <c r="A14" s="29"/>
      <c r="B14" s="152" t="s">
        <v>277</v>
      </c>
      <c r="C14" s="30">
        <f>SUM(C8:C13)</f>
        <v>16207.82</v>
      </c>
      <c r="D14" s="77"/>
      <c r="E14" s="77"/>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topLeftCell="A19" zoomScale="160" zoomScaleNormal="160" zoomScaleSheetLayoutView="100" workbookViewId="0">
      <selection activeCell="C9" sqref="C9"/>
    </sheetView>
  </sheetViews>
  <sheetFormatPr baseColWidth="10" defaultColWidth="11.42578125" defaultRowHeight="11.25"/>
  <cols>
    <col min="1" max="1" width="20.7109375" style="154" customWidth="1"/>
    <col min="2" max="2" width="50.7109375" style="154" customWidth="1"/>
    <col min="3" max="3" width="17.7109375" style="118" customWidth="1"/>
    <col min="4" max="4" width="17.7109375" style="194" customWidth="1"/>
    <col min="5" max="5" width="17.7109375" style="195" customWidth="1"/>
    <col min="6" max="8" width="11.42578125" style="154"/>
    <col min="9" max="16384" width="11.42578125" style="274"/>
  </cols>
  <sheetData>
    <row r="1" spans="1:8" s="41" customFormat="1" ht="11.25" customHeight="1">
      <c r="A1" s="71" t="s">
        <v>43</v>
      </c>
      <c r="B1" s="71"/>
      <c r="C1" s="72"/>
      <c r="D1" s="95"/>
      <c r="E1" s="7"/>
    </row>
    <row r="2" spans="1:8" s="41" customFormat="1" ht="11.25" customHeight="1">
      <c r="A2" s="71" t="s">
        <v>0</v>
      </c>
      <c r="B2" s="71"/>
      <c r="C2" s="72"/>
      <c r="D2" s="95"/>
      <c r="E2" s="96"/>
    </row>
    <row r="3" spans="1:8" s="41" customFormat="1" ht="10.5" customHeight="1">
      <c r="C3" s="72"/>
      <c r="D3" s="95"/>
      <c r="E3" s="96"/>
    </row>
    <row r="4" spans="1:8" s="41" customFormat="1" ht="10.5" customHeight="1">
      <c r="C4" s="72"/>
      <c r="D4" s="95"/>
      <c r="E4" s="96"/>
    </row>
    <row r="5" spans="1:8" s="41" customFormat="1" ht="11.25" customHeight="1">
      <c r="A5" s="10" t="s">
        <v>208</v>
      </c>
      <c r="B5" s="10"/>
      <c r="C5" s="72"/>
      <c r="D5" s="97"/>
      <c r="E5" s="98" t="s">
        <v>282</v>
      </c>
    </row>
    <row r="6" spans="1:8" ht="11.25" customHeight="1">
      <c r="A6" s="13"/>
      <c r="B6" s="13"/>
      <c r="C6" s="4"/>
      <c r="D6" s="99"/>
      <c r="E6" s="3"/>
      <c r="F6" s="274"/>
      <c r="G6" s="274"/>
      <c r="H6" s="274"/>
    </row>
    <row r="7" spans="1:8" ht="15" customHeight="1">
      <c r="A7" s="15" t="s">
        <v>46</v>
      </c>
      <c r="B7" s="16" t="s">
        <v>47</v>
      </c>
      <c r="C7" s="17" t="s">
        <v>48</v>
      </c>
      <c r="D7" s="206" t="s">
        <v>114</v>
      </c>
      <c r="E7" s="100" t="s">
        <v>115</v>
      </c>
      <c r="F7" s="274"/>
      <c r="G7" s="274"/>
      <c r="H7" s="274"/>
    </row>
    <row r="8" spans="1:8">
      <c r="A8" s="150" t="s">
        <v>7560</v>
      </c>
      <c r="B8" s="150" t="s">
        <v>2388</v>
      </c>
      <c r="C8" s="165">
        <v>1165753.99</v>
      </c>
      <c r="D8" s="614">
        <f>+C8/C110</f>
        <v>0.44847211353967831</v>
      </c>
      <c r="E8" s="197"/>
    </row>
    <row r="9" spans="1:8">
      <c r="A9" s="150" t="s">
        <v>7561</v>
      </c>
      <c r="B9" s="150" t="s">
        <v>1094</v>
      </c>
      <c r="C9" s="165">
        <v>26478.19</v>
      </c>
      <c r="D9" s="196">
        <f>+C9/C110</f>
        <v>1.0186308546973255E-2</v>
      </c>
      <c r="E9" s="197"/>
    </row>
    <row r="10" spans="1:8">
      <c r="A10" s="150" t="s">
        <v>7562</v>
      </c>
      <c r="B10" s="150" t="s">
        <v>1096</v>
      </c>
      <c r="C10" s="165">
        <v>21405.59</v>
      </c>
      <c r="D10" s="196">
        <f>+C10/C110</f>
        <v>8.2348508100442384E-3</v>
      </c>
      <c r="E10" s="197"/>
    </row>
    <row r="11" spans="1:8">
      <c r="A11" s="150" t="s">
        <v>7563</v>
      </c>
      <c r="B11" s="150" t="s">
        <v>7564</v>
      </c>
      <c r="C11" s="165">
        <v>130398.6</v>
      </c>
      <c r="D11" s="196">
        <f>+C11/C110</f>
        <v>5.0165074489356969E-2</v>
      </c>
      <c r="E11" s="197"/>
    </row>
    <row r="12" spans="1:8">
      <c r="A12" s="150" t="s">
        <v>7565</v>
      </c>
      <c r="B12" s="150" t="s">
        <v>1831</v>
      </c>
      <c r="C12" s="165">
        <v>107176.85</v>
      </c>
      <c r="D12" s="196">
        <f>+C12/C110</f>
        <v>4.123153671730094E-2</v>
      </c>
      <c r="E12" s="197"/>
    </row>
    <row r="13" spans="1:8">
      <c r="A13" s="150" t="s">
        <v>7566</v>
      </c>
      <c r="B13" s="150" t="s">
        <v>908</v>
      </c>
      <c r="C13" s="165">
        <v>68291.460000000006</v>
      </c>
      <c r="D13" s="196">
        <f>+C13/C110</f>
        <v>2.6272108580053331E-2</v>
      </c>
      <c r="E13" s="197"/>
    </row>
    <row r="14" spans="1:8">
      <c r="A14" s="150" t="s">
        <v>7567</v>
      </c>
      <c r="B14" s="150" t="s">
        <v>3104</v>
      </c>
      <c r="C14" s="165">
        <v>85705.74</v>
      </c>
      <c r="D14" s="196">
        <f>+C14/C110</f>
        <v>3.2971479994919131E-2</v>
      </c>
      <c r="E14" s="197"/>
    </row>
    <row r="15" spans="1:8">
      <c r="A15" s="150" t="s">
        <v>7568</v>
      </c>
      <c r="B15" s="150" t="s">
        <v>7569</v>
      </c>
      <c r="C15" s="165">
        <v>13043.44</v>
      </c>
      <c r="D15" s="196">
        <f>+C15/C110</f>
        <v>5.0178846950615901E-3</v>
      </c>
      <c r="E15" s="197"/>
    </row>
    <row r="16" spans="1:8">
      <c r="A16" s="150" t="s">
        <v>7570</v>
      </c>
      <c r="B16" s="150" t="s">
        <v>3237</v>
      </c>
      <c r="C16" s="165">
        <v>120090.5</v>
      </c>
      <c r="D16" s="196">
        <f>+C16/C110</f>
        <v>4.6199490469714576E-2</v>
      </c>
      <c r="E16" s="197"/>
    </row>
    <row r="17" spans="1:5">
      <c r="A17" s="150" t="s">
        <v>7571</v>
      </c>
      <c r="B17" s="150" t="s">
        <v>7572</v>
      </c>
      <c r="C17" s="165">
        <v>14126.2</v>
      </c>
      <c r="D17" s="196">
        <f>+C17/C110</f>
        <v>5.4344285540761511E-3</v>
      </c>
      <c r="E17" s="197"/>
    </row>
    <row r="18" spans="1:5">
      <c r="A18" s="150" t="s">
        <v>7573</v>
      </c>
      <c r="B18" s="150" t="s">
        <v>7574</v>
      </c>
      <c r="C18" s="165">
        <v>13043.44</v>
      </c>
      <c r="D18" s="196">
        <f>+C18/C110</f>
        <v>5.0178846950615901E-3</v>
      </c>
      <c r="E18" s="197"/>
    </row>
    <row r="19" spans="1:5">
      <c r="A19" s="150" t="s">
        <v>7575</v>
      </c>
      <c r="B19" s="150" t="s">
        <v>7576</v>
      </c>
      <c r="C19" s="165">
        <v>28677.84</v>
      </c>
      <c r="D19" s="196">
        <f>+C19/C110</f>
        <v>1.1032526267872975E-2</v>
      </c>
      <c r="E19" s="197"/>
    </row>
    <row r="20" spans="1:5">
      <c r="A20" s="150" t="s">
        <v>7577</v>
      </c>
      <c r="B20" s="150" t="s">
        <v>7578</v>
      </c>
      <c r="C20" s="165">
        <v>4890.5</v>
      </c>
      <c r="D20" s="196">
        <f>+C20/C110</f>
        <v>1.8814028432069076E-3</v>
      </c>
      <c r="E20" s="197"/>
    </row>
    <row r="21" spans="1:5">
      <c r="A21" s="150" t="s">
        <v>7579</v>
      </c>
      <c r="B21" s="150" t="s">
        <v>7580</v>
      </c>
      <c r="C21" s="165">
        <v>5886.89</v>
      </c>
      <c r="D21" s="196">
        <f>+C21/C110</f>
        <v>2.2647196776702408E-3</v>
      </c>
      <c r="E21" s="197"/>
    </row>
    <row r="22" spans="1:5">
      <c r="A22" s="150" t="s">
        <v>7581</v>
      </c>
      <c r="B22" s="150" t="s">
        <v>7582</v>
      </c>
      <c r="C22" s="165">
        <v>92558.720000000001</v>
      </c>
      <c r="D22" s="196">
        <f>+C22/C110</f>
        <v>3.5607859926713434E-2</v>
      </c>
      <c r="E22" s="197"/>
    </row>
    <row r="23" spans="1:5">
      <c r="A23" s="150" t="s">
        <v>7583</v>
      </c>
      <c r="B23" s="150" t="s">
        <v>7584</v>
      </c>
      <c r="C23" s="165">
        <v>2917.13</v>
      </c>
      <c r="D23" s="196">
        <f>+C23/C110</f>
        <v>1.1222363103985619E-3</v>
      </c>
      <c r="E23" s="197"/>
    </row>
    <row r="24" spans="1:5">
      <c r="A24" s="150" t="s">
        <v>7585</v>
      </c>
      <c r="B24" s="150" t="s">
        <v>7586</v>
      </c>
      <c r="C24" s="165">
        <v>891.9</v>
      </c>
      <c r="D24" s="196">
        <f>+C24/C110</f>
        <v>3.4311894404585235E-4</v>
      </c>
      <c r="E24" s="197"/>
    </row>
    <row r="25" spans="1:5">
      <c r="A25" s="150" t="s">
        <v>7587</v>
      </c>
      <c r="B25" s="150" t="s">
        <v>7588</v>
      </c>
      <c r="C25" s="165">
        <v>59</v>
      </c>
      <c r="D25" s="196">
        <f>+C25/C110</f>
        <v>2.2697631683714864E-5</v>
      </c>
      <c r="E25" s="197"/>
    </row>
    <row r="26" spans="1:5">
      <c r="A26" s="150" t="s">
        <v>7589</v>
      </c>
      <c r="B26" s="150" t="s">
        <v>7590</v>
      </c>
      <c r="C26" s="165">
        <v>1134</v>
      </c>
      <c r="D26" s="196">
        <f>+C26/C110</f>
        <v>4.3625617507343485E-4</v>
      </c>
      <c r="E26" s="197"/>
    </row>
    <row r="27" spans="1:5">
      <c r="A27" s="150" t="s">
        <v>7591</v>
      </c>
      <c r="B27" s="150" t="s">
        <v>7592</v>
      </c>
      <c r="C27" s="165">
        <v>2018.56</v>
      </c>
      <c r="D27" s="196">
        <f>+C27/C110</f>
        <v>7.7655137985558438E-4</v>
      </c>
      <c r="E27" s="197"/>
    </row>
    <row r="28" spans="1:5">
      <c r="A28" s="150" t="s">
        <v>7593</v>
      </c>
      <c r="B28" s="150" t="s">
        <v>7594</v>
      </c>
      <c r="C28" s="165">
        <v>6903.99</v>
      </c>
      <c r="D28" s="196">
        <f>+C28/C110</f>
        <v>2.6560037655601796E-3</v>
      </c>
      <c r="E28" s="197"/>
    </row>
    <row r="29" spans="1:5">
      <c r="A29" s="150" t="s">
        <v>7595</v>
      </c>
      <c r="B29" s="150" t="s">
        <v>7596</v>
      </c>
      <c r="C29" s="165">
        <v>64</v>
      </c>
      <c r="D29" s="196">
        <f>+C29/C110</f>
        <v>2.4621159792504261E-5</v>
      </c>
      <c r="E29" s="197"/>
    </row>
    <row r="30" spans="1:5">
      <c r="A30" s="150" t="s">
        <v>7597</v>
      </c>
      <c r="B30" s="150" t="s">
        <v>7598</v>
      </c>
      <c r="C30" s="165">
        <v>1508</v>
      </c>
      <c r="D30" s="196">
        <f>+C30/C110</f>
        <v>5.8013607761088167E-4</v>
      </c>
      <c r="E30" s="197"/>
    </row>
    <row r="31" spans="1:5">
      <c r="A31" s="150" t="s">
        <v>7599</v>
      </c>
      <c r="B31" s="150" t="s">
        <v>2480</v>
      </c>
      <c r="C31" s="165">
        <v>64470</v>
      </c>
      <c r="D31" s="196">
        <f>+C31/C110</f>
        <v>2.4801971434730462E-2</v>
      </c>
      <c r="E31" s="197"/>
    </row>
    <row r="32" spans="1:5">
      <c r="A32" s="150" t="s">
        <v>7600</v>
      </c>
      <c r="B32" s="150" t="s">
        <v>1198</v>
      </c>
      <c r="C32" s="165">
        <v>3320</v>
      </c>
      <c r="D32" s="196">
        <f>+C32/C110</f>
        <v>1.2772226642361584E-3</v>
      </c>
      <c r="E32" s="197"/>
    </row>
    <row r="33" spans="1:5">
      <c r="A33" s="150" t="s">
        <v>7601</v>
      </c>
      <c r="B33" s="150" t="s">
        <v>7602</v>
      </c>
      <c r="C33" s="165">
        <v>18425</v>
      </c>
      <c r="D33" s="196">
        <f>+C33/C110</f>
        <v>7.088201080888922E-3</v>
      </c>
      <c r="E33" s="197"/>
    </row>
    <row r="34" spans="1:5">
      <c r="A34" s="150" t="s">
        <v>7603</v>
      </c>
      <c r="B34" s="150" t="s">
        <v>7604</v>
      </c>
      <c r="C34" s="165">
        <v>44626.48</v>
      </c>
      <c r="D34" s="196">
        <f>+C34/C110</f>
        <v>1.7168057735265557E-2</v>
      </c>
      <c r="E34" s="197"/>
    </row>
    <row r="35" spans="1:5">
      <c r="A35" s="150" t="s">
        <v>7605</v>
      </c>
      <c r="B35" s="150" t="s">
        <v>7606</v>
      </c>
      <c r="C35" s="165">
        <v>145</v>
      </c>
      <c r="D35" s="196">
        <f>+C35/C110</f>
        <v>5.5782315154892467E-5</v>
      </c>
      <c r="E35" s="197"/>
    </row>
    <row r="36" spans="1:5">
      <c r="A36" s="150" t="s">
        <v>7607</v>
      </c>
      <c r="B36" s="150" t="s">
        <v>7608</v>
      </c>
      <c r="C36" s="165">
        <v>74556.240000000005</v>
      </c>
      <c r="D36" s="196">
        <f>+C36/C110</f>
        <v>2.8682204665129656E-2</v>
      </c>
      <c r="E36" s="197"/>
    </row>
    <row r="37" spans="1:5">
      <c r="A37" s="150" t="s">
        <v>7609</v>
      </c>
      <c r="B37" s="150" t="s">
        <v>1221</v>
      </c>
      <c r="C37" s="165">
        <v>41277.589999999997</v>
      </c>
      <c r="D37" s="196">
        <f>+C37/C110</f>
        <v>1.5879720925616809E-2</v>
      </c>
      <c r="E37" s="197"/>
    </row>
    <row r="38" spans="1:5">
      <c r="A38" s="150" t="s">
        <v>7610</v>
      </c>
      <c r="B38" s="150" t="s">
        <v>7611</v>
      </c>
      <c r="C38" s="165">
        <v>17378.78</v>
      </c>
      <c r="D38" s="196">
        <f>+C38/C110</f>
        <v>6.6857143652933933E-3</v>
      </c>
      <c r="E38" s="197"/>
    </row>
    <row r="39" spans="1:5">
      <c r="A39" s="150" t="s">
        <v>7612</v>
      </c>
      <c r="B39" s="150" t="s">
        <v>7613</v>
      </c>
      <c r="C39" s="165">
        <v>1281.07</v>
      </c>
      <c r="D39" s="196">
        <f>+C39/C110</f>
        <v>4.9283483086536614E-4</v>
      </c>
      <c r="E39" s="197"/>
    </row>
    <row r="40" spans="1:5">
      <c r="A40" s="150" t="s">
        <v>7614</v>
      </c>
      <c r="B40" s="150" t="s">
        <v>7615</v>
      </c>
      <c r="C40" s="165">
        <v>72774.22</v>
      </c>
      <c r="D40" s="196">
        <f>+C40/C110</f>
        <v>2.7996651553044677E-2</v>
      </c>
      <c r="E40" s="197"/>
    </row>
    <row r="41" spans="1:5">
      <c r="A41" s="150" t="s">
        <v>7616</v>
      </c>
      <c r="B41" s="150" t="s">
        <v>7617</v>
      </c>
      <c r="C41" s="165">
        <v>3192.6</v>
      </c>
      <c r="D41" s="196">
        <f>+C41/C110</f>
        <v>1.2282111680242047E-3</v>
      </c>
      <c r="E41" s="197"/>
    </row>
    <row r="42" spans="1:5">
      <c r="A42" s="150" t="s">
        <v>7618</v>
      </c>
      <c r="B42" s="150" t="s">
        <v>7619</v>
      </c>
      <c r="C42" s="165">
        <v>0</v>
      </c>
      <c r="D42" s="196">
        <f>+C42/C110</f>
        <v>0</v>
      </c>
      <c r="E42" s="197"/>
    </row>
    <row r="43" spans="1:5">
      <c r="A43" s="150" t="s">
        <v>7620</v>
      </c>
      <c r="B43" s="150" t="s">
        <v>7621</v>
      </c>
      <c r="C43" s="165">
        <v>142738.79</v>
      </c>
      <c r="D43" s="196">
        <f>+C43/C110</f>
        <v>5.4912414955917331E-2</v>
      </c>
      <c r="E43" s="197"/>
    </row>
    <row r="44" spans="1:5">
      <c r="A44" s="150" t="s">
        <v>7622</v>
      </c>
      <c r="B44" s="150" t="s">
        <v>7623</v>
      </c>
      <c r="C44" s="165">
        <v>183</v>
      </c>
      <c r="D44" s="196">
        <f>+C44/C110</f>
        <v>7.0401128781691873E-5</v>
      </c>
      <c r="E44" s="197"/>
    </row>
    <row r="45" spans="1:5">
      <c r="A45" s="150" t="s">
        <v>7624</v>
      </c>
      <c r="B45" s="150" t="s">
        <v>7625</v>
      </c>
      <c r="C45" s="165">
        <v>5834.8</v>
      </c>
      <c r="D45" s="196">
        <f>+C45/C110</f>
        <v>2.2446803618328729E-3</v>
      </c>
      <c r="E45" s="197"/>
    </row>
    <row r="46" spans="1:5">
      <c r="A46" s="150" t="s">
        <v>7626</v>
      </c>
      <c r="B46" s="150" t="s">
        <v>7627</v>
      </c>
      <c r="C46" s="165">
        <v>3200</v>
      </c>
      <c r="D46" s="196">
        <f>+C46/C110</f>
        <v>1.231057989625213E-3</v>
      </c>
      <c r="E46" s="197"/>
    </row>
    <row r="47" spans="1:5">
      <c r="A47" s="150" t="s">
        <v>7628</v>
      </c>
      <c r="B47" s="150" t="s">
        <v>7629</v>
      </c>
      <c r="C47" s="165">
        <v>43289.61</v>
      </c>
      <c r="D47" s="196">
        <f>+C47/C110</f>
        <v>1.66537563307061E-2</v>
      </c>
      <c r="E47" s="197"/>
    </row>
    <row r="48" spans="1:5">
      <c r="A48" s="150" t="s">
        <v>7630</v>
      </c>
      <c r="B48" s="150" t="s">
        <v>7631</v>
      </c>
      <c r="C48" s="165">
        <v>0</v>
      </c>
      <c r="D48" s="196">
        <f>+C48/C110</f>
        <v>0</v>
      </c>
      <c r="E48" s="197"/>
    </row>
    <row r="49" spans="1:5">
      <c r="A49" s="150" t="s">
        <v>7632</v>
      </c>
      <c r="B49" s="150" t="s">
        <v>7633</v>
      </c>
      <c r="C49" s="165">
        <v>549.53</v>
      </c>
      <c r="D49" s="196">
        <f>+C49/C110</f>
        <v>2.1140728032460727E-4</v>
      </c>
      <c r="E49" s="197"/>
    </row>
    <row r="50" spans="1:5">
      <c r="A50" s="150" t="s">
        <v>7634</v>
      </c>
      <c r="B50" s="150" t="s">
        <v>7635</v>
      </c>
      <c r="C50" s="165">
        <v>4060</v>
      </c>
      <c r="D50" s="196">
        <f>+C50/C110</f>
        <v>1.5619048243369891E-3</v>
      </c>
      <c r="E50" s="197"/>
    </row>
    <row r="51" spans="1:5">
      <c r="A51" s="150" t="s">
        <v>7636</v>
      </c>
      <c r="B51" s="150" t="s">
        <v>7637</v>
      </c>
      <c r="C51" s="165">
        <v>1063</v>
      </c>
      <c r="D51" s="196">
        <f>+C51/C110</f>
        <v>4.0894207592862545E-4</v>
      </c>
      <c r="E51" s="197"/>
    </row>
    <row r="52" spans="1:5">
      <c r="A52" s="150" t="s">
        <v>7638</v>
      </c>
      <c r="B52" s="150" t="s">
        <v>7639</v>
      </c>
      <c r="C52" s="165">
        <v>544</v>
      </c>
      <c r="D52" s="196">
        <f>+C52/C110</f>
        <v>2.0927985823628622E-4</v>
      </c>
      <c r="E52" s="197"/>
    </row>
    <row r="53" spans="1:5">
      <c r="A53" s="150" t="s">
        <v>7640</v>
      </c>
      <c r="B53" s="150" t="s">
        <v>7641</v>
      </c>
      <c r="C53" s="165">
        <v>0</v>
      </c>
      <c r="D53" s="196">
        <f>+C53/C110</f>
        <v>0</v>
      </c>
      <c r="E53" s="197"/>
    </row>
    <row r="54" spans="1:5">
      <c r="A54" s="150" t="s">
        <v>7642</v>
      </c>
      <c r="B54" s="150" t="s">
        <v>7643</v>
      </c>
      <c r="C54" s="165">
        <v>29953</v>
      </c>
      <c r="D54" s="196">
        <f>+C54/C110</f>
        <v>1.1523087488513752E-2</v>
      </c>
      <c r="E54" s="197"/>
    </row>
    <row r="55" spans="1:5">
      <c r="A55" s="150" t="s">
        <v>7644</v>
      </c>
      <c r="B55" s="150" t="s">
        <v>7645</v>
      </c>
      <c r="C55" s="165">
        <v>113502.9</v>
      </c>
      <c r="D55" s="196">
        <f>+C55/C110</f>
        <v>4.3665203715822366E-2</v>
      </c>
      <c r="E55" s="197"/>
    </row>
    <row r="56" spans="1:5">
      <c r="A56" s="150"/>
      <c r="B56" s="150"/>
      <c r="C56" s="165"/>
      <c r="D56" s="196"/>
      <c r="E56" s="197"/>
    </row>
    <row r="57" spans="1:5">
      <c r="A57" s="150"/>
      <c r="B57" s="150"/>
      <c r="C57" s="165"/>
      <c r="D57" s="196"/>
      <c r="E57" s="197"/>
    </row>
    <row r="58" spans="1:5">
      <c r="A58" s="150"/>
      <c r="B58" s="150"/>
      <c r="C58" s="165"/>
      <c r="D58" s="196"/>
      <c r="E58" s="197"/>
    </row>
    <row r="59" spans="1:5">
      <c r="A59" s="150"/>
      <c r="B59" s="150"/>
      <c r="C59" s="165"/>
      <c r="D59" s="196"/>
      <c r="E59" s="197"/>
    </row>
    <row r="60" spans="1:5">
      <c r="A60" s="150"/>
      <c r="B60" s="150"/>
      <c r="C60" s="165"/>
      <c r="D60" s="196"/>
      <c r="E60" s="197"/>
    </row>
    <row r="61" spans="1:5">
      <c r="A61" s="150"/>
      <c r="B61" s="150"/>
      <c r="C61" s="165"/>
      <c r="D61" s="196"/>
      <c r="E61" s="197"/>
    </row>
    <row r="62" spans="1:5">
      <c r="A62" s="150"/>
      <c r="B62" s="150"/>
      <c r="C62" s="165"/>
      <c r="D62" s="196"/>
      <c r="E62" s="197"/>
    </row>
    <row r="63" spans="1:5">
      <c r="A63" s="150"/>
      <c r="B63" s="150"/>
      <c r="C63" s="165"/>
      <c r="D63" s="196"/>
      <c r="E63" s="197"/>
    </row>
    <row r="64" spans="1:5">
      <c r="A64" s="150"/>
      <c r="B64" s="150"/>
      <c r="C64" s="165"/>
      <c r="D64" s="196"/>
      <c r="E64" s="197"/>
    </row>
    <row r="65" spans="1:5">
      <c r="A65" s="150"/>
      <c r="B65" s="150"/>
      <c r="C65" s="165"/>
      <c r="D65" s="196"/>
      <c r="E65" s="197"/>
    </row>
    <row r="66" spans="1:5">
      <c r="A66" s="150"/>
      <c r="B66" s="150"/>
      <c r="C66" s="165"/>
      <c r="D66" s="196"/>
      <c r="E66" s="197"/>
    </row>
    <row r="67" spans="1:5">
      <c r="A67" s="150"/>
      <c r="B67" s="150"/>
      <c r="C67" s="165"/>
      <c r="D67" s="196"/>
      <c r="E67" s="197"/>
    </row>
    <row r="68" spans="1:5">
      <c r="A68" s="150"/>
      <c r="B68" s="150"/>
      <c r="C68" s="165"/>
      <c r="D68" s="196"/>
      <c r="E68" s="197"/>
    </row>
    <row r="69" spans="1:5">
      <c r="A69" s="150"/>
      <c r="B69" s="150"/>
      <c r="C69" s="165"/>
      <c r="D69" s="196"/>
      <c r="E69" s="197"/>
    </row>
    <row r="70" spans="1:5">
      <c r="A70" s="150"/>
      <c r="B70" s="150"/>
      <c r="C70" s="165"/>
      <c r="D70" s="196"/>
      <c r="E70" s="197"/>
    </row>
    <row r="71" spans="1:5">
      <c r="A71" s="150"/>
      <c r="B71" s="150"/>
      <c r="C71" s="165"/>
      <c r="D71" s="196"/>
      <c r="E71" s="197"/>
    </row>
    <row r="72" spans="1:5">
      <c r="A72" s="150"/>
      <c r="B72" s="150"/>
      <c r="C72" s="165"/>
      <c r="D72" s="196"/>
      <c r="E72" s="197"/>
    </row>
    <row r="73" spans="1:5">
      <c r="A73" s="150"/>
      <c r="B73" s="150"/>
      <c r="C73" s="165"/>
      <c r="D73" s="196"/>
      <c r="E73" s="197"/>
    </row>
    <row r="74" spans="1:5">
      <c r="A74" s="150"/>
      <c r="B74" s="150"/>
      <c r="C74" s="165"/>
      <c r="D74" s="196"/>
      <c r="E74" s="197"/>
    </row>
    <row r="75" spans="1:5">
      <c r="A75" s="150"/>
      <c r="B75" s="150"/>
      <c r="C75" s="165"/>
      <c r="D75" s="196"/>
      <c r="E75" s="197"/>
    </row>
    <row r="76" spans="1:5">
      <c r="A76" s="150"/>
      <c r="B76" s="150"/>
      <c r="C76" s="165"/>
      <c r="D76" s="196"/>
      <c r="E76" s="197"/>
    </row>
    <row r="77" spans="1:5">
      <c r="A77" s="150"/>
      <c r="B77" s="150"/>
      <c r="C77" s="165"/>
      <c r="D77" s="196"/>
      <c r="E77" s="197"/>
    </row>
    <row r="78" spans="1:5">
      <c r="A78" s="150"/>
      <c r="B78" s="150"/>
      <c r="C78" s="165"/>
      <c r="D78" s="196"/>
      <c r="E78" s="197"/>
    </row>
    <row r="79" spans="1:5">
      <c r="A79" s="150"/>
      <c r="B79" s="150"/>
      <c r="C79" s="165"/>
      <c r="D79" s="196"/>
      <c r="E79" s="197"/>
    </row>
    <row r="80" spans="1:5">
      <c r="A80" s="150"/>
      <c r="B80" s="150"/>
      <c r="C80" s="165"/>
      <c r="D80" s="196"/>
      <c r="E80" s="197"/>
    </row>
    <row r="81" spans="1:5">
      <c r="A81" s="150"/>
      <c r="B81" s="150"/>
      <c r="C81" s="165"/>
      <c r="D81" s="196"/>
      <c r="E81" s="197"/>
    </row>
    <row r="82" spans="1:5">
      <c r="A82" s="150"/>
      <c r="B82" s="150"/>
      <c r="C82" s="165"/>
      <c r="D82" s="196"/>
      <c r="E82" s="197"/>
    </row>
    <row r="83" spans="1:5">
      <c r="A83" s="150"/>
      <c r="B83" s="150"/>
      <c r="C83" s="165"/>
      <c r="D83" s="196"/>
      <c r="E83" s="197"/>
    </row>
    <row r="84" spans="1:5">
      <c r="A84" s="150"/>
      <c r="B84" s="150"/>
      <c r="C84" s="165"/>
      <c r="D84" s="196"/>
      <c r="E84" s="197"/>
    </row>
    <row r="85" spans="1:5">
      <c r="A85" s="150"/>
      <c r="B85" s="150"/>
      <c r="C85" s="165"/>
      <c r="D85" s="196"/>
      <c r="E85" s="197"/>
    </row>
    <row r="86" spans="1:5">
      <c r="A86" s="150"/>
      <c r="B86" s="150"/>
      <c r="C86" s="165"/>
      <c r="D86" s="196"/>
      <c r="E86" s="197"/>
    </row>
    <row r="87" spans="1:5">
      <c r="A87" s="150"/>
      <c r="B87" s="150"/>
      <c r="C87" s="165"/>
      <c r="D87" s="196"/>
      <c r="E87" s="197"/>
    </row>
    <row r="88" spans="1:5">
      <c r="A88" s="150"/>
      <c r="B88" s="150"/>
      <c r="C88" s="165"/>
      <c r="D88" s="196"/>
      <c r="E88" s="197"/>
    </row>
    <row r="89" spans="1:5">
      <c r="A89" s="150"/>
      <c r="B89" s="150"/>
      <c r="C89" s="165"/>
      <c r="D89" s="196"/>
      <c r="E89" s="197"/>
    </row>
    <row r="90" spans="1:5">
      <c r="A90" s="150"/>
      <c r="B90" s="150"/>
      <c r="C90" s="165"/>
      <c r="D90" s="196"/>
      <c r="E90" s="197"/>
    </row>
    <row r="91" spans="1:5">
      <c r="A91" s="150"/>
      <c r="B91" s="150"/>
      <c r="C91" s="165"/>
      <c r="D91" s="196"/>
      <c r="E91" s="197"/>
    </row>
    <row r="92" spans="1:5">
      <c r="A92" s="150"/>
      <c r="B92" s="150"/>
      <c r="C92" s="165"/>
      <c r="D92" s="196"/>
      <c r="E92" s="197"/>
    </row>
    <row r="93" spans="1:5">
      <c r="A93" s="150"/>
      <c r="B93" s="150"/>
      <c r="C93" s="165"/>
      <c r="D93" s="196"/>
      <c r="E93" s="197"/>
    </row>
    <row r="94" spans="1:5">
      <c r="A94" s="150"/>
      <c r="B94" s="150"/>
      <c r="C94" s="165"/>
      <c r="D94" s="196"/>
      <c r="E94" s="197"/>
    </row>
    <row r="95" spans="1:5">
      <c r="A95" s="150"/>
      <c r="B95" s="150"/>
      <c r="C95" s="165"/>
      <c r="D95" s="196"/>
      <c r="E95" s="197"/>
    </row>
    <row r="96" spans="1:5">
      <c r="A96" s="150"/>
      <c r="B96" s="150"/>
      <c r="C96" s="165"/>
      <c r="D96" s="196"/>
      <c r="E96" s="197"/>
    </row>
    <row r="97" spans="1:5">
      <c r="A97" s="150"/>
      <c r="B97" s="150"/>
      <c r="C97" s="165"/>
      <c r="D97" s="196"/>
      <c r="E97" s="197"/>
    </row>
    <row r="98" spans="1:5">
      <c r="A98" s="150"/>
      <c r="B98" s="150"/>
      <c r="C98" s="165"/>
      <c r="D98" s="196"/>
      <c r="E98" s="197"/>
    </row>
    <row r="99" spans="1:5">
      <c r="A99" s="150"/>
      <c r="B99" s="150"/>
      <c r="C99" s="165"/>
      <c r="D99" s="196"/>
      <c r="E99" s="197"/>
    </row>
    <row r="100" spans="1:5">
      <c r="A100" s="150"/>
      <c r="B100" s="150"/>
      <c r="C100" s="165"/>
      <c r="D100" s="196"/>
      <c r="E100" s="197"/>
    </row>
    <row r="101" spans="1:5">
      <c r="A101" s="150"/>
      <c r="B101" s="150"/>
      <c r="C101" s="165"/>
      <c r="D101" s="196"/>
      <c r="E101" s="197"/>
    </row>
    <row r="102" spans="1:5">
      <c r="A102" s="150"/>
      <c r="B102" s="150"/>
      <c r="C102" s="165"/>
      <c r="D102" s="196"/>
      <c r="E102" s="197"/>
    </row>
    <row r="103" spans="1:5">
      <c r="A103" s="150"/>
      <c r="B103" s="150"/>
      <c r="C103" s="165"/>
      <c r="D103" s="196"/>
      <c r="E103" s="197"/>
    </row>
    <row r="104" spans="1:5">
      <c r="A104" s="150"/>
      <c r="B104" s="150"/>
      <c r="C104" s="165"/>
      <c r="D104" s="196"/>
      <c r="E104" s="197"/>
    </row>
    <row r="105" spans="1:5">
      <c r="A105" s="150"/>
      <c r="B105" s="150"/>
      <c r="C105" s="165"/>
      <c r="D105" s="196"/>
      <c r="E105" s="197"/>
    </row>
    <row r="106" spans="1:5">
      <c r="A106" s="150"/>
      <c r="B106" s="150"/>
      <c r="C106" s="165"/>
      <c r="D106" s="196"/>
      <c r="E106" s="197"/>
    </row>
    <row r="107" spans="1:5">
      <c r="A107" s="150"/>
      <c r="B107" s="150"/>
      <c r="C107" s="165"/>
      <c r="D107" s="196"/>
      <c r="E107" s="197"/>
    </row>
    <row r="108" spans="1:5">
      <c r="A108" s="150"/>
      <c r="B108" s="150"/>
      <c r="C108" s="165"/>
      <c r="D108" s="196"/>
      <c r="E108" s="197"/>
    </row>
    <row r="109" spans="1:5">
      <c r="A109" s="150"/>
      <c r="B109" s="150"/>
      <c r="C109" s="165"/>
      <c r="D109" s="196"/>
      <c r="E109" s="197"/>
    </row>
    <row r="110" spans="1:5">
      <c r="A110" s="152"/>
      <c r="B110" s="152" t="s">
        <v>388</v>
      </c>
      <c r="C110" s="166">
        <f>SUM(C8:C109)</f>
        <v>2599390.1399999992</v>
      </c>
      <c r="D110" s="569">
        <f>SUM(D8:D109)</f>
        <v>1.0000000000000002</v>
      </c>
      <c r="E110" s="180"/>
    </row>
    <row r="111" spans="1:5">
      <c r="A111" s="198"/>
      <c r="B111" s="198"/>
      <c r="C111" s="199"/>
      <c r="D111" s="200"/>
      <c r="E111" s="20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zoomScaleSheetLayoutView="100" workbookViewId="0">
      <selection activeCell="C9" sqref="C9"/>
    </sheetView>
  </sheetViews>
  <sheetFormatPr baseColWidth="10" defaultColWidth="11.42578125" defaultRowHeight="11.25"/>
  <cols>
    <col min="1" max="1" width="20.7109375" style="274" customWidth="1"/>
    <col min="2" max="2" width="50.7109375" style="274" customWidth="1"/>
    <col min="3" max="5" width="17.7109375" style="9" customWidth="1"/>
    <col min="6" max="7" width="17.7109375" style="274" customWidth="1"/>
    <col min="8" max="16384" width="11.42578125" style="274"/>
  </cols>
  <sheetData>
    <row r="1" spans="1:7" s="41" customFormat="1" ht="11.25" customHeight="1">
      <c r="A1" s="71" t="s">
        <v>43</v>
      </c>
      <c r="B1" s="71"/>
      <c r="C1" s="42"/>
      <c r="D1" s="42"/>
      <c r="E1" s="42"/>
      <c r="F1" s="101"/>
      <c r="G1" s="7"/>
    </row>
    <row r="2" spans="1:7" s="41" customFormat="1" ht="11.25" customHeight="1">
      <c r="A2" s="71" t="s">
        <v>0</v>
      </c>
      <c r="B2" s="71"/>
      <c r="C2" s="42"/>
      <c r="D2" s="42"/>
      <c r="E2" s="42"/>
    </row>
    <row r="3" spans="1:7" s="41" customFormat="1">
      <c r="C3" s="42"/>
      <c r="D3" s="42"/>
      <c r="E3" s="42"/>
    </row>
    <row r="4" spans="1:7" s="41" customFormat="1">
      <c r="C4" s="42"/>
      <c r="D4" s="42"/>
      <c r="E4" s="42"/>
    </row>
    <row r="5" spans="1:7" s="41" customFormat="1" ht="11.25" customHeight="1">
      <c r="A5" s="10" t="s">
        <v>139</v>
      </c>
      <c r="B5" s="10"/>
      <c r="C5" s="42"/>
      <c r="D5" s="42"/>
      <c r="E5" s="42"/>
      <c r="G5" s="366"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c r="A8" s="150" t="s">
        <v>7646</v>
      </c>
      <c r="B8" s="150" t="s">
        <v>7647</v>
      </c>
      <c r="C8" s="165">
        <v>5521372.8200000003</v>
      </c>
      <c r="D8" s="165">
        <v>5521372.8200000003</v>
      </c>
      <c r="E8" s="165">
        <f>+D8-C8</f>
        <v>0</v>
      </c>
      <c r="F8" s="177" t="s">
        <v>3511</v>
      </c>
      <c r="G8" s="172" t="s">
        <v>7416</v>
      </c>
    </row>
    <row r="9" spans="1:7">
      <c r="A9" s="150" t="s">
        <v>7648</v>
      </c>
      <c r="B9" s="150" t="s">
        <v>7649</v>
      </c>
      <c r="C9" s="165">
        <v>46400</v>
      </c>
      <c r="D9" s="165">
        <v>46400</v>
      </c>
      <c r="E9" s="165">
        <f>+D9-C9</f>
        <v>0</v>
      </c>
      <c r="F9" s="165" t="s">
        <v>3511</v>
      </c>
      <c r="G9" s="172" t="s">
        <v>7650</v>
      </c>
    </row>
    <row r="10" spans="1:7">
      <c r="A10" s="150" t="s">
        <v>7651</v>
      </c>
      <c r="B10" s="150" t="s">
        <v>7652</v>
      </c>
      <c r="C10" s="165">
        <v>326331.68</v>
      </c>
      <c r="D10" s="165">
        <v>326331.68</v>
      </c>
      <c r="E10" s="165">
        <f>+D10-C10</f>
        <v>0</v>
      </c>
      <c r="F10" s="172"/>
      <c r="G10" s="172"/>
    </row>
    <row r="11" spans="1:7">
      <c r="A11" s="150"/>
      <c r="B11" s="150"/>
      <c r="C11" s="165"/>
      <c r="D11" s="165"/>
      <c r="E11" s="165"/>
      <c r="F11" s="172"/>
      <c r="G11" s="172"/>
    </row>
    <row r="12" spans="1:7">
      <c r="A12" s="150"/>
      <c r="B12" s="150"/>
      <c r="C12" s="165"/>
      <c r="D12" s="165"/>
      <c r="E12" s="165"/>
      <c r="F12" s="172"/>
      <c r="G12" s="172"/>
    </row>
    <row r="13" spans="1:7">
      <c r="A13" s="150"/>
      <c r="B13" s="150"/>
      <c r="C13" s="165"/>
      <c r="D13" s="165"/>
      <c r="E13" s="165"/>
      <c r="F13" s="172"/>
      <c r="G13" s="172"/>
    </row>
    <row r="14" spans="1:7">
      <c r="A14" s="169"/>
      <c r="B14" s="152" t="s">
        <v>278</v>
      </c>
      <c r="C14" s="142">
        <f>SUM(C8:C13)</f>
        <v>5894104.5</v>
      </c>
      <c r="D14" s="142">
        <f>SUM(D8:D13)</f>
        <v>5894104.5</v>
      </c>
      <c r="E14" s="145">
        <f>SUM(E8:E13)</f>
        <v>0</v>
      </c>
      <c r="F14" s="202"/>
      <c r="G14" s="202"/>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16" zoomScale="124" zoomScaleNormal="124" zoomScaleSheetLayoutView="100" workbookViewId="0">
      <selection activeCell="C9" sqref="C9"/>
    </sheetView>
  </sheetViews>
  <sheetFormatPr baseColWidth="10" defaultColWidth="11.42578125"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ht="11.25" customHeight="1">
      <c r="A5" s="10" t="s">
        <v>140</v>
      </c>
      <c r="B5" s="10"/>
      <c r="C5" s="42"/>
      <c r="D5" s="42"/>
      <c r="E5" s="42"/>
      <c r="F5" s="366" t="s">
        <v>118</v>
      </c>
    </row>
    <row r="6" spans="1:6" s="81" customFormat="1">
      <c r="A6" s="44"/>
      <c r="B6" s="44"/>
      <c r="C6" s="78"/>
      <c r="D6" s="80"/>
      <c r="E6" s="80"/>
    </row>
    <row r="7" spans="1:6" ht="15" customHeight="1">
      <c r="A7" s="15" t="s">
        <v>46</v>
      </c>
      <c r="B7" s="16" t="s">
        <v>47</v>
      </c>
      <c r="C7" s="57" t="s">
        <v>75</v>
      </c>
      <c r="D7" s="57" t="s">
        <v>76</v>
      </c>
      <c r="E7" s="102" t="s">
        <v>117</v>
      </c>
      <c r="F7" s="102" t="s">
        <v>89</v>
      </c>
    </row>
    <row r="8" spans="1:6">
      <c r="A8" s="150" t="s">
        <v>7653</v>
      </c>
      <c r="B8" s="150" t="s">
        <v>7654</v>
      </c>
      <c r="C8" s="165">
        <v>431593.84</v>
      </c>
      <c r="D8" s="165">
        <v>431593.84</v>
      </c>
      <c r="E8" s="165">
        <f t="shared" ref="E8:E25" si="0">+D8-C8</f>
        <v>0</v>
      </c>
      <c r="F8" s="207"/>
    </row>
    <row r="9" spans="1:6">
      <c r="A9" s="150" t="s">
        <v>7655</v>
      </c>
      <c r="B9" s="150" t="s">
        <v>7656</v>
      </c>
      <c r="C9" s="165">
        <v>-23214.36</v>
      </c>
      <c r="D9" s="165">
        <v>-23214.36</v>
      </c>
      <c r="E9" s="165">
        <f>+D9-C9</f>
        <v>0</v>
      </c>
      <c r="F9" s="207"/>
    </row>
    <row r="10" spans="1:6">
      <c r="A10" s="150" t="s">
        <v>7657</v>
      </c>
      <c r="B10" s="150" t="s">
        <v>7658</v>
      </c>
      <c r="C10" s="165">
        <v>65341.95</v>
      </c>
      <c r="D10" s="165">
        <v>65341.95</v>
      </c>
      <c r="E10" s="165">
        <f t="shared" si="0"/>
        <v>0</v>
      </c>
      <c r="F10" s="207"/>
    </row>
    <row r="11" spans="1:6">
      <c r="A11" s="150" t="s">
        <v>7659</v>
      </c>
      <c r="B11" s="150" t="s">
        <v>7660</v>
      </c>
      <c r="C11" s="165">
        <v>-19031.169999999998</v>
      </c>
      <c r="D11" s="165">
        <v>-19031.169999999998</v>
      </c>
      <c r="E11" s="165">
        <f t="shared" si="0"/>
        <v>0</v>
      </c>
      <c r="F11" s="207"/>
    </row>
    <row r="12" spans="1:6">
      <c r="A12" s="150" t="s">
        <v>7661</v>
      </c>
      <c r="B12" s="150" t="s">
        <v>7662</v>
      </c>
      <c r="C12" s="165">
        <v>-4898.17</v>
      </c>
      <c r="D12" s="165">
        <v>-4898.17</v>
      </c>
      <c r="E12" s="165">
        <f t="shared" si="0"/>
        <v>0</v>
      </c>
      <c r="F12" s="207"/>
    </row>
    <row r="13" spans="1:6">
      <c r="A13" s="150" t="s">
        <v>7663</v>
      </c>
      <c r="B13" s="150" t="s">
        <v>7664</v>
      </c>
      <c r="C13" s="165">
        <v>20679.509999999998</v>
      </c>
      <c r="D13" s="165">
        <v>20679.509999999998</v>
      </c>
      <c r="E13" s="165">
        <f t="shared" si="0"/>
        <v>0</v>
      </c>
      <c r="F13" s="207"/>
    </row>
    <row r="14" spans="1:6">
      <c r="A14" s="150" t="s">
        <v>7665</v>
      </c>
      <c r="B14" s="150" t="s">
        <v>7666</v>
      </c>
      <c r="C14" s="165">
        <v>69444.77</v>
      </c>
      <c r="D14" s="165">
        <v>69444.77</v>
      </c>
      <c r="E14" s="165">
        <f t="shared" si="0"/>
        <v>0</v>
      </c>
      <c r="F14" s="207"/>
    </row>
    <row r="15" spans="1:6">
      <c r="A15" s="150" t="s">
        <v>7667</v>
      </c>
      <c r="B15" s="150" t="s">
        <v>7668</v>
      </c>
      <c r="C15" s="165">
        <v>-27383.55</v>
      </c>
      <c r="D15" s="165">
        <v>-27383.55</v>
      </c>
      <c r="E15" s="165">
        <f t="shared" si="0"/>
        <v>0</v>
      </c>
      <c r="F15" s="207"/>
    </row>
    <row r="16" spans="1:6">
      <c r="A16" s="150" t="s">
        <v>7669</v>
      </c>
      <c r="B16" s="150" t="s">
        <v>7670</v>
      </c>
      <c r="C16" s="165">
        <v>-50065.56</v>
      </c>
      <c r="D16" s="165">
        <v>-50065.56</v>
      </c>
      <c r="E16" s="165">
        <f t="shared" si="0"/>
        <v>0</v>
      </c>
      <c r="F16" s="207"/>
    </row>
    <row r="17" spans="1:6">
      <c r="A17" s="150" t="s">
        <v>7671</v>
      </c>
      <c r="B17" s="150" t="s">
        <v>7672</v>
      </c>
      <c r="C17" s="165">
        <v>105345.26</v>
      </c>
      <c r="D17" s="165">
        <v>105345.26</v>
      </c>
      <c r="E17" s="165">
        <f t="shared" si="0"/>
        <v>0</v>
      </c>
      <c r="F17" s="207"/>
    </row>
    <row r="18" spans="1:6">
      <c r="A18" s="150" t="s">
        <v>7673</v>
      </c>
      <c r="B18" s="150" t="s">
        <v>7674</v>
      </c>
      <c r="C18" s="165">
        <v>78666.42</v>
      </c>
      <c r="D18" s="165">
        <v>78666.42</v>
      </c>
      <c r="E18" s="165">
        <f t="shared" si="0"/>
        <v>0</v>
      </c>
      <c r="F18" s="207"/>
    </row>
    <row r="19" spans="1:6">
      <c r="A19" s="150" t="s">
        <v>7675</v>
      </c>
      <c r="B19" s="150" t="s">
        <v>7676</v>
      </c>
      <c r="C19" s="165">
        <v>62686.55</v>
      </c>
      <c r="D19" s="165">
        <v>62686.55</v>
      </c>
      <c r="E19" s="165">
        <f t="shared" si="0"/>
        <v>0</v>
      </c>
      <c r="F19" s="207"/>
    </row>
    <row r="20" spans="1:6">
      <c r="A20" s="150" t="s">
        <v>7677</v>
      </c>
      <c r="B20" s="150" t="s">
        <v>7678</v>
      </c>
      <c r="C20" s="165">
        <v>135612.5</v>
      </c>
      <c r="D20" s="165">
        <v>135612.5</v>
      </c>
      <c r="E20" s="165">
        <f t="shared" si="0"/>
        <v>0</v>
      </c>
      <c r="F20" s="207"/>
    </row>
    <row r="21" spans="1:6">
      <c r="A21" s="150" t="s">
        <v>7679</v>
      </c>
      <c r="B21" s="150" t="s">
        <v>7680</v>
      </c>
      <c r="C21" s="165">
        <v>25003.5</v>
      </c>
      <c r="D21" s="165">
        <v>25003.5</v>
      </c>
      <c r="E21" s="165">
        <f t="shared" si="0"/>
        <v>0</v>
      </c>
      <c r="F21" s="207"/>
    </row>
    <row r="22" spans="1:6">
      <c r="A22" s="150" t="s">
        <v>7681</v>
      </c>
      <c r="B22" s="150" t="s">
        <v>7682</v>
      </c>
      <c r="C22" s="165">
        <v>107737.58</v>
      </c>
      <c r="D22" s="165">
        <v>107737.58</v>
      </c>
      <c r="E22" s="165">
        <f t="shared" si="0"/>
        <v>0</v>
      </c>
      <c r="F22" s="207"/>
    </row>
    <row r="23" spans="1:6">
      <c r="A23" s="150" t="s">
        <v>7683</v>
      </c>
      <c r="B23" s="150" t="s">
        <v>7684</v>
      </c>
      <c r="C23" s="165">
        <v>21691.119999999999</v>
      </c>
      <c r="D23" s="165">
        <v>21641.119999999999</v>
      </c>
      <c r="E23" s="165">
        <f t="shared" si="0"/>
        <v>-50</v>
      </c>
      <c r="F23" s="207"/>
    </row>
    <row r="24" spans="1:6">
      <c r="A24" s="150" t="s">
        <v>7685</v>
      </c>
      <c r="B24" s="150" t="s">
        <v>7686</v>
      </c>
      <c r="C24" s="165">
        <v>0</v>
      </c>
      <c r="D24" s="165">
        <v>-65088.93</v>
      </c>
      <c r="E24" s="165">
        <f t="shared" si="0"/>
        <v>-65088.93</v>
      </c>
      <c r="F24" s="207"/>
    </row>
    <row r="25" spans="1:6">
      <c r="A25" s="150" t="s">
        <v>7687</v>
      </c>
      <c r="B25" s="150" t="s">
        <v>7688</v>
      </c>
      <c r="C25" s="165">
        <v>38540.79</v>
      </c>
      <c r="D25" s="165">
        <v>463299.56</v>
      </c>
      <c r="E25" s="165">
        <f t="shared" si="0"/>
        <v>424758.77</v>
      </c>
      <c r="F25" s="207"/>
    </row>
    <row r="26" spans="1:6">
      <c r="A26" s="150"/>
      <c r="B26" s="150"/>
      <c r="C26" s="165"/>
      <c r="D26" s="165"/>
      <c r="E26" s="165"/>
      <c r="F26" s="207"/>
    </row>
    <row r="27" spans="1:6">
      <c r="A27" s="150"/>
      <c r="B27" s="150"/>
      <c r="C27" s="165"/>
      <c r="D27" s="165"/>
      <c r="E27" s="165"/>
      <c r="F27" s="207"/>
    </row>
    <row r="28" spans="1:6">
      <c r="A28" s="150"/>
      <c r="B28" s="150"/>
      <c r="C28" s="165"/>
      <c r="D28" s="165"/>
      <c r="E28" s="165"/>
      <c r="F28" s="207"/>
    </row>
    <row r="29" spans="1:6">
      <c r="A29" s="150"/>
      <c r="B29" s="150"/>
      <c r="C29" s="165"/>
      <c r="D29" s="165"/>
      <c r="E29" s="165"/>
      <c r="F29" s="207"/>
    </row>
    <row r="30" spans="1:6">
      <c r="A30" s="152"/>
      <c r="B30" s="152" t="s">
        <v>279</v>
      </c>
      <c r="C30" s="166">
        <f>SUM(C8:C29)</f>
        <v>1037750.9800000002</v>
      </c>
      <c r="D30" s="166">
        <f>SUM(D8:D29)</f>
        <v>1397370.82</v>
      </c>
      <c r="E30" s="166">
        <f>SUM(E8:E25)</f>
        <v>359619.84000000003</v>
      </c>
      <c r="F30" s="152"/>
    </row>
  </sheetData>
  <protectedRanges>
    <protectedRange sqref="F30"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96" zoomScaleNormal="96" zoomScaleSheetLayoutView="100" workbookViewId="0">
      <selection activeCell="C9" sqref="C9"/>
    </sheetView>
  </sheetViews>
  <sheetFormatPr baseColWidth="10" defaultColWidth="11.42578125" defaultRowHeight="11.25"/>
  <cols>
    <col min="1" max="1" width="20.7109375" style="154" customWidth="1"/>
    <col min="2" max="2" width="50.7109375" style="154" customWidth="1"/>
    <col min="3" max="5" width="17.7109375" style="118" customWidth="1"/>
    <col min="6" max="16384" width="11.42578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ht="11.25" customHeight="1">
      <c r="A5" s="65" t="s">
        <v>154</v>
      </c>
      <c r="C5" s="72"/>
      <c r="D5" s="72"/>
      <c r="E5" s="262" t="s">
        <v>119</v>
      </c>
    </row>
    <row r="6" spans="1:5" s="81" customFormat="1">
      <c r="A6" s="28"/>
      <c r="B6" s="28"/>
      <c r="C6" s="103"/>
      <c r="D6" s="104"/>
      <c r="E6" s="104"/>
    </row>
    <row r="7" spans="1:5" ht="15" customHeight="1">
      <c r="A7" s="15" t="s">
        <v>46</v>
      </c>
      <c r="B7" s="16" t="s">
        <v>47</v>
      </c>
      <c r="C7" s="57" t="s">
        <v>75</v>
      </c>
      <c r="D7" s="57" t="s">
        <v>76</v>
      </c>
      <c r="E7" s="57" t="s">
        <v>77</v>
      </c>
    </row>
    <row r="8" spans="1:5">
      <c r="A8" s="172" t="s">
        <v>7689</v>
      </c>
      <c r="B8" s="172" t="s">
        <v>7690</v>
      </c>
      <c r="C8" s="165">
        <v>0</v>
      </c>
      <c r="D8" s="165">
        <v>0</v>
      </c>
      <c r="E8" s="165">
        <f>+D8-C8</f>
        <v>0</v>
      </c>
    </row>
    <row r="9" spans="1:5">
      <c r="A9" s="615">
        <v>111121</v>
      </c>
      <c r="B9" s="172" t="s">
        <v>7691</v>
      </c>
      <c r="C9" s="165">
        <v>0</v>
      </c>
      <c r="D9" s="165">
        <v>0</v>
      </c>
      <c r="E9" s="165">
        <f>+D9-C9</f>
        <v>0</v>
      </c>
    </row>
    <row r="10" spans="1:5">
      <c r="A10" s="172" t="s">
        <v>7692</v>
      </c>
      <c r="B10" s="172" t="s">
        <v>7693</v>
      </c>
      <c r="C10" s="165">
        <v>6031.73</v>
      </c>
      <c r="D10" s="165">
        <v>7649.53</v>
      </c>
      <c r="E10" s="165">
        <f t="shared" ref="E10:E14" si="0">+D10-C10</f>
        <v>1617.8000000000002</v>
      </c>
    </row>
    <row r="11" spans="1:5">
      <c r="A11" s="172" t="s">
        <v>7694</v>
      </c>
      <c r="B11" s="172" t="s">
        <v>7695</v>
      </c>
      <c r="C11" s="165">
        <v>0.01</v>
      </c>
      <c r="D11" s="165">
        <v>0.01</v>
      </c>
      <c r="E11" s="165">
        <f t="shared" si="0"/>
        <v>0</v>
      </c>
    </row>
    <row r="12" spans="1:5">
      <c r="A12" s="172" t="s">
        <v>7696</v>
      </c>
      <c r="B12" s="172" t="s">
        <v>7697</v>
      </c>
      <c r="C12" s="165">
        <v>374861.52</v>
      </c>
      <c r="D12" s="165">
        <v>502585.07</v>
      </c>
      <c r="E12" s="165">
        <f t="shared" si="0"/>
        <v>127723.54999999999</v>
      </c>
    </row>
    <row r="13" spans="1:5">
      <c r="A13" s="615">
        <v>111411</v>
      </c>
      <c r="B13" s="172" t="s">
        <v>338</v>
      </c>
      <c r="C13" s="165">
        <v>377723.87</v>
      </c>
      <c r="D13" s="165">
        <v>688861.04</v>
      </c>
      <c r="E13" s="165">
        <f t="shared" si="0"/>
        <v>311137.17000000004</v>
      </c>
    </row>
    <row r="14" spans="1:5">
      <c r="A14" s="615">
        <v>111412</v>
      </c>
      <c r="B14" s="172" t="s">
        <v>7698</v>
      </c>
      <c r="C14" s="165">
        <v>21950.37</v>
      </c>
      <c r="D14" s="165">
        <v>21950.37</v>
      </c>
      <c r="E14" s="165">
        <f t="shared" si="0"/>
        <v>0</v>
      </c>
    </row>
    <row r="15" spans="1:5">
      <c r="A15" s="172"/>
      <c r="B15" s="172"/>
      <c r="C15" s="165"/>
      <c r="D15" s="165"/>
      <c r="E15" s="165"/>
    </row>
    <row r="16" spans="1:5">
      <c r="A16" s="172"/>
      <c r="B16" s="172"/>
      <c r="C16" s="165"/>
      <c r="D16" s="165"/>
      <c r="E16" s="165"/>
    </row>
    <row r="17" spans="1:5">
      <c r="A17" s="172"/>
      <c r="B17" s="172"/>
      <c r="C17" s="165"/>
      <c r="D17" s="165"/>
      <c r="E17" s="165"/>
    </row>
    <row r="18" spans="1:5">
      <c r="A18" s="151"/>
      <c r="B18" s="151"/>
      <c r="C18" s="203"/>
      <c r="D18" s="203"/>
      <c r="E18" s="203"/>
    </row>
    <row r="19" spans="1:5" s="19" customFormat="1">
      <c r="A19" s="152"/>
      <c r="B19" s="152" t="s">
        <v>389</v>
      </c>
      <c r="C19" s="166">
        <f>SUM(C8:C18)</f>
        <v>780567.5</v>
      </c>
      <c r="D19" s="166">
        <f>SUM(D8:D18)</f>
        <v>1221046.02</v>
      </c>
      <c r="E19" s="166">
        <f>SUM(E8:E18)</f>
        <v>440478.52</v>
      </c>
    </row>
    <row r="20" spans="1:5" s="19" customFormat="1">
      <c r="A20" s="198"/>
      <c r="B20" s="198"/>
      <c r="C20" s="204"/>
      <c r="D20" s="204"/>
      <c r="E20" s="204"/>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topLeftCell="A9" zoomScaleNormal="100" zoomScaleSheetLayoutView="100" workbookViewId="0">
      <selection activeCell="C9" sqref="C9"/>
    </sheetView>
  </sheetViews>
  <sheetFormatPr baseColWidth="10" defaultColWidth="11.42578125" defaultRowHeight="11.25"/>
  <cols>
    <col min="1" max="1" width="20.7109375" style="154" customWidth="1"/>
    <col min="2" max="2" width="50.7109375" style="154" customWidth="1"/>
    <col min="3" max="3" width="17.7109375" style="118" customWidth="1"/>
    <col min="4" max="4" width="17.7109375" style="119" customWidth="1"/>
    <col min="5" max="16384" width="11.42578125" style="274"/>
  </cols>
  <sheetData>
    <row r="1" spans="1:4" s="41" customFormat="1">
      <c r="A1" s="71" t="s">
        <v>43</v>
      </c>
      <c r="B1" s="71"/>
      <c r="C1" s="105"/>
      <c r="D1" s="106"/>
    </row>
    <row r="2" spans="1:4" s="41" customFormat="1">
      <c r="A2" s="71" t="s">
        <v>0</v>
      </c>
      <c r="B2" s="71"/>
      <c r="C2" s="105"/>
      <c r="D2" s="107"/>
    </row>
    <row r="3" spans="1:4" s="41" customFormat="1">
      <c r="A3" s="71"/>
      <c r="B3" s="71"/>
      <c r="C3" s="105"/>
      <c r="D3" s="107"/>
    </row>
    <row r="4" spans="1:4" s="41" customFormat="1">
      <c r="C4" s="105"/>
      <c r="D4" s="107"/>
    </row>
    <row r="5" spans="1:4" s="41" customFormat="1" ht="11.25" customHeight="1">
      <c r="A5" s="1021" t="s">
        <v>280</v>
      </c>
      <c r="B5" s="1022"/>
      <c r="C5" s="105"/>
      <c r="D5" s="108" t="s">
        <v>120</v>
      </c>
    </row>
    <row r="6" spans="1:4">
      <c r="A6" s="109"/>
      <c r="B6" s="109"/>
      <c r="C6" s="110"/>
      <c r="D6" s="111"/>
    </row>
    <row r="7" spans="1:4" ht="15" customHeight="1">
      <c r="A7" s="15" t="s">
        <v>46</v>
      </c>
      <c r="B7" s="16" t="s">
        <v>47</v>
      </c>
      <c r="C7" s="57" t="s">
        <v>77</v>
      </c>
      <c r="D7" s="51" t="s">
        <v>121</v>
      </c>
    </row>
    <row r="8" spans="1:4">
      <c r="A8" s="112" t="s">
        <v>6381</v>
      </c>
      <c r="B8" s="113" t="s">
        <v>6382</v>
      </c>
      <c r="C8" s="114">
        <v>0</v>
      </c>
      <c r="D8" s="115">
        <f>+C8/C32</f>
        <v>0</v>
      </c>
    </row>
    <row r="9" spans="1:4">
      <c r="A9" s="112"/>
      <c r="B9" s="113"/>
      <c r="C9" s="114"/>
      <c r="D9" s="115"/>
    </row>
    <row r="10" spans="1:4">
      <c r="A10" s="112"/>
      <c r="B10" s="113"/>
      <c r="C10" s="114"/>
      <c r="D10" s="115"/>
    </row>
    <row r="11" spans="1:4">
      <c r="A11" s="112" t="s">
        <v>6383</v>
      </c>
      <c r="B11" s="113" t="s">
        <v>6384</v>
      </c>
      <c r="C11" s="114">
        <v>0</v>
      </c>
      <c r="D11" s="115">
        <f>+C11/C32</f>
        <v>0</v>
      </c>
    </row>
    <row r="12" spans="1:4">
      <c r="A12" s="112"/>
      <c r="B12" s="113" t="s">
        <v>6385</v>
      </c>
      <c r="C12" s="114"/>
      <c r="D12" s="115"/>
    </row>
    <row r="13" spans="1:4">
      <c r="A13" s="112"/>
      <c r="B13" s="113"/>
      <c r="C13" s="114"/>
      <c r="D13" s="115"/>
    </row>
    <row r="14" spans="1:4">
      <c r="A14" s="112" t="s">
        <v>6388</v>
      </c>
      <c r="B14" s="113" t="s">
        <v>6389</v>
      </c>
      <c r="C14" s="114">
        <f>22495.48+3799</f>
        <v>26294.48</v>
      </c>
      <c r="D14" s="115">
        <f>+C14/C32</f>
        <v>1</v>
      </c>
    </row>
    <row r="15" spans="1:4">
      <c r="A15" s="112"/>
      <c r="B15" s="113"/>
      <c r="C15" s="114"/>
      <c r="D15" s="115"/>
    </row>
    <row r="16" spans="1:4">
      <c r="A16" s="112"/>
      <c r="B16" s="112"/>
      <c r="C16" s="114"/>
      <c r="D16" s="115"/>
    </row>
    <row r="17" spans="1:4">
      <c r="A17" s="112" t="s">
        <v>6391</v>
      </c>
      <c r="B17" s="113" t="s">
        <v>6392</v>
      </c>
      <c r="C17" s="114">
        <v>0</v>
      </c>
      <c r="D17" s="115">
        <f>+C17/C32</f>
        <v>0</v>
      </c>
    </row>
    <row r="18" spans="1:4">
      <c r="A18" s="112"/>
      <c r="B18" s="113"/>
      <c r="C18" s="114"/>
      <c r="D18" s="115"/>
    </row>
    <row r="19" spans="1:4">
      <c r="A19" s="112"/>
      <c r="B19" s="113"/>
      <c r="C19" s="114"/>
      <c r="D19" s="115"/>
    </row>
    <row r="20" spans="1:4">
      <c r="A20" s="112" t="s">
        <v>6395</v>
      </c>
      <c r="B20" s="113" t="s">
        <v>6396</v>
      </c>
      <c r="C20" s="114">
        <v>0</v>
      </c>
      <c r="D20" s="115">
        <f>+C20/C32</f>
        <v>0</v>
      </c>
    </row>
    <row r="21" spans="1:4">
      <c r="A21" s="112"/>
      <c r="B21" s="113"/>
      <c r="C21" s="114"/>
      <c r="D21" s="115"/>
    </row>
    <row r="22" spans="1:4">
      <c r="A22" s="112"/>
      <c r="B22" s="113"/>
      <c r="C22" s="114"/>
      <c r="D22" s="115"/>
    </row>
    <row r="23" spans="1:4">
      <c r="A23" s="112" t="s">
        <v>6399</v>
      </c>
      <c r="B23" s="113" t="s">
        <v>4507</v>
      </c>
      <c r="C23" s="114">
        <v>0</v>
      </c>
      <c r="D23" s="115">
        <f>+C23/C32</f>
        <v>0</v>
      </c>
    </row>
    <row r="24" spans="1:4">
      <c r="A24" s="112"/>
      <c r="B24" s="113"/>
      <c r="C24" s="114"/>
      <c r="D24" s="115"/>
    </row>
    <row r="25" spans="1:4">
      <c r="A25" s="112"/>
      <c r="B25" s="113"/>
      <c r="C25" s="114"/>
      <c r="D25" s="115"/>
    </row>
    <row r="26" spans="1:4">
      <c r="A26" s="112" t="s">
        <v>6403</v>
      </c>
      <c r="B26" s="113" t="s">
        <v>6404</v>
      </c>
      <c r="C26" s="114">
        <v>0</v>
      </c>
      <c r="D26" s="115">
        <f>+C26/C32</f>
        <v>0</v>
      </c>
    </row>
    <row r="27" spans="1:4">
      <c r="A27" s="112"/>
      <c r="B27" s="113" t="s">
        <v>6405</v>
      </c>
      <c r="C27" s="114"/>
      <c r="D27" s="115"/>
    </row>
    <row r="28" spans="1:4">
      <c r="A28" s="112">
        <v>1247</v>
      </c>
      <c r="B28" s="113" t="s">
        <v>7699</v>
      </c>
      <c r="C28" s="114">
        <v>0</v>
      </c>
      <c r="D28" s="115">
        <f>+C28/C32</f>
        <v>0</v>
      </c>
    </row>
    <row r="29" spans="1:4">
      <c r="A29" s="112"/>
      <c r="B29" s="113" t="s">
        <v>7700</v>
      </c>
      <c r="C29" s="114"/>
      <c r="D29" s="115"/>
    </row>
    <row r="30" spans="1:4">
      <c r="A30" s="112"/>
      <c r="B30" s="113"/>
      <c r="C30" s="114"/>
      <c r="D30" s="115"/>
    </row>
    <row r="31" spans="1:4">
      <c r="A31" s="112"/>
      <c r="B31" s="112"/>
      <c r="C31" s="114">
        <v>0</v>
      </c>
      <c r="D31" s="115">
        <f>+C31/C32</f>
        <v>0</v>
      </c>
    </row>
    <row r="32" spans="1:4">
      <c r="A32" s="116"/>
      <c r="B32" s="116"/>
      <c r="C32" s="117">
        <f>SUM(C8:C31)</f>
        <v>26294.48</v>
      </c>
      <c r="D32" s="205">
        <f>SUM(D8:D31)</f>
        <v>1</v>
      </c>
    </row>
    <row r="35" spans="1:4">
      <c r="A35" s="1021" t="s">
        <v>281</v>
      </c>
      <c r="B35" s="1022"/>
      <c r="C35" s="105"/>
      <c r="D35" s="108" t="s">
        <v>120</v>
      </c>
    </row>
    <row r="36" spans="1:4">
      <c r="A36" s="109"/>
      <c r="B36" s="109"/>
      <c r="C36" s="110"/>
      <c r="D36" s="111"/>
    </row>
    <row r="37" spans="1:4">
      <c r="A37" s="15" t="s">
        <v>46</v>
      </c>
      <c r="B37" s="16" t="s">
        <v>47</v>
      </c>
      <c r="C37" s="57" t="s">
        <v>77</v>
      </c>
      <c r="D37" s="51" t="s">
        <v>121</v>
      </c>
    </row>
    <row r="38" spans="1:4">
      <c r="A38" s="112">
        <v>1259</v>
      </c>
      <c r="B38" s="113" t="s">
        <v>7543</v>
      </c>
      <c r="C38" s="114">
        <v>37584</v>
      </c>
      <c r="D38" s="115">
        <f>+C38/C62</f>
        <v>0.58836716214913065</v>
      </c>
    </row>
    <row r="39" spans="1:4">
      <c r="A39" s="112"/>
      <c r="B39" s="113"/>
      <c r="C39" s="114"/>
      <c r="D39" s="115"/>
    </row>
    <row r="40" spans="1:4">
      <c r="A40" s="112"/>
      <c r="B40" s="113"/>
      <c r="C40" s="114"/>
      <c r="D40" s="115"/>
    </row>
    <row r="41" spans="1:4">
      <c r="A41" s="112"/>
      <c r="B41" s="113"/>
      <c r="C41" s="114"/>
      <c r="D41" s="115"/>
    </row>
    <row r="42" spans="1:4">
      <c r="A42" s="112"/>
      <c r="B42" s="113"/>
      <c r="C42" s="114"/>
      <c r="D42" s="115"/>
    </row>
    <row r="43" spans="1:4">
      <c r="A43" s="112"/>
      <c r="B43" s="113"/>
      <c r="C43" s="114"/>
      <c r="D43" s="115"/>
    </row>
    <row r="44" spans="1:4">
      <c r="A44" s="112"/>
      <c r="B44" s="113"/>
      <c r="C44" s="114"/>
      <c r="D44" s="115"/>
    </row>
    <row r="45" spans="1:4">
      <c r="A45" s="112"/>
      <c r="B45" s="113"/>
      <c r="C45" s="114"/>
      <c r="D45" s="115"/>
    </row>
    <row r="46" spans="1:4">
      <c r="A46" s="112"/>
      <c r="B46" s="112"/>
      <c r="C46" s="114"/>
      <c r="D46" s="115"/>
    </row>
    <row r="47" spans="1:4">
      <c r="A47" s="112"/>
      <c r="B47" s="113"/>
      <c r="C47" s="114"/>
      <c r="D47" s="115"/>
    </row>
    <row r="48" spans="1:4">
      <c r="A48" s="112"/>
      <c r="B48" s="113"/>
      <c r="C48" s="114"/>
      <c r="D48" s="115"/>
    </row>
    <row r="49" spans="1:4">
      <c r="A49" s="112"/>
      <c r="B49" s="113"/>
      <c r="C49" s="114"/>
      <c r="D49" s="115"/>
    </row>
    <row r="50" spans="1:4">
      <c r="A50" s="112"/>
      <c r="B50" s="113"/>
      <c r="C50" s="114"/>
      <c r="D50" s="115"/>
    </row>
    <row r="51" spans="1:4">
      <c r="A51" s="112"/>
      <c r="B51" s="113"/>
      <c r="C51" s="114"/>
      <c r="D51" s="115"/>
    </row>
    <row r="52" spans="1:4">
      <c r="A52" s="112"/>
      <c r="B52" s="113"/>
      <c r="C52" s="114"/>
      <c r="D52" s="115"/>
    </row>
    <row r="53" spans="1:4">
      <c r="A53" s="112"/>
      <c r="B53" s="113"/>
      <c r="C53" s="114"/>
      <c r="D53" s="115"/>
    </row>
    <row r="54" spans="1:4">
      <c r="A54" s="112"/>
      <c r="B54" s="113"/>
      <c r="C54" s="114"/>
      <c r="D54" s="115"/>
    </row>
    <row r="55" spans="1:4">
      <c r="A55" s="112"/>
      <c r="B55" s="113"/>
      <c r="C55" s="114"/>
      <c r="D55" s="115"/>
    </row>
    <row r="56" spans="1:4">
      <c r="A56" s="112"/>
      <c r="B56" s="113"/>
      <c r="C56" s="114"/>
      <c r="D56" s="115"/>
    </row>
    <row r="57" spans="1:4">
      <c r="A57" s="112"/>
      <c r="B57" s="113"/>
      <c r="C57" s="114"/>
      <c r="D57" s="115"/>
    </row>
    <row r="58" spans="1:4">
      <c r="A58" s="112"/>
      <c r="B58" s="113"/>
      <c r="C58" s="114"/>
      <c r="D58" s="115"/>
    </row>
    <row r="59" spans="1:4">
      <c r="A59" s="112"/>
      <c r="B59" s="113"/>
      <c r="C59" s="114"/>
      <c r="D59" s="115"/>
    </row>
    <row r="60" spans="1:4">
      <c r="A60" s="112"/>
      <c r="B60" s="113"/>
      <c r="C60" s="114"/>
      <c r="D60" s="115"/>
    </row>
    <row r="61" spans="1:4">
      <c r="A61" s="112"/>
      <c r="B61" s="112"/>
      <c r="C61" s="114"/>
      <c r="D61" s="115"/>
    </row>
    <row r="62" spans="1:4">
      <c r="A62" s="116"/>
      <c r="B62" s="116" t="s">
        <v>390</v>
      </c>
      <c r="C62" s="117">
        <f>+C32+C38</f>
        <v>63878.479999999996</v>
      </c>
      <c r="D62" s="205">
        <f>SUM(D38:D61)</f>
        <v>0.58836716214913065</v>
      </c>
    </row>
  </sheetData>
  <mergeCells count="2">
    <mergeCell ref="A5:B5"/>
    <mergeCell ref="A35:B35"/>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A37"/>
    <dataValidation allowBlank="1" showInputMessage="1" showErrorMessage="1" prompt="Corresponde al nombre o descripción de la cuenta de acuerdo al Plan de Cuentas emitido por el CONAC." sqref="B7 B37"/>
    <dataValidation allowBlank="1" showInputMessage="1" showErrorMessage="1" prompt="Importe (saldo final) de las adquisiciones de bienes muebles e inmuebles efectuadas en el periodo al que corresponde la cuenta pública presentada." sqref="C37"/>
    <dataValidation allowBlank="1" showInputMessage="1" showErrorMessage="1" prompt="Detallar el porcentaje de estas adquisiciones que fueron realizadas mediante subsidios de capital del sector central (subsidiados por la federación, estado o municipio)." sqref="D7 D37"/>
  </dataValidations>
  <pageMargins left="0.7" right="0.7" top="0.75" bottom="0.75" header="0.3" footer="0.3"/>
  <pageSetup scale="90"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zoomScaleSheetLayoutView="100" workbookViewId="0">
      <pane ySplit="8" topLeftCell="A9" activePane="bottomLeft" state="frozen"/>
      <selection activeCell="C9" sqref="C9"/>
      <selection pane="bottomLeft" activeCell="C9" sqref="C9"/>
    </sheetView>
  </sheetViews>
  <sheetFormatPr baseColWidth="10" defaultColWidth="11.42578125" defaultRowHeight="11.25"/>
  <cols>
    <col min="1" max="1" width="11.7109375" style="154" customWidth="1"/>
    <col min="2" max="2" width="68" style="154" customWidth="1"/>
    <col min="3" max="3" width="17.7109375" style="118" customWidth="1"/>
    <col min="4" max="4" width="17.7109375" style="274" customWidth="1"/>
    <col min="5" max="16384" width="11.42578125" style="274"/>
  </cols>
  <sheetData>
    <row r="1" spans="1:4" s="41" customFormat="1">
      <c r="A1" s="71" t="s">
        <v>43</v>
      </c>
      <c r="B1" s="71"/>
      <c r="C1" s="105"/>
    </row>
    <row r="2" spans="1:4" s="41" customFormat="1">
      <c r="A2" s="71" t="s">
        <v>0</v>
      </c>
      <c r="B2" s="71"/>
      <c r="C2" s="105"/>
    </row>
    <row r="3" spans="1:4" s="41" customFormat="1">
      <c r="A3" s="71"/>
      <c r="B3" s="71"/>
      <c r="C3" s="105"/>
    </row>
    <row r="4" spans="1:4" s="41" customFormat="1">
      <c r="A4" s="71"/>
      <c r="B4" s="71"/>
      <c r="C4" s="105"/>
    </row>
    <row r="5" spans="1:4" s="41" customFormat="1">
      <c r="C5" s="105"/>
    </row>
    <row r="6" spans="1:4" s="41" customFormat="1" ht="11.25" customHeight="1">
      <c r="A6" s="1021" t="s">
        <v>262</v>
      </c>
      <c r="B6" s="1022"/>
      <c r="C6" s="105"/>
      <c r="D6" s="279" t="s">
        <v>220</v>
      </c>
    </row>
    <row r="7" spans="1:4">
      <c r="A7" s="109"/>
      <c r="B7" s="109"/>
      <c r="C7" s="110"/>
    </row>
    <row r="8" spans="1:4" ht="15" customHeight="1">
      <c r="A8" s="15" t="s">
        <v>46</v>
      </c>
      <c r="B8" s="216" t="s">
        <v>47</v>
      </c>
      <c r="C8" s="57" t="s">
        <v>75</v>
      </c>
      <c r="D8" s="57" t="s">
        <v>76</v>
      </c>
    </row>
    <row r="9" spans="1:4">
      <c r="A9" s="306">
        <v>5500</v>
      </c>
      <c r="B9" s="307" t="s">
        <v>289</v>
      </c>
      <c r="C9" s="308">
        <f>+C10+C11+C12+C13+C14+C15+C16+C17+C18+C19+C20+C21+C22+C23+C24+C25+C26+C27+C28+C29+C30+C31+C32+C33+C34+C35+C36+C37+C38+C39+C40+C41+C42+C43</f>
        <v>86754.66</v>
      </c>
      <c r="D9" s="308">
        <f>+D10+D11+D12+D13+D14+D15+D16+D17+D18+D19+D20+D21+D22+D23+D24+D25+D26+D27+D28+D29+D30+D31+D32+D33+D34+D35+D36+D37+D38+D39+D40+D41+D42+D43</f>
        <v>113502.9</v>
      </c>
    </row>
    <row r="10" spans="1:4">
      <c r="A10" s="310">
        <v>5510</v>
      </c>
      <c r="B10" s="311" t="s">
        <v>177</v>
      </c>
      <c r="C10" s="308">
        <v>0</v>
      </c>
      <c r="D10" s="309">
        <v>0</v>
      </c>
    </row>
    <row r="11" spans="1:4">
      <c r="A11" s="310">
        <v>5511</v>
      </c>
      <c r="B11" s="311" t="s">
        <v>290</v>
      </c>
      <c r="C11" s="308">
        <v>0</v>
      </c>
      <c r="D11" s="309">
        <v>0</v>
      </c>
    </row>
    <row r="12" spans="1:4">
      <c r="A12" s="310">
        <v>5512</v>
      </c>
      <c r="B12" s="311" t="s">
        <v>291</v>
      </c>
      <c r="C12" s="308">
        <v>0</v>
      </c>
      <c r="D12" s="309">
        <v>0</v>
      </c>
    </row>
    <row r="13" spans="1:4">
      <c r="A13" s="310">
        <v>5513</v>
      </c>
      <c r="B13" s="311" t="s">
        <v>292</v>
      </c>
      <c r="C13" s="308">
        <v>0</v>
      </c>
      <c r="D13" s="309">
        <v>0</v>
      </c>
    </row>
    <row r="14" spans="1:4">
      <c r="A14" s="310">
        <v>5514</v>
      </c>
      <c r="B14" s="311" t="s">
        <v>293</v>
      </c>
      <c r="C14" s="308">
        <v>0</v>
      </c>
      <c r="D14" s="309">
        <v>0</v>
      </c>
    </row>
    <row r="15" spans="1:4">
      <c r="A15" s="310">
        <v>5515</v>
      </c>
      <c r="B15" s="311" t="s">
        <v>294</v>
      </c>
      <c r="C15" s="308">
        <v>47927.69</v>
      </c>
      <c r="D15" s="309">
        <v>53591.12</v>
      </c>
    </row>
    <row r="16" spans="1:4">
      <c r="A16" s="310">
        <v>5516</v>
      </c>
      <c r="B16" s="311" t="s">
        <v>295</v>
      </c>
      <c r="C16" s="308">
        <v>0</v>
      </c>
      <c r="D16" s="309">
        <v>0</v>
      </c>
    </row>
    <row r="17" spans="1:4">
      <c r="A17" s="310">
        <v>5517</v>
      </c>
      <c r="B17" s="311" t="s">
        <v>296</v>
      </c>
      <c r="C17" s="308">
        <v>38826.97</v>
      </c>
      <c r="D17" s="309">
        <v>59911.78</v>
      </c>
    </row>
    <row r="18" spans="1:4">
      <c r="A18" s="310">
        <v>5518</v>
      </c>
      <c r="B18" s="311" t="s">
        <v>297</v>
      </c>
      <c r="C18" s="308">
        <v>0</v>
      </c>
      <c r="D18" s="309">
        <v>0</v>
      </c>
    </row>
    <row r="19" spans="1:4">
      <c r="A19" s="310">
        <v>5520</v>
      </c>
      <c r="B19" s="311" t="s">
        <v>178</v>
      </c>
      <c r="C19" s="308">
        <v>0</v>
      </c>
      <c r="D19" s="309">
        <v>0</v>
      </c>
    </row>
    <row r="20" spans="1:4">
      <c r="A20" s="310">
        <v>5521</v>
      </c>
      <c r="B20" s="311" t="s">
        <v>298</v>
      </c>
      <c r="C20" s="308">
        <v>0</v>
      </c>
      <c r="D20" s="309">
        <v>0</v>
      </c>
    </row>
    <row r="21" spans="1:4">
      <c r="A21" s="310">
        <v>5522</v>
      </c>
      <c r="B21" s="311" t="s">
        <v>299</v>
      </c>
      <c r="C21" s="308">
        <v>0</v>
      </c>
      <c r="D21" s="309">
        <v>0</v>
      </c>
    </row>
    <row r="22" spans="1:4">
      <c r="A22" s="310">
        <v>5530</v>
      </c>
      <c r="B22" s="311" t="s">
        <v>179</v>
      </c>
      <c r="C22" s="308">
        <v>0</v>
      </c>
      <c r="D22" s="309">
        <v>0</v>
      </c>
    </row>
    <row r="23" spans="1:4">
      <c r="A23" s="310">
        <v>5531</v>
      </c>
      <c r="B23" s="311" t="s">
        <v>300</v>
      </c>
      <c r="C23" s="308">
        <v>0</v>
      </c>
      <c r="D23" s="309">
        <v>0</v>
      </c>
    </row>
    <row r="24" spans="1:4">
      <c r="A24" s="310">
        <v>5532</v>
      </c>
      <c r="B24" s="311" t="s">
        <v>301</v>
      </c>
      <c r="C24" s="308">
        <v>0</v>
      </c>
      <c r="D24" s="309">
        <v>0</v>
      </c>
    </row>
    <row r="25" spans="1:4">
      <c r="A25" s="310">
        <v>5533</v>
      </c>
      <c r="B25" s="311" t="s">
        <v>302</v>
      </c>
      <c r="C25" s="308">
        <v>0</v>
      </c>
      <c r="D25" s="309">
        <v>0</v>
      </c>
    </row>
    <row r="26" spans="1:4">
      <c r="A26" s="310">
        <v>5534</v>
      </c>
      <c r="B26" s="311" t="s">
        <v>303</v>
      </c>
      <c r="C26" s="308">
        <v>0</v>
      </c>
      <c r="D26" s="309">
        <v>0</v>
      </c>
    </row>
    <row r="27" spans="1:4">
      <c r="A27" s="310">
        <v>5535</v>
      </c>
      <c r="B27" s="311" t="s">
        <v>304</v>
      </c>
      <c r="C27" s="308">
        <v>0</v>
      </c>
      <c r="D27" s="309">
        <v>0</v>
      </c>
    </row>
    <row r="28" spans="1:4">
      <c r="A28" s="310">
        <v>5540</v>
      </c>
      <c r="B28" s="311" t="s">
        <v>180</v>
      </c>
      <c r="C28" s="308">
        <v>0</v>
      </c>
      <c r="D28" s="309">
        <v>0</v>
      </c>
    </row>
    <row r="29" spans="1:4">
      <c r="A29" s="310">
        <v>5541</v>
      </c>
      <c r="B29" s="311" t="s">
        <v>180</v>
      </c>
      <c r="C29" s="308">
        <v>0</v>
      </c>
      <c r="D29" s="309">
        <v>0</v>
      </c>
    </row>
    <row r="30" spans="1:4">
      <c r="A30" s="310">
        <v>5550</v>
      </c>
      <c r="B30" s="312" t="s">
        <v>181</v>
      </c>
      <c r="C30" s="308">
        <v>0</v>
      </c>
      <c r="D30" s="309">
        <v>0</v>
      </c>
    </row>
    <row r="31" spans="1:4">
      <c r="A31" s="310">
        <v>5551</v>
      </c>
      <c r="B31" s="312" t="s">
        <v>181</v>
      </c>
      <c r="C31" s="308">
        <v>0</v>
      </c>
      <c r="D31" s="309">
        <v>0</v>
      </c>
    </row>
    <row r="32" spans="1:4">
      <c r="A32" s="310">
        <v>5590</v>
      </c>
      <c r="B32" s="312" t="s">
        <v>203</v>
      </c>
      <c r="C32" s="308">
        <v>0</v>
      </c>
      <c r="D32" s="309">
        <v>0</v>
      </c>
    </row>
    <row r="33" spans="1:4">
      <c r="A33" s="310">
        <v>5591</v>
      </c>
      <c r="B33" s="312" t="s">
        <v>305</v>
      </c>
      <c r="C33" s="308">
        <v>0</v>
      </c>
      <c r="D33" s="309">
        <v>0</v>
      </c>
    </row>
    <row r="34" spans="1:4">
      <c r="A34" s="310">
        <v>5592</v>
      </c>
      <c r="B34" s="312" t="s">
        <v>306</v>
      </c>
      <c r="C34" s="308">
        <v>0</v>
      </c>
      <c r="D34" s="309">
        <v>0</v>
      </c>
    </row>
    <row r="35" spans="1:4">
      <c r="A35" s="310">
        <v>5593</v>
      </c>
      <c r="B35" s="312" t="s">
        <v>307</v>
      </c>
      <c r="C35" s="308">
        <v>0</v>
      </c>
      <c r="D35" s="309">
        <v>0</v>
      </c>
    </row>
    <row r="36" spans="1:4">
      <c r="A36" s="310">
        <v>5594</v>
      </c>
      <c r="B36" s="312" t="s">
        <v>308</v>
      </c>
      <c r="C36" s="308">
        <v>0</v>
      </c>
      <c r="D36" s="309">
        <v>0</v>
      </c>
    </row>
    <row r="37" spans="1:4">
      <c r="A37" s="310">
        <v>5595</v>
      </c>
      <c r="B37" s="312" t="s">
        <v>309</v>
      </c>
      <c r="C37" s="308">
        <v>0</v>
      </c>
      <c r="D37" s="309">
        <v>0</v>
      </c>
    </row>
    <row r="38" spans="1:4">
      <c r="A38" s="310">
        <v>5596</v>
      </c>
      <c r="B38" s="312" t="s">
        <v>310</v>
      </c>
      <c r="C38" s="308">
        <v>0</v>
      </c>
      <c r="D38" s="309">
        <v>0</v>
      </c>
    </row>
    <row r="39" spans="1:4">
      <c r="A39" s="310">
        <v>5597</v>
      </c>
      <c r="B39" s="312" t="s">
        <v>311</v>
      </c>
      <c r="C39" s="308">
        <v>0</v>
      </c>
      <c r="D39" s="309">
        <v>0</v>
      </c>
    </row>
    <row r="40" spans="1:4">
      <c r="A40" s="310">
        <v>5599</v>
      </c>
      <c r="B40" s="312" t="s">
        <v>312</v>
      </c>
      <c r="C40" s="308">
        <v>0</v>
      </c>
      <c r="D40" s="309">
        <v>0</v>
      </c>
    </row>
    <row r="41" spans="1:4">
      <c r="A41" s="306">
        <v>5600</v>
      </c>
      <c r="B41" s="313" t="s">
        <v>313</v>
      </c>
      <c r="C41" s="308">
        <v>0</v>
      </c>
      <c r="D41" s="309">
        <v>0</v>
      </c>
    </row>
    <row r="42" spans="1:4">
      <c r="A42" s="310">
        <v>5610</v>
      </c>
      <c r="B42" s="312" t="s">
        <v>314</v>
      </c>
      <c r="C42" s="308">
        <v>0</v>
      </c>
      <c r="D42" s="309">
        <v>0</v>
      </c>
    </row>
    <row r="43" spans="1:4">
      <c r="A43" s="314">
        <v>5611</v>
      </c>
      <c r="B43" s="315" t="s">
        <v>315</v>
      </c>
      <c r="C43" s="316">
        <v>0</v>
      </c>
      <c r="D43" s="317">
        <v>0</v>
      </c>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9" sqref="C9"/>
    </sheetView>
  </sheetViews>
  <sheetFormatPr baseColWidth="10" defaultColWidth="11.42578125" defaultRowHeight="11.25"/>
  <cols>
    <col min="1" max="1" width="20.7109375" style="274" customWidth="1"/>
    <col min="2" max="2" width="50.7109375" style="274" customWidth="1"/>
    <col min="3" max="3" width="17.7109375" style="274"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v>3039483.88</v>
      </c>
    </row>
    <row r="9" spans="1:3">
      <c r="A9" s="234">
        <v>900002</v>
      </c>
      <c r="B9" s="218" t="s">
        <v>184</v>
      </c>
      <c r="C9" s="221">
        <f>SUM(C10:C14)</f>
        <v>0</v>
      </c>
    </row>
    <row r="10" spans="1:3">
      <c r="A10" s="232">
        <v>4320</v>
      </c>
      <c r="B10" s="219" t="s">
        <v>185</v>
      </c>
      <c r="C10" s="222">
        <v>0</v>
      </c>
    </row>
    <row r="11" spans="1:3" ht="22.5">
      <c r="A11" s="232">
        <v>4330</v>
      </c>
      <c r="B11" s="219" t="s">
        <v>186</v>
      </c>
      <c r="C11" s="222">
        <v>0</v>
      </c>
    </row>
    <row r="12" spans="1:3">
      <c r="A12" s="232">
        <v>4340</v>
      </c>
      <c r="B12" s="219" t="s">
        <v>187</v>
      </c>
      <c r="C12" s="222">
        <v>0</v>
      </c>
    </row>
    <row r="13" spans="1:3">
      <c r="A13" s="232">
        <v>4399</v>
      </c>
      <c r="B13" s="219" t="s">
        <v>188</v>
      </c>
      <c r="C13" s="222">
        <v>0</v>
      </c>
    </row>
    <row r="14" spans="1:3">
      <c r="A14" s="233">
        <v>4400</v>
      </c>
      <c r="B14" s="219" t="s">
        <v>189</v>
      </c>
      <c r="C14" s="222">
        <v>0</v>
      </c>
    </row>
    <row r="15" spans="1:3">
      <c r="A15" s="234">
        <v>900003</v>
      </c>
      <c r="B15" s="218" t="s">
        <v>190</v>
      </c>
      <c r="C15" s="221">
        <f>SUM(C16:C19)</f>
        <v>0</v>
      </c>
    </row>
    <row r="16" spans="1:3">
      <c r="A16" s="237">
        <v>52</v>
      </c>
      <c r="B16" s="219" t="s">
        <v>191</v>
      </c>
      <c r="C16" s="222">
        <v>0</v>
      </c>
    </row>
    <row r="17" spans="1:3">
      <c r="A17" s="237">
        <v>62</v>
      </c>
      <c r="B17" s="219" t="s">
        <v>192</v>
      </c>
      <c r="C17" s="222">
        <v>0</v>
      </c>
    </row>
    <row r="18" spans="1:3">
      <c r="A18" s="241" t="s">
        <v>206</v>
      </c>
      <c r="B18" s="219" t="s">
        <v>193</v>
      </c>
      <c r="C18" s="222">
        <v>0</v>
      </c>
    </row>
    <row r="19" spans="1:3">
      <c r="A19" s="233">
        <v>4500</v>
      </c>
      <c r="B19" s="220" t="s">
        <v>201</v>
      </c>
      <c r="C19" s="222">
        <v>0</v>
      </c>
    </row>
    <row r="20" spans="1:3">
      <c r="A20" s="235">
        <v>900004</v>
      </c>
      <c r="B20" s="223" t="s">
        <v>194</v>
      </c>
      <c r="C20" s="224">
        <f>+C8+C9-C15</f>
        <v>3039483.88</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C9" sqref="C9"/>
    </sheetView>
  </sheetViews>
  <sheetFormatPr baseColWidth="10" defaultColWidth="11.42578125" defaultRowHeight="11.25"/>
  <cols>
    <col min="1" max="1" width="20.7109375" style="274" customWidth="1"/>
    <col min="2" max="2" width="50.7109375" style="274" customWidth="1"/>
    <col min="3" max="3" width="17.7109375" style="9" customWidth="1"/>
    <col min="4" max="16384" width="11.42578125" style="274"/>
  </cols>
  <sheetData>
    <row r="1" spans="1:3">
      <c r="A1" s="71" t="s">
        <v>43</v>
      </c>
    </row>
    <row r="2" spans="1:3">
      <c r="A2" s="71"/>
    </row>
    <row r="3" spans="1:3">
      <c r="A3" s="71"/>
    </row>
    <row r="4" spans="1:3">
      <c r="A4" s="71"/>
    </row>
    <row r="5" spans="1:3" ht="11.25" customHeight="1">
      <c r="A5" s="259" t="s">
        <v>196</v>
      </c>
      <c r="B5" s="260"/>
      <c r="C5" s="263" t="s">
        <v>214</v>
      </c>
    </row>
    <row r="6" spans="1:3" ht="11.25" customHeight="1">
      <c r="A6" s="264"/>
      <c r="B6" s="265"/>
      <c r="C6" s="266"/>
    </row>
    <row r="7" spans="1:3" ht="15" customHeight="1">
      <c r="A7" s="15" t="s">
        <v>46</v>
      </c>
      <c r="B7" s="261" t="s">
        <v>47</v>
      </c>
      <c r="C7" s="216" t="s">
        <v>54</v>
      </c>
    </row>
    <row r="8" spans="1:3">
      <c r="A8" s="239">
        <v>900001</v>
      </c>
      <c r="B8" s="226" t="s">
        <v>160</v>
      </c>
      <c r="C8" s="229">
        <v>2485887.2400000002</v>
      </c>
    </row>
    <row r="9" spans="1:3">
      <c r="A9" s="239">
        <v>900002</v>
      </c>
      <c r="B9" s="226" t="s">
        <v>161</v>
      </c>
      <c r="C9" s="229">
        <v>0</v>
      </c>
    </row>
    <row r="10" spans="1:3">
      <c r="A10" s="232">
        <v>5100</v>
      </c>
      <c r="B10" s="227" t="s">
        <v>162</v>
      </c>
      <c r="C10" s="225">
        <v>0</v>
      </c>
    </row>
    <row r="11" spans="1:3">
      <c r="A11" s="232">
        <v>5200</v>
      </c>
      <c r="B11" s="227" t="s">
        <v>163</v>
      </c>
      <c r="C11" s="225"/>
    </row>
    <row r="12" spans="1:3">
      <c r="A12" s="232">
        <v>5300</v>
      </c>
      <c r="B12" s="227" t="s">
        <v>164</v>
      </c>
      <c r="C12" s="225"/>
    </row>
    <row r="13" spans="1:3">
      <c r="A13" s="232">
        <v>5400</v>
      </c>
      <c r="B13" s="227" t="s">
        <v>165</v>
      </c>
      <c r="C13" s="225"/>
    </row>
    <row r="14" spans="1:3">
      <c r="A14" s="232">
        <v>5500</v>
      </c>
      <c r="B14" s="227" t="s">
        <v>166</v>
      </c>
      <c r="C14" s="225"/>
    </row>
    <row r="15" spans="1:3">
      <c r="A15" s="232">
        <v>5600</v>
      </c>
      <c r="B15" s="227" t="s">
        <v>167</v>
      </c>
      <c r="C15" s="225"/>
    </row>
    <row r="16" spans="1:3">
      <c r="A16" s="232">
        <v>5700</v>
      </c>
      <c r="B16" s="227" t="s">
        <v>168</v>
      </c>
      <c r="C16" s="225"/>
    </row>
    <row r="17" spans="1:3">
      <c r="A17" s="232" t="s">
        <v>212</v>
      </c>
      <c r="B17" s="227" t="s">
        <v>169</v>
      </c>
      <c r="C17" s="225"/>
    </row>
    <row r="18" spans="1:3">
      <c r="A18" s="232">
        <v>5900</v>
      </c>
      <c r="B18" s="227" t="s">
        <v>170</v>
      </c>
      <c r="C18" s="225"/>
    </row>
    <row r="19" spans="1:3">
      <c r="A19" s="237">
        <v>6200</v>
      </c>
      <c r="B19" s="227" t="s">
        <v>171</v>
      </c>
      <c r="C19" s="225"/>
    </row>
    <row r="20" spans="1:3">
      <c r="A20" s="237">
        <v>7200</v>
      </c>
      <c r="B20" s="227" t="s">
        <v>172</v>
      </c>
      <c r="C20" s="225"/>
    </row>
    <row r="21" spans="1:3">
      <c r="A21" s="237">
        <v>7300</v>
      </c>
      <c r="B21" s="227" t="s">
        <v>173</v>
      </c>
      <c r="C21" s="225"/>
    </row>
    <row r="22" spans="1:3">
      <c r="A22" s="237">
        <v>7500</v>
      </c>
      <c r="B22" s="227" t="s">
        <v>174</v>
      </c>
      <c r="C22" s="225"/>
    </row>
    <row r="23" spans="1:3">
      <c r="A23" s="237">
        <v>7900</v>
      </c>
      <c r="B23" s="227" t="s">
        <v>175</v>
      </c>
      <c r="C23" s="225"/>
    </row>
    <row r="24" spans="1:3">
      <c r="A24" s="237">
        <v>9100</v>
      </c>
      <c r="B24" s="227" t="s">
        <v>200</v>
      </c>
      <c r="C24" s="225"/>
    </row>
    <row r="25" spans="1:3">
      <c r="A25" s="237">
        <v>9900</v>
      </c>
      <c r="B25" s="227" t="s">
        <v>176</v>
      </c>
      <c r="C25" s="225"/>
    </row>
    <row r="26" spans="1:3">
      <c r="A26" s="237">
        <v>7400</v>
      </c>
      <c r="B26" s="228" t="s">
        <v>202</v>
      </c>
      <c r="C26" s="225"/>
    </row>
    <row r="27" spans="1:3">
      <c r="A27" s="239">
        <v>900003</v>
      </c>
      <c r="B27" s="226" t="s">
        <v>205</v>
      </c>
      <c r="C27" s="229">
        <f>+C28</f>
        <v>113502.9</v>
      </c>
    </row>
    <row r="28" spans="1:3" ht="22.5">
      <c r="A28" s="232">
        <v>5510</v>
      </c>
      <c r="B28" s="227" t="s">
        <v>177</v>
      </c>
      <c r="C28" s="225">
        <v>113502.9</v>
      </c>
    </row>
    <row r="29" spans="1:3">
      <c r="A29" s="232">
        <v>5520</v>
      </c>
      <c r="B29" s="227" t="s">
        <v>178</v>
      </c>
      <c r="C29" s="225"/>
    </row>
    <row r="30" spans="1:3">
      <c r="A30" s="232">
        <v>5530</v>
      </c>
      <c r="B30" s="227" t="s">
        <v>179</v>
      </c>
      <c r="C30" s="225"/>
    </row>
    <row r="31" spans="1:3" ht="22.5">
      <c r="A31" s="232">
        <v>5540</v>
      </c>
      <c r="B31" s="227" t="s">
        <v>180</v>
      </c>
      <c r="C31" s="225"/>
    </row>
    <row r="32" spans="1:3">
      <c r="A32" s="232">
        <v>5550</v>
      </c>
      <c r="B32" s="227" t="s">
        <v>181</v>
      </c>
      <c r="C32" s="225"/>
    </row>
    <row r="33" spans="1:3">
      <c r="A33" s="232">
        <v>5590</v>
      </c>
      <c r="B33" s="227" t="s">
        <v>203</v>
      </c>
      <c r="C33" s="225"/>
    </row>
    <row r="34" spans="1:3">
      <c r="A34" s="232">
        <v>5600</v>
      </c>
      <c r="B34" s="228" t="s">
        <v>204</v>
      </c>
      <c r="C34" s="225"/>
    </row>
    <row r="35" spans="1:3">
      <c r="A35" s="240">
        <v>900004</v>
      </c>
      <c r="B35" s="230" t="s">
        <v>182</v>
      </c>
      <c r="C35" s="231">
        <f>+C8-C9+C27</f>
        <v>2599390.14</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topLeftCell="A52" zoomScaleNormal="100" zoomScaleSheetLayoutView="100" workbookViewId="0">
      <selection activeCell="C9" sqref="C9"/>
    </sheetView>
  </sheetViews>
  <sheetFormatPr baseColWidth="10" defaultColWidth="11.42578125" defaultRowHeight="11.25"/>
  <cols>
    <col min="1" max="1" width="13" style="274" customWidth="1"/>
    <col min="2" max="2" width="53.5703125" style="274" customWidth="1"/>
    <col min="3" max="3" width="18.7109375" style="274" bestFit="1" customWidth="1"/>
    <col min="4" max="4" width="17" style="274" bestFit="1" customWidth="1"/>
    <col min="5" max="5" width="9.140625" style="274" bestFit="1" customWidth="1"/>
    <col min="6" max="16384" width="11.42578125" style="274"/>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333">
        <v>7000</v>
      </c>
      <c r="B11" s="332" t="s">
        <v>370</v>
      </c>
      <c r="C11" s="122"/>
      <c r="D11" s="122"/>
    </row>
    <row r="12" spans="1:8" s="120" customFormat="1" ht="12.75">
      <c r="A12" s="333"/>
      <c r="B12" s="332"/>
      <c r="C12" s="122"/>
      <c r="D12" s="122"/>
    </row>
    <row r="13" spans="1:8" s="120" customFormat="1">
      <c r="A13" s="125" t="s">
        <v>46</v>
      </c>
      <c r="B13" s="125" t="s">
        <v>47</v>
      </c>
      <c r="C13" s="125" t="s">
        <v>75</v>
      </c>
      <c r="D13" s="125" t="s">
        <v>76</v>
      </c>
      <c r="E13" s="125" t="s">
        <v>77</v>
      </c>
    </row>
    <row r="14" spans="1:8" s="120" customFormat="1">
      <c r="A14" s="334">
        <v>7100</v>
      </c>
      <c r="B14" s="335" t="s">
        <v>338</v>
      </c>
      <c r="C14" s="336">
        <v>0</v>
      </c>
      <c r="D14" s="336">
        <v>0</v>
      </c>
      <c r="E14" s="337">
        <v>0</v>
      </c>
    </row>
    <row r="15" spans="1:8" s="120" customFormat="1">
      <c r="A15" s="329">
        <v>7110</v>
      </c>
      <c r="B15" s="338" t="s">
        <v>339</v>
      </c>
      <c r="C15" s="336">
        <v>0</v>
      </c>
      <c r="D15" s="336">
        <v>0</v>
      </c>
      <c r="E15" s="337">
        <v>0</v>
      </c>
    </row>
    <row r="16" spans="1:8" s="120" customFormat="1">
      <c r="A16" s="329">
        <v>7120</v>
      </c>
      <c r="B16" s="338" t="s">
        <v>340</v>
      </c>
      <c r="C16" s="336">
        <v>0</v>
      </c>
      <c r="D16" s="336">
        <v>0</v>
      </c>
      <c r="E16" s="337">
        <v>0</v>
      </c>
    </row>
    <row r="17" spans="1:5" s="120" customFormat="1">
      <c r="A17" s="329">
        <v>7130</v>
      </c>
      <c r="B17" s="338" t="s">
        <v>341</v>
      </c>
      <c r="C17" s="336">
        <v>0</v>
      </c>
      <c r="D17" s="336">
        <v>0</v>
      </c>
      <c r="E17" s="337">
        <v>0</v>
      </c>
    </row>
    <row r="18" spans="1:5" s="120" customFormat="1" ht="22.5">
      <c r="A18" s="329">
        <v>7140</v>
      </c>
      <c r="B18" s="338" t="s">
        <v>342</v>
      </c>
      <c r="C18" s="336">
        <v>0</v>
      </c>
      <c r="D18" s="336">
        <v>0</v>
      </c>
      <c r="E18" s="337">
        <v>0</v>
      </c>
    </row>
    <row r="19" spans="1:5" s="120" customFormat="1" ht="22.5">
      <c r="A19" s="329">
        <v>7150</v>
      </c>
      <c r="B19" s="338" t="s">
        <v>343</v>
      </c>
      <c r="C19" s="336">
        <v>0</v>
      </c>
      <c r="D19" s="336">
        <v>0</v>
      </c>
      <c r="E19" s="337">
        <v>0</v>
      </c>
    </row>
    <row r="20" spans="1:5" s="120" customFormat="1">
      <c r="A20" s="329">
        <v>7160</v>
      </c>
      <c r="B20" s="338" t="s">
        <v>344</v>
      </c>
      <c r="C20" s="336">
        <v>0</v>
      </c>
      <c r="D20" s="336">
        <v>0</v>
      </c>
      <c r="E20" s="337">
        <v>0</v>
      </c>
    </row>
    <row r="21" spans="1:5" s="120" customFormat="1">
      <c r="A21" s="334">
        <v>7200</v>
      </c>
      <c r="B21" s="335" t="s">
        <v>345</v>
      </c>
      <c r="C21" s="336">
        <v>0</v>
      </c>
      <c r="D21" s="336">
        <v>0</v>
      </c>
      <c r="E21" s="337">
        <v>0</v>
      </c>
    </row>
    <row r="22" spans="1:5" s="120" customFormat="1" ht="22.5">
      <c r="A22" s="329">
        <v>7210</v>
      </c>
      <c r="B22" s="338" t="s">
        <v>346</v>
      </c>
      <c r="C22" s="336">
        <v>0</v>
      </c>
      <c r="D22" s="336">
        <v>0</v>
      </c>
      <c r="E22" s="337">
        <v>0</v>
      </c>
    </row>
    <row r="23" spans="1:5" s="120" customFormat="1" ht="22.5">
      <c r="A23" s="329">
        <v>7220</v>
      </c>
      <c r="B23" s="338" t="s">
        <v>347</v>
      </c>
      <c r="C23" s="336">
        <v>0</v>
      </c>
      <c r="D23" s="336">
        <v>0</v>
      </c>
      <c r="E23" s="337">
        <v>0</v>
      </c>
    </row>
    <row r="24" spans="1:5" s="120" customFormat="1" ht="12.95" customHeight="1">
      <c r="A24" s="329">
        <v>7230</v>
      </c>
      <c r="B24" s="339" t="s">
        <v>348</v>
      </c>
      <c r="C24" s="336">
        <v>0</v>
      </c>
      <c r="D24" s="336">
        <v>0</v>
      </c>
      <c r="E24" s="337">
        <v>0</v>
      </c>
    </row>
    <row r="25" spans="1:5" s="120" customFormat="1" ht="22.5">
      <c r="A25" s="329">
        <v>7240</v>
      </c>
      <c r="B25" s="339" t="s">
        <v>349</v>
      </c>
      <c r="C25" s="336">
        <v>0</v>
      </c>
      <c r="D25" s="336">
        <v>0</v>
      </c>
      <c r="E25" s="337">
        <v>0</v>
      </c>
    </row>
    <row r="26" spans="1:5" s="120" customFormat="1" ht="22.5">
      <c r="A26" s="329">
        <v>7250</v>
      </c>
      <c r="B26" s="339" t="s">
        <v>350</v>
      </c>
      <c r="C26" s="336">
        <v>0</v>
      </c>
      <c r="D26" s="336">
        <v>0</v>
      </c>
      <c r="E26" s="337">
        <v>0</v>
      </c>
    </row>
    <row r="27" spans="1:5" s="120" customFormat="1" ht="22.5">
      <c r="A27" s="329">
        <v>7260</v>
      </c>
      <c r="B27" s="339" t="s">
        <v>351</v>
      </c>
      <c r="C27" s="336">
        <v>0</v>
      </c>
      <c r="D27" s="336">
        <v>0</v>
      </c>
      <c r="E27" s="337">
        <v>0</v>
      </c>
    </row>
    <row r="28" spans="1:5" s="120" customFormat="1">
      <c r="A28" s="334">
        <v>7300</v>
      </c>
      <c r="B28" s="340" t="s">
        <v>352</v>
      </c>
      <c r="C28" s="336">
        <v>0</v>
      </c>
      <c r="D28" s="336">
        <v>0</v>
      </c>
      <c r="E28" s="337">
        <v>0</v>
      </c>
    </row>
    <row r="29" spans="1:5" s="120" customFormat="1">
      <c r="A29" s="329">
        <v>7310</v>
      </c>
      <c r="B29" s="339" t="s">
        <v>353</v>
      </c>
      <c r="C29" s="336">
        <v>0</v>
      </c>
      <c r="D29" s="336">
        <v>0</v>
      </c>
      <c r="E29" s="337">
        <v>0</v>
      </c>
    </row>
    <row r="30" spans="1:5" s="120" customFormat="1">
      <c r="A30" s="329">
        <v>7320</v>
      </c>
      <c r="B30" s="339" t="s">
        <v>354</v>
      </c>
      <c r="C30" s="336">
        <v>0</v>
      </c>
      <c r="D30" s="336">
        <v>0</v>
      </c>
      <c r="E30" s="337">
        <v>0</v>
      </c>
    </row>
    <row r="31" spans="1:5" s="120" customFormat="1">
      <c r="A31" s="329">
        <v>7330</v>
      </c>
      <c r="B31" s="339" t="s">
        <v>355</v>
      </c>
      <c r="C31" s="336">
        <v>0</v>
      </c>
      <c r="D31" s="336">
        <v>0</v>
      </c>
      <c r="E31" s="337">
        <v>0</v>
      </c>
    </row>
    <row r="32" spans="1:5" s="120" customFormat="1">
      <c r="A32" s="329">
        <v>7340</v>
      </c>
      <c r="B32" s="339" t="s">
        <v>356</v>
      </c>
      <c r="C32" s="336">
        <v>0</v>
      </c>
      <c r="D32" s="336">
        <v>0</v>
      </c>
      <c r="E32" s="337">
        <v>0</v>
      </c>
    </row>
    <row r="33" spans="1:5" s="120" customFormat="1">
      <c r="A33" s="329">
        <v>7350</v>
      </c>
      <c r="B33" s="339" t="s">
        <v>357</v>
      </c>
      <c r="C33" s="336">
        <v>0</v>
      </c>
      <c r="D33" s="336">
        <v>0</v>
      </c>
      <c r="E33" s="337">
        <v>0</v>
      </c>
    </row>
    <row r="34" spans="1:5" s="120" customFormat="1">
      <c r="A34" s="329">
        <v>7360</v>
      </c>
      <c r="B34" s="339" t="s">
        <v>358</v>
      </c>
      <c r="C34" s="336">
        <v>0</v>
      </c>
      <c r="D34" s="336">
        <v>0</v>
      </c>
      <c r="E34" s="337">
        <v>0</v>
      </c>
    </row>
    <row r="35" spans="1:5" s="120" customFormat="1">
      <c r="A35" s="334">
        <v>7400</v>
      </c>
      <c r="B35" s="340" t="s">
        <v>359</v>
      </c>
      <c r="C35" s="336">
        <v>0</v>
      </c>
      <c r="D35" s="336">
        <v>0</v>
      </c>
      <c r="E35" s="337">
        <v>0</v>
      </c>
    </row>
    <row r="36" spans="1:5" s="120" customFormat="1">
      <c r="A36" s="329">
        <v>7410</v>
      </c>
      <c r="B36" s="339" t="s">
        <v>360</v>
      </c>
      <c r="C36" s="336">
        <v>0</v>
      </c>
      <c r="D36" s="336">
        <v>0</v>
      </c>
      <c r="E36" s="337">
        <v>0</v>
      </c>
    </row>
    <row r="37" spans="1:5" s="120" customFormat="1">
      <c r="A37" s="329">
        <v>7420</v>
      </c>
      <c r="B37" s="339" t="s">
        <v>361</v>
      </c>
      <c r="C37" s="336">
        <v>0</v>
      </c>
      <c r="D37" s="336">
        <v>0</v>
      </c>
      <c r="E37" s="337">
        <v>0</v>
      </c>
    </row>
    <row r="38" spans="1:5" s="120" customFormat="1" ht="22.5">
      <c r="A38" s="334">
        <v>7500</v>
      </c>
      <c r="B38" s="340" t="s">
        <v>362</v>
      </c>
      <c r="C38" s="336">
        <v>0</v>
      </c>
      <c r="D38" s="336">
        <v>0</v>
      </c>
      <c r="E38" s="337">
        <v>0</v>
      </c>
    </row>
    <row r="39" spans="1:5" s="120" customFormat="1" ht="22.5">
      <c r="A39" s="329">
        <v>7510</v>
      </c>
      <c r="B39" s="339" t="s">
        <v>363</v>
      </c>
      <c r="C39" s="336">
        <v>0</v>
      </c>
      <c r="D39" s="336">
        <v>0</v>
      </c>
      <c r="E39" s="337">
        <v>0</v>
      </c>
    </row>
    <row r="40" spans="1:5" s="120" customFormat="1" ht="22.5">
      <c r="A40" s="329">
        <v>7520</v>
      </c>
      <c r="B40" s="339" t="s">
        <v>364</v>
      </c>
      <c r="C40" s="336">
        <v>0</v>
      </c>
      <c r="D40" s="336">
        <v>0</v>
      </c>
      <c r="E40" s="337">
        <v>0</v>
      </c>
    </row>
    <row r="41" spans="1:5" s="120" customFormat="1">
      <c r="A41" s="334">
        <v>7600</v>
      </c>
      <c r="B41" s="340" t="s">
        <v>365</v>
      </c>
      <c r="C41" s="336">
        <v>0</v>
      </c>
      <c r="D41" s="336">
        <v>0</v>
      </c>
      <c r="E41" s="337">
        <v>0</v>
      </c>
    </row>
    <row r="42" spans="1:5" s="120" customFormat="1">
      <c r="A42" s="329">
        <v>7610</v>
      </c>
      <c r="B42" s="338" t="s">
        <v>366</v>
      </c>
      <c r="C42" s="336">
        <v>0</v>
      </c>
      <c r="D42" s="336">
        <v>0</v>
      </c>
      <c r="E42" s="337">
        <v>0</v>
      </c>
    </row>
    <row r="43" spans="1:5" s="120" customFormat="1">
      <c r="A43" s="329">
        <v>7620</v>
      </c>
      <c r="B43" s="338" t="s">
        <v>367</v>
      </c>
      <c r="C43" s="336">
        <v>0</v>
      </c>
      <c r="D43" s="336">
        <v>0</v>
      </c>
      <c r="E43" s="337">
        <v>0</v>
      </c>
    </row>
    <row r="44" spans="1:5" s="120" customFormat="1">
      <c r="A44" s="329">
        <v>7630</v>
      </c>
      <c r="B44" s="338" t="s">
        <v>368</v>
      </c>
      <c r="C44" s="336">
        <v>0</v>
      </c>
      <c r="D44" s="336">
        <v>0</v>
      </c>
      <c r="E44" s="337">
        <v>0</v>
      </c>
    </row>
    <row r="45" spans="1:5" s="120" customFormat="1">
      <c r="A45" s="329">
        <v>7640</v>
      </c>
      <c r="B45" s="339" t="s">
        <v>369</v>
      </c>
      <c r="C45" s="336">
        <v>0</v>
      </c>
      <c r="D45" s="336">
        <v>0</v>
      </c>
      <c r="E45" s="337">
        <v>0</v>
      </c>
    </row>
    <row r="46" spans="1:5" s="120" customFormat="1">
      <c r="A46" s="329"/>
      <c r="B46" s="339"/>
      <c r="C46" s="336">
        <v>0</v>
      </c>
      <c r="D46" s="336">
        <v>0</v>
      </c>
      <c r="E46" s="337">
        <v>0</v>
      </c>
    </row>
    <row r="47" spans="1:5" s="120" customFormat="1">
      <c r="A47" s="334" t="s">
        <v>371</v>
      </c>
      <c r="B47" s="341" t="s">
        <v>372</v>
      </c>
      <c r="C47" s="336">
        <v>0</v>
      </c>
      <c r="D47" s="336">
        <v>0</v>
      </c>
      <c r="E47" s="337">
        <v>0</v>
      </c>
    </row>
    <row r="48" spans="1:5" s="120" customFormat="1">
      <c r="A48" s="329" t="s">
        <v>373</v>
      </c>
      <c r="B48" s="342" t="s">
        <v>374</v>
      </c>
      <c r="C48" s="336">
        <v>0</v>
      </c>
      <c r="D48" s="336">
        <v>0</v>
      </c>
      <c r="E48" s="337">
        <v>0</v>
      </c>
    </row>
    <row r="49" spans="1:8" s="120" customFormat="1">
      <c r="A49" s="329" t="s">
        <v>375</v>
      </c>
      <c r="B49" s="342" t="s">
        <v>376</v>
      </c>
      <c r="C49" s="336">
        <v>0</v>
      </c>
      <c r="D49" s="336">
        <v>0</v>
      </c>
      <c r="E49" s="337">
        <v>0</v>
      </c>
    </row>
    <row r="50" spans="1:8" s="120" customFormat="1">
      <c r="A50" s="329" t="s">
        <v>377</v>
      </c>
      <c r="B50" s="342" t="s">
        <v>378</v>
      </c>
      <c r="C50" s="336">
        <v>0</v>
      </c>
      <c r="D50" s="336">
        <v>0</v>
      </c>
      <c r="E50" s="337">
        <v>0</v>
      </c>
    </row>
    <row r="51" spans="1:8" s="120" customFormat="1">
      <c r="A51" s="329" t="s">
        <v>379</v>
      </c>
      <c r="B51" s="342" t="s">
        <v>380</v>
      </c>
      <c r="C51" s="336">
        <v>0</v>
      </c>
      <c r="D51" s="336">
        <v>0</v>
      </c>
      <c r="E51" s="337">
        <v>0</v>
      </c>
    </row>
    <row r="52" spans="1:8" s="120" customFormat="1">
      <c r="A52" s="329" t="s">
        <v>381</v>
      </c>
      <c r="B52" s="342" t="s">
        <v>382</v>
      </c>
      <c r="C52" s="336">
        <v>0</v>
      </c>
      <c r="D52" s="336">
        <v>0</v>
      </c>
      <c r="E52" s="337">
        <v>0</v>
      </c>
    </row>
    <row r="53" spans="1:8" s="120" customFormat="1">
      <c r="A53" s="329" t="s">
        <v>383</v>
      </c>
      <c r="B53" s="342" t="s">
        <v>384</v>
      </c>
      <c r="C53" s="336">
        <v>0</v>
      </c>
      <c r="D53" s="336">
        <v>0</v>
      </c>
      <c r="E53" s="337">
        <v>0</v>
      </c>
    </row>
    <row r="54" spans="1:8" s="120" customFormat="1" ht="12">
      <c r="A54" s="320" t="s">
        <v>321</v>
      </c>
      <c r="B54" s="131"/>
    </row>
    <row r="55" spans="1:8" s="120" customFormat="1">
      <c r="A55" s="122"/>
      <c r="B55" s="131"/>
    </row>
    <row r="56" spans="1:8" s="120" customFormat="1" ht="12.75">
      <c r="A56" s="321" t="s">
        <v>385</v>
      </c>
      <c r="B56" s="131"/>
    </row>
    <row r="57" spans="1:8" s="120" customFormat="1" ht="12.75">
      <c r="A57" s="321"/>
    </row>
    <row r="58" spans="1:8" s="120" customFormat="1" ht="12.75">
      <c r="A58" s="333">
        <v>8000</v>
      </c>
      <c r="B58" s="332" t="s">
        <v>323</v>
      </c>
    </row>
    <row r="59" spans="1:8" s="120" customFormat="1">
      <c r="B59" s="1024" t="s">
        <v>126</v>
      </c>
      <c r="C59" s="1024"/>
      <c r="D59" s="1024"/>
      <c r="E59" s="1024"/>
      <c r="H59" s="123"/>
    </row>
    <row r="60" spans="1:8" s="120" customFormat="1">
      <c r="A60" s="124" t="s">
        <v>46</v>
      </c>
      <c r="B60" s="124" t="s">
        <v>47</v>
      </c>
      <c r="C60" s="125" t="s">
        <v>75</v>
      </c>
      <c r="D60" s="125" t="s">
        <v>76</v>
      </c>
      <c r="E60" s="125" t="s">
        <v>77</v>
      </c>
      <c r="H60" s="123"/>
    </row>
    <row r="61" spans="1:8" s="120" customFormat="1">
      <c r="A61" s="326">
        <v>8100</v>
      </c>
      <c r="B61" s="327" t="s">
        <v>324</v>
      </c>
      <c r="C61" s="125"/>
      <c r="D61" s="125"/>
      <c r="E61" s="125">
        <f>+D61-C61</f>
        <v>0</v>
      </c>
      <c r="H61" s="123"/>
    </row>
    <row r="62" spans="1:8" s="120" customFormat="1">
      <c r="A62" s="322">
        <v>8110</v>
      </c>
      <c r="B62" s="126" t="s">
        <v>325</v>
      </c>
      <c r="C62" s="125">
        <v>5797188</v>
      </c>
      <c r="D62" s="125">
        <v>5797188</v>
      </c>
      <c r="E62" s="125"/>
      <c r="F62" s="123"/>
      <c r="H62" s="123"/>
    </row>
    <row r="63" spans="1:8" s="120" customFormat="1">
      <c r="A63" s="322">
        <v>8120</v>
      </c>
      <c r="B63" s="126" t="s">
        <v>326</v>
      </c>
      <c r="C63" s="125">
        <v>5076439</v>
      </c>
      <c r="D63" s="125">
        <v>5031197</v>
      </c>
      <c r="E63" s="125">
        <f>+D63-C63</f>
        <v>-45242</v>
      </c>
      <c r="F63" s="123"/>
      <c r="H63" s="123"/>
    </row>
    <row r="64" spans="1:8" s="120" customFormat="1">
      <c r="A64" s="323">
        <v>8130</v>
      </c>
      <c r="B64" s="126" t="s">
        <v>327</v>
      </c>
      <c r="C64" s="125"/>
      <c r="D64" s="125"/>
      <c r="E64" s="125"/>
      <c r="F64" s="123"/>
      <c r="H64" s="123"/>
    </row>
    <row r="65" spans="1:8" s="120" customFormat="1">
      <c r="A65" s="323">
        <v>8140</v>
      </c>
      <c r="B65" s="126" t="s">
        <v>328</v>
      </c>
      <c r="C65" s="125"/>
      <c r="D65" s="125"/>
      <c r="E65" s="125"/>
      <c r="F65" s="123"/>
      <c r="H65" s="123"/>
    </row>
    <row r="66" spans="1:8" s="120" customFormat="1">
      <c r="A66" s="323">
        <v>8150</v>
      </c>
      <c r="B66" s="126" t="s">
        <v>329</v>
      </c>
      <c r="C66" s="125">
        <v>720749</v>
      </c>
      <c r="D66" s="125">
        <v>765991</v>
      </c>
      <c r="E66" s="125">
        <f>+D66-C66</f>
        <v>45242</v>
      </c>
      <c r="F66" s="123"/>
      <c r="H66" s="123"/>
    </row>
    <row r="67" spans="1:8" s="120" customFormat="1">
      <c r="A67" s="328">
        <v>8200</v>
      </c>
      <c r="B67" s="327" t="s">
        <v>330</v>
      </c>
      <c r="C67" s="125"/>
      <c r="D67" s="125"/>
      <c r="E67" s="125"/>
      <c r="F67" s="123"/>
      <c r="G67" s="123"/>
      <c r="H67" s="123"/>
    </row>
    <row r="68" spans="1:8" s="120" customFormat="1">
      <c r="A68" s="323">
        <v>8210</v>
      </c>
      <c r="B68" s="126" t="s">
        <v>331</v>
      </c>
      <c r="C68" s="125">
        <v>5828188</v>
      </c>
      <c r="D68" s="125">
        <v>5828188</v>
      </c>
      <c r="E68" s="125">
        <f>+D68-C68</f>
        <v>0</v>
      </c>
      <c r="F68" s="123"/>
      <c r="G68" s="123"/>
      <c r="H68" s="123"/>
    </row>
    <row r="69" spans="1:8" s="120" customFormat="1">
      <c r="A69" s="323">
        <v>8220</v>
      </c>
      <c r="B69" s="126" t="s">
        <v>332</v>
      </c>
      <c r="C69" s="125">
        <v>4786527</v>
      </c>
      <c r="D69" s="125">
        <v>3928659</v>
      </c>
      <c r="E69" s="125">
        <f>+D69-C69</f>
        <v>-857868</v>
      </c>
      <c r="F69" s="123"/>
      <c r="G69" s="123"/>
      <c r="H69" s="123"/>
    </row>
    <row r="70" spans="1:8" s="120" customFormat="1">
      <c r="A70" s="323">
        <v>8230</v>
      </c>
      <c r="B70" s="126" t="s">
        <v>333</v>
      </c>
      <c r="C70" s="125">
        <v>38860</v>
      </c>
      <c r="D70" s="125">
        <v>0</v>
      </c>
      <c r="E70" s="125">
        <f>+D70-C70</f>
        <v>-38860</v>
      </c>
      <c r="F70" s="123"/>
      <c r="G70" s="123"/>
      <c r="H70" s="123"/>
    </row>
    <row r="71" spans="1:8" s="120" customFormat="1">
      <c r="A71" s="323">
        <v>8240</v>
      </c>
      <c r="B71" s="126" t="s">
        <v>334</v>
      </c>
      <c r="C71" s="125"/>
      <c r="D71" s="125">
        <v>1918</v>
      </c>
      <c r="E71" s="125"/>
      <c r="F71" s="123"/>
      <c r="G71" s="123"/>
      <c r="H71" s="123"/>
    </row>
    <row r="72" spans="1:8" s="120" customFormat="1">
      <c r="A72" s="324">
        <v>8250</v>
      </c>
      <c r="B72" s="127" t="s">
        <v>335</v>
      </c>
      <c r="C72" s="124">
        <v>46601</v>
      </c>
      <c r="D72" s="124">
        <v>-87557</v>
      </c>
      <c r="E72" s="125">
        <f>+D72-C72</f>
        <v>-134158</v>
      </c>
      <c r="F72" s="123"/>
      <c r="G72" s="123"/>
      <c r="H72" s="123"/>
    </row>
    <row r="73" spans="1:8" s="120" customFormat="1">
      <c r="A73" s="325">
        <v>8260</v>
      </c>
      <c r="B73" s="128" t="s">
        <v>336</v>
      </c>
      <c r="C73" s="125"/>
      <c r="D73" s="125"/>
      <c r="E73" s="125"/>
      <c r="F73" s="123"/>
      <c r="G73" s="123"/>
      <c r="H73" s="123"/>
    </row>
    <row r="74" spans="1:8" s="120" customFormat="1">
      <c r="A74" s="329">
        <v>8270</v>
      </c>
      <c r="B74" s="330" t="s">
        <v>337</v>
      </c>
      <c r="C74" s="547">
        <v>956200</v>
      </c>
      <c r="D74" s="547">
        <v>2147148</v>
      </c>
      <c r="E74" s="125">
        <f>+D74-C74</f>
        <v>1190948</v>
      </c>
      <c r="F74" s="123"/>
      <c r="G74" s="123"/>
      <c r="H74" s="123"/>
    </row>
    <row r="75" spans="1:8" ht="12">
      <c r="A75" s="320" t="s">
        <v>322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6"/>
  <sheetViews>
    <sheetView zoomScaleSheetLayoutView="90" workbookViewId="0">
      <selection activeCell="B42" sqref="B42"/>
    </sheetView>
  </sheetViews>
  <sheetFormatPr baseColWidth="10" defaultRowHeight="11.25"/>
  <cols>
    <col min="1" max="1" width="20.7109375" style="19" customWidth="1"/>
    <col min="2" max="2" width="50.7109375" style="19" customWidth="1"/>
    <col min="3" max="3" width="17.7109375" style="21" customWidth="1"/>
    <col min="4" max="5" width="17.7109375" style="164"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c r="C3" s="9"/>
      <c r="D3" s="5"/>
      <c r="E3" s="6"/>
    </row>
    <row r="4" spans="1:6" s="274" customFormat="1">
      <c r="C4" s="9"/>
      <c r="D4" s="5"/>
      <c r="E4" s="6"/>
    </row>
    <row r="5" spans="1:6" s="274" customFormat="1" ht="11.25" customHeight="1">
      <c r="A5" s="10" t="s">
        <v>141</v>
      </c>
      <c r="B5" s="11"/>
      <c r="C5" s="9"/>
      <c r="D5" s="4"/>
      <c r="E5" s="366" t="s">
        <v>45</v>
      </c>
    </row>
    <row r="6" spans="1:6" s="274" customFormat="1">
      <c r="A6" s="13"/>
      <c r="B6" s="13"/>
      <c r="C6" s="14"/>
      <c r="D6" s="3"/>
      <c r="E6" s="4"/>
      <c r="F6" s="3"/>
    </row>
    <row r="7" spans="1:6" ht="15" customHeight="1">
      <c r="A7" s="15" t="s">
        <v>46</v>
      </c>
      <c r="B7" s="16" t="s">
        <v>47</v>
      </c>
      <c r="C7" s="17" t="s">
        <v>48</v>
      </c>
      <c r="D7" s="18" t="s">
        <v>49</v>
      </c>
      <c r="E7" s="17" t="s">
        <v>50</v>
      </c>
    </row>
    <row r="8" spans="1:6" ht="11.25" customHeight="1">
      <c r="A8" s="155" t="s">
        <v>7701</v>
      </c>
      <c r="B8" s="155" t="s">
        <v>7702</v>
      </c>
      <c r="C8" s="132">
        <v>39417444.82</v>
      </c>
      <c r="D8" s="141"/>
      <c r="E8" s="132"/>
    </row>
    <row r="9" spans="1:6" ht="45">
      <c r="A9" s="155" t="s">
        <v>7703</v>
      </c>
      <c r="B9" s="155" t="s">
        <v>7704</v>
      </c>
      <c r="C9" s="132">
        <v>6805405.2400000002</v>
      </c>
      <c r="D9" s="171" t="s">
        <v>7705</v>
      </c>
      <c r="E9" s="132"/>
    </row>
    <row r="10" spans="1:6" ht="45">
      <c r="A10" s="155" t="s">
        <v>7706</v>
      </c>
      <c r="B10" s="155" t="s">
        <v>7707</v>
      </c>
      <c r="C10" s="132">
        <v>32612039.579999998</v>
      </c>
      <c r="D10" s="171" t="s">
        <v>7705</v>
      </c>
      <c r="E10" s="132"/>
    </row>
    <row r="11" spans="1:6" ht="11.25" customHeight="1">
      <c r="A11" s="155"/>
      <c r="B11" s="155"/>
      <c r="C11" s="132"/>
      <c r="D11" s="171"/>
      <c r="E11" s="132"/>
    </row>
    <row r="12" spans="1:6">
      <c r="A12" s="157"/>
      <c r="B12" s="157" t="s">
        <v>223</v>
      </c>
      <c r="C12" s="20">
        <v>39417444.82</v>
      </c>
      <c r="D12" s="140"/>
      <c r="E12" s="20"/>
    </row>
    <row r="13" spans="1:6">
      <c r="A13" s="158"/>
      <c r="B13" s="158"/>
      <c r="C13" s="159"/>
      <c r="D13" s="158"/>
      <c r="E13" s="159"/>
    </row>
    <row r="14" spans="1:6">
      <c r="A14" s="158"/>
      <c r="B14" s="158"/>
      <c r="C14" s="159"/>
      <c r="D14" s="158"/>
      <c r="E14" s="159"/>
    </row>
    <row r="15" spans="1:6" ht="11.25" customHeight="1">
      <c r="A15" s="10" t="s">
        <v>211</v>
      </c>
      <c r="B15" s="11"/>
      <c r="C15" s="22"/>
      <c r="D15" s="366" t="s">
        <v>45</v>
      </c>
    </row>
    <row r="16" spans="1:6">
      <c r="A16" s="274"/>
      <c r="B16" s="274"/>
      <c r="C16" s="9"/>
      <c r="D16" s="5"/>
      <c r="E16" s="6"/>
      <c r="F16" s="274"/>
    </row>
    <row r="17" spans="1:6" ht="15" customHeight="1">
      <c r="A17" s="15" t="s">
        <v>46</v>
      </c>
      <c r="B17" s="16" t="s">
        <v>47</v>
      </c>
      <c r="C17" s="17" t="s">
        <v>48</v>
      </c>
      <c r="D17" s="18" t="s">
        <v>49</v>
      </c>
      <c r="E17" s="24"/>
    </row>
    <row r="18" spans="1:6" ht="11.25" customHeight="1">
      <c r="A18" s="150"/>
      <c r="B18" s="160" t="s">
        <v>807</v>
      </c>
      <c r="C18" s="143"/>
      <c r="D18" s="132"/>
      <c r="E18" s="25"/>
    </row>
    <row r="19" spans="1:6" ht="11.25" customHeight="1">
      <c r="A19" s="150"/>
      <c r="B19" s="160"/>
      <c r="C19" s="143"/>
      <c r="D19" s="132"/>
      <c r="E19" s="25"/>
    </row>
    <row r="20" spans="1:6">
      <c r="A20" s="161"/>
      <c r="B20" s="161" t="s">
        <v>224</v>
      </c>
      <c r="C20" s="26">
        <f>SUM(C18:C19)</f>
        <v>0</v>
      </c>
      <c r="D20" s="142"/>
      <c r="E20" s="27"/>
    </row>
    <row r="21" spans="1:6">
      <c r="A21" s="154"/>
      <c r="B21" s="154"/>
      <c r="C21" s="162"/>
      <c r="D21" s="154"/>
      <c r="E21" s="162"/>
      <c r="F21" s="274"/>
    </row>
    <row r="22" spans="1:6">
      <c r="A22" s="154"/>
      <c r="B22" s="154"/>
      <c r="C22" s="162"/>
      <c r="D22" s="154"/>
      <c r="E22" s="162"/>
      <c r="F22" s="274"/>
    </row>
    <row r="23" spans="1:6" ht="11.25" customHeight="1">
      <c r="A23" s="10" t="s">
        <v>148</v>
      </c>
      <c r="B23" s="11"/>
      <c r="C23" s="22"/>
      <c r="D23" s="274"/>
      <c r="E23" s="366" t="s">
        <v>45</v>
      </c>
    </row>
    <row r="24" spans="1:6">
      <c r="A24" s="274"/>
      <c r="B24" s="274"/>
      <c r="C24" s="9"/>
      <c r="D24" s="274"/>
      <c r="E24" s="9"/>
      <c r="F24" s="274"/>
    </row>
    <row r="25" spans="1:6" ht="15" customHeight="1">
      <c r="A25" s="15" t="s">
        <v>46</v>
      </c>
      <c r="B25" s="16" t="s">
        <v>47</v>
      </c>
      <c r="C25" s="17" t="s">
        <v>48</v>
      </c>
      <c r="D25" s="18" t="s">
        <v>49</v>
      </c>
      <c r="E25" s="17" t="s">
        <v>50</v>
      </c>
      <c r="F25" s="28"/>
    </row>
    <row r="26" spans="1:6">
      <c r="A26" s="150"/>
      <c r="B26" s="160" t="s">
        <v>807</v>
      </c>
      <c r="C26" s="143"/>
      <c r="D26" s="143"/>
      <c r="E26" s="132"/>
      <c r="F26" s="25"/>
    </row>
    <row r="27" spans="1:6">
      <c r="A27" s="150"/>
      <c r="B27" s="160"/>
      <c r="C27" s="143"/>
      <c r="D27" s="143"/>
      <c r="E27" s="132"/>
      <c r="F27" s="25"/>
    </row>
    <row r="28" spans="1:6">
      <c r="A28" s="161"/>
      <c r="B28" s="161" t="s">
        <v>225</v>
      </c>
      <c r="C28" s="26">
        <f>SUM(C26:C27)</f>
        <v>0</v>
      </c>
      <c r="D28" s="144"/>
      <c r="E28" s="20"/>
      <c r="F28" s="27"/>
    </row>
    <row r="29" spans="1:6">
      <c r="A29" s="154"/>
      <c r="B29" s="154"/>
      <c r="C29" s="162"/>
      <c r="D29" s="154"/>
      <c r="E29" s="162"/>
      <c r="F29" s="274"/>
    </row>
    <row r="30" spans="1:6">
      <c r="A30" s="154"/>
      <c r="B30" s="154"/>
      <c r="C30" s="162"/>
      <c r="D30" s="154"/>
      <c r="E30" s="162"/>
      <c r="F30" s="274"/>
    </row>
    <row r="31" spans="1:6" ht="11.25" customHeight="1">
      <c r="A31" s="10" t="s">
        <v>149</v>
      </c>
      <c r="B31" s="11"/>
      <c r="C31" s="22"/>
      <c r="D31" s="274"/>
      <c r="E31" s="366" t="s">
        <v>45</v>
      </c>
    </row>
    <row r="32" spans="1:6">
      <c r="A32" s="274"/>
      <c r="B32" s="274"/>
      <c r="C32" s="9"/>
      <c r="D32" s="274"/>
      <c r="E32" s="9"/>
      <c r="F32" s="274"/>
    </row>
    <row r="33" spans="1:6" ht="15" customHeight="1">
      <c r="A33" s="15" t="s">
        <v>46</v>
      </c>
      <c r="B33" s="16" t="s">
        <v>47</v>
      </c>
      <c r="C33" s="17" t="s">
        <v>48</v>
      </c>
      <c r="D33" s="18" t="s">
        <v>49</v>
      </c>
      <c r="E33" s="17" t="s">
        <v>50</v>
      </c>
      <c r="F33" s="28"/>
    </row>
    <row r="34" spans="1:6">
      <c r="A34" s="155"/>
      <c r="B34" s="155" t="s">
        <v>807</v>
      </c>
      <c r="C34" s="132"/>
      <c r="D34" s="132"/>
      <c r="E34" s="132"/>
      <c r="F34" s="25"/>
    </row>
    <row r="35" spans="1:6">
      <c r="A35" s="155"/>
      <c r="B35" s="155"/>
      <c r="C35" s="132"/>
      <c r="D35" s="132"/>
      <c r="E35" s="132"/>
      <c r="F35" s="25"/>
    </row>
    <row r="36" spans="1:6">
      <c r="A36" s="163"/>
      <c r="B36" s="163" t="s">
        <v>226</v>
      </c>
      <c r="C36" s="30">
        <f>SUM(C34:C35)</f>
        <v>0</v>
      </c>
      <c r="D36" s="145"/>
      <c r="E36" s="31"/>
      <c r="F36" s="27"/>
    </row>
  </sheetData>
  <dataValidations count="5">
    <dataValidation allowBlank="1" showInputMessage="1" showErrorMessage="1" prompt="Saldo final de la Información Financiera Trimestral que se presenta (trimestral: 1er, 2do, 3ro. o 4to.)." sqref="C7 C17 C25 C33"/>
    <dataValidation allowBlank="1" showInputMessage="1" showErrorMessage="1" prompt="Corresponde al número de la cuenta de acuerdo al Plan de Cuentas emitido por el CONAC (DOF 23/12/2015)." sqref="A7 A17 A25 A33"/>
    <dataValidation allowBlank="1" showInputMessage="1" showErrorMessage="1" prompt="Corresponde al nombre o descripción de la cuenta de acuerdo al Plan de Cuentas emitido por el CONAC." sqref="B7 B17 B25 B33"/>
    <dataValidation allowBlank="1" showInputMessage="1" showErrorMessage="1" prompt="Especificar el tipo de instrumento de inversión: Bondes, Petrobonos, Cetes, Mesa de dinero, etc." sqref="D7 D17 D25 D33"/>
    <dataValidation allowBlank="1" showInputMessage="1" showErrorMessage="1" prompt="En los casos en que la inversión se localice en dos o mas tipos de instrumentos, se detallará cada una de ellas y el importe invertido." sqref="E7 E25 E33"/>
  </dataValidations>
  <pageMargins left="0.7" right="0.7" top="0.75" bottom="0.75" header="0.3" footer="0.3"/>
  <pageSetup scale="56" orientation="portrait"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96"/>
  <sheetViews>
    <sheetView zoomScale="90" zoomScaleNormal="90" zoomScaleSheetLayoutView="100" workbookViewId="0">
      <selection activeCell="B42" sqref="B42"/>
    </sheetView>
  </sheetViews>
  <sheetFormatPr baseColWidth="10" defaultRowHeight="11.25"/>
  <cols>
    <col min="1" max="1" width="20.7109375" style="274" customWidth="1"/>
    <col min="2" max="2" width="50.7109375" style="274" customWidth="1"/>
    <col min="3" max="5" width="17.7109375" style="9" customWidth="1"/>
    <col min="6" max="6" width="20.140625" style="9" customWidth="1"/>
    <col min="7" max="7" width="17.7109375" style="9" customWidth="1"/>
    <col min="8" max="16384" width="11.42578125" style="274"/>
  </cols>
  <sheetData>
    <row r="1" spans="1:7">
      <c r="A1" s="3" t="s">
        <v>43</v>
      </c>
      <c r="B1" s="3"/>
      <c r="G1" s="32"/>
    </row>
    <row r="2" spans="1:7">
      <c r="A2" s="3" t="s">
        <v>199</v>
      </c>
      <c r="B2" s="3"/>
      <c r="C2" s="21"/>
      <c r="D2" s="21"/>
    </row>
    <row r="3" spans="1:7">
      <c r="B3" s="3"/>
      <c r="C3" s="21"/>
      <c r="D3" s="21"/>
    </row>
    <row r="5" spans="1:7" s="35" customFormat="1" ht="11.25" customHeight="1">
      <c r="A5" s="33" t="s">
        <v>142</v>
      </c>
      <c r="B5" s="33"/>
      <c r="C5" s="34"/>
      <c r="D5" s="34"/>
      <c r="E5" s="9"/>
      <c r="F5" s="9"/>
      <c r="G5" s="253" t="s">
        <v>51</v>
      </c>
    </row>
    <row r="6" spans="1:7">
      <c r="A6" s="13"/>
      <c r="B6" s="13"/>
      <c r="C6" s="4"/>
      <c r="D6" s="4"/>
      <c r="E6" s="4"/>
      <c r="F6" s="4"/>
      <c r="G6" s="4"/>
    </row>
    <row r="7" spans="1:7" ht="15" customHeight="1">
      <c r="A7" s="15" t="s">
        <v>46</v>
      </c>
      <c r="B7" s="16" t="s">
        <v>47</v>
      </c>
      <c r="C7" s="17" t="s">
        <v>48</v>
      </c>
      <c r="D7" s="305">
        <v>2015</v>
      </c>
      <c r="E7" s="275" t="s">
        <v>207</v>
      </c>
      <c r="F7" s="275" t="s">
        <v>158</v>
      </c>
      <c r="G7" s="36" t="s">
        <v>52</v>
      </c>
    </row>
    <row r="8" spans="1:7">
      <c r="A8" s="150" t="s">
        <v>7708</v>
      </c>
      <c r="B8" s="150" t="s">
        <v>7709</v>
      </c>
      <c r="C8" s="165">
        <v>18705.650000000001</v>
      </c>
      <c r="D8" s="165">
        <v>17950.48</v>
      </c>
      <c r="E8" s="165">
        <v>1146630.45</v>
      </c>
      <c r="F8" s="165">
        <v>233982.97</v>
      </c>
      <c r="G8" s="165">
        <v>62804.480000000003</v>
      </c>
    </row>
    <row r="9" spans="1:7">
      <c r="A9" s="150" t="s">
        <v>7710</v>
      </c>
      <c r="B9" s="150" t="s">
        <v>7711</v>
      </c>
      <c r="C9" s="165">
        <v>13988.95</v>
      </c>
      <c r="D9" s="165">
        <v>12778.27</v>
      </c>
      <c r="E9" s="165">
        <v>1142068.32</v>
      </c>
      <c r="F9" s="165">
        <v>228472.45</v>
      </c>
      <c r="G9" s="165">
        <v>56055.07</v>
      </c>
    </row>
    <row r="10" spans="1:7">
      <c r="A10" s="150" t="s">
        <v>7712</v>
      </c>
      <c r="B10" s="150" t="s">
        <v>402</v>
      </c>
      <c r="C10" s="165">
        <v>0</v>
      </c>
      <c r="D10" s="165">
        <v>0</v>
      </c>
      <c r="E10" s="165">
        <v>0</v>
      </c>
      <c r="F10" s="165">
        <v>0</v>
      </c>
      <c r="G10" s="165">
        <v>0</v>
      </c>
    </row>
    <row r="11" spans="1:7">
      <c r="A11" s="150" t="s">
        <v>7713</v>
      </c>
      <c r="B11" s="150" t="s">
        <v>7714</v>
      </c>
      <c r="C11" s="165">
        <v>1662.1</v>
      </c>
      <c r="D11" s="165">
        <v>451.42</v>
      </c>
      <c r="E11" s="165">
        <v>1129741.47</v>
      </c>
      <c r="F11" s="165">
        <v>216145.55</v>
      </c>
      <c r="G11" s="165">
        <v>47537.57</v>
      </c>
    </row>
    <row r="12" spans="1:7">
      <c r="A12" s="150" t="s">
        <v>7715</v>
      </c>
      <c r="B12" s="150" t="s">
        <v>6952</v>
      </c>
      <c r="C12" s="165">
        <v>12326.85</v>
      </c>
      <c r="D12" s="165">
        <v>12326.85</v>
      </c>
      <c r="E12" s="165">
        <v>12326.85</v>
      </c>
      <c r="F12" s="165">
        <v>12326.9</v>
      </c>
      <c r="G12" s="165">
        <v>8517.5</v>
      </c>
    </row>
    <row r="13" spans="1:7">
      <c r="A13" s="150" t="s">
        <v>7716</v>
      </c>
      <c r="B13" s="150" t="s">
        <v>7717</v>
      </c>
      <c r="C13" s="165">
        <v>4716.7</v>
      </c>
      <c r="D13" s="165">
        <v>5172.21</v>
      </c>
      <c r="E13" s="165">
        <v>4562.13</v>
      </c>
      <c r="F13" s="165">
        <v>5510.52</v>
      </c>
      <c r="G13" s="165">
        <v>6749.41</v>
      </c>
    </row>
    <row r="14" spans="1:7">
      <c r="A14" s="150"/>
      <c r="B14" s="150"/>
      <c r="C14" s="165"/>
      <c r="D14" s="165">
        <v>0</v>
      </c>
      <c r="E14" s="165"/>
      <c r="F14" s="165"/>
      <c r="G14" s="165"/>
    </row>
    <row r="15" spans="1:7">
      <c r="A15" s="152"/>
      <c r="B15" s="152" t="s">
        <v>227</v>
      </c>
      <c r="C15" s="166">
        <v>18705.650000000001</v>
      </c>
      <c r="D15" s="166">
        <f>+D9+D13</f>
        <v>17950.48</v>
      </c>
      <c r="E15" s="166">
        <f>+E9+E13</f>
        <v>1146630.45</v>
      </c>
      <c r="F15" s="166">
        <f>+F9+F13</f>
        <v>233982.97</v>
      </c>
      <c r="G15" s="166">
        <f>+G9+G13</f>
        <v>62804.479999999996</v>
      </c>
    </row>
    <row r="16" spans="1:7">
      <c r="A16" s="154"/>
      <c r="B16" s="154"/>
      <c r="C16" s="162"/>
      <c r="D16" s="162"/>
      <c r="E16" s="162"/>
      <c r="F16" s="162"/>
      <c r="G16" s="162"/>
    </row>
    <row r="17" spans="1:7">
      <c r="A17" s="154"/>
      <c r="B17" s="154"/>
      <c r="C17" s="162"/>
      <c r="D17" s="162"/>
      <c r="E17" s="162"/>
      <c r="F17" s="162"/>
      <c r="G17" s="162"/>
    </row>
    <row r="18" spans="1:7" s="35" customFormat="1" ht="11.25" customHeight="1">
      <c r="A18" s="33" t="s">
        <v>150</v>
      </c>
      <c r="B18" s="33"/>
      <c r="C18" s="34"/>
      <c r="D18" s="34"/>
      <c r="E18" s="9"/>
      <c r="F18" s="9"/>
      <c r="G18" s="253" t="s">
        <v>51</v>
      </c>
    </row>
    <row r="19" spans="1:7">
      <c r="A19" s="13"/>
      <c r="B19" s="13"/>
      <c r="C19" s="4"/>
      <c r="D19" s="4"/>
      <c r="E19" s="4"/>
      <c r="F19" s="4"/>
      <c r="G19" s="4"/>
    </row>
    <row r="20" spans="1:7" ht="15" customHeight="1">
      <c r="A20" s="15" t="s">
        <v>46</v>
      </c>
      <c r="B20" s="16" t="s">
        <v>47</v>
      </c>
      <c r="C20" s="17" t="s">
        <v>48</v>
      </c>
      <c r="D20" s="305">
        <v>2015</v>
      </c>
      <c r="E20" s="275" t="s">
        <v>207</v>
      </c>
      <c r="F20" s="275" t="s">
        <v>158</v>
      </c>
      <c r="G20" s="36" t="s">
        <v>52</v>
      </c>
    </row>
    <row r="21" spans="1:7">
      <c r="A21" s="150" t="s">
        <v>7718</v>
      </c>
      <c r="B21" s="150" t="s">
        <v>7719</v>
      </c>
      <c r="C21" s="534">
        <v>2596.3200000000002</v>
      </c>
      <c r="D21" s="534">
        <v>293624.78000000003</v>
      </c>
      <c r="E21" s="534">
        <v>268453.99</v>
      </c>
      <c r="F21" s="534">
        <v>268453.98</v>
      </c>
      <c r="G21" s="534">
        <v>10167556.65</v>
      </c>
    </row>
    <row r="22" spans="1:7">
      <c r="A22" s="150" t="s">
        <v>7720</v>
      </c>
      <c r="B22" s="150" t="s">
        <v>7721</v>
      </c>
      <c r="C22" s="534">
        <v>0</v>
      </c>
      <c r="D22" s="534">
        <v>57171.1</v>
      </c>
      <c r="E22" s="534">
        <v>57171.1</v>
      </c>
      <c r="F22" s="534">
        <v>57171.1</v>
      </c>
      <c r="G22" s="534">
        <v>166169.32</v>
      </c>
    </row>
    <row r="23" spans="1:7">
      <c r="A23" s="150" t="s">
        <v>7722</v>
      </c>
      <c r="B23" s="150" t="s">
        <v>7723</v>
      </c>
      <c r="C23" s="534">
        <v>0</v>
      </c>
      <c r="D23" s="534">
        <v>0</v>
      </c>
      <c r="E23" s="534">
        <v>0</v>
      </c>
      <c r="F23" s="534">
        <v>0</v>
      </c>
      <c r="G23" s="534">
        <v>22549.65</v>
      </c>
    </row>
    <row r="24" spans="1:7">
      <c r="A24" s="150" t="s">
        <v>7724</v>
      </c>
      <c r="B24" s="150" t="s">
        <v>7725</v>
      </c>
      <c r="C24" s="534">
        <v>0</v>
      </c>
      <c r="D24" s="534">
        <v>0</v>
      </c>
      <c r="E24" s="534">
        <v>0</v>
      </c>
      <c r="F24" s="534">
        <v>0</v>
      </c>
      <c r="G24" s="534">
        <v>0.54</v>
      </c>
    </row>
    <row r="25" spans="1:7">
      <c r="A25" s="150" t="s">
        <v>7726</v>
      </c>
      <c r="B25" s="150" t="s">
        <v>7727</v>
      </c>
      <c r="C25" s="534">
        <v>0</v>
      </c>
      <c r="D25" s="534">
        <v>0</v>
      </c>
      <c r="E25" s="534">
        <v>0</v>
      </c>
      <c r="F25" s="534">
        <v>0</v>
      </c>
      <c r="G25" s="534">
        <v>0.03</v>
      </c>
    </row>
    <row r="26" spans="1:7">
      <c r="A26" s="150" t="s">
        <v>7728</v>
      </c>
      <c r="B26" s="150" t="s">
        <v>7729</v>
      </c>
      <c r="C26" s="534">
        <v>0</v>
      </c>
      <c r="D26" s="534">
        <v>57171.1</v>
      </c>
      <c r="E26" s="534">
        <v>57171.1</v>
      </c>
      <c r="F26" s="534">
        <v>57171.1</v>
      </c>
      <c r="G26" s="534">
        <v>57171.1</v>
      </c>
    </row>
    <row r="27" spans="1:7">
      <c r="A27" s="150" t="s">
        <v>7730</v>
      </c>
      <c r="B27" s="150" t="s">
        <v>7731</v>
      </c>
      <c r="C27" s="534">
        <v>0</v>
      </c>
      <c r="D27" s="534">
        <v>0</v>
      </c>
      <c r="E27" s="534">
        <v>0</v>
      </c>
      <c r="F27" s="534">
        <v>0</v>
      </c>
      <c r="G27" s="534">
        <v>86448</v>
      </c>
    </row>
    <row r="28" spans="1:7">
      <c r="A28" s="150" t="s">
        <v>7732</v>
      </c>
      <c r="B28" s="150" t="s">
        <v>7733</v>
      </c>
      <c r="C28" s="534">
        <v>0</v>
      </c>
      <c r="D28" s="534">
        <v>342.56</v>
      </c>
      <c r="E28" s="534">
        <v>342.56</v>
      </c>
      <c r="F28" s="534">
        <v>342.56</v>
      </c>
      <c r="G28" s="534">
        <v>58606.34</v>
      </c>
    </row>
    <row r="29" spans="1:7">
      <c r="A29" s="150" t="s">
        <v>7734</v>
      </c>
      <c r="B29" s="150" t="s">
        <v>7735</v>
      </c>
      <c r="C29" s="534">
        <v>0</v>
      </c>
      <c r="D29" s="534">
        <v>0</v>
      </c>
      <c r="E29" s="534">
        <v>0</v>
      </c>
      <c r="F29" s="534">
        <v>0</v>
      </c>
      <c r="G29" s="534">
        <v>0.63</v>
      </c>
    </row>
    <row r="30" spans="1:7">
      <c r="A30" s="150" t="s">
        <v>7736</v>
      </c>
      <c r="B30" s="150" t="s">
        <v>7737</v>
      </c>
      <c r="C30" s="534">
        <v>0</v>
      </c>
      <c r="D30" s="534">
        <v>336.81</v>
      </c>
      <c r="E30" s="534">
        <v>336.81</v>
      </c>
      <c r="F30" s="534">
        <v>336.81</v>
      </c>
      <c r="G30" s="534">
        <v>336.81</v>
      </c>
    </row>
    <row r="31" spans="1:7">
      <c r="A31" s="150" t="s">
        <v>7738</v>
      </c>
      <c r="B31" s="150" t="s">
        <v>7739</v>
      </c>
      <c r="C31" s="534">
        <v>0</v>
      </c>
      <c r="D31" s="534">
        <v>7.75</v>
      </c>
      <c r="E31" s="534">
        <v>7.75</v>
      </c>
      <c r="F31" s="534">
        <v>7.75</v>
      </c>
      <c r="G31" s="534">
        <v>7.75</v>
      </c>
    </row>
    <row r="32" spans="1:7">
      <c r="A32" s="150" t="s">
        <v>7740</v>
      </c>
      <c r="B32" s="150" t="s">
        <v>7741</v>
      </c>
      <c r="C32" s="534">
        <v>0</v>
      </c>
      <c r="D32" s="534">
        <v>0</v>
      </c>
      <c r="E32" s="534">
        <v>0</v>
      </c>
      <c r="F32" s="534">
        <v>0</v>
      </c>
      <c r="G32" s="534">
        <v>0.75</v>
      </c>
    </row>
    <row r="33" spans="1:7">
      <c r="A33" s="150" t="s">
        <v>7742</v>
      </c>
      <c r="B33" s="150" t="s">
        <v>7743</v>
      </c>
      <c r="C33" s="534">
        <v>0</v>
      </c>
      <c r="D33" s="534">
        <v>0</v>
      </c>
      <c r="E33" s="534">
        <v>0</v>
      </c>
      <c r="F33" s="534">
        <v>0</v>
      </c>
      <c r="G33" s="534">
        <v>0.5</v>
      </c>
    </row>
    <row r="34" spans="1:7">
      <c r="A34" s="150" t="s">
        <v>7744</v>
      </c>
      <c r="B34" s="150" t="s">
        <v>7745</v>
      </c>
      <c r="C34" s="534">
        <v>0</v>
      </c>
      <c r="D34" s="534">
        <v>0</v>
      </c>
      <c r="E34" s="534">
        <v>0</v>
      </c>
      <c r="F34" s="534">
        <v>0</v>
      </c>
      <c r="G34" s="534">
        <v>0.1</v>
      </c>
    </row>
    <row r="35" spans="1:7">
      <c r="A35" s="150" t="s">
        <v>7746</v>
      </c>
      <c r="B35" s="150" t="s">
        <v>7747</v>
      </c>
      <c r="C35" s="534">
        <v>0</v>
      </c>
      <c r="D35" s="534">
        <v>-2</v>
      </c>
      <c r="E35" s="534">
        <v>-2</v>
      </c>
      <c r="F35" s="534">
        <v>-2</v>
      </c>
      <c r="G35" s="534">
        <v>0</v>
      </c>
    </row>
    <row r="36" spans="1:7">
      <c r="A36" s="150" t="s">
        <v>7748</v>
      </c>
      <c r="B36" s="150" t="s">
        <v>7749</v>
      </c>
      <c r="C36" s="534">
        <v>0</v>
      </c>
      <c r="D36" s="534">
        <v>0</v>
      </c>
      <c r="E36" s="534">
        <v>0</v>
      </c>
      <c r="F36" s="534">
        <v>0</v>
      </c>
      <c r="G36" s="534">
        <v>-0.5</v>
      </c>
    </row>
    <row r="37" spans="1:7">
      <c r="A37" s="150" t="s">
        <v>7750</v>
      </c>
      <c r="B37" s="150" t="s">
        <v>7751</v>
      </c>
      <c r="C37" s="534">
        <v>0</v>
      </c>
      <c r="D37" s="534">
        <v>0</v>
      </c>
      <c r="E37" s="534">
        <v>0</v>
      </c>
      <c r="F37" s="534">
        <v>0</v>
      </c>
      <c r="G37" s="534">
        <v>14717.3</v>
      </c>
    </row>
    <row r="38" spans="1:7">
      <c r="A38" s="150" t="s">
        <v>7752</v>
      </c>
      <c r="B38" s="150" t="s">
        <v>7753</v>
      </c>
      <c r="C38" s="534">
        <v>0</v>
      </c>
      <c r="D38" s="534">
        <v>0</v>
      </c>
      <c r="E38" s="534">
        <v>0</v>
      </c>
      <c r="F38" s="534">
        <v>0</v>
      </c>
      <c r="G38" s="534">
        <v>11321</v>
      </c>
    </row>
    <row r="39" spans="1:7">
      <c r="A39" s="150" t="s">
        <v>7754</v>
      </c>
      <c r="B39" s="150" t="s">
        <v>7755</v>
      </c>
      <c r="C39" s="534">
        <v>0</v>
      </c>
      <c r="D39" s="534">
        <v>0</v>
      </c>
      <c r="E39" s="534">
        <v>0</v>
      </c>
      <c r="F39" s="534">
        <v>0</v>
      </c>
      <c r="G39" s="534">
        <v>-355</v>
      </c>
    </row>
    <row r="40" spans="1:7">
      <c r="A40" s="150" t="s">
        <v>7756</v>
      </c>
      <c r="B40" s="150" t="s">
        <v>7757</v>
      </c>
      <c r="C40" s="534">
        <v>0</v>
      </c>
      <c r="D40" s="534">
        <v>0</v>
      </c>
      <c r="E40" s="534">
        <v>0</v>
      </c>
      <c r="F40" s="534">
        <v>0</v>
      </c>
      <c r="G40" s="534">
        <v>10142</v>
      </c>
    </row>
    <row r="41" spans="1:7">
      <c r="A41" s="150" t="s">
        <v>7758</v>
      </c>
      <c r="B41" s="150" t="s">
        <v>7759</v>
      </c>
      <c r="C41" s="534">
        <v>0</v>
      </c>
      <c r="D41" s="534">
        <v>0</v>
      </c>
      <c r="E41" s="534">
        <v>0</v>
      </c>
      <c r="F41" s="534">
        <v>0</v>
      </c>
      <c r="G41" s="534">
        <v>22435</v>
      </c>
    </row>
    <row r="42" spans="1:7">
      <c r="A42" s="150" t="s">
        <v>7760</v>
      </c>
      <c r="B42" s="150" t="s">
        <v>7761</v>
      </c>
      <c r="C42" s="534">
        <v>-3.7</v>
      </c>
      <c r="D42" s="534">
        <v>-30</v>
      </c>
      <c r="E42" s="534">
        <v>-29.54</v>
      </c>
      <c r="F42" s="534">
        <v>-29.55</v>
      </c>
      <c r="G42" s="534">
        <v>499011.53</v>
      </c>
    </row>
    <row r="43" spans="1:7">
      <c r="A43" s="150" t="s">
        <v>7762</v>
      </c>
      <c r="B43" s="150" t="s">
        <v>7763</v>
      </c>
      <c r="C43" s="534">
        <v>0</v>
      </c>
      <c r="D43" s="534">
        <v>0</v>
      </c>
      <c r="E43" s="534">
        <v>0</v>
      </c>
      <c r="F43" s="534">
        <v>0</v>
      </c>
      <c r="G43" s="534">
        <v>1.8</v>
      </c>
    </row>
    <row r="44" spans="1:7">
      <c r="A44" s="150" t="s">
        <v>7764</v>
      </c>
      <c r="B44" s="150" t="s">
        <v>7765</v>
      </c>
      <c r="C44" s="534">
        <v>0</v>
      </c>
      <c r="D44" s="534">
        <v>0</v>
      </c>
      <c r="E44" s="534">
        <v>0</v>
      </c>
      <c r="F44" s="534">
        <v>0</v>
      </c>
      <c r="G44" s="534">
        <v>26374</v>
      </c>
    </row>
    <row r="45" spans="1:7">
      <c r="A45" s="150" t="s">
        <v>7766</v>
      </c>
      <c r="B45" s="150" t="s">
        <v>7767</v>
      </c>
      <c r="C45" s="534">
        <v>0</v>
      </c>
      <c r="D45" s="534">
        <v>0</v>
      </c>
      <c r="E45" s="534">
        <v>0</v>
      </c>
      <c r="F45" s="534">
        <v>0</v>
      </c>
      <c r="G45" s="534">
        <v>6206.1</v>
      </c>
    </row>
    <row r="46" spans="1:7">
      <c r="A46" s="150" t="s">
        <v>7768</v>
      </c>
      <c r="B46" s="150" t="s">
        <v>7769</v>
      </c>
      <c r="C46" s="534">
        <v>0</v>
      </c>
      <c r="D46" s="534">
        <v>0</v>
      </c>
      <c r="E46" s="534">
        <v>0</v>
      </c>
      <c r="F46" s="534">
        <v>0</v>
      </c>
      <c r="G46" s="534">
        <v>28200.25</v>
      </c>
    </row>
    <row r="47" spans="1:7">
      <c r="A47" s="150" t="s">
        <v>7770</v>
      </c>
      <c r="B47" s="150" t="s">
        <v>7771</v>
      </c>
      <c r="C47" s="534">
        <v>0</v>
      </c>
      <c r="D47" s="534">
        <v>0</v>
      </c>
      <c r="E47" s="534">
        <v>0</v>
      </c>
      <c r="F47" s="534">
        <v>0</v>
      </c>
      <c r="G47" s="534">
        <v>1</v>
      </c>
    </row>
    <row r="48" spans="1:7">
      <c r="A48" s="150" t="s">
        <v>7772</v>
      </c>
      <c r="B48" s="150" t="s">
        <v>7773</v>
      </c>
      <c r="C48" s="534">
        <v>0</v>
      </c>
      <c r="D48" s="534">
        <v>0</v>
      </c>
      <c r="E48" s="534">
        <v>0</v>
      </c>
      <c r="F48" s="534">
        <v>0</v>
      </c>
      <c r="G48" s="534">
        <v>-0.01</v>
      </c>
    </row>
    <row r="49" spans="1:7">
      <c r="A49" s="150" t="s">
        <v>7774</v>
      </c>
      <c r="B49" s="150" t="s">
        <v>7775</v>
      </c>
      <c r="C49" s="534">
        <v>0</v>
      </c>
      <c r="D49" s="534">
        <v>0</v>
      </c>
      <c r="E49" s="534">
        <v>0</v>
      </c>
      <c r="F49" s="534">
        <v>0</v>
      </c>
      <c r="G49" s="534">
        <v>15687</v>
      </c>
    </row>
    <row r="50" spans="1:7">
      <c r="A50" s="150" t="s">
        <v>7776</v>
      </c>
      <c r="B50" s="150" t="s">
        <v>7777</v>
      </c>
      <c r="C50" s="534">
        <v>0</v>
      </c>
      <c r="D50" s="534">
        <v>0</v>
      </c>
      <c r="E50" s="534">
        <v>0</v>
      </c>
      <c r="F50" s="534">
        <v>0</v>
      </c>
      <c r="G50" s="534">
        <v>8349</v>
      </c>
    </row>
    <row r="51" spans="1:7">
      <c r="A51" s="150" t="s">
        <v>7778</v>
      </c>
      <c r="B51" s="150" t="s">
        <v>7779</v>
      </c>
      <c r="C51" s="534">
        <v>0</v>
      </c>
      <c r="D51" s="534">
        <v>30</v>
      </c>
      <c r="E51" s="534">
        <v>30</v>
      </c>
      <c r="F51" s="534">
        <v>30</v>
      </c>
      <c r="G51" s="534">
        <v>30</v>
      </c>
    </row>
    <row r="52" spans="1:7">
      <c r="A52" s="150" t="s">
        <v>7780</v>
      </c>
      <c r="B52" s="150" t="s">
        <v>7781</v>
      </c>
      <c r="C52" s="534">
        <v>0</v>
      </c>
      <c r="D52" s="534">
        <v>0</v>
      </c>
      <c r="E52" s="534">
        <v>0</v>
      </c>
      <c r="F52" s="534">
        <v>0</v>
      </c>
      <c r="G52" s="534">
        <v>10343.5</v>
      </c>
    </row>
    <row r="53" spans="1:7">
      <c r="A53" s="150" t="s">
        <v>7782</v>
      </c>
      <c r="B53" s="150" t="s">
        <v>7783</v>
      </c>
      <c r="C53" s="534">
        <v>0</v>
      </c>
      <c r="D53" s="534">
        <v>0</v>
      </c>
      <c r="E53" s="534">
        <v>0</v>
      </c>
      <c r="F53" s="534">
        <v>0</v>
      </c>
      <c r="G53" s="534">
        <v>1</v>
      </c>
    </row>
    <row r="54" spans="1:7">
      <c r="A54" s="150" t="s">
        <v>7784</v>
      </c>
      <c r="B54" s="150" t="s">
        <v>7785</v>
      </c>
      <c r="C54" s="534">
        <v>0</v>
      </c>
      <c r="D54" s="534">
        <v>0</v>
      </c>
      <c r="E54" s="534">
        <v>0</v>
      </c>
      <c r="F54" s="534">
        <v>0</v>
      </c>
      <c r="G54" s="534">
        <v>0.8</v>
      </c>
    </row>
    <row r="55" spans="1:7">
      <c r="A55" s="150" t="s">
        <v>7786</v>
      </c>
      <c r="B55" s="150" t="s">
        <v>7787</v>
      </c>
      <c r="C55" s="534">
        <v>0</v>
      </c>
      <c r="D55" s="534">
        <v>0</v>
      </c>
      <c r="E55" s="534">
        <v>0</v>
      </c>
      <c r="F55" s="534">
        <v>0</v>
      </c>
      <c r="G55" s="534">
        <v>0.01</v>
      </c>
    </row>
    <row r="56" spans="1:7">
      <c r="A56" s="150" t="s">
        <v>7788</v>
      </c>
      <c r="B56" s="150" t="s">
        <v>7789</v>
      </c>
      <c r="C56" s="534">
        <v>0</v>
      </c>
      <c r="D56" s="534">
        <v>0</v>
      </c>
      <c r="E56" s="534">
        <v>0</v>
      </c>
      <c r="F56" s="534">
        <v>0</v>
      </c>
      <c r="G56" s="534">
        <v>-2068.6999999999998</v>
      </c>
    </row>
    <row r="57" spans="1:7">
      <c r="A57" s="150" t="s">
        <v>7790</v>
      </c>
      <c r="B57" s="150" t="s">
        <v>7791</v>
      </c>
      <c r="C57" s="534">
        <v>0</v>
      </c>
      <c r="D57" s="534">
        <v>0</v>
      </c>
      <c r="E57" s="534">
        <v>0.45</v>
      </c>
      <c r="F57" s="534">
        <v>0.45</v>
      </c>
      <c r="G57" s="534">
        <v>6206.55</v>
      </c>
    </row>
    <row r="58" spans="1:7">
      <c r="A58" s="150" t="s">
        <v>7792</v>
      </c>
      <c r="B58" s="150" t="s">
        <v>7793</v>
      </c>
      <c r="C58" s="534">
        <v>0</v>
      </c>
      <c r="D58" s="534">
        <v>0</v>
      </c>
      <c r="E58" s="534">
        <v>0</v>
      </c>
      <c r="F58" s="534">
        <v>0</v>
      </c>
      <c r="G58" s="534">
        <v>0.43</v>
      </c>
    </row>
    <row r="59" spans="1:7">
      <c r="A59" s="150" t="s">
        <v>7794</v>
      </c>
      <c r="B59" s="150" t="s">
        <v>7795</v>
      </c>
      <c r="C59" s="534">
        <v>0</v>
      </c>
      <c r="D59" s="534">
        <v>0</v>
      </c>
      <c r="E59" s="534">
        <v>0</v>
      </c>
      <c r="F59" s="534">
        <v>0</v>
      </c>
      <c r="G59" s="534">
        <v>13446.55</v>
      </c>
    </row>
    <row r="60" spans="1:7">
      <c r="A60" s="150" t="s">
        <v>7796</v>
      </c>
      <c r="B60" s="150" t="s">
        <v>7797</v>
      </c>
      <c r="C60" s="534">
        <v>0</v>
      </c>
      <c r="D60" s="534">
        <v>0</v>
      </c>
      <c r="E60" s="534">
        <v>0</v>
      </c>
      <c r="F60" s="534">
        <v>0</v>
      </c>
      <c r="G60" s="534">
        <v>10343.5</v>
      </c>
    </row>
    <row r="61" spans="1:7">
      <c r="A61" s="150" t="s">
        <v>7798</v>
      </c>
      <c r="B61" s="150" t="s">
        <v>7799</v>
      </c>
      <c r="C61" s="534">
        <v>0</v>
      </c>
      <c r="D61" s="534">
        <v>0</v>
      </c>
      <c r="E61" s="534">
        <v>0</v>
      </c>
      <c r="F61" s="534">
        <v>0</v>
      </c>
      <c r="G61" s="534">
        <v>13446.55</v>
      </c>
    </row>
    <row r="62" spans="1:7">
      <c r="A62" s="150" t="s">
        <v>7800</v>
      </c>
      <c r="B62" s="150" t="s">
        <v>7801</v>
      </c>
      <c r="C62" s="534">
        <v>0</v>
      </c>
      <c r="D62" s="534">
        <v>0</v>
      </c>
      <c r="E62" s="534">
        <v>0</v>
      </c>
      <c r="F62" s="534">
        <v>0</v>
      </c>
      <c r="G62" s="534">
        <v>-1.42</v>
      </c>
    </row>
    <row r="63" spans="1:7">
      <c r="A63" s="150" t="s">
        <v>7802</v>
      </c>
      <c r="B63" s="150" t="s">
        <v>7803</v>
      </c>
      <c r="C63" s="534">
        <v>0</v>
      </c>
      <c r="D63" s="534">
        <v>0</v>
      </c>
      <c r="E63" s="534">
        <v>0</v>
      </c>
      <c r="F63" s="534">
        <v>0</v>
      </c>
      <c r="G63" s="534">
        <v>16930.5</v>
      </c>
    </row>
    <row r="64" spans="1:7">
      <c r="A64" s="150" t="s">
        <v>7804</v>
      </c>
      <c r="B64" s="150" t="s">
        <v>7805</v>
      </c>
      <c r="C64" s="534">
        <v>0</v>
      </c>
      <c r="D64" s="534">
        <v>0</v>
      </c>
      <c r="E64" s="534">
        <v>0</v>
      </c>
      <c r="F64" s="534">
        <v>0</v>
      </c>
      <c r="G64" s="534">
        <v>-10</v>
      </c>
    </row>
    <row r="65" spans="1:7">
      <c r="A65" s="150" t="s">
        <v>7806</v>
      </c>
      <c r="B65" s="150" t="s">
        <v>7807</v>
      </c>
      <c r="C65" s="534">
        <v>0</v>
      </c>
      <c r="D65" s="534">
        <v>0</v>
      </c>
      <c r="E65" s="534">
        <v>0</v>
      </c>
      <c r="F65" s="534">
        <v>0</v>
      </c>
      <c r="G65" s="534">
        <v>10343.5</v>
      </c>
    </row>
    <row r="66" spans="1:7">
      <c r="A66" s="150" t="s">
        <v>7808</v>
      </c>
      <c r="B66" s="150" t="s">
        <v>7809</v>
      </c>
      <c r="C66" s="534">
        <v>0</v>
      </c>
      <c r="D66" s="534">
        <v>0</v>
      </c>
      <c r="E66" s="534">
        <v>0</v>
      </c>
      <c r="F66" s="534">
        <v>0</v>
      </c>
      <c r="G66" s="534">
        <v>0.5</v>
      </c>
    </row>
    <row r="67" spans="1:7">
      <c r="A67" s="150" t="s">
        <v>7810</v>
      </c>
      <c r="B67" s="150" t="s">
        <v>7811</v>
      </c>
      <c r="C67" s="534">
        <v>0</v>
      </c>
      <c r="D67" s="534">
        <v>0</v>
      </c>
      <c r="E67" s="534">
        <v>0</v>
      </c>
      <c r="F67" s="534">
        <v>0</v>
      </c>
      <c r="G67" s="534">
        <v>10343.5</v>
      </c>
    </row>
    <row r="68" spans="1:7">
      <c r="A68" s="150" t="s">
        <v>7812</v>
      </c>
      <c r="B68" s="150" t="s">
        <v>7813</v>
      </c>
      <c r="C68" s="534">
        <v>0</v>
      </c>
      <c r="D68" s="534">
        <v>0</v>
      </c>
      <c r="E68" s="534">
        <v>0</v>
      </c>
      <c r="F68" s="534">
        <v>0</v>
      </c>
      <c r="G68" s="534">
        <v>27582</v>
      </c>
    </row>
    <row r="69" spans="1:7">
      <c r="A69" s="150" t="s">
        <v>7814</v>
      </c>
      <c r="B69" s="150" t="s">
        <v>7815</v>
      </c>
      <c r="C69" s="534">
        <v>0</v>
      </c>
      <c r="D69" s="534">
        <v>0</v>
      </c>
      <c r="E69" s="534">
        <v>0</v>
      </c>
      <c r="F69" s="534">
        <v>0</v>
      </c>
      <c r="G69" s="534">
        <v>8645</v>
      </c>
    </row>
    <row r="70" spans="1:7">
      <c r="A70" s="150" t="s">
        <v>7816</v>
      </c>
      <c r="B70" s="150" t="s">
        <v>7817</v>
      </c>
      <c r="C70" s="534">
        <v>0</v>
      </c>
      <c r="D70" s="534">
        <v>0</v>
      </c>
      <c r="E70" s="534">
        <v>0</v>
      </c>
      <c r="F70" s="534">
        <v>0</v>
      </c>
      <c r="G70" s="534">
        <v>13446.55</v>
      </c>
    </row>
    <row r="71" spans="1:7">
      <c r="A71" s="150" t="s">
        <v>7818</v>
      </c>
      <c r="B71" s="150" t="s">
        <v>7819</v>
      </c>
      <c r="C71" s="534">
        <v>0</v>
      </c>
      <c r="D71" s="534">
        <v>0</v>
      </c>
      <c r="E71" s="534">
        <v>0</v>
      </c>
      <c r="F71" s="534">
        <v>0</v>
      </c>
      <c r="G71" s="534">
        <v>6206.1</v>
      </c>
    </row>
    <row r="72" spans="1:7">
      <c r="A72" s="150" t="s">
        <v>7820</v>
      </c>
      <c r="B72" s="150" t="s">
        <v>7821</v>
      </c>
      <c r="C72" s="534">
        <v>0</v>
      </c>
      <c r="D72" s="534">
        <v>0</v>
      </c>
      <c r="E72" s="534">
        <v>0</v>
      </c>
      <c r="F72" s="534">
        <v>0</v>
      </c>
      <c r="G72" s="534">
        <v>10343.5</v>
      </c>
    </row>
    <row r="73" spans="1:7">
      <c r="A73" s="150" t="s">
        <v>7822</v>
      </c>
      <c r="B73" s="150" t="s">
        <v>7823</v>
      </c>
      <c r="C73" s="534">
        <v>0</v>
      </c>
      <c r="D73" s="534">
        <v>0</v>
      </c>
      <c r="E73" s="534">
        <v>0</v>
      </c>
      <c r="F73" s="534">
        <v>0</v>
      </c>
      <c r="G73" s="534">
        <v>18618.3</v>
      </c>
    </row>
    <row r="74" spans="1:7">
      <c r="A74" s="150" t="s">
        <v>7824</v>
      </c>
      <c r="B74" s="150" t="s">
        <v>7825</v>
      </c>
      <c r="C74" s="534">
        <v>0</v>
      </c>
      <c r="D74" s="534">
        <v>0</v>
      </c>
      <c r="E74" s="534">
        <v>0</v>
      </c>
      <c r="F74" s="534">
        <v>0</v>
      </c>
      <c r="G74" s="534">
        <v>10343.5</v>
      </c>
    </row>
    <row r="75" spans="1:7">
      <c r="A75" s="150" t="s">
        <v>7826</v>
      </c>
      <c r="B75" s="150" t="s">
        <v>7827</v>
      </c>
      <c r="C75" s="534">
        <v>0</v>
      </c>
      <c r="D75" s="534">
        <v>0</v>
      </c>
      <c r="E75" s="534">
        <v>0</v>
      </c>
      <c r="F75" s="534">
        <v>0</v>
      </c>
      <c r="G75" s="534">
        <v>206.87</v>
      </c>
    </row>
    <row r="76" spans="1:7">
      <c r="A76" s="150" t="s">
        <v>7828</v>
      </c>
      <c r="B76" s="150" t="s">
        <v>7829</v>
      </c>
      <c r="C76" s="534">
        <v>0</v>
      </c>
      <c r="D76" s="534">
        <v>0</v>
      </c>
      <c r="E76" s="534">
        <v>0</v>
      </c>
      <c r="F76" s="534">
        <v>0</v>
      </c>
      <c r="G76" s="534">
        <v>10344</v>
      </c>
    </row>
    <row r="77" spans="1:7">
      <c r="A77" s="150" t="s">
        <v>7830</v>
      </c>
      <c r="B77" s="150" t="s">
        <v>7831</v>
      </c>
      <c r="C77" s="534">
        <v>0</v>
      </c>
      <c r="D77" s="534">
        <v>0</v>
      </c>
      <c r="E77" s="534">
        <v>0</v>
      </c>
      <c r="F77" s="534">
        <v>0</v>
      </c>
      <c r="G77" s="534">
        <v>10343.5</v>
      </c>
    </row>
    <row r="78" spans="1:7">
      <c r="A78" s="150" t="s">
        <v>7832</v>
      </c>
      <c r="B78" s="150" t="s">
        <v>7833</v>
      </c>
      <c r="C78" s="534">
        <v>0</v>
      </c>
      <c r="D78" s="534">
        <v>0</v>
      </c>
      <c r="E78" s="534">
        <v>0</v>
      </c>
      <c r="F78" s="534">
        <v>0</v>
      </c>
      <c r="G78" s="534">
        <v>15687</v>
      </c>
    </row>
    <row r="79" spans="1:7">
      <c r="A79" s="150" t="s">
        <v>7834</v>
      </c>
      <c r="B79" s="150" t="s">
        <v>7835</v>
      </c>
      <c r="C79" s="534">
        <v>0</v>
      </c>
      <c r="D79" s="534">
        <v>0</v>
      </c>
      <c r="E79" s="534">
        <v>0</v>
      </c>
      <c r="F79" s="534">
        <v>0</v>
      </c>
      <c r="G79" s="534">
        <v>23672.25</v>
      </c>
    </row>
    <row r="80" spans="1:7">
      <c r="A80" s="150" t="s">
        <v>7836</v>
      </c>
      <c r="B80" s="150" t="s">
        <v>7837</v>
      </c>
      <c r="C80" s="534">
        <v>0</v>
      </c>
      <c r="D80" s="534">
        <v>0</v>
      </c>
      <c r="E80" s="534">
        <v>0.01</v>
      </c>
      <c r="F80" s="534">
        <v>0</v>
      </c>
      <c r="G80" s="534">
        <v>0</v>
      </c>
    </row>
    <row r="81" spans="1:7">
      <c r="A81" s="150" t="s">
        <v>7838</v>
      </c>
      <c r="B81" s="150" t="s">
        <v>7839</v>
      </c>
      <c r="C81" s="534">
        <v>0</v>
      </c>
      <c r="D81" s="534">
        <v>0</v>
      </c>
      <c r="E81" s="534">
        <v>0</v>
      </c>
      <c r="F81" s="534">
        <v>0</v>
      </c>
      <c r="G81" s="534">
        <v>10343.5</v>
      </c>
    </row>
    <row r="82" spans="1:7">
      <c r="A82" s="150" t="s">
        <v>7840</v>
      </c>
      <c r="B82" s="150" t="s">
        <v>7841</v>
      </c>
      <c r="C82" s="534">
        <v>0</v>
      </c>
      <c r="D82" s="534">
        <v>0</v>
      </c>
      <c r="E82" s="534">
        <v>0</v>
      </c>
      <c r="F82" s="534">
        <v>0</v>
      </c>
      <c r="G82" s="534">
        <v>10343.5</v>
      </c>
    </row>
    <row r="83" spans="1:7">
      <c r="A83" s="150" t="s">
        <v>7842</v>
      </c>
      <c r="B83" s="150" t="s">
        <v>7843</v>
      </c>
      <c r="C83" s="534">
        <v>0</v>
      </c>
      <c r="D83" s="534">
        <v>0</v>
      </c>
      <c r="E83" s="534">
        <v>0</v>
      </c>
      <c r="F83" s="534">
        <v>0</v>
      </c>
      <c r="G83" s="534">
        <v>-0.1</v>
      </c>
    </row>
    <row r="84" spans="1:7">
      <c r="A84" s="150" t="s">
        <v>7844</v>
      </c>
      <c r="B84" s="150" t="s">
        <v>7845</v>
      </c>
      <c r="C84" s="534">
        <v>0</v>
      </c>
      <c r="D84" s="534">
        <v>0</v>
      </c>
      <c r="E84" s="534">
        <v>0</v>
      </c>
      <c r="F84" s="534">
        <v>0</v>
      </c>
      <c r="G84" s="534">
        <v>10343.5</v>
      </c>
    </row>
    <row r="85" spans="1:7">
      <c r="A85" s="150" t="s">
        <v>7846</v>
      </c>
      <c r="B85" s="150" t="s">
        <v>7847</v>
      </c>
      <c r="C85" s="534">
        <v>0</v>
      </c>
      <c r="D85" s="534">
        <v>0</v>
      </c>
      <c r="E85" s="534">
        <v>0</v>
      </c>
      <c r="F85" s="534">
        <v>0</v>
      </c>
      <c r="G85" s="534">
        <v>13446.55</v>
      </c>
    </row>
    <row r="86" spans="1:7">
      <c r="A86" s="150" t="s">
        <v>7848</v>
      </c>
      <c r="B86" s="150" t="s">
        <v>7849</v>
      </c>
      <c r="C86" s="534">
        <v>0</v>
      </c>
      <c r="D86" s="534">
        <v>0</v>
      </c>
      <c r="E86" s="534">
        <v>0</v>
      </c>
      <c r="F86" s="534">
        <v>0</v>
      </c>
      <c r="G86" s="534">
        <v>10343.5</v>
      </c>
    </row>
    <row r="87" spans="1:7">
      <c r="A87" s="150" t="s">
        <v>7850</v>
      </c>
      <c r="B87" s="150" t="s">
        <v>7851</v>
      </c>
      <c r="C87" s="534">
        <v>0</v>
      </c>
      <c r="D87" s="534">
        <v>0</v>
      </c>
      <c r="E87" s="534">
        <v>0</v>
      </c>
      <c r="F87" s="534">
        <v>0</v>
      </c>
      <c r="G87" s="534">
        <v>8645</v>
      </c>
    </row>
    <row r="88" spans="1:7">
      <c r="A88" s="150" t="s">
        <v>7852</v>
      </c>
      <c r="B88" s="150" t="s">
        <v>7853</v>
      </c>
      <c r="C88" s="534">
        <v>0</v>
      </c>
      <c r="D88" s="534">
        <v>0</v>
      </c>
      <c r="E88" s="534">
        <v>0</v>
      </c>
      <c r="F88" s="534">
        <v>0</v>
      </c>
      <c r="G88" s="534">
        <v>14753.7</v>
      </c>
    </row>
    <row r="89" spans="1:7">
      <c r="A89" s="150" t="s">
        <v>7854</v>
      </c>
      <c r="B89" s="150" t="s">
        <v>7743</v>
      </c>
      <c r="C89" s="534">
        <v>0</v>
      </c>
      <c r="D89" s="534">
        <v>0</v>
      </c>
      <c r="E89" s="534">
        <v>0</v>
      </c>
      <c r="F89" s="534">
        <v>0</v>
      </c>
      <c r="G89" s="534">
        <v>14753.7</v>
      </c>
    </row>
    <row r="90" spans="1:7">
      <c r="A90" s="150" t="s">
        <v>7855</v>
      </c>
      <c r="B90" s="150" t="s">
        <v>7856</v>
      </c>
      <c r="C90" s="534">
        <v>0</v>
      </c>
      <c r="D90" s="534">
        <v>0</v>
      </c>
      <c r="E90" s="534">
        <v>0</v>
      </c>
      <c r="F90" s="534">
        <v>0</v>
      </c>
      <c r="G90" s="534">
        <v>28200.25</v>
      </c>
    </row>
    <row r="91" spans="1:7">
      <c r="A91" s="150" t="s">
        <v>7857</v>
      </c>
      <c r="B91" s="150" t="s">
        <v>7858</v>
      </c>
      <c r="C91" s="534">
        <v>0</v>
      </c>
      <c r="D91" s="534">
        <v>0</v>
      </c>
      <c r="E91" s="534">
        <v>0</v>
      </c>
      <c r="F91" s="534">
        <v>0</v>
      </c>
      <c r="G91" s="534">
        <v>1</v>
      </c>
    </row>
    <row r="92" spans="1:7">
      <c r="A92" s="150" t="s">
        <v>7859</v>
      </c>
      <c r="B92" s="150" t="s">
        <v>7860</v>
      </c>
      <c r="C92" s="534">
        <v>0</v>
      </c>
      <c r="D92" s="534">
        <v>0</v>
      </c>
      <c r="E92" s="534">
        <v>0</v>
      </c>
      <c r="F92" s="534">
        <v>0</v>
      </c>
      <c r="G92" s="534">
        <v>15184.75</v>
      </c>
    </row>
    <row r="93" spans="1:7">
      <c r="A93" s="150" t="s">
        <v>7861</v>
      </c>
      <c r="B93" s="150" t="s">
        <v>7862</v>
      </c>
      <c r="C93" s="534">
        <v>0</v>
      </c>
      <c r="D93" s="534">
        <v>0</v>
      </c>
      <c r="E93" s="534">
        <v>0</v>
      </c>
      <c r="F93" s="534">
        <v>0</v>
      </c>
      <c r="G93" s="534">
        <v>-1</v>
      </c>
    </row>
    <row r="94" spans="1:7">
      <c r="A94" s="150" t="s">
        <v>7863</v>
      </c>
      <c r="B94" s="150" t="s">
        <v>7864</v>
      </c>
      <c r="C94" s="534">
        <v>0</v>
      </c>
      <c r="D94" s="534">
        <v>0</v>
      </c>
      <c r="E94" s="534">
        <v>0</v>
      </c>
      <c r="F94" s="534">
        <v>0</v>
      </c>
      <c r="G94" s="534">
        <v>12412.2</v>
      </c>
    </row>
    <row r="95" spans="1:7">
      <c r="A95" s="150" t="s">
        <v>7865</v>
      </c>
      <c r="B95" s="150" t="s">
        <v>7866</v>
      </c>
      <c r="C95" s="534">
        <v>0</v>
      </c>
      <c r="D95" s="534">
        <v>0</v>
      </c>
      <c r="E95" s="534">
        <v>0</v>
      </c>
      <c r="F95" s="534">
        <v>0</v>
      </c>
      <c r="G95" s="534">
        <v>20687</v>
      </c>
    </row>
    <row r="96" spans="1:7">
      <c r="A96" s="150" t="s">
        <v>7867</v>
      </c>
      <c r="B96" s="150" t="s">
        <v>7868</v>
      </c>
      <c r="C96" s="534">
        <v>-3.7</v>
      </c>
      <c r="D96" s="534">
        <v>-60</v>
      </c>
      <c r="E96" s="534">
        <v>-60</v>
      </c>
      <c r="F96" s="534">
        <v>-60</v>
      </c>
      <c r="G96" s="534">
        <v>-60</v>
      </c>
    </row>
    <row r="97" spans="1:7">
      <c r="A97" s="150" t="s">
        <v>7869</v>
      </c>
      <c r="B97" s="150" t="s">
        <v>7870</v>
      </c>
      <c r="C97" s="534">
        <v>0</v>
      </c>
      <c r="D97" s="534">
        <v>0</v>
      </c>
      <c r="E97" s="534">
        <v>0.02</v>
      </c>
      <c r="F97" s="534">
        <v>0.02</v>
      </c>
      <c r="G97" s="534">
        <v>435336.76</v>
      </c>
    </row>
    <row r="98" spans="1:7">
      <c r="A98" s="150" t="s">
        <v>7871</v>
      </c>
      <c r="B98" s="150" t="s">
        <v>7872</v>
      </c>
      <c r="C98" s="534">
        <v>0</v>
      </c>
      <c r="D98" s="534">
        <v>0</v>
      </c>
      <c r="E98" s="534">
        <v>0</v>
      </c>
      <c r="F98" s="534">
        <v>0</v>
      </c>
      <c r="G98" s="534">
        <v>73150</v>
      </c>
    </row>
    <row r="99" spans="1:7">
      <c r="A99" s="150" t="s">
        <v>7873</v>
      </c>
      <c r="B99" s="150" t="s">
        <v>7874</v>
      </c>
      <c r="C99" s="534">
        <v>0</v>
      </c>
      <c r="D99" s="534">
        <v>0</v>
      </c>
      <c r="E99" s="534">
        <v>0</v>
      </c>
      <c r="F99" s="534">
        <v>0</v>
      </c>
      <c r="G99" s="534">
        <v>11143.5</v>
      </c>
    </row>
    <row r="100" spans="1:7">
      <c r="A100" s="150" t="s">
        <v>7875</v>
      </c>
      <c r="B100" s="150" t="s">
        <v>7876</v>
      </c>
      <c r="C100" s="534">
        <v>0</v>
      </c>
      <c r="D100" s="534">
        <v>0</v>
      </c>
      <c r="E100" s="534">
        <v>0</v>
      </c>
      <c r="F100" s="534">
        <v>0</v>
      </c>
      <c r="G100" s="534">
        <v>6115.5</v>
      </c>
    </row>
    <row r="101" spans="1:7">
      <c r="A101" s="150" t="s">
        <v>7877</v>
      </c>
      <c r="B101" s="150" t="s">
        <v>7878</v>
      </c>
      <c r="C101" s="534">
        <v>0</v>
      </c>
      <c r="D101" s="534">
        <v>0</v>
      </c>
      <c r="E101" s="534">
        <v>0</v>
      </c>
      <c r="F101" s="534">
        <v>0</v>
      </c>
      <c r="G101" s="534">
        <v>2049</v>
      </c>
    </row>
    <row r="102" spans="1:7">
      <c r="A102" s="150" t="s">
        <v>7879</v>
      </c>
      <c r="B102" s="150" t="s">
        <v>7880</v>
      </c>
      <c r="C102" s="534">
        <v>0</v>
      </c>
      <c r="D102" s="534">
        <v>0</v>
      </c>
      <c r="E102" s="534">
        <v>0</v>
      </c>
      <c r="F102" s="534">
        <v>0</v>
      </c>
      <c r="G102" s="534">
        <v>1</v>
      </c>
    </row>
    <row r="103" spans="1:7">
      <c r="A103" s="150" t="s">
        <v>7881</v>
      </c>
      <c r="B103" s="150" t="s">
        <v>7882</v>
      </c>
      <c r="C103" s="534">
        <v>0</v>
      </c>
      <c r="D103" s="534">
        <v>0</v>
      </c>
      <c r="E103" s="534">
        <v>0</v>
      </c>
      <c r="F103" s="534">
        <v>0</v>
      </c>
      <c r="G103" s="534">
        <v>30</v>
      </c>
    </row>
    <row r="104" spans="1:7">
      <c r="A104" s="150" t="s">
        <v>7883</v>
      </c>
      <c r="B104" s="150" t="s">
        <v>7884</v>
      </c>
      <c r="C104" s="534">
        <v>0</v>
      </c>
      <c r="D104" s="534">
        <v>0</v>
      </c>
      <c r="E104" s="534">
        <v>0</v>
      </c>
      <c r="F104" s="534">
        <v>0</v>
      </c>
      <c r="G104" s="534">
        <v>20710.8</v>
      </c>
    </row>
    <row r="105" spans="1:7">
      <c r="A105" s="150" t="s">
        <v>7885</v>
      </c>
      <c r="B105" s="150" t="s">
        <v>7886</v>
      </c>
      <c r="C105" s="534">
        <v>0</v>
      </c>
      <c r="D105" s="534">
        <v>0</v>
      </c>
      <c r="E105" s="534">
        <v>0</v>
      </c>
      <c r="F105" s="534">
        <v>0</v>
      </c>
      <c r="G105" s="534">
        <v>-0.1</v>
      </c>
    </row>
    <row r="106" spans="1:7">
      <c r="A106" s="150" t="s">
        <v>7887</v>
      </c>
      <c r="B106" s="150" t="s">
        <v>7888</v>
      </c>
      <c r="C106" s="534">
        <v>0</v>
      </c>
      <c r="D106" s="534">
        <v>0</v>
      </c>
      <c r="E106" s="534">
        <v>0</v>
      </c>
      <c r="F106" s="534">
        <v>0</v>
      </c>
      <c r="G106" s="534">
        <v>20107</v>
      </c>
    </row>
    <row r="107" spans="1:7">
      <c r="A107" s="150" t="s">
        <v>7889</v>
      </c>
      <c r="B107" s="150" t="s">
        <v>7890</v>
      </c>
      <c r="C107" s="534">
        <v>0</v>
      </c>
      <c r="D107" s="534">
        <v>0</v>
      </c>
      <c r="E107" s="534">
        <v>0</v>
      </c>
      <c r="F107" s="534">
        <v>0</v>
      </c>
      <c r="G107" s="534">
        <v>-0.01</v>
      </c>
    </row>
    <row r="108" spans="1:7">
      <c r="A108" s="150" t="s">
        <v>7891</v>
      </c>
      <c r="B108" s="150" t="s">
        <v>7892</v>
      </c>
      <c r="C108" s="534">
        <v>0</v>
      </c>
      <c r="D108" s="534">
        <v>0</v>
      </c>
      <c r="E108" s="534">
        <v>0</v>
      </c>
      <c r="F108" s="534">
        <v>0</v>
      </c>
      <c r="G108" s="534">
        <v>35942.5</v>
      </c>
    </row>
    <row r="109" spans="1:7">
      <c r="A109" s="150" t="s">
        <v>7893</v>
      </c>
      <c r="B109" s="150" t="s">
        <v>7894</v>
      </c>
      <c r="C109" s="534">
        <v>0</v>
      </c>
      <c r="D109" s="534">
        <v>0</v>
      </c>
      <c r="E109" s="534">
        <v>0</v>
      </c>
      <c r="F109" s="534">
        <v>0</v>
      </c>
      <c r="G109" s="534">
        <v>0.05</v>
      </c>
    </row>
    <row r="110" spans="1:7">
      <c r="A110" s="150" t="s">
        <v>7895</v>
      </c>
      <c r="B110" s="150" t="s">
        <v>7896</v>
      </c>
      <c r="C110" s="534">
        <v>0</v>
      </c>
      <c r="D110" s="534">
        <v>0</v>
      </c>
      <c r="E110" s="534">
        <v>0</v>
      </c>
      <c r="F110" s="534">
        <v>0</v>
      </c>
      <c r="G110" s="534">
        <v>159846.5</v>
      </c>
    </row>
    <row r="111" spans="1:7">
      <c r="A111" s="150" t="s">
        <v>7897</v>
      </c>
      <c r="B111" s="150" t="s">
        <v>7898</v>
      </c>
      <c r="C111" s="534">
        <v>0</v>
      </c>
      <c r="D111" s="534">
        <v>0</v>
      </c>
      <c r="E111" s="534">
        <v>0.02</v>
      </c>
      <c r="F111" s="534">
        <v>0.02</v>
      </c>
      <c r="G111" s="534">
        <v>11921.02</v>
      </c>
    </row>
    <row r="112" spans="1:7">
      <c r="A112" s="150" t="s">
        <v>7899</v>
      </c>
      <c r="B112" s="150" t="s">
        <v>7900</v>
      </c>
      <c r="C112" s="534">
        <v>0</v>
      </c>
      <c r="D112" s="534">
        <v>0</v>
      </c>
      <c r="E112" s="534">
        <v>0</v>
      </c>
      <c r="F112" s="534">
        <v>0</v>
      </c>
      <c r="G112" s="534">
        <v>71885</v>
      </c>
    </row>
    <row r="113" spans="1:7">
      <c r="A113" s="150" t="s">
        <v>7901</v>
      </c>
      <c r="B113" s="150" t="s">
        <v>7759</v>
      </c>
      <c r="C113" s="534">
        <v>0</v>
      </c>
      <c r="D113" s="534">
        <v>0</v>
      </c>
      <c r="E113" s="534">
        <v>0</v>
      </c>
      <c r="F113" s="534">
        <v>0</v>
      </c>
      <c r="G113" s="534">
        <v>22435</v>
      </c>
    </row>
    <row r="114" spans="1:7">
      <c r="A114" s="150" t="s">
        <v>7902</v>
      </c>
      <c r="B114" s="150" t="s">
        <v>7903</v>
      </c>
      <c r="C114" s="534">
        <v>0</v>
      </c>
      <c r="D114" s="534">
        <v>0</v>
      </c>
      <c r="E114" s="534">
        <v>-0.45</v>
      </c>
      <c r="F114" s="534">
        <v>-0.45</v>
      </c>
      <c r="G114" s="534">
        <v>4313.95</v>
      </c>
    </row>
    <row r="115" spans="1:7">
      <c r="A115" s="150" t="s">
        <v>7904</v>
      </c>
      <c r="B115" s="150" t="s">
        <v>7905</v>
      </c>
      <c r="C115" s="534">
        <v>0</v>
      </c>
      <c r="D115" s="534">
        <v>0</v>
      </c>
      <c r="E115" s="534">
        <v>0</v>
      </c>
      <c r="F115" s="534">
        <v>0</v>
      </c>
      <c r="G115" s="534">
        <v>0.1</v>
      </c>
    </row>
    <row r="116" spans="1:7">
      <c r="A116" s="150" t="s">
        <v>7906</v>
      </c>
      <c r="B116" s="150" t="s">
        <v>7907</v>
      </c>
      <c r="C116" s="534">
        <v>0</v>
      </c>
      <c r="D116" s="534">
        <v>0</v>
      </c>
      <c r="E116" s="534">
        <v>-0.45</v>
      </c>
      <c r="F116" s="534">
        <v>-0.45</v>
      </c>
      <c r="G116" s="534">
        <v>-0.45</v>
      </c>
    </row>
    <row r="117" spans="1:7">
      <c r="A117" s="150" t="s">
        <v>7908</v>
      </c>
      <c r="B117" s="150" t="s">
        <v>7909</v>
      </c>
      <c r="C117" s="534">
        <v>0</v>
      </c>
      <c r="D117" s="534">
        <v>0</v>
      </c>
      <c r="E117" s="534">
        <v>0</v>
      </c>
      <c r="F117" s="534">
        <v>0</v>
      </c>
      <c r="G117" s="534">
        <v>4314.3</v>
      </c>
    </row>
    <row r="118" spans="1:7">
      <c r="A118" s="150" t="s">
        <v>7910</v>
      </c>
      <c r="B118" s="150" t="s">
        <v>7911</v>
      </c>
      <c r="C118" s="534">
        <v>0</v>
      </c>
      <c r="D118" s="534">
        <v>115</v>
      </c>
      <c r="E118" s="534">
        <v>115</v>
      </c>
      <c r="F118" s="534">
        <v>115</v>
      </c>
      <c r="G118" s="534">
        <v>115</v>
      </c>
    </row>
    <row r="119" spans="1:7">
      <c r="A119" s="150" t="s">
        <v>7912</v>
      </c>
      <c r="B119" s="150" t="s">
        <v>7913</v>
      </c>
      <c r="C119" s="534">
        <v>0</v>
      </c>
      <c r="D119" s="534">
        <v>115</v>
      </c>
      <c r="E119" s="534">
        <v>115</v>
      </c>
      <c r="F119" s="534">
        <v>115</v>
      </c>
      <c r="G119" s="534">
        <v>115</v>
      </c>
    </row>
    <row r="120" spans="1:7">
      <c r="A120" s="150" t="s">
        <v>7914</v>
      </c>
      <c r="B120" s="150" t="s">
        <v>7915</v>
      </c>
      <c r="C120" s="534">
        <v>0</v>
      </c>
      <c r="D120" s="534">
        <v>167366.22</v>
      </c>
      <c r="E120" s="534">
        <v>167366.22</v>
      </c>
      <c r="F120" s="534">
        <v>167366.22</v>
      </c>
      <c r="G120" s="534">
        <v>2262259.85</v>
      </c>
    </row>
    <row r="121" spans="1:7">
      <c r="A121" s="150" t="s">
        <v>7916</v>
      </c>
      <c r="B121" s="150" t="s">
        <v>7917</v>
      </c>
      <c r="C121" s="534">
        <v>0</v>
      </c>
      <c r="D121" s="534">
        <v>0</v>
      </c>
      <c r="E121" s="534">
        <v>0</v>
      </c>
      <c r="F121" s="534">
        <v>0</v>
      </c>
      <c r="G121" s="534">
        <v>364683.25</v>
      </c>
    </row>
    <row r="122" spans="1:7">
      <c r="A122" s="150" t="s">
        <v>7918</v>
      </c>
      <c r="B122" s="150" t="s">
        <v>7919</v>
      </c>
      <c r="C122" s="534">
        <v>0</v>
      </c>
      <c r="D122" s="534">
        <v>0</v>
      </c>
      <c r="E122" s="534">
        <v>0</v>
      </c>
      <c r="F122" s="534">
        <v>0</v>
      </c>
      <c r="G122" s="534">
        <v>160113</v>
      </c>
    </row>
    <row r="123" spans="1:7">
      <c r="A123" s="150" t="s">
        <v>7920</v>
      </c>
      <c r="B123" s="150" t="s">
        <v>7921</v>
      </c>
      <c r="C123" s="534">
        <v>0</v>
      </c>
      <c r="D123" s="534">
        <v>0</v>
      </c>
      <c r="E123" s="534">
        <v>0</v>
      </c>
      <c r="F123" s="534">
        <v>0</v>
      </c>
      <c r="G123" s="534">
        <v>-0.02</v>
      </c>
    </row>
    <row r="124" spans="1:7">
      <c r="A124" s="150" t="s">
        <v>7922</v>
      </c>
      <c r="B124" s="150" t="s">
        <v>7923</v>
      </c>
      <c r="C124" s="534">
        <v>0</v>
      </c>
      <c r="D124" s="534">
        <v>117430.2</v>
      </c>
      <c r="E124" s="534">
        <v>117430.2</v>
      </c>
      <c r="F124" s="534">
        <v>117430.2</v>
      </c>
      <c r="G124" s="534">
        <v>117430.2</v>
      </c>
    </row>
    <row r="125" spans="1:7">
      <c r="A125" s="150" t="s">
        <v>7924</v>
      </c>
      <c r="B125" s="150" t="s">
        <v>7925</v>
      </c>
      <c r="C125" s="534">
        <v>0</v>
      </c>
      <c r="D125" s="534">
        <v>0</v>
      </c>
      <c r="E125" s="534">
        <v>0</v>
      </c>
      <c r="F125" s="534">
        <v>0</v>
      </c>
      <c r="G125" s="534">
        <v>269311.88</v>
      </c>
    </row>
    <row r="126" spans="1:7">
      <c r="A126" s="150" t="s">
        <v>7926</v>
      </c>
      <c r="B126" s="150" t="s">
        <v>7927</v>
      </c>
      <c r="C126" s="534">
        <v>0</v>
      </c>
      <c r="D126" s="534">
        <v>0</v>
      </c>
      <c r="E126" s="534">
        <v>0</v>
      </c>
      <c r="F126" s="534">
        <v>0</v>
      </c>
      <c r="G126" s="534">
        <v>234062.5</v>
      </c>
    </row>
    <row r="127" spans="1:7">
      <c r="A127" s="150" t="s">
        <v>7928</v>
      </c>
      <c r="B127" s="150" t="s">
        <v>7929</v>
      </c>
      <c r="C127" s="534">
        <v>0</v>
      </c>
      <c r="D127" s="534">
        <v>0</v>
      </c>
      <c r="E127" s="534">
        <v>0</v>
      </c>
      <c r="F127" s="534">
        <v>0</v>
      </c>
      <c r="G127" s="534">
        <v>111630</v>
      </c>
    </row>
    <row r="128" spans="1:7">
      <c r="A128" s="150" t="s">
        <v>7930</v>
      </c>
      <c r="B128" s="150" t="s">
        <v>7931</v>
      </c>
      <c r="C128" s="534">
        <v>0</v>
      </c>
      <c r="D128" s="534">
        <v>0</v>
      </c>
      <c r="E128" s="534">
        <v>0</v>
      </c>
      <c r="F128" s="534">
        <v>0</v>
      </c>
      <c r="G128" s="534">
        <v>278028</v>
      </c>
    </row>
    <row r="129" spans="1:7">
      <c r="A129" s="150" t="s">
        <v>7932</v>
      </c>
      <c r="B129" s="150" t="s">
        <v>7913</v>
      </c>
      <c r="C129" s="534">
        <v>0</v>
      </c>
      <c r="D129" s="534">
        <v>49936.02</v>
      </c>
      <c r="E129" s="534">
        <v>49936.02</v>
      </c>
      <c r="F129" s="534">
        <v>49936.02</v>
      </c>
      <c r="G129" s="534">
        <v>49936.02</v>
      </c>
    </row>
    <row r="130" spans="1:7">
      <c r="A130" s="150" t="s">
        <v>7933</v>
      </c>
      <c r="B130" s="150" t="s">
        <v>7934</v>
      </c>
      <c r="C130" s="534">
        <v>0</v>
      </c>
      <c r="D130" s="534">
        <v>0</v>
      </c>
      <c r="E130" s="534">
        <v>0</v>
      </c>
      <c r="F130" s="534">
        <v>0</v>
      </c>
      <c r="G130" s="534">
        <v>0.02</v>
      </c>
    </row>
    <row r="131" spans="1:7">
      <c r="A131" s="150" t="s">
        <v>7935</v>
      </c>
      <c r="B131" s="150" t="s">
        <v>7936</v>
      </c>
      <c r="C131" s="534">
        <v>0</v>
      </c>
      <c r="D131" s="534">
        <v>0</v>
      </c>
      <c r="E131" s="534">
        <v>0</v>
      </c>
      <c r="F131" s="534">
        <v>0</v>
      </c>
      <c r="G131" s="534">
        <v>91730</v>
      </c>
    </row>
    <row r="132" spans="1:7">
      <c r="A132" s="150" t="s">
        <v>7937</v>
      </c>
      <c r="B132" s="150" t="s">
        <v>7938</v>
      </c>
      <c r="C132" s="534">
        <v>0</v>
      </c>
      <c r="D132" s="534">
        <v>0</v>
      </c>
      <c r="E132" s="534">
        <v>0</v>
      </c>
      <c r="F132" s="534">
        <v>0</v>
      </c>
      <c r="G132" s="534">
        <v>62260</v>
      </c>
    </row>
    <row r="133" spans="1:7">
      <c r="A133" s="150" t="s">
        <v>7939</v>
      </c>
      <c r="B133" s="150" t="s">
        <v>7940</v>
      </c>
      <c r="C133" s="534">
        <v>0</v>
      </c>
      <c r="D133" s="534">
        <v>0</v>
      </c>
      <c r="E133" s="534">
        <v>0</v>
      </c>
      <c r="F133" s="534">
        <v>0</v>
      </c>
      <c r="G133" s="534">
        <v>50000</v>
      </c>
    </row>
    <row r="134" spans="1:7">
      <c r="A134" s="150" t="s">
        <v>7941</v>
      </c>
      <c r="B134" s="150" t="s">
        <v>7942</v>
      </c>
      <c r="C134" s="534">
        <v>0</v>
      </c>
      <c r="D134" s="534">
        <v>0</v>
      </c>
      <c r="E134" s="534">
        <v>0</v>
      </c>
      <c r="F134" s="534">
        <v>0</v>
      </c>
      <c r="G134" s="534">
        <v>176250</v>
      </c>
    </row>
    <row r="135" spans="1:7">
      <c r="A135" s="150" t="s">
        <v>7943</v>
      </c>
      <c r="B135" s="150" t="s">
        <v>7944</v>
      </c>
      <c r="C135" s="534">
        <v>0</v>
      </c>
      <c r="D135" s="534">
        <v>0</v>
      </c>
      <c r="E135" s="534">
        <v>0</v>
      </c>
      <c r="F135" s="534">
        <v>0</v>
      </c>
      <c r="G135" s="534">
        <v>58000</v>
      </c>
    </row>
    <row r="136" spans="1:7">
      <c r="A136" s="150" t="s">
        <v>7945</v>
      </c>
      <c r="B136" s="150" t="s">
        <v>7946</v>
      </c>
      <c r="C136" s="534">
        <v>0</v>
      </c>
      <c r="D136" s="534">
        <v>0</v>
      </c>
      <c r="E136" s="534">
        <v>0</v>
      </c>
      <c r="F136" s="534">
        <v>0</v>
      </c>
      <c r="G136" s="534">
        <v>238825</v>
      </c>
    </row>
    <row r="137" spans="1:7">
      <c r="A137" s="150" t="s">
        <v>7947</v>
      </c>
      <c r="B137" s="150" t="s">
        <v>7948</v>
      </c>
      <c r="C137" s="534">
        <v>1000</v>
      </c>
      <c r="D137" s="534">
        <v>1000</v>
      </c>
      <c r="E137" s="534">
        <v>1000</v>
      </c>
      <c r="F137" s="534">
        <v>1000</v>
      </c>
      <c r="G137" s="534">
        <v>4572934.16</v>
      </c>
    </row>
    <row r="138" spans="1:7">
      <c r="A138" s="150" t="s">
        <v>7949</v>
      </c>
      <c r="B138" s="150" t="s">
        <v>7950</v>
      </c>
      <c r="C138" s="534">
        <v>1000</v>
      </c>
      <c r="D138" s="534">
        <v>1000</v>
      </c>
      <c r="E138" s="534">
        <v>1000</v>
      </c>
      <c r="F138" s="534">
        <v>1000</v>
      </c>
      <c r="G138" s="534">
        <v>1000</v>
      </c>
    </row>
    <row r="139" spans="1:7">
      <c r="A139" s="150" t="s">
        <v>7951</v>
      </c>
      <c r="B139" s="150" t="s">
        <v>7952</v>
      </c>
      <c r="C139" s="534">
        <v>0</v>
      </c>
      <c r="D139" s="534">
        <v>0</v>
      </c>
      <c r="E139" s="534">
        <v>0</v>
      </c>
      <c r="F139" s="534">
        <v>0</v>
      </c>
      <c r="G139" s="534">
        <v>0.03</v>
      </c>
    </row>
    <row r="140" spans="1:7">
      <c r="A140" s="150" t="s">
        <v>7953</v>
      </c>
      <c r="B140" s="150" t="s">
        <v>7954</v>
      </c>
      <c r="C140" s="534">
        <v>0</v>
      </c>
      <c r="D140" s="534">
        <v>0</v>
      </c>
      <c r="E140" s="534">
        <v>0</v>
      </c>
      <c r="F140" s="534">
        <v>0</v>
      </c>
      <c r="G140" s="534">
        <v>0.01</v>
      </c>
    </row>
    <row r="141" spans="1:7">
      <c r="A141" s="150" t="s">
        <v>7955</v>
      </c>
      <c r="B141" s="150" t="s">
        <v>7956</v>
      </c>
      <c r="C141" s="534">
        <v>0</v>
      </c>
      <c r="D141" s="534">
        <v>0</v>
      </c>
      <c r="E141" s="534">
        <v>0</v>
      </c>
      <c r="F141" s="534">
        <v>0</v>
      </c>
      <c r="G141" s="534">
        <v>2775399.12</v>
      </c>
    </row>
    <row r="142" spans="1:7">
      <c r="A142" s="150" t="s">
        <v>7957</v>
      </c>
      <c r="B142" s="150" t="s">
        <v>7958</v>
      </c>
      <c r="C142" s="534">
        <v>0</v>
      </c>
      <c r="D142" s="534">
        <v>0</v>
      </c>
      <c r="E142" s="534">
        <v>0</v>
      </c>
      <c r="F142" s="534">
        <v>0</v>
      </c>
      <c r="G142" s="534">
        <v>1269579.48</v>
      </c>
    </row>
    <row r="143" spans="1:7">
      <c r="A143" s="150" t="s">
        <v>7959</v>
      </c>
      <c r="B143" s="150" t="s">
        <v>7960</v>
      </c>
      <c r="C143" s="534">
        <v>0</v>
      </c>
      <c r="D143" s="534">
        <v>0</v>
      </c>
      <c r="E143" s="534">
        <v>0</v>
      </c>
      <c r="F143" s="534">
        <v>0</v>
      </c>
      <c r="G143" s="534">
        <v>526955.52000000002</v>
      </c>
    </row>
    <row r="144" spans="1:7">
      <c r="A144" s="150" t="s">
        <v>7961</v>
      </c>
      <c r="B144" s="150" t="s">
        <v>7962</v>
      </c>
      <c r="C144" s="534">
        <v>0</v>
      </c>
      <c r="D144" s="534">
        <v>0</v>
      </c>
      <c r="E144" s="534">
        <v>0</v>
      </c>
      <c r="F144" s="534">
        <v>0</v>
      </c>
      <c r="G144" s="534">
        <v>1031842.07</v>
      </c>
    </row>
    <row r="145" spans="1:7">
      <c r="A145" s="150" t="s">
        <v>7963</v>
      </c>
      <c r="B145" s="150" t="s">
        <v>7964</v>
      </c>
      <c r="C145" s="534">
        <v>0</v>
      </c>
      <c r="D145" s="534">
        <v>0</v>
      </c>
      <c r="E145" s="534">
        <v>0</v>
      </c>
      <c r="F145" s="534">
        <v>0</v>
      </c>
      <c r="G145" s="534">
        <v>666999.99</v>
      </c>
    </row>
    <row r="146" spans="1:7">
      <c r="A146" s="150" t="s">
        <v>7965</v>
      </c>
      <c r="B146" s="150" t="s">
        <v>7966</v>
      </c>
      <c r="C146" s="534">
        <v>0</v>
      </c>
      <c r="D146" s="534">
        <v>0</v>
      </c>
      <c r="E146" s="534">
        <v>0</v>
      </c>
      <c r="F146" s="534">
        <v>0</v>
      </c>
      <c r="G146" s="534">
        <v>500</v>
      </c>
    </row>
    <row r="147" spans="1:7">
      <c r="A147" s="150" t="s">
        <v>7967</v>
      </c>
      <c r="B147" s="150" t="s">
        <v>7968</v>
      </c>
      <c r="C147" s="534">
        <v>0</v>
      </c>
      <c r="D147" s="534">
        <v>0</v>
      </c>
      <c r="E147" s="534">
        <v>0</v>
      </c>
      <c r="F147" s="534">
        <v>0</v>
      </c>
      <c r="G147" s="534">
        <v>364342.08</v>
      </c>
    </row>
    <row r="148" spans="1:7">
      <c r="A148" s="150" t="s">
        <v>7969</v>
      </c>
      <c r="B148" s="150" t="s">
        <v>7970</v>
      </c>
      <c r="C148" s="534">
        <v>0</v>
      </c>
      <c r="D148" s="534">
        <v>66059.899999999994</v>
      </c>
      <c r="E148" s="534">
        <v>40889.08</v>
      </c>
      <c r="F148" s="534">
        <v>40889.08</v>
      </c>
      <c r="G148" s="534">
        <v>1133237.67</v>
      </c>
    </row>
    <row r="149" spans="1:7">
      <c r="A149" s="150" t="s">
        <v>7971</v>
      </c>
      <c r="B149" s="150" t="s">
        <v>7972</v>
      </c>
      <c r="C149" s="534">
        <v>0</v>
      </c>
      <c r="D149" s="534">
        <v>0</v>
      </c>
      <c r="E149" s="534">
        <v>0</v>
      </c>
      <c r="F149" s="534">
        <v>0</v>
      </c>
      <c r="G149" s="534">
        <v>0.01</v>
      </c>
    </row>
    <row r="150" spans="1:7">
      <c r="A150" s="150" t="s">
        <v>7973</v>
      </c>
      <c r="B150" s="150" t="s">
        <v>7974</v>
      </c>
      <c r="C150" s="534">
        <v>0</v>
      </c>
      <c r="D150" s="534">
        <v>0</v>
      </c>
      <c r="E150" s="534">
        <v>0</v>
      </c>
      <c r="F150" s="534">
        <v>0</v>
      </c>
      <c r="G150" s="534">
        <v>32103.15</v>
      </c>
    </row>
    <row r="151" spans="1:7">
      <c r="A151" s="150" t="s">
        <v>7975</v>
      </c>
      <c r="B151" s="150" t="s">
        <v>631</v>
      </c>
      <c r="C151" s="534">
        <v>0</v>
      </c>
      <c r="D151" s="534">
        <v>0</v>
      </c>
      <c r="E151" s="534">
        <v>0</v>
      </c>
      <c r="F151" s="534">
        <v>0</v>
      </c>
      <c r="G151" s="534">
        <v>310279.98</v>
      </c>
    </row>
    <row r="152" spans="1:7">
      <c r="A152" s="150" t="s">
        <v>7976</v>
      </c>
      <c r="B152" s="150" t="s">
        <v>7977</v>
      </c>
      <c r="C152" s="534">
        <v>0</v>
      </c>
      <c r="D152" s="534">
        <v>20.89</v>
      </c>
      <c r="E152" s="534">
        <v>20.89</v>
      </c>
      <c r="F152" s="534">
        <v>20.89</v>
      </c>
      <c r="G152" s="534">
        <v>20.89</v>
      </c>
    </row>
    <row r="153" spans="1:7">
      <c r="A153" s="150" t="s">
        <v>7978</v>
      </c>
      <c r="B153" s="150" t="s">
        <v>7979</v>
      </c>
      <c r="C153" s="534">
        <v>0</v>
      </c>
      <c r="D153" s="534">
        <v>0</v>
      </c>
      <c r="E153" s="534">
        <v>-0.01</v>
      </c>
      <c r="F153" s="534">
        <v>-0.01</v>
      </c>
      <c r="G153" s="534">
        <v>-0.01</v>
      </c>
    </row>
    <row r="154" spans="1:7">
      <c r="A154" s="150" t="s">
        <v>7980</v>
      </c>
      <c r="B154" s="150" t="s">
        <v>7981</v>
      </c>
      <c r="C154" s="534">
        <v>0</v>
      </c>
      <c r="D154" s="534">
        <v>0</v>
      </c>
      <c r="E154" s="534">
        <v>0</v>
      </c>
      <c r="F154" s="534">
        <v>0</v>
      </c>
      <c r="G154" s="534">
        <v>0.21</v>
      </c>
    </row>
    <row r="155" spans="1:7">
      <c r="A155" s="150" t="s">
        <v>7982</v>
      </c>
      <c r="B155" s="150" t="s">
        <v>7983</v>
      </c>
      <c r="C155" s="534">
        <v>0</v>
      </c>
      <c r="D155" s="534">
        <v>0</v>
      </c>
      <c r="E155" s="534">
        <v>0</v>
      </c>
      <c r="F155" s="534">
        <v>0</v>
      </c>
      <c r="G155" s="534">
        <v>273750.14</v>
      </c>
    </row>
    <row r="156" spans="1:7">
      <c r="A156" s="150" t="s">
        <v>7984</v>
      </c>
      <c r="B156" s="150" t="s">
        <v>7985</v>
      </c>
      <c r="C156" s="534">
        <v>0</v>
      </c>
      <c r="D156" s="534">
        <v>9871</v>
      </c>
      <c r="E156" s="534">
        <v>9871</v>
      </c>
      <c r="F156" s="534">
        <v>9871</v>
      </c>
      <c r="G156" s="534">
        <v>9871</v>
      </c>
    </row>
    <row r="157" spans="1:7">
      <c r="A157" s="150" t="s">
        <v>7986</v>
      </c>
      <c r="B157" s="150" t="s">
        <v>7987</v>
      </c>
      <c r="C157" s="534">
        <v>0</v>
      </c>
      <c r="D157" s="534">
        <v>9871</v>
      </c>
      <c r="E157" s="534">
        <v>9871</v>
      </c>
      <c r="F157" s="534">
        <v>9871</v>
      </c>
      <c r="G157" s="534">
        <v>9871</v>
      </c>
    </row>
    <row r="158" spans="1:7">
      <c r="A158" s="150" t="s">
        <v>7988</v>
      </c>
      <c r="B158" s="150" t="s">
        <v>7989</v>
      </c>
      <c r="C158" s="534">
        <v>0</v>
      </c>
      <c r="D158" s="534">
        <v>0</v>
      </c>
      <c r="E158" s="534">
        <v>0</v>
      </c>
      <c r="F158" s="534">
        <v>0</v>
      </c>
      <c r="G158" s="534">
        <v>3379</v>
      </c>
    </row>
    <row r="159" spans="1:7">
      <c r="A159" s="150" t="s">
        <v>7990</v>
      </c>
      <c r="B159" s="150" t="s">
        <v>7991</v>
      </c>
      <c r="C159" s="534">
        <v>0</v>
      </c>
      <c r="D159" s="534">
        <v>0</v>
      </c>
      <c r="E159" s="534">
        <v>0</v>
      </c>
      <c r="F159" s="534">
        <v>0</v>
      </c>
      <c r="G159" s="534">
        <v>0.02</v>
      </c>
    </row>
    <row r="160" spans="1:7">
      <c r="A160" s="150" t="s">
        <v>7992</v>
      </c>
      <c r="B160" s="150" t="s">
        <v>7993</v>
      </c>
      <c r="C160" s="534">
        <v>0</v>
      </c>
      <c r="D160" s="534">
        <v>0</v>
      </c>
      <c r="E160" s="534">
        <v>0</v>
      </c>
      <c r="F160" s="534">
        <v>0</v>
      </c>
      <c r="G160" s="534">
        <v>0.01</v>
      </c>
    </row>
    <row r="161" spans="1:7">
      <c r="A161" s="150" t="s">
        <v>7994</v>
      </c>
      <c r="B161" s="150" t="s">
        <v>7995</v>
      </c>
      <c r="C161" s="534">
        <v>0</v>
      </c>
      <c r="D161" s="534">
        <v>18806</v>
      </c>
      <c r="E161" s="534">
        <v>18806</v>
      </c>
      <c r="F161" s="534">
        <v>18806</v>
      </c>
      <c r="G161" s="534">
        <v>18806</v>
      </c>
    </row>
    <row r="162" spans="1:7">
      <c r="A162" s="150" t="s">
        <v>7996</v>
      </c>
      <c r="B162" s="150" t="s">
        <v>7997</v>
      </c>
      <c r="C162" s="534">
        <v>0</v>
      </c>
      <c r="D162" s="534">
        <v>0</v>
      </c>
      <c r="E162" s="534">
        <v>0</v>
      </c>
      <c r="F162" s="534">
        <v>0</v>
      </c>
      <c r="G162" s="534">
        <v>0.01</v>
      </c>
    </row>
    <row r="163" spans="1:7">
      <c r="A163" s="150" t="s">
        <v>7998</v>
      </c>
      <c r="B163" s="150" t="s">
        <v>7999</v>
      </c>
      <c r="C163" s="534">
        <v>0</v>
      </c>
      <c r="D163" s="534">
        <v>0</v>
      </c>
      <c r="E163" s="534">
        <v>0</v>
      </c>
      <c r="F163" s="534">
        <v>0</v>
      </c>
      <c r="G163" s="534">
        <v>0.03</v>
      </c>
    </row>
    <row r="164" spans="1:7">
      <c r="A164" s="150" t="s">
        <v>8000</v>
      </c>
      <c r="B164" s="150" t="s">
        <v>8001</v>
      </c>
      <c r="C164" s="534">
        <v>0</v>
      </c>
      <c r="D164" s="534">
        <v>2320</v>
      </c>
      <c r="E164" s="534">
        <v>2320</v>
      </c>
      <c r="F164" s="534">
        <v>2320</v>
      </c>
      <c r="G164" s="534">
        <v>2320</v>
      </c>
    </row>
    <row r="165" spans="1:7">
      <c r="A165" s="150" t="s">
        <v>8002</v>
      </c>
      <c r="B165" s="150" t="s">
        <v>8003</v>
      </c>
      <c r="C165" s="534">
        <v>0</v>
      </c>
      <c r="D165" s="534">
        <v>0</v>
      </c>
      <c r="E165" s="534">
        <v>0</v>
      </c>
      <c r="F165" s="534">
        <v>0</v>
      </c>
      <c r="G165" s="534">
        <v>0.02</v>
      </c>
    </row>
    <row r="166" spans="1:7">
      <c r="A166" s="150" t="s">
        <v>8004</v>
      </c>
      <c r="B166" s="150" t="s">
        <v>8005</v>
      </c>
      <c r="C166" s="534">
        <v>0</v>
      </c>
      <c r="D166" s="534">
        <v>0</v>
      </c>
      <c r="E166" s="534">
        <v>0</v>
      </c>
      <c r="F166" s="534">
        <v>0</v>
      </c>
      <c r="G166" s="534">
        <v>0.02</v>
      </c>
    </row>
    <row r="167" spans="1:7">
      <c r="A167" s="150" t="s">
        <v>8006</v>
      </c>
      <c r="B167" s="150" t="s">
        <v>8007</v>
      </c>
      <c r="C167" s="534">
        <v>0</v>
      </c>
      <c r="D167" s="534">
        <v>0</v>
      </c>
      <c r="E167" s="534">
        <v>0</v>
      </c>
      <c r="F167" s="534">
        <v>0</v>
      </c>
      <c r="G167" s="534">
        <v>18612</v>
      </c>
    </row>
    <row r="168" spans="1:7">
      <c r="A168" s="150" t="s">
        <v>8008</v>
      </c>
      <c r="B168" s="150" t="s">
        <v>8009</v>
      </c>
      <c r="C168" s="534">
        <v>0</v>
      </c>
      <c r="D168" s="534">
        <v>0</v>
      </c>
      <c r="E168" s="534">
        <v>0</v>
      </c>
      <c r="F168" s="534">
        <v>0</v>
      </c>
      <c r="G168" s="534">
        <v>2721</v>
      </c>
    </row>
    <row r="169" spans="1:7">
      <c r="A169" s="150" t="s">
        <v>8010</v>
      </c>
      <c r="B169" s="150" t="s">
        <v>8011</v>
      </c>
      <c r="C169" s="534">
        <v>0</v>
      </c>
      <c r="D169" s="534">
        <v>0</v>
      </c>
      <c r="E169" s="534">
        <v>0</v>
      </c>
      <c r="F169" s="534">
        <v>0</v>
      </c>
      <c r="G169" s="534">
        <v>750</v>
      </c>
    </row>
    <row r="170" spans="1:7">
      <c r="A170" s="150" t="s">
        <v>8012</v>
      </c>
      <c r="B170" s="150" t="s">
        <v>8013</v>
      </c>
      <c r="C170" s="534">
        <v>0</v>
      </c>
      <c r="D170" s="534">
        <v>0</v>
      </c>
      <c r="E170" s="534">
        <v>0</v>
      </c>
      <c r="F170" s="534">
        <v>0</v>
      </c>
      <c r="G170" s="534">
        <v>64960</v>
      </c>
    </row>
    <row r="171" spans="1:7">
      <c r="A171" s="150" t="s">
        <v>8014</v>
      </c>
      <c r="B171" s="150" t="s">
        <v>8015</v>
      </c>
      <c r="C171" s="534">
        <v>0</v>
      </c>
      <c r="D171" s="534">
        <v>0</v>
      </c>
      <c r="E171" s="534">
        <v>0</v>
      </c>
      <c r="F171" s="534">
        <v>0</v>
      </c>
      <c r="G171" s="534">
        <v>2721</v>
      </c>
    </row>
    <row r="172" spans="1:7">
      <c r="A172" s="150" t="s">
        <v>8016</v>
      </c>
      <c r="B172" s="150" t="s">
        <v>8017</v>
      </c>
      <c r="C172" s="534">
        <v>0</v>
      </c>
      <c r="D172" s="534">
        <v>0</v>
      </c>
      <c r="E172" s="534">
        <v>0</v>
      </c>
      <c r="F172" s="534">
        <v>0</v>
      </c>
      <c r="G172" s="534">
        <v>-0.01</v>
      </c>
    </row>
    <row r="173" spans="1:7">
      <c r="A173" s="150" t="s">
        <v>8018</v>
      </c>
      <c r="B173" s="150" t="s">
        <v>8019</v>
      </c>
      <c r="C173" s="534">
        <v>0</v>
      </c>
      <c r="D173" s="534">
        <v>0</v>
      </c>
      <c r="E173" s="534">
        <v>0</v>
      </c>
      <c r="F173" s="534">
        <v>0</v>
      </c>
      <c r="G173" s="534">
        <v>0.01</v>
      </c>
    </row>
    <row r="174" spans="1:7">
      <c r="A174" s="150" t="s">
        <v>8020</v>
      </c>
      <c r="B174" s="150" t="s">
        <v>8021</v>
      </c>
      <c r="C174" s="534">
        <v>0</v>
      </c>
      <c r="D174" s="534">
        <v>0</v>
      </c>
      <c r="E174" s="534">
        <v>0</v>
      </c>
      <c r="F174" s="534">
        <v>0</v>
      </c>
      <c r="G174" s="534">
        <v>1927</v>
      </c>
    </row>
    <row r="175" spans="1:7">
      <c r="A175" s="150" t="s">
        <v>8022</v>
      </c>
      <c r="B175" s="150" t="s">
        <v>8023</v>
      </c>
      <c r="C175" s="534">
        <v>0</v>
      </c>
      <c r="D175" s="534">
        <v>0</v>
      </c>
      <c r="E175" s="534">
        <v>0</v>
      </c>
      <c r="F175" s="534">
        <v>0</v>
      </c>
      <c r="G175" s="534">
        <v>64920</v>
      </c>
    </row>
    <row r="176" spans="1:7">
      <c r="A176" s="150" t="s">
        <v>8024</v>
      </c>
      <c r="B176" s="150" t="s">
        <v>8025</v>
      </c>
      <c r="C176" s="534">
        <v>0</v>
      </c>
      <c r="D176" s="534">
        <v>0</v>
      </c>
      <c r="E176" s="534">
        <v>0</v>
      </c>
      <c r="F176" s="534">
        <v>0</v>
      </c>
      <c r="G176" s="534">
        <v>3379</v>
      </c>
    </row>
    <row r="177" spans="1:7">
      <c r="A177" s="150" t="s">
        <v>8026</v>
      </c>
      <c r="B177" s="150" t="s">
        <v>8027</v>
      </c>
      <c r="C177" s="534">
        <v>0</v>
      </c>
      <c r="D177" s="534">
        <v>0</v>
      </c>
      <c r="E177" s="534">
        <v>0.2</v>
      </c>
      <c r="F177" s="534">
        <v>0.2</v>
      </c>
      <c r="G177" s="534">
        <v>0</v>
      </c>
    </row>
    <row r="178" spans="1:7">
      <c r="A178" s="150" t="s">
        <v>8028</v>
      </c>
      <c r="B178" s="150" t="s">
        <v>8029</v>
      </c>
      <c r="C178" s="534">
        <v>0</v>
      </c>
      <c r="D178" s="534">
        <v>0</v>
      </c>
      <c r="E178" s="534">
        <v>0</v>
      </c>
      <c r="F178" s="534">
        <v>0</v>
      </c>
      <c r="G178" s="534">
        <v>278123.96000000002</v>
      </c>
    </row>
    <row r="179" spans="1:7">
      <c r="A179" s="150" t="s">
        <v>8030</v>
      </c>
      <c r="B179" s="150" t="s">
        <v>8031</v>
      </c>
      <c r="C179" s="534">
        <v>0</v>
      </c>
      <c r="D179" s="534">
        <v>0</v>
      </c>
      <c r="E179" s="534">
        <v>0</v>
      </c>
      <c r="F179" s="534">
        <v>0</v>
      </c>
      <c r="G179" s="534">
        <v>28209</v>
      </c>
    </row>
    <row r="180" spans="1:7">
      <c r="A180" s="150" t="s">
        <v>8032</v>
      </c>
      <c r="B180" s="150" t="s">
        <v>8033</v>
      </c>
      <c r="C180" s="534">
        <v>0</v>
      </c>
      <c r="D180" s="534">
        <v>0</v>
      </c>
      <c r="E180" s="534">
        <v>0</v>
      </c>
      <c r="F180" s="534">
        <v>0</v>
      </c>
      <c r="G180" s="534">
        <v>2293</v>
      </c>
    </row>
    <row r="181" spans="1:7">
      <c r="A181" s="150" t="s">
        <v>8034</v>
      </c>
      <c r="B181" s="150" t="s">
        <v>8035</v>
      </c>
      <c r="C181" s="534">
        <v>0</v>
      </c>
      <c r="D181" s="534">
        <v>0</v>
      </c>
      <c r="E181" s="534">
        <v>0</v>
      </c>
      <c r="F181" s="534">
        <v>0</v>
      </c>
      <c r="G181" s="534">
        <v>1927</v>
      </c>
    </row>
    <row r="182" spans="1:7">
      <c r="A182" s="150" t="s">
        <v>8036</v>
      </c>
      <c r="B182" s="150" t="s">
        <v>8037</v>
      </c>
      <c r="C182" s="534">
        <v>0</v>
      </c>
      <c r="D182" s="534">
        <v>0</v>
      </c>
      <c r="E182" s="534">
        <v>0</v>
      </c>
      <c r="F182" s="534">
        <v>0</v>
      </c>
      <c r="G182" s="534">
        <v>2293</v>
      </c>
    </row>
    <row r="183" spans="1:7">
      <c r="A183" s="150" t="s">
        <v>8038</v>
      </c>
      <c r="B183" s="150" t="s">
        <v>8039</v>
      </c>
      <c r="C183" s="534">
        <v>0</v>
      </c>
      <c r="D183" s="534">
        <v>0</v>
      </c>
      <c r="E183" s="534">
        <v>0</v>
      </c>
      <c r="F183" s="534">
        <v>0</v>
      </c>
      <c r="G183" s="534">
        <v>0.24</v>
      </c>
    </row>
    <row r="184" spans="1:7">
      <c r="A184" s="150" t="s">
        <v>8040</v>
      </c>
      <c r="B184" s="150" t="s">
        <v>8041</v>
      </c>
      <c r="C184" s="534">
        <v>0</v>
      </c>
      <c r="D184" s="534">
        <v>0</v>
      </c>
      <c r="E184" s="534">
        <v>0</v>
      </c>
      <c r="F184" s="534">
        <v>0</v>
      </c>
      <c r="G184" s="534">
        <v>-0.01</v>
      </c>
    </row>
    <row r="185" spans="1:7">
      <c r="A185" s="150" t="s">
        <v>8042</v>
      </c>
      <c r="B185" s="150" t="s">
        <v>1619</v>
      </c>
      <c r="C185" s="534">
        <v>0</v>
      </c>
      <c r="D185" s="534">
        <v>25171.01</v>
      </c>
      <c r="E185" s="534">
        <v>0</v>
      </c>
      <c r="F185" s="534">
        <v>0</v>
      </c>
      <c r="G185" s="534">
        <v>0</v>
      </c>
    </row>
    <row r="186" spans="1:7">
      <c r="A186" s="150" t="s">
        <v>8043</v>
      </c>
      <c r="B186" s="150" t="s">
        <v>8044</v>
      </c>
      <c r="C186" s="534">
        <v>1600.02</v>
      </c>
      <c r="D186" s="534">
        <v>1600</v>
      </c>
      <c r="E186" s="534">
        <v>1600</v>
      </c>
      <c r="F186" s="534">
        <v>1600</v>
      </c>
      <c r="G186" s="534">
        <v>3730</v>
      </c>
    </row>
    <row r="187" spans="1:7">
      <c r="A187" s="150" t="s">
        <v>8045</v>
      </c>
      <c r="B187" s="150" t="s">
        <v>8046</v>
      </c>
      <c r="C187" s="534">
        <v>1600</v>
      </c>
      <c r="D187" s="534">
        <v>1600</v>
      </c>
      <c r="E187" s="534">
        <v>1600</v>
      </c>
      <c r="F187" s="534">
        <v>1600</v>
      </c>
      <c r="G187" s="534">
        <v>1600</v>
      </c>
    </row>
    <row r="188" spans="1:7">
      <c r="A188" s="150" t="s">
        <v>8047</v>
      </c>
      <c r="B188" s="150" t="s">
        <v>8048</v>
      </c>
      <c r="C188" s="534">
        <v>1600</v>
      </c>
      <c r="D188" s="534">
        <v>1600</v>
      </c>
      <c r="E188" s="534">
        <v>1600</v>
      </c>
      <c r="F188" s="534">
        <v>1600</v>
      </c>
      <c r="G188" s="534">
        <v>1600</v>
      </c>
    </row>
    <row r="189" spans="1:7">
      <c r="A189" s="150" t="s">
        <v>8049</v>
      </c>
      <c r="B189" s="150" t="s">
        <v>8050</v>
      </c>
      <c r="C189" s="534">
        <v>0</v>
      </c>
      <c r="D189" s="534">
        <v>0</v>
      </c>
      <c r="E189" s="534">
        <v>0</v>
      </c>
      <c r="F189" s="534">
        <v>0</v>
      </c>
      <c r="G189" s="534">
        <v>570</v>
      </c>
    </row>
    <row r="190" spans="1:7">
      <c r="A190" s="150" t="s">
        <v>8051</v>
      </c>
      <c r="B190" s="150" t="s">
        <v>7759</v>
      </c>
      <c r="C190" s="534">
        <v>0</v>
      </c>
      <c r="D190" s="534">
        <v>0</v>
      </c>
      <c r="E190" s="534">
        <v>0</v>
      </c>
      <c r="F190" s="534">
        <v>0</v>
      </c>
      <c r="G190" s="534">
        <v>570</v>
      </c>
    </row>
    <row r="191" spans="1:7">
      <c r="A191" s="150" t="s">
        <v>8052</v>
      </c>
      <c r="B191" s="150" t="s">
        <v>8053</v>
      </c>
      <c r="C191" s="534">
        <v>0.02</v>
      </c>
      <c r="D191" s="534">
        <v>0</v>
      </c>
      <c r="E191" s="534">
        <v>0</v>
      </c>
      <c r="F191" s="534">
        <v>0</v>
      </c>
      <c r="G191" s="534">
        <v>1560</v>
      </c>
    </row>
    <row r="192" spans="1:7">
      <c r="A192" s="150" t="s">
        <v>8054</v>
      </c>
      <c r="B192" s="150" t="s">
        <v>7759</v>
      </c>
      <c r="C192" s="534">
        <v>0</v>
      </c>
      <c r="D192" s="534">
        <v>0</v>
      </c>
      <c r="E192" s="534">
        <v>0</v>
      </c>
      <c r="F192" s="534">
        <v>0</v>
      </c>
      <c r="G192" s="534">
        <v>1560</v>
      </c>
    </row>
    <row r="193" spans="1:9">
      <c r="A193" s="150"/>
      <c r="B193" s="150"/>
      <c r="C193" s="534"/>
      <c r="D193" s="534"/>
      <c r="E193" s="534"/>
      <c r="F193" s="534"/>
      <c r="G193" s="534"/>
    </row>
    <row r="194" spans="1:9">
      <c r="A194" s="150"/>
      <c r="B194" s="150"/>
      <c r="C194" s="534"/>
      <c r="D194" s="534"/>
      <c r="E194" s="534"/>
      <c r="F194" s="534"/>
      <c r="G194" s="534"/>
    </row>
    <row r="195" spans="1:9">
      <c r="A195" s="152"/>
      <c r="B195" s="152" t="s">
        <v>228</v>
      </c>
      <c r="C195" s="166">
        <f>+C22+C28+C42+C97+C114+C118+C120+C137+C144+C148+C186</f>
        <v>2596.3199999999997</v>
      </c>
      <c r="D195" s="166">
        <f>+D22+D28+D42+D97+D114+D118+D120+D137+D144+D148+D186</f>
        <v>293624.78000000003</v>
      </c>
      <c r="E195" s="166">
        <f>+E22+E28+E42+E97+E114+E118+E120+E137+E144+E148+E186</f>
        <v>268453.99</v>
      </c>
      <c r="F195" s="166">
        <f>+F22+F28+F42+F97+F114+F118+F120+F137+F144+F148+F186</f>
        <v>268453.98</v>
      </c>
      <c r="G195" s="166">
        <f>+G22+G28+G42+G97+G114+G118+G120+G137+G144+G148+G186</f>
        <v>10167556.65</v>
      </c>
    </row>
    <row r="196" spans="1:9">
      <c r="H196" s="9"/>
      <c r="I196" s="9"/>
    </row>
  </sheetData>
  <dataValidations count="7">
    <dataValidation allowBlank="1" showInputMessage="1" showErrorMessage="1" prompt="Saldo final de la Información Financiera Trimestral que se presenta (trimestral: 1er, 2do, 3ro. o 4to.)." sqref="C7 C20"/>
    <dataValidation allowBlank="1" showInputMessage="1" showErrorMessage="1" prompt="Corresponde al número de la cuenta de acuerdo al Plan de Cuentas emitido por el CONAC (DOF 23/12/2015)." sqref="A7 A20"/>
    <dataValidation allowBlank="1" showInputMessage="1" showErrorMessage="1" prompt="Saldo final al 31 de diciembre de 2015." sqref="D20 D7"/>
    <dataValidation allowBlank="1" showInputMessage="1" showErrorMessage="1" prompt="Saldo final al 31 de diciembre de 2014." sqref="E20 E7"/>
    <dataValidation allowBlank="1" showInputMessage="1" showErrorMessage="1" prompt="Saldo final al 31 de diciembre de 2013." sqref="F7 F20"/>
    <dataValidation allowBlank="1" showInputMessage="1" showErrorMessage="1" prompt="Corresponde al nombre o descripción de la cuenta de acuerdo al Plan de Cuentas emitido por el CONAC." sqref="B7 B20"/>
    <dataValidation allowBlank="1" showInputMessage="1" showErrorMessage="1" prompt="Saldo final al 31 de diciembre de 2012." sqref="G7 G20"/>
  </dataValidations>
  <pageMargins left="0.7" right="0.7" top="0.75" bottom="0.75" header="0.3" footer="0.3"/>
  <pageSetup scale="72" orientation="portrait"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89"/>
  <sheetViews>
    <sheetView topLeftCell="A71" zoomScale="80" zoomScaleNormal="80" zoomScaleSheetLayoutView="100" workbookViewId="0">
      <selection activeCell="B42" sqref="B42"/>
    </sheetView>
  </sheetViews>
  <sheetFormatPr baseColWidth="10" defaultRowHeight="11.25"/>
  <cols>
    <col min="1" max="1" width="20.7109375" style="274" customWidth="1"/>
    <col min="2" max="2" width="50.7109375" style="274" customWidth="1"/>
    <col min="3" max="3" width="17.7109375" style="9" customWidth="1"/>
    <col min="4" max="6" width="13.85546875" style="9" customWidth="1"/>
    <col min="7" max="7" width="14.7109375" style="9" customWidth="1"/>
    <col min="8" max="8" width="41.7109375" style="274" customWidth="1"/>
    <col min="9" max="9" width="38.140625" style="274"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c r="A8" s="160" t="s">
        <v>8055</v>
      </c>
      <c r="B8" s="167" t="s">
        <v>8056</v>
      </c>
      <c r="C8" s="132">
        <v>4866.1400000000003</v>
      </c>
      <c r="D8" s="133"/>
      <c r="E8" s="133"/>
      <c r="F8" s="133"/>
      <c r="G8" s="134"/>
      <c r="H8" s="138"/>
      <c r="I8" s="139"/>
    </row>
    <row r="9" spans="1:10" ht="93.75" customHeight="1">
      <c r="A9" s="160" t="s">
        <v>8057</v>
      </c>
      <c r="B9" s="167" t="s">
        <v>8058</v>
      </c>
      <c r="C9" s="132">
        <v>1171.97</v>
      </c>
      <c r="D9" s="133">
        <f>+C9-G9</f>
        <v>0</v>
      </c>
      <c r="E9" s="133"/>
      <c r="F9" s="133"/>
      <c r="G9" s="134">
        <v>1171.97</v>
      </c>
      <c r="H9" s="138" t="s">
        <v>8059</v>
      </c>
      <c r="I9" s="139"/>
    </row>
    <row r="10" spans="1:10" ht="45">
      <c r="A10" s="160" t="s">
        <v>8060</v>
      </c>
      <c r="B10" s="167" t="s">
        <v>8061</v>
      </c>
      <c r="C10" s="132">
        <v>-1482.89</v>
      </c>
      <c r="D10" s="133"/>
      <c r="E10" s="133"/>
      <c r="F10" s="133"/>
      <c r="G10" s="134">
        <f>+C10</f>
        <v>-1482.89</v>
      </c>
      <c r="H10" s="138" t="s">
        <v>8062</v>
      </c>
      <c r="I10" s="139"/>
    </row>
    <row r="11" spans="1:10" ht="45">
      <c r="A11" s="160" t="s">
        <v>8063</v>
      </c>
      <c r="B11" s="167" t="s">
        <v>8064</v>
      </c>
      <c r="C11" s="132">
        <v>863.52</v>
      </c>
      <c r="D11" s="133"/>
      <c r="E11" s="133"/>
      <c r="F11" s="133"/>
      <c r="G11" s="134">
        <f>+C11</f>
        <v>863.52</v>
      </c>
      <c r="H11" s="138" t="s">
        <v>8065</v>
      </c>
      <c r="I11" s="139" t="s">
        <v>8066</v>
      </c>
    </row>
    <row r="12" spans="1:10" ht="55.5" customHeight="1">
      <c r="A12" s="160" t="s">
        <v>8067</v>
      </c>
      <c r="B12" s="167" t="s">
        <v>785</v>
      </c>
      <c r="C12" s="132">
        <v>4311.95</v>
      </c>
      <c r="D12" s="133"/>
      <c r="E12" s="133"/>
      <c r="F12" s="133"/>
      <c r="G12" s="134">
        <f>+C12</f>
        <v>4311.95</v>
      </c>
      <c r="H12" s="138" t="s">
        <v>8068</v>
      </c>
      <c r="I12" s="139" t="s">
        <v>8069</v>
      </c>
    </row>
    <row r="13" spans="1:10" ht="45">
      <c r="A13" s="160" t="s">
        <v>8070</v>
      </c>
      <c r="B13" s="167" t="s">
        <v>2825</v>
      </c>
      <c r="C13" s="132">
        <v>0.59</v>
      </c>
      <c r="D13" s="133"/>
      <c r="E13" s="133"/>
      <c r="F13" s="133"/>
      <c r="G13" s="134">
        <f>+C13</f>
        <v>0.59</v>
      </c>
      <c r="H13" s="138" t="s">
        <v>8071</v>
      </c>
      <c r="I13" s="139"/>
    </row>
    <row r="14" spans="1:10" ht="40.5" customHeight="1">
      <c r="A14" s="160" t="s">
        <v>8072</v>
      </c>
      <c r="B14" s="167" t="s">
        <v>8073</v>
      </c>
      <c r="C14" s="132">
        <v>1</v>
      </c>
      <c r="D14" s="133">
        <f>+C14</f>
        <v>1</v>
      </c>
      <c r="E14" s="133"/>
      <c r="F14" s="133"/>
      <c r="G14" s="134"/>
      <c r="H14" s="138" t="s">
        <v>8074</v>
      </c>
      <c r="I14" s="139"/>
    </row>
    <row r="15" spans="1:10">
      <c r="A15" s="152"/>
      <c r="B15" s="152" t="s">
        <v>229</v>
      </c>
      <c r="C15" s="166">
        <f>SUM(C9:C14)</f>
        <v>4866.1399999999994</v>
      </c>
      <c r="D15" s="166">
        <f>SUM(D8:D14)</f>
        <v>1</v>
      </c>
      <c r="E15" s="166">
        <f>SUM(E8:E14)</f>
        <v>0</v>
      </c>
      <c r="F15" s="166">
        <f>SUM(F8:F14)</f>
        <v>0</v>
      </c>
      <c r="G15" s="166">
        <f>SUM(G8:G14)</f>
        <v>4865.1399999999994</v>
      </c>
      <c r="H15" s="140"/>
      <c r="I15" s="140"/>
    </row>
    <row r="16" spans="1:10">
      <c r="A16" s="154"/>
      <c r="B16" s="154"/>
      <c r="C16" s="162"/>
      <c r="D16" s="162"/>
      <c r="E16" s="162"/>
      <c r="F16" s="162"/>
      <c r="G16" s="162"/>
      <c r="H16" s="154"/>
      <c r="I16" s="154"/>
    </row>
    <row r="17" spans="1:9">
      <c r="A17" s="154"/>
      <c r="B17" s="154"/>
      <c r="C17" s="162"/>
      <c r="D17" s="162"/>
      <c r="E17" s="162"/>
      <c r="F17" s="162"/>
      <c r="G17" s="162"/>
      <c r="H17" s="154"/>
      <c r="I17" s="154"/>
    </row>
    <row r="18" spans="1:9">
      <c r="A18" s="10" t="s">
        <v>151</v>
      </c>
      <c r="B18" s="11"/>
      <c r="E18" s="37"/>
      <c r="F18" s="37"/>
      <c r="I18" s="53" t="s">
        <v>53</v>
      </c>
    </row>
    <row r="19" spans="1:9">
      <c r="A19" s="38"/>
      <c r="B19" s="38"/>
      <c r="C19" s="37"/>
      <c r="D19" s="37"/>
      <c r="E19" s="37"/>
      <c r="F19" s="37"/>
    </row>
    <row r="20" spans="1:9">
      <c r="A20" s="15" t="s">
        <v>46</v>
      </c>
      <c r="B20" s="16" t="s">
        <v>47</v>
      </c>
      <c r="C20" s="39" t="s">
        <v>54</v>
      </c>
      <c r="D20" s="39" t="s">
        <v>55</v>
      </c>
      <c r="E20" s="39" t="s">
        <v>56</v>
      </c>
      <c r="F20" s="39" t="s">
        <v>57</v>
      </c>
      <c r="G20" s="40" t="s">
        <v>58</v>
      </c>
      <c r="H20" s="16" t="s">
        <v>59</v>
      </c>
      <c r="I20" s="16" t="s">
        <v>60</v>
      </c>
    </row>
    <row r="21" spans="1:9" ht="22.5">
      <c r="A21" s="155" t="s">
        <v>8075</v>
      </c>
      <c r="B21" s="155" t="s">
        <v>8076</v>
      </c>
      <c r="C21" s="132">
        <f>+C22</f>
        <v>10000</v>
      </c>
      <c r="D21" s="136"/>
      <c r="E21" s="136"/>
      <c r="F21" s="136">
        <f>+C21</f>
        <v>10000</v>
      </c>
      <c r="G21" s="136"/>
      <c r="H21" s="138" t="s">
        <v>8077</v>
      </c>
      <c r="I21" s="138" t="s">
        <v>8078</v>
      </c>
    </row>
    <row r="22" spans="1:9" ht="33.75">
      <c r="A22" s="155" t="s">
        <v>8079</v>
      </c>
      <c r="B22" s="155" t="s">
        <v>8080</v>
      </c>
      <c r="C22" s="132">
        <v>10000</v>
      </c>
      <c r="D22" s="136"/>
      <c r="E22" s="136"/>
      <c r="F22" s="136">
        <f>+C22</f>
        <v>10000</v>
      </c>
      <c r="G22" s="136"/>
      <c r="H22" s="138" t="s">
        <v>8077</v>
      </c>
      <c r="I22" s="138" t="s">
        <v>8081</v>
      </c>
    </row>
    <row r="23" spans="1:9">
      <c r="A23" s="155"/>
      <c r="B23" s="155"/>
      <c r="C23" s="132"/>
      <c r="D23" s="136"/>
      <c r="E23" s="136"/>
      <c r="F23" s="136"/>
      <c r="G23" s="136"/>
      <c r="H23" s="138"/>
      <c r="I23" s="138"/>
    </row>
    <row r="24" spans="1:9">
      <c r="A24" s="168"/>
      <c r="B24" s="168" t="s">
        <v>230</v>
      </c>
      <c r="C24" s="140">
        <f>+C21</f>
        <v>10000</v>
      </c>
      <c r="D24" s="140">
        <f>+D21</f>
        <v>0</v>
      </c>
      <c r="E24" s="140">
        <f>+E21</f>
        <v>0</v>
      </c>
      <c r="F24" s="140">
        <f>+F21</f>
        <v>10000</v>
      </c>
      <c r="G24" s="140">
        <f>SUM(G21:G21)</f>
        <v>0</v>
      </c>
      <c r="H24" s="140"/>
      <c r="I24" s="140"/>
    </row>
    <row r="27" spans="1:9">
      <c r="A27" s="10" t="s">
        <v>263</v>
      </c>
      <c r="B27" s="11"/>
      <c r="E27" s="37"/>
      <c r="F27" s="37"/>
      <c r="I27" s="53" t="s">
        <v>53</v>
      </c>
    </row>
    <row r="28" spans="1:9">
      <c r="A28" s="38"/>
      <c r="B28" s="38"/>
      <c r="C28" s="37"/>
      <c r="D28" s="37"/>
      <c r="E28" s="37"/>
      <c r="F28" s="37"/>
    </row>
    <row r="29" spans="1:9">
      <c r="A29" s="15" t="s">
        <v>46</v>
      </c>
      <c r="B29" s="16" t="s">
        <v>47</v>
      </c>
      <c r="C29" s="39" t="s">
        <v>54</v>
      </c>
      <c r="D29" s="39" t="s">
        <v>55</v>
      </c>
      <c r="E29" s="39" t="s">
        <v>56</v>
      </c>
      <c r="F29" s="39" t="s">
        <v>57</v>
      </c>
      <c r="G29" s="40" t="s">
        <v>58</v>
      </c>
      <c r="H29" s="16" t="s">
        <v>59</v>
      </c>
      <c r="I29" s="16" t="s">
        <v>60</v>
      </c>
    </row>
    <row r="30" spans="1:9">
      <c r="A30" s="155"/>
      <c r="B30" s="155" t="s">
        <v>807</v>
      </c>
      <c r="C30" s="132"/>
      <c r="D30" s="136"/>
      <c r="E30" s="136"/>
      <c r="F30" s="136"/>
      <c r="G30" s="136"/>
      <c r="H30" s="138"/>
      <c r="I30" s="138"/>
    </row>
    <row r="31" spans="1:9">
      <c r="A31" s="155"/>
      <c r="B31" s="155"/>
      <c r="C31" s="132"/>
      <c r="D31" s="136"/>
      <c r="E31" s="136"/>
      <c r="F31" s="136"/>
      <c r="G31" s="136"/>
      <c r="H31" s="138"/>
      <c r="I31" s="138"/>
    </row>
    <row r="32" spans="1:9">
      <c r="A32" s="168"/>
      <c r="B32" s="168" t="s">
        <v>264</v>
      </c>
      <c r="C32" s="140">
        <f>SUM(C30:C31)</f>
        <v>0</v>
      </c>
      <c r="D32" s="140">
        <f>SUM(D30:D31)</f>
        <v>0</v>
      </c>
      <c r="E32" s="140">
        <f>SUM(E30:E31)</f>
        <v>0</v>
      </c>
      <c r="F32" s="140">
        <f>SUM(F30:F31)</f>
        <v>0</v>
      </c>
      <c r="G32" s="140">
        <f>SUM(G30:G31)</f>
        <v>0</v>
      </c>
      <c r="H32" s="140"/>
      <c r="I32" s="140"/>
    </row>
    <row r="35" spans="1:9">
      <c r="A35" s="10" t="s">
        <v>265</v>
      </c>
      <c r="B35" s="11"/>
      <c r="E35" s="37"/>
      <c r="F35" s="37"/>
      <c r="I35" s="53" t="s">
        <v>53</v>
      </c>
    </row>
    <row r="36" spans="1:9">
      <c r="A36" s="38"/>
      <c r="B36" s="38"/>
      <c r="C36" s="37"/>
      <c r="D36" s="37"/>
      <c r="E36" s="37"/>
      <c r="F36" s="37"/>
    </row>
    <row r="37" spans="1:9">
      <c r="A37" s="15" t="s">
        <v>46</v>
      </c>
      <c r="B37" s="16" t="s">
        <v>47</v>
      </c>
      <c r="C37" s="39" t="s">
        <v>54</v>
      </c>
      <c r="D37" s="39" t="s">
        <v>55</v>
      </c>
      <c r="E37" s="39" t="s">
        <v>56</v>
      </c>
      <c r="F37" s="39" t="s">
        <v>57</v>
      </c>
      <c r="G37" s="40" t="s">
        <v>58</v>
      </c>
      <c r="H37" s="16" t="s">
        <v>59</v>
      </c>
      <c r="I37" s="16" t="s">
        <v>60</v>
      </c>
    </row>
    <row r="38" spans="1:9">
      <c r="A38" s="155"/>
      <c r="B38" s="155" t="s">
        <v>807</v>
      </c>
      <c r="C38" s="132"/>
      <c r="D38" s="136"/>
      <c r="E38" s="136"/>
      <c r="F38" s="136"/>
      <c r="G38" s="136"/>
      <c r="H38" s="138"/>
      <c r="I38" s="138"/>
    </row>
    <row r="39" spans="1:9">
      <c r="A39" s="155"/>
      <c r="B39" s="155"/>
      <c r="C39" s="132"/>
      <c r="D39" s="136"/>
      <c r="E39" s="136"/>
      <c r="F39" s="136"/>
      <c r="G39" s="136"/>
      <c r="H39" s="138"/>
      <c r="I39" s="138"/>
    </row>
    <row r="40" spans="1:9">
      <c r="A40" s="168"/>
      <c r="B40" s="168" t="s">
        <v>266</v>
      </c>
      <c r="C40" s="140">
        <f>SUM(C38:C39)</f>
        <v>0</v>
      </c>
      <c r="D40" s="140">
        <f>SUM(D38:D39)</f>
        <v>0</v>
      </c>
      <c r="E40" s="140">
        <f>SUM(E38:E39)</f>
        <v>0</v>
      </c>
      <c r="F40" s="140">
        <f>SUM(F38:F39)</f>
        <v>0</v>
      </c>
      <c r="G40" s="140">
        <f>SUM(G38:G39)</f>
        <v>0</v>
      </c>
      <c r="H40" s="140"/>
      <c r="I40" s="140"/>
    </row>
    <row r="43" spans="1:9">
      <c r="A43" s="10" t="s">
        <v>267</v>
      </c>
      <c r="B43" s="11"/>
      <c r="C43" s="37"/>
      <c r="D43" s="37"/>
      <c r="E43" s="37"/>
      <c r="F43" s="37"/>
    </row>
    <row r="44" spans="1:9">
      <c r="A44" s="38"/>
      <c r="B44" s="38"/>
      <c r="C44" s="37"/>
      <c r="D44" s="37"/>
      <c r="E44" s="37"/>
      <c r="F44" s="37"/>
    </row>
    <row r="45" spans="1:9">
      <c r="A45" s="15" t="s">
        <v>46</v>
      </c>
      <c r="B45" s="16" t="s">
        <v>47</v>
      </c>
      <c r="C45" s="39" t="s">
        <v>54</v>
      </c>
      <c r="D45" s="39" t="s">
        <v>55</v>
      </c>
      <c r="E45" s="39" t="s">
        <v>56</v>
      </c>
      <c r="F45" s="39" t="s">
        <v>57</v>
      </c>
      <c r="G45" s="40" t="s">
        <v>58</v>
      </c>
      <c r="H45" s="16" t="s">
        <v>59</v>
      </c>
      <c r="I45" s="16" t="s">
        <v>60</v>
      </c>
    </row>
    <row r="46" spans="1:9">
      <c r="A46" s="155" t="s">
        <v>8082</v>
      </c>
      <c r="B46" s="155" t="s">
        <v>8083</v>
      </c>
      <c r="C46" s="132">
        <v>15488403.289999999</v>
      </c>
      <c r="D46" s="136"/>
      <c r="E46" s="136"/>
      <c r="F46" s="136"/>
      <c r="G46" s="136"/>
      <c r="H46" s="138"/>
      <c r="I46" s="138"/>
    </row>
    <row r="47" spans="1:9">
      <c r="A47" s="155" t="s">
        <v>8084</v>
      </c>
      <c r="B47" s="155" t="s">
        <v>8085</v>
      </c>
      <c r="C47" s="132">
        <v>15488403.289999999</v>
      </c>
      <c r="D47" s="136"/>
      <c r="E47" s="136"/>
      <c r="F47" s="136"/>
      <c r="G47" s="136"/>
      <c r="H47" s="138"/>
      <c r="I47" s="138"/>
    </row>
    <row r="48" spans="1:9">
      <c r="A48" s="155" t="s">
        <v>8086</v>
      </c>
      <c r="B48" s="155" t="s">
        <v>8087</v>
      </c>
      <c r="C48" s="132">
        <v>15488403.289999999</v>
      </c>
      <c r="D48" s="136"/>
      <c r="E48" s="136"/>
      <c r="F48" s="136"/>
      <c r="G48" s="136"/>
      <c r="H48" s="138"/>
      <c r="I48" s="138"/>
    </row>
    <row r="49" spans="1:9" ht="58.5" customHeight="1">
      <c r="A49" s="155" t="s">
        <v>8088</v>
      </c>
      <c r="B49" s="155" t="s">
        <v>8089</v>
      </c>
      <c r="C49" s="132">
        <v>40000</v>
      </c>
      <c r="D49" s="136"/>
      <c r="E49" s="136"/>
      <c r="F49" s="136"/>
      <c r="G49" s="136">
        <f>+C49</f>
        <v>40000</v>
      </c>
      <c r="H49" s="138" t="s">
        <v>8090</v>
      </c>
      <c r="I49" s="138" t="s">
        <v>8091</v>
      </c>
    </row>
    <row r="50" spans="1:9" ht="51.75" customHeight="1">
      <c r="A50" s="155" t="s">
        <v>8092</v>
      </c>
      <c r="B50" s="155" t="s">
        <v>8093</v>
      </c>
      <c r="C50" s="132">
        <v>10980.04</v>
      </c>
      <c r="D50" s="136"/>
      <c r="E50" s="136"/>
      <c r="F50" s="136"/>
      <c r="G50" s="136">
        <f>+C50</f>
        <v>10980.04</v>
      </c>
      <c r="H50" s="138" t="s">
        <v>8090</v>
      </c>
      <c r="I50" s="138" t="s">
        <v>8091</v>
      </c>
    </row>
    <row r="51" spans="1:9" ht="33.75">
      <c r="A51" s="155" t="s">
        <v>8094</v>
      </c>
      <c r="B51" s="155" t="s">
        <v>8095</v>
      </c>
      <c r="C51" s="132">
        <v>39000</v>
      </c>
      <c r="D51" s="136"/>
      <c r="E51" s="136"/>
      <c r="F51" s="136">
        <f t="shared" ref="F51:F69" si="0">+C51</f>
        <v>39000</v>
      </c>
      <c r="G51" s="136"/>
      <c r="H51" s="138" t="s">
        <v>8096</v>
      </c>
      <c r="I51" s="138" t="s">
        <v>8097</v>
      </c>
    </row>
    <row r="52" spans="1:9" ht="33.75">
      <c r="A52" s="155" t="s">
        <v>8098</v>
      </c>
      <c r="B52" s="155" t="s">
        <v>8099</v>
      </c>
      <c r="C52" s="132">
        <v>3447947.1</v>
      </c>
      <c r="D52" s="136"/>
      <c r="E52" s="136"/>
      <c r="F52" s="136">
        <f t="shared" si="0"/>
        <v>3447947.1</v>
      </c>
      <c r="G52" s="136"/>
      <c r="H52" s="138" t="s">
        <v>8096</v>
      </c>
      <c r="I52" s="138" t="s">
        <v>8097</v>
      </c>
    </row>
    <row r="53" spans="1:9" ht="33.75">
      <c r="A53" s="155" t="s">
        <v>8100</v>
      </c>
      <c r="B53" s="155" t="s">
        <v>8101</v>
      </c>
      <c r="C53" s="132">
        <v>517500</v>
      </c>
      <c r="D53" s="136"/>
      <c r="E53" s="136"/>
      <c r="F53" s="136">
        <f t="shared" si="0"/>
        <v>517500</v>
      </c>
      <c r="G53" s="136"/>
      <c r="H53" s="138" t="s">
        <v>8096</v>
      </c>
      <c r="I53" s="138" t="s">
        <v>8097</v>
      </c>
    </row>
    <row r="54" spans="1:9" ht="33.75">
      <c r="A54" s="155" t="s">
        <v>8102</v>
      </c>
      <c r="B54" s="155" t="s">
        <v>8103</v>
      </c>
      <c r="C54" s="132">
        <v>1406000</v>
      </c>
      <c r="D54" s="136"/>
      <c r="E54" s="136"/>
      <c r="F54" s="136">
        <f t="shared" si="0"/>
        <v>1406000</v>
      </c>
      <c r="G54" s="136"/>
      <c r="H54" s="138" t="s">
        <v>8096</v>
      </c>
      <c r="I54" s="138" t="s">
        <v>8097</v>
      </c>
    </row>
    <row r="55" spans="1:9" ht="33.75">
      <c r="A55" s="155" t="s">
        <v>8104</v>
      </c>
      <c r="B55" s="155" t="s">
        <v>8105</v>
      </c>
      <c r="C55" s="132">
        <v>73844.2</v>
      </c>
      <c r="D55" s="136"/>
      <c r="E55" s="136"/>
      <c r="F55" s="136">
        <f t="shared" si="0"/>
        <v>73844.2</v>
      </c>
      <c r="G55" s="136"/>
      <c r="H55" s="138" t="s">
        <v>8096</v>
      </c>
      <c r="I55" s="138" t="s">
        <v>8097</v>
      </c>
    </row>
    <row r="56" spans="1:9" ht="33.75">
      <c r="A56" s="155" t="s">
        <v>8106</v>
      </c>
      <c r="B56" s="155" t="s">
        <v>8107</v>
      </c>
      <c r="C56" s="132">
        <v>38651</v>
      </c>
      <c r="D56" s="136"/>
      <c r="E56" s="136"/>
      <c r="F56" s="136">
        <f t="shared" si="0"/>
        <v>38651</v>
      </c>
      <c r="G56" s="136"/>
      <c r="H56" s="138" t="s">
        <v>8096</v>
      </c>
      <c r="I56" s="138" t="s">
        <v>8097</v>
      </c>
    </row>
    <row r="57" spans="1:9" ht="33.75">
      <c r="A57" s="155" t="s">
        <v>8108</v>
      </c>
      <c r="B57" s="155" t="s">
        <v>8109</v>
      </c>
      <c r="C57" s="132">
        <v>565488</v>
      </c>
      <c r="D57" s="136"/>
      <c r="E57" s="136"/>
      <c r="F57" s="136">
        <f t="shared" si="0"/>
        <v>565488</v>
      </c>
      <c r="G57" s="136"/>
      <c r="H57" s="138" t="s">
        <v>8096</v>
      </c>
      <c r="I57" s="138" t="s">
        <v>8097</v>
      </c>
    </row>
    <row r="58" spans="1:9" ht="33.75">
      <c r="A58" s="155" t="s">
        <v>8110</v>
      </c>
      <c r="B58" s="155" t="s">
        <v>8111</v>
      </c>
      <c r="C58" s="132">
        <v>7920</v>
      </c>
      <c r="D58" s="136"/>
      <c r="E58" s="136"/>
      <c r="F58" s="136">
        <f t="shared" si="0"/>
        <v>7920</v>
      </c>
      <c r="G58" s="136"/>
      <c r="H58" s="138" t="s">
        <v>8096</v>
      </c>
      <c r="I58" s="138" t="s">
        <v>8097</v>
      </c>
    </row>
    <row r="59" spans="1:9" ht="33.75">
      <c r="A59" s="155" t="s">
        <v>8112</v>
      </c>
      <c r="B59" s="155" t="s">
        <v>8113</v>
      </c>
      <c r="C59" s="132">
        <v>40500</v>
      </c>
      <c r="D59" s="136"/>
      <c r="E59" s="136"/>
      <c r="F59" s="136">
        <f t="shared" si="0"/>
        <v>40500</v>
      </c>
      <c r="G59" s="136"/>
      <c r="H59" s="138" t="s">
        <v>8096</v>
      </c>
      <c r="I59" s="138" t="s">
        <v>8097</v>
      </c>
    </row>
    <row r="60" spans="1:9" ht="33.75">
      <c r="A60" s="155" t="s">
        <v>8114</v>
      </c>
      <c r="B60" s="155" t="s">
        <v>8115</v>
      </c>
      <c r="C60" s="132">
        <v>400000</v>
      </c>
      <c r="D60" s="136"/>
      <c r="E60" s="136"/>
      <c r="F60" s="136">
        <f t="shared" si="0"/>
        <v>400000</v>
      </c>
      <c r="G60" s="136"/>
      <c r="H60" s="138" t="s">
        <v>8096</v>
      </c>
      <c r="I60" s="138" t="s">
        <v>8097</v>
      </c>
    </row>
    <row r="61" spans="1:9" ht="33.75">
      <c r="A61" s="155" t="s">
        <v>8116</v>
      </c>
      <c r="B61" s="155" t="s">
        <v>8117</v>
      </c>
      <c r="C61" s="132">
        <v>1500</v>
      </c>
      <c r="D61" s="136"/>
      <c r="E61" s="136"/>
      <c r="F61" s="136">
        <f t="shared" si="0"/>
        <v>1500</v>
      </c>
      <c r="G61" s="136"/>
      <c r="H61" s="138" t="s">
        <v>8096</v>
      </c>
      <c r="I61" s="138" t="s">
        <v>8097</v>
      </c>
    </row>
    <row r="62" spans="1:9" ht="33.75">
      <c r="A62" s="155" t="s">
        <v>8118</v>
      </c>
      <c r="B62" s="155" t="s">
        <v>8119</v>
      </c>
      <c r="C62" s="132">
        <v>5341251.3499999996</v>
      </c>
      <c r="D62" s="136"/>
      <c r="E62" s="136"/>
      <c r="F62" s="136">
        <f t="shared" si="0"/>
        <v>5341251.3499999996</v>
      </c>
      <c r="G62" s="136"/>
      <c r="H62" s="138" t="s">
        <v>8096</v>
      </c>
      <c r="I62" s="138" t="s">
        <v>8097</v>
      </c>
    </row>
    <row r="63" spans="1:9" ht="33.75">
      <c r="A63" s="155" t="s">
        <v>8120</v>
      </c>
      <c r="B63" s="155" t="s">
        <v>8121</v>
      </c>
      <c r="C63" s="132">
        <v>624750</v>
      </c>
      <c r="D63" s="136"/>
      <c r="E63" s="136"/>
      <c r="F63" s="136">
        <f t="shared" si="0"/>
        <v>624750</v>
      </c>
      <c r="G63" s="136"/>
      <c r="H63" s="138" t="s">
        <v>8096</v>
      </c>
      <c r="I63" s="138" t="s">
        <v>8097</v>
      </c>
    </row>
    <row r="64" spans="1:9" ht="33.75">
      <c r="A64" s="155" t="s">
        <v>8122</v>
      </c>
      <c r="B64" s="155" t="s">
        <v>8123</v>
      </c>
      <c r="C64" s="132">
        <v>750000</v>
      </c>
      <c r="D64" s="136"/>
      <c r="E64" s="136"/>
      <c r="F64" s="136">
        <f t="shared" si="0"/>
        <v>750000</v>
      </c>
      <c r="G64" s="136"/>
      <c r="H64" s="138" t="s">
        <v>8096</v>
      </c>
      <c r="I64" s="138" t="s">
        <v>8097</v>
      </c>
    </row>
    <row r="65" spans="1:9" ht="33.75">
      <c r="A65" s="155" t="s">
        <v>8124</v>
      </c>
      <c r="B65" s="155" t="s">
        <v>8125</v>
      </c>
      <c r="C65" s="132">
        <v>2010000</v>
      </c>
      <c r="D65" s="136"/>
      <c r="E65" s="136"/>
      <c r="F65" s="136">
        <f t="shared" si="0"/>
        <v>2010000</v>
      </c>
      <c r="G65" s="136"/>
      <c r="H65" s="138" t="s">
        <v>8096</v>
      </c>
      <c r="I65" s="138" t="s">
        <v>8097</v>
      </c>
    </row>
    <row r="66" spans="1:9" ht="33.75">
      <c r="A66" s="155" t="s">
        <v>8126</v>
      </c>
      <c r="B66" s="155" t="s">
        <v>8127</v>
      </c>
      <c r="C66" s="132">
        <v>77739.600000000006</v>
      </c>
      <c r="D66" s="136"/>
      <c r="E66" s="136"/>
      <c r="F66" s="136">
        <f t="shared" si="0"/>
        <v>77739.600000000006</v>
      </c>
      <c r="G66" s="136"/>
      <c r="H66" s="138" t="s">
        <v>8096</v>
      </c>
      <c r="I66" s="138" t="s">
        <v>8097</v>
      </c>
    </row>
    <row r="67" spans="1:9" ht="33.75">
      <c r="A67" s="155" t="s">
        <v>8128</v>
      </c>
      <c r="B67" s="155" t="s">
        <v>8129</v>
      </c>
      <c r="C67" s="132">
        <v>57000</v>
      </c>
      <c r="D67" s="136"/>
      <c r="E67" s="136"/>
      <c r="F67" s="136">
        <f t="shared" si="0"/>
        <v>57000</v>
      </c>
      <c r="G67" s="136"/>
      <c r="H67" s="138" t="s">
        <v>8096</v>
      </c>
      <c r="I67" s="138" t="s">
        <v>8097</v>
      </c>
    </row>
    <row r="68" spans="1:9" ht="33.75">
      <c r="A68" s="155" t="s">
        <v>8130</v>
      </c>
      <c r="B68" s="155" t="s">
        <v>8131</v>
      </c>
      <c r="C68" s="132">
        <v>15000</v>
      </c>
      <c r="D68" s="136"/>
      <c r="E68" s="136"/>
      <c r="F68" s="136">
        <f t="shared" si="0"/>
        <v>15000</v>
      </c>
      <c r="G68" s="136"/>
      <c r="H68" s="138" t="s">
        <v>8096</v>
      </c>
      <c r="I68" s="138" t="s">
        <v>8097</v>
      </c>
    </row>
    <row r="69" spans="1:9" ht="33.75">
      <c r="A69" s="155" t="s">
        <v>8132</v>
      </c>
      <c r="B69" s="155" t="s">
        <v>8133</v>
      </c>
      <c r="C69" s="132">
        <v>23332</v>
      </c>
      <c r="D69" s="136"/>
      <c r="E69" s="136"/>
      <c r="F69" s="136">
        <f t="shared" si="0"/>
        <v>23332</v>
      </c>
      <c r="G69" s="136"/>
      <c r="H69" s="138" t="s">
        <v>8096</v>
      </c>
      <c r="I69" s="138" t="s">
        <v>8097</v>
      </c>
    </row>
    <row r="70" spans="1:9">
      <c r="A70" s="155"/>
      <c r="B70" s="155"/>
      <c r="C70" s="132"/>
      <c r="D70" s="136"/>
      <c r="E70" s="136"/>
      <c r="F70" s="136"/>
      <c r="G70" s="136"/>
      <c r="H70" s="138"/>
      <c r="I70" s="138"/>
    </row>
    <row r="71" spans="1:9">
      <c r="A71" s="168"/>
      <c r="B71" s="168" t="s">
        <v>386</v>
      </c>
      <c r="C71" s="140">
        <f>SUM(C49:C69)</f>
        <v>15488403.290000001</v>
      </c>
      <c r="D71" s="140">
        <f>SUM(D46:D56)</f>
        <v>0</v>
      </c>
      <c r="E71" s="140">
        <f>SUM(E46:E56)</f>
        <v>0</v>
      </c>
      <c r="F71" s="140">
        <f>SUM(F46:F56)</f>
        <v>5522942.2999999998</v>
      </c>
      <c r="G71" s="140">
        <f>SUM(G46:G56)</f>
        <v>50980.04</v>
      </c>
      <c r="H71" s="140"/>
      <c r="I71" s="140"/>
    </row>
    <row r="74" spans="1:9">
      <c r="A74" s="10" t="s">
        <v>268</v>
      </c>
      <c r="B74" s="11"/>
      <c r="C74" s="276"/>
      <c r="E74" s="37"/>
      <c r="F74" s="37"/>
      <c r="I74" s="53" t="s">
        <v>53</v>
      </c>
    </row>
    <row r="75" spans="1:9">
      <c r="A75" s="38"/>
      <c r="B75" s="38"/>
      <c r="C75" s="37"/>
      <c r="D75" s="37"/>
      <c r="E75" s="37"/>
      <c r="F75" s="37"/>
    </row>
    <row r="76" spans="1:9">
      <c r="A76" s="15" t="s">
        <v>46</v>
      </c>
      <c r="B76" s="16" t="s">
        <v>47</v>
      </c>
      <c r="C76" s="39" t="s">
        <v>54</v>
      </c>
      <c r="D76" s="39" t="s">
        <v>55</v>
      </c>
      <c r="E76" s="39" t="s">
        <v>56</v>
      </c>
      <c r="F76" s="39" t="s">
        <v>57</v>
      </c>
      <c r="G76" s="40" t="s">
        <v>58</v>
      </c>
      <c r="H76" s="16" t="s">
        <v>59</v>
      </c>
      <c r="I76" s="16" t="s">
        <v>60</v>
      </c>
    </row>
    <row r="77" spans="1:9">
      <c r="A77" s="155"/>
      <c r="B77" s="155" t="s">
        <v>807</v>
      </c>
      <c r="C77" s="132"/>
      <c r="D77" s="136"/>
      <c r="E77" s="136"/>
      <c r="F77" s="136"/>
      <c r="G77" s="136"/>
      <c r="H77" s="138"/>
      <c r="I77" s="138"/>
    </row>
    <row r="78" spans="1:9">
      <c r="A78" s="155"/>
      <c r="B78" s="155"/>
      <c r="C78" s="132"/>
      <c r="D78" s="136"/>
      <c r="E78" s="136"/>
      <c r="F78" s="136"/>
      <c r="G78" s="136"/>
      <c r="H78" s="138"/>
      <c r="I78" s="138"/>
    </row>
    <row r="79" spans="1:9">
      <c r="A79" s="168"/>
      <c r="B79" s="168" t="s">
        <v>269</v>
      </c>
      <c r="C79" s="140">
        <f>SUM(C77:C78)</f>
        <v>0</v>
      </c>
      <c r="D79" s="140">
        <f>SUM(D77:D78)</f>
        <v>0</v>
      </c>
      <c r="E79" s="140">
        <f>SUM(E77:E78)</f>
        <v>0</v>
      </c>
      <c r="F79" s="140">
        <f>SUM(F77:F78)</f>
        <v>0</v>
      </c>
      <c r="G79" s="140">
        <f>SUM(G77:G78)</f>
        <v>0</v>
      </c>
      <c r="H79" s="140"/>
      <c r="I79" s="140"/>
    </row>
    <row r="82" spans="1:9">
      <c r="A82" s="10" t="s">
        <v>270</v>
      </c>
      <c r="B82" s="11"/>
      <c r="E82" s="37"/>
      <c r="F82" s="37"/>
      <c r="I82" s="53" t="s">
        <v>53</v>
      </c>
    </row>
    <row r="83" spans="1:9">
      <c r="A83" s="38"/>
      <c r="B83" s="38"/>
      <c r="C83" s="37"/>
      <c r="D83" s="37"/>
      <c r="E83" s="37"/>
      <c r="F83" s="37"/>
    </row>
    <row r="84" spans="1:9">
      <c r="A84" s="15" t="s">
        <v>46</v>
      </c>
      <c r="B84" s="16" t="s">
        <v>47</v>
      </c>
      <c r="C84" s="39" t="s">
        <v>54</v>
      </c>
      <c r="D84" s="39" t="s">
        <v>55</v>
      </c>
      <c r="E84" s="39" t="s">
        <v>56</v>
      </c>
      <c r="F84" s="39" t="s">
        <v>57</v>
      </c>
      <c r="G84" s="40" t="s">
        <v>58</v>
      </c>
      <c r="H84" s="16" t="s">
        <v>59</v>
      </c>
      <c r="I84" s="16" t="s">
        <v>60</v>
      </c>
    </row>
    <row r="85" spans="1:9">
      <c r="A85" s="155"/>
      <c r="B85" s="155" t="s">
        <v>807</v>
      </c>
      <c r="C85" s="132"/>
      <c r="D85" s="136"/>
      <c r="E85" s="136"/>
      <c r="F85" s="136"/>
      <c r="G85" s="136"/>
      <c r="H85" s="138"/>
      <c r="I85" s="138"/>
    </row>
    <row r="86" spans="1:9">
      <c r="A86" s="155"/>
      <c r="B86" s="155"/>
      <c r="C86" s="132"/>
      <c r="D86" s="136"/>
      <c r="E86" s="136"/>
      <c r="F86" s="136"/>
      <c r="G86" s="136"/>
      <c r="H86" s="138"/>
      <c r="I86" s="138"/>
    </row>
    <row r="87" spans="1:9">
      <c r="A87" s="168"/>
      <c r="B87" s="168" t="s">
        <v>271</v>
      </c>
      <c r="C87" s="140">
        <f>SUM(C85:C86)</f>
        <v>0</v>
      </c>
      <c r="D87" s="140">
        <f>SUM(D85:D86)</f>
        <v>0</v>
      </c>
      <c r="E87" s="140">
        <f>SUM(E85:E86)</f>
        <v>0</v>
      </c>
      <c r="F87" s="140">
        <f>SUM(F85:F86)</f>
        <v>0</v>
      </c>
      <c r="G87" s="140">
        <f>SUM(G85:G86)</f>
        <v>0</v>
      </c>
      <c r="H87" s="140"/>
      <c r="I87" s="140"/>
    </row>
    <row r="90" spans="1:9">
      <c r="A90" s="10" t="s">
        <v>272</v>
      </c>
      <c r="B90" s="11"/>
      <c r="E90" s="37"/>
      <c r="F90" s="37"/>
      <c r="I90" s="53" t="s">
        <v>53</v>
      </c>
    </row>
    <row r="91" spans="1:9">
      <c r="A91" s="38"/>
      <c r="B91" s="38"/>
      <c r="C91" s="37"/>
      <c r="D91" s="37"/>
      <c r="E91" s="37"/>
      <c r="F91" s="37"/>
    </row>
    <row r="92" spans="1:9">
      <c r="A92" s="15" t="s">
        <v>46</v>
      </c>
      <c r="B92" s="16" t="s">
        <v>47</v>
      </c>
      <c r="C92" s="39" t="s">
        <v>54</v>
      </c>
      <c r="D92" s="39" t="s">
        <v>55</v>
      </c>
      <c r="E92" s="39" t="s">
        <v>56</v>
      </c>
      <c r="F92" s="39" t="s">
        <v>57</v>
      </c>
      <c r="G92" s="40" t="s">
        <v>58</v>
      </c>
      <c r="H92" s="16" t="s">
        <v>59</v>
      </c>
      <c r="I92" s="16" t="s">
        <v>60</v>
      </c>
    </row>
    <row r="93" spans="1:9" ht="11.25" customHeight="1">
      <c r="A93" s="155"/>
      <c r="B93" s="155" t="s">
        <v>807</v>
      </c>
      <c r="C93" s="132"/>
      <c r="D93" s="136"/>
      <c r="E93" s="136"/>
      <c r="F93" s="136"/>
      <c r="G93" s="136"/>
      <c r="H93" s="138"/>
      <c r="I93" s="138"/>
    </row>
    <row r="94" spans="1:9">
      <c r="A94" s="155"/>
      <c r="B94" s="155"/>
      <c r="C94" s="132"/>
      <c r="D94" s="136"/>
      <c r="E94" s="136"/>
      <c r="F94" s="136"/>
      <c r="G94" s="136"/>
      <c r="H94" s="138"/>
      <c r="I94" s="138"/>
    </row>
    <row r="95" spans="1:9" ht="15" customHeight="1">
      <c r="A95" s="168"/>
      <c r="B95" s="168" t="s">
        <v>273</v>
      </c>
      <c r="C95" s="140">
        <f>SUM(C93:C94)</f>
        <v>0</v>
      </c>
      <c r="D95" s="140">
        <f>SUM(D93:D94)</f>
        <v>0</v>
      </c>
      <c r="E95" s="140">
        <f>SUM(E93:E94)</f>
        <v>0</v>
      </c>
      <c r="F95" s="140">
        <f>SUM(F93:F94)</f>
        <v>0</v>
      </c>
      <c r="G95" s="140">
        <f>SUM(G93:G94)</f>
        <v>0</v>
      </c>
      <c r="H95" s="140"/>
      <c r="I95" s="140"/>
    </row>
    <row r="98" spans="1:9">
      <c r="A98" s="10" t="s">
        <v>274</v>
      </c>
      <c r="B98" s="11"/>
      <c r="E98" s="37"/>
      <c r="F98" s="37"/>
      <c r="I98" s="53" t="s">
        <v>53</v>
      </c>
    </row>
    <row r="99" spans="1:9">
      <c r="A99" s="38"/>
      <c r="B99" s="38"/>
      <c r="C99" s="37"/>
      <c r="D99" s="37"/>
      <c r="E99" s="37"/>
      <c r="F99" s="37"/>
    </row>
    <row r="100" spans="1:9">
      <c r="A100" s="15" t="s">
        <v>46</v>
      </c>
      <c r="B100" s="16" t="s">
        <v>47</v>
      </c>
      <c r="C100" s="39" t="s">
        <v>54</v>
      </c>
      <c r="D100" s="39" t="s">
        <v>55</v>
      </c>
      <c r="E100" s="39" t="s">
        <v>56</v>
      </c>
      <c r="F100" s="39" t="s">
        <v>57</v>
      </c>
      <c r="G100" s="40" t="s">
        <v>58</v>
      </c>
      <c r="H100" s="16" t="s">
        <v>59</v>
      </c>
      <c r="I100" s="16" t="s">
        <v>60</v>
      </c>
    </row>
    <row r="101" spans="1:9">
      <c r="A101" s="155"/>
      <c r="B101" s="155" t="s">
        <v>807</v>
      </c>
      <c r="C101" s="132"/>
      <c r="D101" s="136"/>
      <c r="E101" s="136"/>
      <c r="F101" s="136"/>
      <c r="G101" s="136"/>
      <c r="H101" s="138"/>
      <c r="I101" s="138"/>
    </row>
    <row r="102" spans="1:9">
      <c r="A102" s="155"/>
      <c r="B102" s="155"/>
      <c r="C102" s="132"/>
      <c r="D102" s="136"/>
      <c r="E102" s="136"/>
      <c r="F102" s="136"/>
      <c r="G102" s="136"/>
      <c r="H102" s="138"/>
      <c r="I102" s="138"/>
    </row>
    <row r="103" spans="1:9">
      <c r="A103" s="168"/>
      <c r="B103" s="168" t="s">
        <v>275</v>
      </c>
      <c r="C103" s="140">
        <f>SUM(C101:C102)</f>
        <v>0</v>
      </c>
      <c r="D103" s="140">
        <f>SUM(D101:D102)</f>
        <v>0</v>
      </c>
      <c r="E103" s="140">
        <f>SUM(E101:E102)</f>
        <v>0</v>
      </c>
      <c r="F103" s="140">
        <f>SUM(F101:F102)</f>
        <v>0</v>
      </c>
      <c r="G103" s="140">
        <f>SUM(G101:G102)</f>
        <v>0</v>
      </c>
      <c r="H103" s="140"/>
      <c r="I103" s="140"/>
    </row>
    <row r="125" ht="51" customHeight="1"/>
    <row r="126" ht="46.5" customHeight="1"/>
    <row r="137" spans="11:11">
      <c r="K137" s="9"/>
    </row>
    <row r="138" spans="11:11">
      <c r="K138" s="9"/>
    </row>
    <row r="152" spans="11:11">
      <c r="K152" s="9"/>
    </row>
    <row r="184" spans="1:8">
      <c r="A184" s="41"/>
      <c r="B184" s="41"/>
      <c r="C184" s="42"/>
      <c r="D184" s="42"/>
      <c r="E184" s="42"/>
      <c r="F184" s="42"/>
      <c r="G184" s="42"/>
      <c r="H184" s="41"/>
    </row>
    <row r="185" spans="1:8">
      <c r="A185" s="251"/>
      <c r="B185" s="252"/>
    </row>
    <row r="186" spans="1:8">
      <c r="A186" s="251"/>
      <c r="B186" s="252"/>
    </row>
    <row r="187" spans="1:8">
      <c r="A187" s="251"/>
      <c r="B187" s="252"/>
    </row>
    <row r="188" spans="1:8">
      <c r="A188" s="251"/>
      <c r="B188" s="252"/>
    </row>
    <row r="189" spans="1:8">
      <c r="A189" s="251"/>
      <c r="B189" s="252"/>
    </row>
  </sheetData>
  <dataValidations count="9">
    <dataValidation allowBlank="1" showInputMessage="1" showErrorMessage="1" prompt="Saldo final del periodo de la información financiera trimestral presentada, el cual debe coincidir con la suma de las columnas de 90, 180, 365 y más de 365 días." sqref="C7 C20 C29 C37 C45 C76 C84 C92 C100"/>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20 A29 A37 A45 A76 A84 A92 A100"/>
    <dataValidation allowBlank="1" showInputMessage="1" showErrorMessage="1" prompt="Corresponde al nombre o descripción de la cuenta de acuerdo al Plan de Cuentas emitido por el CONAC." sqref="B7 B20 B45 B76 B84 B92 B100 B29 B37"/>
    <dataValidation allowBlank="1" showInputMessage="1" showErrorMessage="1" prompt="Importe de la cuentas por cobrar con fecha de vencimiento de 1 a 90 días." sqref="D7 D20 D45 D76 D84 D92 D100 D29 D37"/>
    <dataValidation allowBlank="1" showInputMessage="1" showErrorMessage="1" prompt="Importe de la cuentas por cobrar con fecha de vencimiento de 91 a 180 días." sqref="E7 E20 E45 E76 E84 E92 E100 E29 E37"/>
    <dataValidation allowBlank="1" showInputMessage="1" showErrorMessage="1" prompt="Importe de la cuentas por cobrar con fecha de vencimiento de 181 a 365 días." sqref="F7 F20 F45 F76 F84 F92 F100 F29 F37"/>
    <dataValidation allowBlank="1" showInputMessage="1" showErrorMessage="1" prompt="Importe de la cuentas por cobrar con vencimiento mayor a 365 días." sqref="G7 G20 G45 G76 G84 G92 G100 G29 G37"/>
    <dataValidation allowBlank="1" showInputMessage="1" showErrorMessage="1" prompt="Informar sobre caraterísticas cualitativas de la cuenta, ejemplo: acciones implementadas para su recuperación, causas de la demora en su recuperación." sqref="H7 H20 H45 H76 H84 H92 H100 H29 H37"/>
    <dataValidation allowBlank="1" showInputMessage="1" showErrorMessage="1" prompt="Indicar si el deudor ya sobrepasó el plazo estipulado para pago, 90, 180 o 365 días." sqref="I7 I20 I45 I76 I84 I92 I100 I29 I37"/>
  </dataValidations>
  <pageMargins left="0.7" right="0.7" top="0.75" bottom="0.75" header="0.3" footer="0.3"/>
  <pageSetup scale="60" orientation="landscape"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4"/>
  <sheetViews>
    <sheetView zoomScaleSheetLayoutView="100" workbookViewId="0">
      <selection activeCell="B42" sqref="B42"/>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66" t="s">
        <v>318</v>
      </c>
    </row>
    <row r="6" spans="1:17">
      <c r="J6" s="1014"/>
      <c r="K6" s="1014"/>
      <c r="L6" s="1014"/>
      <c r="M6" s="1014"/>
      <c r="N6" s="1014"/>
      <c r="O6" s="1014"/>
      <c r="P6" s="1014"/>
      <c r="Q6" s="1014"/>
    </row>
    <row r="7" spans="1:17">
      <c r="A7" s="68" t="s">
        <v>807</v>
      </c>
      <c r="J7" s="364"/>
      <c r="K7" s="364"/>
      <c r="L7" s="364"/>
      <c r="M7" s="364"/>
      <c r="N7" s="364"/>
      <c r="O7" s="364"/>
      <c r="P7" s="364"/>
      <c r="Q7" s="364"/>
    </row>
    <row r="8" spans="1:17">
      <c r="J8" s="364"/>
      <c r="K8" s="364"/>
      <c r="L8" s="364"/>
      <c r="M8" s="364"/>
      <c r="N8" s="364"/>
      <c r="O8" s="364"/>
      <c r="P8" s="364"/>
      <c r="Q8" s="364"/>
    </row>
    <row r="9" spans="1:17">
      <c r="J9" s="364"/>
      <c r="K9" s="364"/>
      <c r="L9" s="364"/>
      <c r="M9" s="364"/>
      <c r="N9" s="364"/>
      <c r="O9" s="364"/>
      <c r="P9" s="364"/>
      <c r="Q9" s="364"/>
    </row>
    <row r="10" spans="1:17">
      <c r="J10" s="364"/>
      <c r="K10" s="364"/>
      <c r="L10" s="364"/>
      <c r="M10" s="364"/>
      <c r="N10" s="364"/>
      <c r="O10" s="364"/>
      <c r="P10" s="364"/>
      <c r="Q10" s="364"/>
    </row>
    <row r="11" spans="1:17">
      <c r="A11" s="364"/>
      <c r="B11" s="364"/>
      <c r="C11" s="364"/>
      <c r="D11" s="364"/>
      <c r="E11" s="364"/>
      <c r="F11" s="364"/>
      <c r="G11" s="364"/>
      <c r="H11" s="364"/>
    </row>
    <row r="12" spans="1:17">
      <c r="A12" s="364"/>
      <c r="B12" s="364"/>
      <c r="C12" s="364"/>
      <c r="D12" s="364"/>
      <c r="E12" s="364"/>
      <c r="F12" s="364"/>
      <c r="G12" s="364"/>
      <c r="H12" s="364"/>
    </row>
    <row r="14" spans="1:17" ht="52.5" customHeight="1"/>
  </sheetData>
  <mergeCells count="1">
    <mergeCell ref="J6:Q6"/>
  </mergeCells>
  <pageMargins left="0.7" right="0.7" top="0.75" bottom="0.75" header="0.3" footer="0.3"/>
  <pageSetup scale="98" orientation="portrait" r:id="rId1"/>
  <colBreaks count="1" manualBreakCount="1">
    <brk id="8" max="1048575" man="1"/>
  </colBreaks>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20"/>
  <sheetViews>
    <sheetView zoomScaleSheetLayoutView="100" workbookViewId="0">
      <selection activeCell="B42" sqref="B42"/>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5"/>
      <c r="B8" s="138" t="s">
        <v>807</v>
      </c>
      <c r="C8" s="136"/>
      <c r="D8" s="138"/>
    </row>
    <row r="9" spans="1:4">
      <c r="A9" s="155"/>
      <c r="B9" s="138"/>
      <c r="C9" s="136"/>
      <c r="D9" s="138"/>
    </row>
    <row r="10" spans="1:4">
      <c r="A10" s="169"/>
      <c r="B10" s="169" t="s">
        <v>221</v>
      </c>
      <c r="C10" s="145">
        <f>SUM(C8:C9)</f>
        <v>0</v>
      </c>
      <c r="D10" s="170"/>
    </row>
    <row r="11" spans="1:4">
      <c r="A11" s="154"/>
      <c r="B11" s="154"/>
      <c r="C11" s="162"/>
      <c r="D11" s="154"/>
    </row>
    <row r="12" spans="1:4">
      <c r="A12" s="154"/>
      <c r="B12" s="154"/>
      <c r="C12" s="162"/>
      <c r="D12" s="154"/>
    </row>
    <row r="13" spans="1:4" s="35" customFormat="1" ht="11.25" customHeight="1">
      <c r="A13" s="33" t="s">
        <v>64</v>
      </c>
      <c r="B13" s="154"/>
      <c r="C13" s="43"/>
      <c r="D13" s="257" t="s">
        <v>62</v>
      </c>
    </row>
    <row r="14" spans="1:4">
      <c r="A14" s="44"/>
      <c r="B14" s="44"/>
      <c r="C14" s="45"/>
      <c r="D14" s="46"/>
    </row>
    <row r="15" spans="1:4" ht="15" customHeight="1">
      <c r="A15" s="15" t="s">
        <v>46</v>
      </c>
      <c r="B15" s="16" t="s">
        <v>47</v>
      </c>
      <c r="C15" s="17" t="s">
        <v>48</v>
      </c>
      <c r="D15" s="47" t="s">
        <v>63</v>
      </c>
    </row>
    <row r="16" spans="1:4">
      <c r="A16" s="160"/>
      <c r="B16" s="167" t="s">
        <v>807</v>
      </c>
      <c r="C16" s="136"/>
      <c r="D16" s="138"/>
    </row>
    <row r="17" spans="1:4">
      <c r="A17" s="160"/>
      <c r="B17" s="167"/>
      <c r="C17" s="136"/>
      <c r="D17" s="138"/>
    </row>
    <row r="18" spans="1:4">
      <c r="A18" s="152"/>
      <c r="B18" s="152" t="s">
        <v>222</v>
      </c>
      <c r="C18" s="144">
        <f>SUM(C16:C17)</f>
        <v>0</v>
      </c>
      <c r="D18" s="170"/>
    </row>
    <row r="20" spans="1:4">
      <c r="B20" s="274" t="str">
        <f>+UPPER(B11)</f>
        <v/>
      </c>
    </row>
  </sheetData>
  <dataValidations count="6">
    <dataValidation allowBlank="1" showInputMessage="1" showErrorMessage="1" prompt="Saldo final de la Información Financiera Trimestral que se presenta (trimestral: 1er, 2do, 3ro. o 4to.)." sqref="C15"/>
    <dataValidation allowBlank="1" showInputMessage="1" showErrorMessage="1" prompt="Saldo final de la Información Financiera Trimestral que se presentada (trimestral: 1er, 2do, 3ro. o 4to.)." sqref="C7"/>
    <dataValidation allowBlank="1" showInputMessage="1" showErrorMessage="1" prompt="Corresponde al número de la cuenta de acuerdo al Plan de Cuentas emitido por el CONAC (DOF 23/12/2015)." sqref="A7 A15"/>
    <dataValidation allowBlank="1" showInputMessage="1" showErrorMessage="1" prompt="Método de valuación aplicados." sqref="D15"/>
    <dataValidation allowBlank="1" showInputMessage="1" showErrorMessage="1" prompt="Corresponde al nombre o descripción de la cuenta de acuerdo al Plan de Cuentas emitido por el CONAC." sqref="B7 B15"/>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76" orientation="portrait" r:id="rId1"/>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10"/>
  <sheetViews>
    <sheetView zoomScaleSheetLayoutView="100" workbookViewId="0">
      <selection activeCell="C9" sqref="C9"/>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7" width="22.7109375" style="274" customWidth="1"/>
    <col min="8" max="16384" width="11.42578125" style="274"/>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366"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71"/>
      <c r="B8" s="171" t="s">
        <v>807</v>
      </c>
      <c r="C8" s="132"/>
      <c r="D8" s="172"/>
      <c r="E8" s="173"/>
      <c r="F8" s="171"/>
      <c r="G8" s="171"/>
    </row>
    <row r="9" spans="1:7">
      <c r="A9" s="171"/>
      <c r="B9" s="171"/>
      <c r="C9" s="132"/>
      <c r="D9" s="173"/>
      <c r="E9" s="173"/>
      <c r="F9" s="171"/>
      <c r="G9" s="171"/>
    </row>
    <row r="10" spans="1:7">
      <c r="A10" s="168"/>
      <c r="B10" s="168" t="s">
        <v>231</v>
      </c>
      <c r="C10" s="140">
        <f>SUM(C8:C9)</f>
        <v>0</v>
      </c>
      <c r="D10" s="168"/>
      <c r="E10" s="168"/>
      <c r="F10" s="168"/>
      <c r="G10" s="168"/>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2"/>
  <sheetViews>
    <sheetView zoomScale="110" zoomScaleNormal="110" zoomScaleSheetLayoutView="100" workbookViewId="0">
      <selection activeCell="B42" sqref="B42"/>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c r="A1" s="3" t="s">
        <v>43</v>
      </c>
      <c r="B1" s="3"/>
      <c r="C1" s="4"/>
      <c r="D1" s="3"/>
      <c r="E1" s="7"/>
    </row>
    <row r="2" spans="1:5">
      <c r="A2" s="3" t="s">
        <v>199</v>
      </c>
      <c r="B2" s="3"/>
      <c r="C2" s="4"/>
      <c r="D2" s="3"/>
      <c r="E2" s="3"/>
    </row>
    <row r="5" spans="1:5" ht="11.25" customHeight="1">
      <c r="A5" s="10" t="s">
        <v>70</v>
      </c>
      <c r="B5" s="10"/>
      <c r="E5" s="366" t="s">
        <v>71</v>
      </c>
    </row>
    <row r="6" spans="1:5">
      <c r="A6" s="272"/>
      <c r="B6" s="272"/>
      <c r="C6" s="66"/>
      <c r="D6" s="272"/>
      <c r="E6" s="272"/>
    </row>
    <row r="7" spans="1:5" ht="15" customHeight="1">
      <c r="A7" s="15" t="s">
        <v>46</v>
      </c>
      <c r="B7" s="16" t="s">
        <v>47</v>
      </c>
      <c r="C7" s="17" t="s">
        <v>48</v>
      </c>
      <c r="D7" s="18" t="s">
        <v>49</v>
      </c>
      <c r="E7" s="16" t="s">
        <v>72</v>
      </c>
    </row>
    <row r="8" spans="1:5" ht="11.25" customHeight="1">
      <c r="A8" s="172" t="s">
        <v>8134</v>
      </c>
      <c r="B8" s="172" t="s">
        <v>8135</v>
      </c>
      <c r="C8" s="165">
        <v>2514077.21</v>
      </c>
      <c r="D8" s="172"/>
      <c r="E8" s="172" t="s">
        <v>8136</v>
      </c>
    </row>
    <row r="9" spans="1:5" ht="11.25" customHeight="1">
      <c r="A9" s="172"/>
      <c r="B9" s="172"/>
      <c r="C9" s="165"/>
      <c r="D9" s="172"/>
      <c r="E9" s="172"/>
    </row>
    <row r="10" spans="1:5" ht="11.25" customHeight="1">
      <c r="A10" s="172"/>
      <c r="B10" s="172"/>
      <c r="C10" s="165"/>
      <c r="D10" s="172"/>
      <c r="E10" s="172"/>
    </row>
    <row r="11" spans="1:5">
      <c r="A11" s="172"/>
      <c r="B11" s="172"/>
      <c r="C11" s="165"/>
      <c r="D11" s="172"/>
      <c r="E11" s="172"/>
    </row>
    <row r="12" spans="1:5">
      <c r="A12" s="152"/>
      <c r="B12" s="152" t="s">
        <v>232</v>
      </c>
      <c r="C12" s="166">
        <f>SUM(C8:C11)</f>
        <v>2514077.21</v>
      </c>
      <c r="D12" s="152"/>
      <c r="E12" s="152"/>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97"/>
  <sheetViews>
    <sheetView topLeftCell="A175" zoomScale="98" zoomScaleNormal="98" zoomScaleSheetLayoutView="100" workbookViewId="0">
      <selection activeCell="B42" sqref="B42"/>
    </sheetView>
  </sheetViews>
  <sheetFormatPr baseColWidth="10" defaultRowHeight="11.25"/>
  <cols>
    <col min="1" max="1" width="20.7109375" style="274" customWidth="1"/>
    <col min="2" max="2" width="50.7109375" style="274" customWidth="1"/>
    <col min="3" max="5" width="17.7109375" style="9" customWidth="1"/>
    <col min="6" max="6" width="67.28515625" style="274" customWidth="1"/>
    <col min="7" max="7" width="32.5703125" style="274" customWidth="1"/>
    <col min="8" max="8" width="31.85546875" style="274" customWidth="1"/>
    <col min="9" max="16384" width="11.42578125" style="274"/>
  </cols>
  <sheetData>
    <row r="1" spans="1:6">
      <c r="A1" s="3" t="s">
        <v>43</v>
      </c>
      <c r="B1" s="3"/>
      <c r="C1" s="4"/>
      <c r="D1" s="4"/>
      <c r="E1" s="4"/>
      <c r="F1" s="7"/>
    </row>
    <row r="2" spans="1:6">
      <c r="A2" s="3" t="s">
        <v>199</v>
      </c>
      <c r="B2" s="3"/>
      <c r="C2" s="4"/>
      <c r="D2" s="4"/>
      <c r="E2" s="4"/>
      <c r="F2" s="5"/>
    </row>
    <row r="3" spans="1:6">
      <c r="F3" s="5"/>
    </row>
    <row r="4" spans="1:6">
      <c r="F4" s="5"/>
    </row>
    <row r="5" spans="1:6" ht="11.25" customHeight="1">
      <c r="A5" s="10" t="s">
        <v>73</v>
      </c>
      <c r="B5" s="10"/>
      <c r="C5" s="52"/>
      <c r="D5" s="52"/>
      <c r="E5" s="52"/>
      <c r="F5" s="53" t="s">
        <v>74</v>
      </c>
    </row>
    <row r="6" spans="1:6">
      <c r="A6" s="54"/>
      <c r="B6" s="54"/>
      <c r="C6" s="52"/>
      <c r="D6" s="55"/>
      <c r="E6" s="55"/>
      <c r="F6" s="56"/>
    </row>
    <row r="7" spans="1:6" ht="15" customHeight="1">
      <c r="A7" s="15" t="s">
        <v>46</v>
      </c>
      <c r="B7" s="16" t="s">
        <v>47</v>
      </c>
      <c r="C7" s="57" t="s">
        <v>75</v>
      </c>
      <c r="D7" s="57" t="s">
        <v>76</v>
      </c>
      <c r="E7" s="57" t="s">
        <v>77</v>
      </c>
      <c r="F7" s="58" t="s">
        <v>78</v>
      </c>
    </row>
    <row r="8" spans="1:6" ht="67.5">
      <c r="A8" s="155" t="s">
        <v>8137</v>
      </c>
      <c r="B8" s="155" t="s">
        <v>8138</v>
      </c>
      <c r="C8" s="132">
        <v>219528504.40000001</v>
      </c>
      <c r="D8" s="132">
        <v>223226326.44999999</v>
      </c>
      <c r="E8" s="132">
        <v>3697822.05</v>
      </c>
      <c r="F8" s="132" t="s">
        <v>8139</v>
      </c>
    </row>
    <row r="9" spans="1:6" ht="33.75">
      <c r="A9" s="155" t="s">
        <v>8140</v>
      </c>
      <c r="B9" s="155" t="s">
        <v>8141</v>
      </c>
      <c r="C9" s="132">
        <v>219528504.40000001</v>
      </c>
      <c r="D9" s="132">
        <v>223226326.44999999</v>
      </c>
      <c r="E9" s="132">
        <v>3697822.05</v>
      </c>
      <c r="F9" s="132" t="s">
        <v>8142</v>
      </c>
    </row>
    <row r="10" spans="1:6" ht="33.75">
      <c r="A10" s="155" t="s">
        <v>8143</v>
      </c>
      <c r="B10" s="155" t="s">
        <v>6550</v>
      </c>
      <c r="C10" s="132">
        <v>219528504.40000001</v>
      </c>
      <c r="D10" s="132">
        <v>223226326.44999999</v>
      </c>
      <c r="E10" s="132">
        <v>3697822.05</v>
      </c>
      <c r="F10" s="132" t="s">
        <v>8142</v>
      </c>
    </row>
    <row r="11" spans="1:6">
      <c r="A11" s="155" t="s">
        <v>8144</v>
      </c>
      <c r="B11" s="155" t="s">
        <v>2686</v>
      </c>
      <c r="C11" s="132">
        <v>2845157.27</v>
      </c>
      <c r="D11" s="132">
        <v>2845157.27</v>
      </c>
      <c r="E11" s="132" t="s">
        <v>8145</v>
      </c>
      <c r="F11" s="132"/>
    </row>
    <row r="12" spans="1:6" ht="22.5">
      <c r="A12" s="155" t="s">
        <v>8146</v>
      </c>
      <c r="B12" s="155" t="s">
        <v>8147</v>
      </c>
      <c r="C12" s="132">
        <v>6488844.4500000002</v>
      </c>
      <c r="D12" s="132">
        <v>7248662.3399999999</v>
      </c>
      <c r="E12" s="132">
        <v>759817.89</v>
      </c>
      <c r="F12" s="132" t="s">
        <v>8148</v>
      </c>
    </row>
    <row r="13" spans="1:6">
      <c r="A13" s="155" t="s">
        <v>8149</v>
      </c>
      <c r="B13" s="155" t="s">
        <v>8150</v>
      </c>
      <c r="C13" s="132">
        <v>3633734.21</v>
      </c>
      <c r="D13" s="132">
        <v>3633734.21</v>
      </c>
      <c r="E13" s="132" t="s">
        <v>8145</v>
      </c>
      <c r="F13" s="132"/>
    </row>
    <row r="14" spans="1:6">
      <c r="A14" s="155" t="s">
        <v>8151</v>
      </c>
      <c r="B14" s="155" t="s">
        <v>8152</v>
      </c>
      <c r="C14" s="132">
        <v>11754904.32</v>
      </c>
      <c r="D14" s="132">
        <v>11754904.32</v>
      </c>
      <c r="E14" s="132" t="s">
        <v>8145</v>
      </c>
      <c r="F14" s="132"/>
    </row>
    <row r="15" spans="1:6">
      <c r="A15" s="155" t="s">
        <v>8153</v>
      </c>
      <c r="B15" s="155" t="s">
        <v>8154</v>
      </c>
      <c r="C15" s="132">
        <v>6969885</v>
      </c>
      <c r="D15" s="132">
        <v>6969885</v>
      </c>
      <c r="E15" s="132" t="s">
        <v>8145</v>
      </c>
      <c r="F15" s="132"/>
    </row>
    <row r="16" spans="1:6" ht="22.5">
      <c r="A16" s="155" t="s">
        <v>8155</v>
      </c>
      <c r="B16" s="155" t="s">
        <v>8156</v>
      </c>
      <c r="C16" s="132">
        <v>116650715.83</v>
      </c>
      <c r="D16" s="132">
        <v>119588719.98999999</v>
      </c>
      <c r="E16" s="132">
        <v>2938004.16</v>
      </c>
      <c r="F16" s="132" t="s">
        <v>8157</v>
      </c>
    </row>
    <row r="17" spans="1:6">
      <c r="A17" s="155" t="s">
        <v>8158</v>
      </c>
      <c r="B17" s="155" t="s">
        <v>8159</v>
      </c>
      <c r="C17" s="132">
        <v>33869454.729999997</v>
      </c>
      <c r="D17" s="132">
        <v>33869454.729999997</v>
      </c>
      <c r="E17" s="132" t="s">
        <v>8145</v>
      </c>
      <c r="F17" s="132"/>
    </row>
    <row r="18" spans="1:6">
      <c r="A18" s="155" t="s">
        <v>8160</v>
      </c>
      <c r="B18" s="155" t="s">
        <v>8161</v>
      </c>
      <c r="C18" s="132">
        <v>10255464.189999999</v>
      </c>
      <c r="D18" s="132">
        <v>10255464.189999999</v>
      </c>
      <c r="E18" s="132" t="s">
        <v>8145</v>
      </c>
      <c r="F18" s="132"/>
    </row>
    <row r="19" spans="1:6">
      <c r="A19" s="155" t="s">
        <v>8162</v>
      </c>
      <c r="B19" s="155" t="s">
        <v>8163</v>
      </c>
      <c r="C19" s="132">
        <v>27060344.399999999</v>
      </c>
      <c r="D19" s="132">
        <v>27060344.399999999</v>
      </c>
      <c r="E19" s="132" t="s">
        <v>8145</v>
      </c>
      <c r="F19" s="132"/>
    </row>
    <row r="20" spans="1:6" ht="24" customHeight="1">
      <c r="A20" s="155" t="s">
        <v>8164</v>
      </c>
      <c r="B20" s="155" t="s">
        <v>6540</v>
      </c>
      <c r="C20" s="132">
        <v>0</v>
      </c>
      <c r="D20" s="132"/>
      <c r="E20" s="132"/>
      <c r="F20" s="132"/>
    </row>
    <row r="21" spans="1:6">
      <c r="A21" s="155"/>
      <c r="B21" s="155"/>
      <c r="C21" s="132"/>
      <c r="D21" s="132"/>
      <c r="E21" s="132"/>
      <c r="F21" s="132"/>
    </row>
    <row r="22" spans="1:6">
      <c r="A22" s="155"/>
      <c r="B22" s="155"/>
      <c r="C22" s="132"/>
      <c r="D22" s="132"/>
      <c r="E22" s="132"/>
      <c r="F22" s="132"/>
    </row>
    <row r="23" spans="1:6">
      <c r="A23" s="168"/>
      <c r="B23" s="168" t="s">
        <v>387</v>
      </c>
      <c r="C23" s="140">
        <f>SUM(C11:C22)</f>
        <v>219528504.39999998</v>
      </c>
      <c r="D23" s="140">
        <f>SUM(D11:D22)</f>
        <v>223226326.44999999</v>
      </c>
      <c r="E23" s="140">
        <f>SUM(E11:E22)</f>
        <v>3697822.0500000003</v>
      </c>
      <c r="F23" s="140"/>
    </row>
    <row r="24" spans="1:6">
      <c r="A24" s="154"/>
      <c r="B24" s="154"/>
      <c r="C24" s="162"/>
      <c r="D24" s="162"/>
      <c r="E24" s="162"/>
      <c r="F24" s="154"/>
    </row>
    <row r="25" spans="1:6">
      <c r="A25" s="154"/>
      <c r="B25" s="154"/>
      <c r="C25" s="162"/>
      <c r="D25" s="162"/>
      <c r="E25" s="162"/>
      <c r="F25" s="154"/>
    </row>
    <row r="26" spans="1:6" ht="11.25" customHeight="1">
      <c r="A26" s="10" t="s">
        <v>79</v>
      </c>
      <c r="B26" s="154"/>
      <c r="C26" s="52"/>
      <c r="D26" s="52"/>
      <c r="E26" s="52"/>
      <c r="F26" s="53" t="s">
        <v>74</v>
      </c>
    </row>
    <row r="27" spans="1:6" ht="12.75" customHeight="1">
      <c r="A27" s="44"/>
      <c r="B27" s="44"/>
      <c r="C27" s="22"/>
    </row>
    <row r="28" spans="1:6" ht="15" customHeight="1">
      <c r="A28" s="15" t="s">
        <v>46</v>
      </c>
      <c r="B28" s="16" t="s">
        <v>47</v>
      </c>
      <c r="C28" s="57" t="s">
        <v>75</v>
      </c>
      <c r="D28" s="57" t="s">
        <v>76</v>
      </c>
      <c r="E28" s="57" t="s">
        <v>77</v>
      </c>
      <c r="F28" s="58" t="s">
        <v>78</v>
      </c>
    </row>
    <row r="29" spans="1:6" ht="33.75">
      <c r="A29" s="155" t="s">
        <v>8165</v>
      </c>
      <c r="B29" s="138" t="s">
        <v>8166</v>
      </c>
      <c r="C29" s="136">
        <v>10018845.67</v>
      </c>
      <c r="D29" s="136">
        <v>12278387.880000001</v>
      </c>
      <c r="E29" s="136">
        <v>2259542.21</v>
      </c>
      <c r="F29" s="138" t="s">
        <v>8167</v>
      </c>
    </row>
    <row r="30" spans="1:6">
      <c r="A30" s="155" t="s">
        <v>8168</v>
      </c>
      <c r="B30" s="138" t="s">
        <v>6542</v>
      </c>
      <c r="C30" s="136">
        <v>2384998.41</v>
      </c>
      <c r="D30" s="136">
        <v>2346903.84</v>
      </c>
      <c r="E30" s="136">
        <v>-38094.57</v>
      </c>
      <c r="F30" s="138" t="s">
        <v>8169</v>
      </c>
    </row>
    <row r="31" spans="1:6">
      <c r="A31" s="155" t="s">
        <v>8170</v>
      </c>
      <c r="B31" s="138" t="s">
        <v>6552</v>
      </c>
      <c r="C31" s="136">
        <v>494621.09</v>
      </c>
      <c r="D31" s="136">
        <v>494421.09</v>
      </c>
      <c r="E31" s="136">
        <v>-200</v>
      </c>
      <c r="F31" s="138" t="s">
        <v>8169</v>
      </c>
    </row>
    <row r="32" spans="1:6">
      <c r="A32" s="155" t="s">
        <v>8171</v>
      </c>
      <c r="B32" s="138" t="s">
        <v>6552</v>
      </c>
      <c r="C32" s="136">
        <v>494621.09</v>
      </c>
      <c r="D32" s="136">
        <v>494421.09</v>
      </c>
      <c r="E32" s="136">
        <v>-200</v>
      </c>
      <c r="F32" s="138" t="s">
        <v>8169</v>
      </c>
    </row>
    <row r="33" spans="1:6">
      <c r="A33" s="155" t="s">
        <v>8172</v>
      </c>
      <c r="B33" s="138" t="s">
        <v>6552</v>
      </c>
      <c r="C33" s="136">
        <v>4465.5200000000004</v>
      </c>
      <c r="D33" s="136">
        <v>4465.5200000000004</v>
      </c>
      <c r="E33" s="136" t="s">
        <v>8145</v>
      </c>
      <c r="F33" s="138" t="s">
        <v>8169</v>
      </c>
    </row>
    <row r="34" spans="1:6">
      <c r="A34" s="155" t="s">
        <v>8173</v>
      </c>
      <c r="B34" s="138" t="s">
        <v>8174</v>
      </c>
      <c r="C34" s="136">
        <v>8318.9699999999993</v>
      </c>
      <c r="D34" s="136">
        <v>8318.9699999999993</v>
      </c>
      <c r="E34" s="136" t="s">
        <v>8145</v>
      </c>
      <c r="F34" s="138" t="s">
        <v>8169</v>
      </c>
    </row>
    <row r="35" spans="1:6">
      <c r="A35" s="155" t="s">
        <v>8175</v>
      </c>
      <c r="B35" s="138" t="s">
        <v>8176</v>
      </c>
      <c r="C35" s="136">
        <v>9160.5</v>
      </c>
      <c r="D35" s="136">
        <v>9160.5</v>
      </c>
      <c r="E35" s="136" t="s">
        <v>8145</v>
      </c>
      <c r="F35" s="138" t="s">
        <v>8169</v>
      </c>
    </row>
    <row r="36" spans="1:6">
      <c r="A36" s="155" t="s">
        <v>8177</v>
      </c>
      <c r="B36" s="138" t="s">
        <v>6552</v>
      </c>
      <c r="C36" s="136">
        <v>3168.1</v>
      </c>
      <c r="D36" s="136">
        <v>3168.1</v>
      </c>
      <c r="E36" s="136" t="s">
        <v>8145</v>
      </c>
      <c r="F36" s="138" t="s">
        <v>8169</v>
      </c>
    </row>
    <row r="37" spans="1:6">
      <c r="A37" s="155" t="s">
        <v>8178</v>
      </c>
      <c r="B37" s="138" t="s">
        <v>6552</v>
      </c>
      <c r="C37" s="136">
        <v>138153.60000000001</v>
      </c>
      <c r="D37" s="136">
        <v>138153.60000000001</v>
      </c>
      <c r="E37" s="136" t="s">
        <v>8145</v>
      </c>
      <c r="F37" s="138" t="s">
        <v>8169</v>
      </c>
    </row>
    <row r="38" spans="1:6">
      <c r="A38" s="155" t="s">
        <v>8179</v>
      </c>
      <c r="B38" s="138" t="s">
        <v>6552</v>
      </c>
      <c r="C38" s="136">
        <v>42752.6</v>
      </c>
      <c r="D38" s="136">
        <v>42552.6</v>
      </c>
      <c r="E38" s="136">
        <v>-200</v>
      </c>
      <c r="F38" s="138" t="s">
        <v>8169</v>
      </c>
    </row>
    <row r="39" spans="1:6">
      <c r="A39" s="155" t="s">
        <v>8180</v>
      </c>
      <c r="B39" s="138" t="s">
        <v>6552</v>
      </c>
      <c r="C39" s="136">
        <v>41092.949999999997</v>
      </c>
      <c r="D39" s="136">
        <v>41092.949999999997</v>
      </c>
      <c r="E39" s="136" t="s">
        <v>8145</v>
      </c>
      <c r="F39" s="138" t="s">
        <v>8169</v>
      </c>
    </row>
    <row r="40" spans="1:6">
      <c r="A40" s="155" t="s">
        <v>8181</v>
      </c>
      <c r="B40" s="138" t="s">
        <v>8174</v>
      </c>
      <c r="C40" s="136">
        <v>129250.88</v>
      </c>
      <c r="D40" s="136">
        <v>129250.88</v>
      </c>
      <c r="E40" s="136" t="s">
        <v>8145</v>
      </c>
      <c r="F40" s="138" t="s">
        <v>8169</v>
      </c>
    </row>
    <row r="41" spans="1:6">
      <c r="A41" s="155" t="s">
        <v>8182</v>
      </c>
      <c r="B41" s="138" t="s">
        <v>8176</v>
      </c>
      <c r="C41" s="136">
        <v>27268.25</v>
      </c>
      <c r="D41" s="136">
        <v>27268.25</v>
      </c>
      <c r="E41" s="136" t="s">
        <v>8145</v>
      </c>
      <c r="F41" s="138" t="s">
        <v>8169</v>
      </c>
    </row>
    <row r="42" spans="1:6">
      <c r="A42" s="155" t="s">
        <v>8183</v>
      </c>
      <c r="B42" s="138" t="s">
        <v>6552</v>
      </c>
      <c r="C42" s="136">
        <v>14446</v>
      </c>
      <c r="D42" s="136">
        <v>14446</v>
      </c>
      <c r="E42" s="136" t="s">
        <v>8145</v>
      </c>
      <c r="F42" s="138" t="s">
        <v>8169</v>
      </c>
    </row>
    <row r="43" spans="1:6">
      <c r="A43" s="155" t="s">
        <v>8184</v>
      </c>
      <c r="B43" s="138" t="s">
        <v>6552</v>
      </c>
      <c r="C43" s="136">
        <v>44767.26</v>
      </c>
      <c r="D43" s="136">
        <v>44767.26</v>
      </c>
      <c r="E43" s="136" t="s">
        <v>8145</v>
      </c>
      <c r="F43" s="138" t="s">
        <v>8169</v>
      </c>
    </row>
    <row r="44" spans="1:6">
      <c r="A44" s="155" t="s">
        <v>8185</v>
      </c>
      <c r="B44" s="138" t="s">
        <v>8174</v>
      </c>
      <c r="C44" s="136">
        <v>11786.02</v>
      </c>
      <c r="D44" s="136">
        <v>11786.02</v>
      </c>
      <c r="E44" s="136" t="s">
        <v>8145</v>
      </c>
      <c r="F44" s="138" t="s">
        <v>8169</v>
      </c>
    </row>
    <row r="45" spans="1:6">
      <c r="A45" s="155" t="s">
        <v>8186</v>
      </c>
      <c r="B45" s="138" t="s">
        <v>8187</v>
      </c>
      <c r="C45" s="136">
        <v>19990.439999999999</v>
      </c>
      <c r="D45" s="136">
        <v>19990.439999999999</v>
      </c>
      <c r="E45" s="136" t="s">
        <v>8145</v>
      </c>
      <c r="F45" s="138" t="s">
        <v>8169</v>
      </c>
    </row>
    <row r="46" spans="1:6">
      <c r="A46" s="155" t="s">
        <v>8188</v>
      </c>
      <c r="B46" s="138" t="s">
        <v>6892</v>
      </c>
      <c r="C46" s="136">
        <v>874017.56</v>
      </c>
      <c r="D46" s="136">
        <v>846045.4</v>
      </c>
      <c r="E46" s="136">
        <v>-27972.16</v>
      </c>
      <c r="F46" s="138" t="s">
        <v>8169</v>
      </c>
    </row>
    <row r="47" spans="1:6">
      <c r="A47" s="155" t="s">
        <v>8189</v>
      </c>
      <c r="B47" s="138" t="s">
        <v>6556</v>
      </c>
      <c r="C47" s="136">
        <v>872837.39</v>
      </c>
      <c r="D47" s="136">
        <v>842454.59</v>
      </c>
      <c r="E47" s="136">
        <v>-30382.799999999999</v>
      </c>
      <c r="F47" s="138" t="s">
        <v>8169</v>
      </c>
    </row>
    <row r="48" spans="1:6">
      <c r="A48" s="155" t="s">
        <v>8190</v>
      </c>
      <c r="B48" s="138" t="s">
        <v>6556</v>
      </c>
      <c r="C48" s="136">
        <v>40971</v>
      </c>
      <c r="D48" s="136">
        <v>47445</v>
      </c>
      <c r="E48" s="136">
        <v>6474</v>
      </c>
      <c r="F48" s="138" t="s">
        <v>8169</v>
      </c>
    </row>
    <row r="49" spans="1:6">
      <c r="A49" s="155" t="s">
        <v>8191</v>
      </c>
      <c r="B49" s="138" t="s">
        <v>6556</v>
      </c>
      <c r="C49" s="136">
        <v>16256.9</v>
      </c>
      <c r="D49" s="136">
        <v>16256.9</v>
      </c>
      <c r="E49" s="136" t="s">
        <v>8145</v>
      </c>
      <c r="F49" s="138" t="s">
        <v>8169</v>
      </c>
    </row>
    <row r="50" spans="1:6">
      <c r="A50" s="155" t="s">
        <v>8192</v>
      </c>
      <c r="B50" s="138" t="s">
        <v>6556</v>
      </c>
      <c r="C50" s="136">
        <v>3850</v>
      </c>
      <c r="D50" s="136">
        <v>3850</v>
      </c>
      <c r="E50" s="136" t="s">
        <v>8145</v>
      </c>
      <c r="F50" s="138" t="s">
        <v>8169</v>
      </c>
    </row>
    <row r="51" spans="1:6">
      <c r="A51" s="155" t="s">
        <v>8193</v>
      </c>
      <c r="B51" s="138" t="s">
        <v>6556</v>
      </c>
      <c r="C51" s="136">
        <v>12860</v>
      </c>
      <c r="D51" s="136">
        <v>12860</v>
      </c>
      <c r="E51" s="136" t="s">
        <v>8145</v>
      </c>
      <c r="F51" s="138" t="s">
        <v>8169</v>
      </c>
    </row>
    <row r="52" spans="1:6">
      <c r="A52" s="155" t="s">
        <v>8194</v>
      </c>
      <c r="B52" s="138" t="s">
        <v>6556</v>
      </c>
      <c r="C52" s="136">
        <v>55149.760000000002</v>
      </c>
      <c r="D52" s="136">
        <v>55149.760000000002</v>
      </c>
      <c r="E52" s="136" t="s">
        <v>8145</v>
      </c>
      <c r="F52" s="138" t="s">
        <v>8169</v>
      </c>
    </row>
    <row r="53" spans="1:6">
      <c r="A53" s="155" t="s">
        <v>8195</v>
      </c>
      <c r="B53" s="138" t="s">
        <v>6556</v>
      </c>
      <c r="C53" s="136">
        <v>6630.81</v>
      </c>
      <c r="D53" s="136">
        <v>6630.81</v>
      </c>
      <c r="E53" s="136" t="s">
        <v>8145</v>
      </c>
      <c r="F53" s="138" t="s">
        <v>8169</v>
      </c>
    </row>
    <row r="54" spans="1:6">
      <c r="A54" s="155" t="s">
        <v>8196</v>
      </c>
      <c r="B54" s="138" t="s">
        <v>8197</v>
      </c>
      <c r="C54" s="136">
        <v>16125.56</v>
      </c>
      <c r="D54" s="136">
        <v>16125.56</v>
      </c>
      <c r="E54" s="136" t="s">
        <v>8145</v>
      </c>
      <c r="F54" s="138" t="s">
        <v>8169</v>
      </c>
    </row>
    <row r="55" spans="1:6">
      <c r="A55" s="155" t="s">
        <v>8198</v>
      </c>
      <c r="B55" s="138" t="s">
        <v>6556</v>
      </c>
      <c r="C55" s="136">
        <v>26809.94</v>
      </c>
      <c r="D55" s="136">
        <v>33149.94</v>
      </c>
      <c r="E55" s="136">
        <v>6340</v>
      </c>
      <c r="F55" s="138" t="s">
        <v>8169</v>
      </c>
    </row>
    <row r="56" spans="1:6">
      <c r="A56" s="155" t="s">
        <v>8199</v>
      </c>
      <c r="B56" s="138" t="s">
        <v>6556</v>
      </c>
      <c r="C56" s="136">
        <v>4385.34</v>
      </c>
      <c r="D56" s="136">
        <v>13280.34</v>
      </c>
      <c r="E56" s="136">
        <v>8895</v>
      </c>
      <c r="F56" s="138" t="s">
        <v>8169</v>
      </c>
    </row>
    <row r="57" spans="1:6">
      <c r="A57" s="155" t="s">
        <v>8200</v>
      </c>
      <c r="B57" s="138" t="s">
        <v>6556</v>
      </c>
      <c r="C57" s="136" t="s">
        <v>8201</v>
      </c>
      <c r="D57" s="136">
        <v>26510</v>
      </c>
      <c r="E57" s="136">
        <v>26510</v>
      </c>
      <c r="F57" s="138" t="s">
        <v>8169</v>
      </c>
    </row>
    <row r="58" spans="1:6">
      <c r="A58" s="155" t="s">
        <v>8202</v>
      </c>
      <c r="B58" s="138" t="s">
        <v>6556</v>
      </c>
      <c r="C58" s="136">
        <v>53536.35</v>
      </c>
      <c r="D58" s="136">
        <v>53536.35</v>
      </c>
      <c r="E58" s="136" t="s">
        <v>8145</v>
      </c>
      <c r="F58" s="138" t="s">
        <v>8169</v>
      </c>
    </row>
    <row r="59" spans="1:6">
      <c r="A59" s="155" t="s">
        <v>8203</v>
      </c>
      <c r="B59" s="138" t="s">
        <v>6556</v>
      </c>
      <c r="C59" s="136">
        <v>61252.13</v>
      </c>
      <c r="D59" s="136">
        <v>18561.64</v>
      </c>
      <c r="E59" s="136">
        <v>-42690.49</v>
      </c>
      <c r="F59" s="138" t="s">
        <v>8169</v>
      </c>
    </row>
    <row r="60" spans="1:6">
      <c r="A60" s="155" t="s">
        <v>8204</v>
      </c>
      <c r="B60" s="138" t="s">
        <v>6556</v>
      </c>
      <c r="C60" s="136">
        <v>30634.52</v>
      </c>
      <c r="D60" s="136">
        <v>17360.93</v>
      </c>
      <c r="E60" s="136">
        <v>-13273.59</v>
      </c>
      <c r="F60" s="138" t="s">
        <v>8169</v>
      </c>
    </row>
    <row r="61" spans="1:6">
      <c r="A61" s="155" t="s">
        <v>8205</v>
      </c>
      <c r="B61" s="138" t="s">
        <v>6556</v>
      </c>
      <c r="C61" s="136">
        <v>180101.15</v>
      </c>
      <c r="D61" s="136">
        <v>158913.43</v>
      </c>
      <c r="E61" s="136">
        <v>-21187.72</v>
      </c>
      <c r="F61" s="138" t="s">
        <v>8169</v>
      </c>
    </row>
    <row r="62" spans="1:6">
      <c r="A62" s="155" t="s">
        <v>8206</v>
      </c>
      <c r="B62" s="138" t="s">
        <v>8197</v>
      </c>
      <c r="C62" s="136">
        <v>105848.89</v>
      </c>
      <c r="D62" s="136">
        <v>105848.89</v>
      </c>
      <c r="E62" s="136" t="s">
        <v>8145</v>
      </c>
      <c r="F62" s="138" t="s">
        <v>8169</v>
      </c>
    </row>
    <row r="63" spans="1:6">
      <c r="A63" s="155" t="s">
        <v>8207</v>
      </c>
      <c r="B63" s="138" t="s">
        <v>6556</v>
      </c>
      <c r="C63" s="136">
        <v>21069.48</v>
      </c>
      <c r="D63" s="136">
        <v>21069.48</v>
      </c>
      <c r="E63" s="136" t="s">
        <v>8145</v>
      </c>
      <c r="F63" s="138" t="s">
        <v>8169</v>
      </c>
    </row>
    <row r="64" spans="1:6">
      <c r="A64" s="155" t="s">
        <v>8208</v>
      </c>
      <c r="B64" s="138" t="s">
        <v>6556</v>
      </c>
      <c r="C64" s="136">
        <v>106584.93</v>
      </c>
      <c r="D64" s="136">
        <v>106584.93</v>
      </c>
      <c r="E64" s="136" t="s">
        <v>8145</v>
      </c>
      <c r="F64" s="138" t="s">
        <v>8169</v>
      </c>
    </row>
    <row r="65" spans="1:6">
      <c r="A65" s="155" t="s">
        <v>8209</v>
      </c>
      <c r="B65" s="138" t="s">
        <v>6556</v>
      </c>
      <c r="C65" s="136">
        <v>75815.37</v>
      </c>
      <c r="D65" s="136">
        <v>75815.37</v>
      </c>
      <c r="E65" s="136" t="s">
        <v>8145</v>
      </c>
      <c r="F65" s="138" t="s">
        <v>8169</v>
      </c>
    </row>
    <row r="66" spans="1:6">
      <c r="A66" s="155" t="s">
        <v>8210</v>
      </c>
      <c r="B66" s="138" t="s">
        <v>6556</v>
      </c>
      <c r="C66" s="136">
        <v>54955.26</v>
      </c>
      <c r="D66" s="136">
        <v>53505.26</v>
      </c>
      <c r="E66" s="136">
        <v>-1450</v>
      </c>
      <c r="F66" s="138" t="s">
        <v>8169</v>
      </c>
    </row>
    <row r="67" spans="1:6">
      <c r="A67" s="155" t="s">
        <v>8211</v>
      </c>
      <c r="B67" s="138" t="s">
        <v>469</v>
      </c>
      <c r="C67" s="136">
        <v>1180.17</v>
      </c>
      <c r="D67" s="136">
        <v>3590.81</v>
      </c>
      <c r="E67" s="136">
        <v>2410.64</v>
      </c>
      <c r="F67" s="138" t="s">
        <v>8169</v>
      </c>
    </row>
    <row r="68" spans="1:6">
      <c r="A68" s="155" t="s">
        <v>8212</v>
      </c>
      <c r="B68" s="138" t="s">
        <v>8213</v>
      </c>
      <c r="C68" s="136" t="s">
        <v>8201</v>
      </c>
      <c r="D68" s="136">
        <v>3590.81</v>
      </c>
      <c r="E68" s="136">
        <v>3590.81</v>
      </c>
      <c r="F68" s="138" t="s">
        <v>8169</v>
      </c>
    </row>
    <row r="69" spans="1:6">
      <c r="A69" s="155" t="s">
        <v>8214</v>
      </c>
      <c r="B69" s="138" t="s">
        <v>8213</v>
      </c>
      <c r="C69" s="136">
        <v>1180.17</v>
      </c>
      <c r="D69" s="136" t="s">
        <v>8145</v>
      </c>
      <c r="E69" s="136">
        <v>-1180.17</v>
      </c>
      <c r="F69" s="138" t="s">
        <v>8169</v>
      </c>
    </row>
    <row r="70" spans="1:6">
      <c r="A70" s="155" t="s">
        <v>8215</v>
      </c>
      <c r="B70" s="138" t="s">
        <v>8216</v>
      </c>
      <c r="C70" s="136">
        <v>1016359.76</v>
      </c>
      <c r="D70" s="136">
        <v>1006437.35</v>
      </c>
      <c r="E70" s="136">
        <v>-9922.41</v>
      </c>
      <c r="F70" s="138" t="s">
        <v>8169</v>
      </c>
    </row>
    <row r="71" spans="1:6">
      <c r="A71" s="155" t="s">
        <v>8217</v>
      </c>
      <c r="B71" s="138" t="s">
        <v>8216</v>
      </c>
      <c r="C71" s="136">
        <v>250894.39</v>
      </c>
      <c r="D71" s="136">
        <v>240971.98</v>
      </c>
      <c r="E71" s="136">
        <v>-9922.41</v>
      </c>
      <c r="F71" s="138" t="s">
        <v>8169</v>
      </c>
    </row>
    <row r="72" spans="1:6">
      <c r="A72" s="155" t="s">
        <v>8218</v>
      </c>
      <c r="B72" s="138" t="s">
        <v>6558</v>
      </c>
      <c r="C72" s="136">
        <v>26574.46</v>
      </c>
      <c r="D72" s="136">
        <v>26574.46</v>
      </c>
      <c r="E72" s="136" t="s">
        <v>8145</v>
      </c>
      <c r="F72" s="138" t="s">
        <v>8169</v>
      </c>
    </row>
    <row r="73" spans="1:6">
      <c r="A73" s="155" t="s">
        <v>8219</v>
      </c>
      <c r="B73" s="138" t="s">
        <v>6558</v>
      </c>
      <c r="C73" s="136">
        <v>12500</v>
      </c>
      <c r="D73" s="136" t="s">
        <v>8145</v>
      </c>
      <c r="E73" s="136">
        <v>-12500</v>
      </c>
      <c r="F73" s="138" t="s">
        <v>8169</v>
      </c>
    </row>
    <row r="74" spans="1:6">
      <c r="A74" s="155" t="s">
        <v>8220</v>
      </c>
      <c r="B74" s="138" t="s">
        <v>8221</v>
      </c>
      <c r="C74" s="136" t="s">
        <v>8201</v>
      </c>
      <c r="D74" s="136">
        <v>2577.59</v>
      </c>
      <c r="E74" s="136">
        <v>2577.59</v>
      </c>
      <c r="F74" s="138" t="s">
        <v>8169</v>
      </c>
    </row>
    <row r="75" spans="1:6">
      <c r="A75" s="155" t="s">
        <v>8222</v>
      </c>
      <c r="B75" s="138" t="s">
        <v>8221</v>
      </c>
      <c r="C75" s="136">
        <v>162227.43</v>
      </c>
      <c r="D75" s="136">
        <v>162227.43</v>
      </c>
      <c r="E75" s="136" t="s">
        <v>8145</v>
      </c>
      <c r="F75" s="138" t="s">
        <v>8169</v>
      </c>
    </row>
    <row r="76" spans="1:6">
      <c r="A76" s="155" t="s">
        <v>8223</v>
      </c>
      <c r="B76" s="138" t="s">
        <v>6558</v>
      </c>
      <c r="C76" s="136">
        <v>2200</v>
      </c>
      <c r="D76" s="136">
        <v>2200</v>
      </c>
      <c r="E76" s="136" t="s">
        <v>8145</v>
      </c>
      <c r="F76" s="138" t="s">
        <v>8169</v>
      </c>
    </row>
    <row r="77" spans="1:6">
      <c r="A77" s="155" t="s">
        <v>8224</v>
      </c>
      <c r="B77" s="138" t="s">
        <v>6558</v>
      </c>
      <c r="C77" s="136">
        <v>36858.75</v>
      </c>
      <c r="D77" s="136">
        <v>36858.75</v>
      </c>
      <c r="E77" s="136" t="s">
        <v>8145</v>
      </c>
      <c r="F77" s="138" t="s">
        <v>8169</v>
      </c>
    </row>
    <row r="78" spans="1:6">
      <c r="A78" s="155" t="s">
        <v>8225</v>
      </c>
      <c r="B78" s="138" t="s">
        <v>8221</v>
      </c>
      <c r="C78" s="136">
        <v>10533.75</v>
      </c>
      <c r="D78" s="136">
        <v>10533.75</v>
      </c>
      <c r="E78" s="136" t="s">
        <v>8145</v>
      </c>
      <c r="F78" s="138" t="s">
        <v>8169</v>
      </c>
    </row>
    <row r="79" spans="1:6">
      <c r="A79" s="155" t="s">
        <v>8226</v>
      </c>
      <c r="B79" s="138" t="s">
        <v>8227</v>
      </c>
      <c r="C79" s="136">
        <v>765465.37</v>
      </c>
      <c r="D79" s="136">
        <v>765465.37</v>
      </c>
      <c r="E79" s="136" t="s">
        <v>8145</v>
      </c>
      <c r="F79" s="138" t="s">
        <v>8169</v>
      </c>
    </row>
    <row r="80" spans="1:6">
      <c r="A80" s="155" t="s">
        <v>8228</v>
      </c>
      <c r="B80" s="138" t="s">
        <v>8227</v>
      </c>
      <c r="C80" s="136">
        <v>182500</v>
      </c>
      <c r="D80" s="136">
        <v>182500</v>
      </c>
      <c r="E80" s="136" t="s">
        <v>8145</v>
      </c>
      <c r="F80" s="138" t="s">
        <v>8169</v>
      </c>
    </row>
    <row r="81" spans="1:6">
      <c r="A81" s="155" t="s">
        <v>8229</v>
      </c>
      <c r="B81" s="138" t="s">
        <v>8227</v>
      </c>
      <c r="C81" s="136">
        <v>582965.37</v>
      </c>
      <c r="D81" s="136">
        <v>582965.37</v>
      </c>
      <c r="E81" s="136" t="s">
        <v>8145</v>
      </c>
      <c r="F81" s="138" t="s">
        <v>8169</v>
      </c>
    </row>
    <row r="82" spans="1:6">
      <c r="A82" s="155" t="s">
        <v>8230</v>
      </c>
      <c r="B82" s="138" t="s">
        <v>4460</v>
      </c>
      <c r="C82" s="136">
        <v>1266436.1599999999</v>
      </c>
      <c r="D82" s="136">
        <v>1243612.0900000001</v>
      </c>
      <c r="E82" s="136">
        <v>-22824.07</v>
      </c>
      <c r="F82" s="138" t="s">
        <v>8169</v>
      </c>
    </row>
    <row r="83" spans="1:6">
      <c r="A83" s="155" t="s">
        <v>8231</v>
      </c>
      <c r="B83" s="138" t="s">
        <v>8232</v>
      </c>
      <c r="C83" s="136">
        <v>109844.1</v>
      </c>
      <c r="D83" s="136">
        <v>101433.75</v>
      </c>
      <c r="E83" s="136">
        <v>-8410.35</v>
      </c>
      <c r="F83" s="138" t="s">
        <v>8169</v>
      </c>
    </row>
    <row r="84" spans="1:6">
      <c r="A84" s="155" t="s">
        <v>8233</v>
      </c>
      <c r="B84" s="138" t="s">
        <v>8232</v>
      </c>
      <c r="C84" s="136">
        <v>109844.1</v>
      </c>
      <c r="D84" s="136">
        <v>101433.75</v>
      </c>
      <c r="E84" s="136">
        <v>-8410.35</v>
      </c>
      <c r="F84" s="138" t="s">
        <v>8169</v>
      </c>
    </row>
    <row r="85" spans="1:6">
      <c r="A85" s="155" t="s">
        <v>8234</v>
      </c>
      <c r="B85" s="138" t="s">
        <v>8232</v>
      </c>
      <c r="C85" s="136">
        <v>6114</v>
      </c>
      <c r="D85" s="136">
        <v>6114</v>
      </c>
      <c r="E85" s="136" t="s">
        <v>8145</v>
      </c>
      <c r="F85" s="138" t="s">
        <v>8169</v>
      </c>
    </row>
    <row r="86" spans="1:6">
      <c r="A86" s="155" t="s">
        <v>8235</v>
      </c>
      <c r="B86" s="138" t="s">
        <v>8232</v>
      </c>
      <c r="C86" s="136">
        <v>24814.1</v>
      </c>
      <c r="D86" s="136">
        <v>16403.75</v>
      </c>
      <c r="E86" s="136">
        <v>-8410.35</v>
      </c>
      <c r="F86" s="138" t="s">
        <v>8169</v>
      </c>
    </row>
    <row r="87" spans="1:6">
      <c r="A87" s="155" t="s">
        <v>8236</v>
      </c>
      <c r="B87" s="138" t="s">
        <v>8232</v>
      </c>
      <c r="C87" s="136">
        <v>16275</v>
      </c>
      <c r="D87" s="136">
        <v>16275</v>
      </c>
      <c r="E87" s="136" t="s">
        <v>8145</v>
      </c>
      <c r="F87" s="138" t="s">
        <v>8169</v>
      </c>
    </row>
    <row r="88" spans="1:6">
      <c r="A88" s="155" t="s">
        <v>8237</v>
      </c>
      <c r="B88" s="138" t="s">
        <v>8232</v>
      </c>
      <c r="C88" s="136">
        <v>62641</v>
      </c>
      <c r="D88" s="136">
        <v>62641</v>
      </c>
      <c r="E88" s="136" t="s">
        <v>8145</v>
      </c>
      <c r="F88" s="138" t="s">
        <v>8169</v>
      </c>
    </row>
    <row r="89" spans="1:6">
      <c r="A89" s="155" t="s">
        <v>8238</v>
      </c>
      <c r="B89" s="138" t="s">
        <v>8239</v>
      </c>
      <c r="C89" s="136">
        <v>5000</v>
      </c>
      <c r="D89" s="136">
        <v>5000</v>
      </c>
      <c r="E89" s="136" t="s">
        <v>8145</v>
      </c>
      <c r="F89" s="138" t="s">
        <v>8169</v>
      </c>
    </row>
    <row r="90" spans="1:6">
      <c r="A90" s="155" t="s">
        <v>8240</v>
      </c>
      <c r="B90" s="138" t="s">
        <v>8239</v>
      </c>
      <c r="C90" s="136">
        <v>5000</v>
      </c>
      <c r="D90" s="136">
        <v>5000</v>
      </c>
      <c r="E90" s="136" t="s">
        <v>8145</v>
      </c>
      <c r="F90" s="138" t="s">
        <v>8169</v>
      </c>
    </row>
    <row r="91" spans="1:6">
      <c r="A91" s="155" t="s">
        <v>8241</v>
      </c>
      <c r="B91" s="138" t="s">
        <v>6564</v>
      </c>
      <c r="C91" s="136">
        <v>1151592.06</v>
      </c>
      <c r="D91" s="136">
        <v>1137178.3400000001</v>
      </c>
      <c r="E91" s="136">
        <v>-14413.72</v>
      </c>
      <c r="F91" s="138" t="s">
        <v>8169</v>
      </c>
    </row>
    <row r="92" spans="1:6">
      <c r="A92" s="155" t="s">
        <v>8242</v>
      </c>
      <c r="B92" s="138" t="s">
        <v>6564</v>
      </c>
      <c r="C92" s="136">
        <v>1151592.06</v>
      </c>
      <c r="D92" s="136">
        <v>1137178.3400000001</v>
      </c>
      <c r="E92" s="136">
        <v>-14413.72</v>
      </c>
      <c r="F92" s="138" t="s">
        <v>8169</v>
      </c>
    </row>
    <row r="93" spans="1:6">
      <c r="A93" s="155" t="s">
        <v>8243</v>
      </c>
      <c r="B93" s="138" t="s">
        <v>8244</v>
      </c>
      <c r="C93" s="136">
        <v>10000</v>
      </c>
      <c r="D93" s="136">
        <v>10000</v>
      </c>
      <c r="E93" s="136" t="s">
        <v>8145</v>
      </c>
      <c r="F93" s="138" t="s">
        <v>8169</v>
      </c>
    </row>
    <row r="94" spans="1:6">
      <c r="A94" s="155" t="s">
        <v>8245</v>
      </c>
      <c r="B94" s="138" t="s">
        <v>6564</v>
      </c>
      <c r="C94" s="136">
        <v>13723.72</v>
      </c>
      <c r="D94" s="136">
        <v>2270</v>
      </c>
      <c r="E94" s="136">
        <v>-11453.72</v>
      </c>
      <c r="F94" s="138" t="s">
        <v>8169</v>
      </c>
    </row>
    <row r="95" spans="1:6">
      <c r="A95" s="155" t="s">
        <v>8246</v>
      </c>
      <c r="B95" s="138" t="s">
        <v>8244</v>
      </c>
      <c r="C95" s="136">
        <v>513318</v>
      </c>
      <c r="D95" s="136">
        <v>513318</v>
      </c>
      <c r="E95" s="136" t="s">
        <v>8145</v>
      </c>
      <c r="F95" s="138" t="s">
        <v>8169</v>
      </c>
    </row>
    <row r="96" spans="1:6">
      <c r="A96" s="155" t="s">
        <v>8247</v>
      </c>
      <c r="B96" s="138" t="s">
        <v>8244</v>
      </c>
      <c r="C96" s="136">
        <v>614550.34</v>
      </c>
      <c r="D96" s="136">
        <v>611590.34</v>
      </c>
      <c r="E96" s="136">
        <v>-2960</v>
      </c>
      <c r="F96" s="138" t="s">
        <v>8169</v>
      </c>
    </row>
    <row r="97" spans="1:6">
      <c r="A97" s="155" t="s">
        <v>8248</v>
      </c>
      <c r="B97" s="138" t="s">
        <v>8249</v>
      </c>
      <c r="C97" s="136">
        <v>9880</v>
      </c>
      <c r="D97" s="136">
        <v>9880</v>
      </c>
      <c r="E97" s="136" t="s">
        <v>8145</v>
      </c>
      <c r="F97" s="138" t="s">
        <v>8169</v>
      </c>
    </row>
    <row r="98" spans="1:6">
      <c r="A98" s="155" t="s">
        <v>8250</v>
      </c>
      <c r="B98" s="138" t="s">
        <v>8251</v>
      </c>
      <c r="C98" s="136">
        <v>9880</v>
      </c>
      <c r="D98" s="136">
        <v>9880</v>
      </c>
      <c r="E98" s="136" t="s">
        <v>8145</v>
      </c>
      <c r="F98" s="138" t="s">
        <v>8169</v>
      </c>
    </row>
    <row r="99" spans="1:6">
      <c r="A99" s="155" t="s">
        <v>8252</v>
      </c>
      <c r="B99" s="138" t="s">
        <v>8253</v>
      </c>
      <c r="C99" s="136">
        <v>9880</v>
      </c>
      <c r="D99" s="136">
        <v>9880</v>
      </c>
      <c r="E99" s="136" t="s">
        <v>8145</v>
      </c>
      <c r="F99" s="138" t="s">
        <v>8169</v>
      </c>
    </row>
    <row r="100" spans="1:6">
      <c r="A100" s="155" t="s">
        <v>8254</v>
      </c>
      <c r="B100" s="138" t="s">
        <v>8253</v>
      </c>
      <c r="C100" s="136">
        <v>9880</v>
      </c>
      <c r="D100" s="136">
        <v>9880</v>
      </c>
      <c r="E100" s="136" t="s">
        <v>8145</v>
      </c>
      <c r="F100" s="138" t="s">
        <v>8169</v>
      </c>
    </row>
    <row r="101" spans="1:6">
      <c r="A101" s="155" t="s">
        <v>8255</v>
      </c>
      <c r="B101" s="138" t="s">
        <v>8256</v>
      </c>
      <c r="C101" s="136">
        <v>1171042.8899999999</v>
      </c>
      <c r="D101" s="136">
        <v>1327068.76</v>
      </c>
      <c r="E101" s="136">
        <v>156025.87</v>
      </c>
      <c r="F101" s="138" t="s">
        <v>8169</v>
      </c>
    </row>
    <row r="102" spans="1:6">
      <c r="A102" s="155" t="s">
        <v>8257</v>
      </c>
      <c r="B102" s="138" t="s">
        <v>8258</v>
      </c>
      <c r="C102" s="136">
        <v>1083042.8899999999</v>
      </c>
      <c r="D102" s="136">
        <v>1239068.76</v>
      </c>
      <c r="E102" s="136">
        <v>156025.87</v>
      </c>
      <c r="F102" s="138" t="s">
        <v>8169</v>
      </c>
    </row>
    <row r="103" spans="1:6">
      <c r="A103" s="155" t="s">
        <v>8259</v>
      </c>
      <c r="B103" s="138" t="s">
        <v>8258</v>
      </c>
      <c r="C103" s="136">
        <v>1083042.8899999999</v>
      </c>
      <c r="D103" s="136">
        <v>1239068.76</v>
      </c>
      <c r="E103" s="136">
        <v>156025.87</v>
      </c>
      <c r="F103" s="138" t="s">
        <v>8169</v>
      </c>
    </row>
    <row r="104" spans="1:6">
      <c r="A104" s="155" t="s">
        <v>8260</v>
      </c>
      <c r="B104" s="138" t="s">
        <v>8258</v>
      </c>
      <c r="C104" s="136">
        <v>248793.1</v>
      </c>
      <c r="D104" s="136">
        <v>385862.07</v>
      </c>
      <c r="E104" s="136">
        <v>137068.97</v>
      </c>
      <c r="F104" s="138" t="s">
        <v>8169</v>
      </c>
    </row>
    <row r="105" spans="1:6">
      <c r="A105" s="155" t="s">
        <v>8261</v>
      </c>
      <c r="B105" s="138" t="s">
        <v>8258</v>
      </c>
      <c r="C105" s="136" t="s">
        <v>8201</v>
      </c>
      <c r="D105" s="136">
        <v>18956.900000000001</v>
      </c>
      <c r="E105" s="136">
        <v>18956.900000000001</v>
      </c>
      <c r="F105" s="138" t="s">
        <v>8169</v>
      </c>
    </row>
    <row r="106" spans="1:6">
      <c r="A106" s="155" t="s">
        <v>8262</v>
      </c>
      <c r="B106" s="138" t="s">
        <v>8258</v>
      </c>
      <c r="C106" s="136">
        <v>426312.85</v>
      </c>
      <c r="D106" s="136">
        <v>426312.85</v>
      </c>
      <c r="E106" s="136" t="s">
        <v>8145</v>
      </c>
      <c r="F106" s="138" t="s">
        <v>8169</v>
      </c>
    </row>
    <row r="107" spans="1:6">
      <c r="A107" s="155" t="s">
        <v>8263</v>
      </c>
      <c r="B107" s="138" t="s">
        <v>8258</v>
      </c>
      <c r="C107" s="136">
        <v>249130.04</v>
      </c>
      <c r="D107" s="136">
        <v>249130.04</v>
      </c>
      <c r="E107" s="136" t="s">
        <v>8145</v>
      </c>
      <c r="F107" s="138" t="s">
        <v>8169</v>
      </c>
    </row>
    <row r="108" spans="1:6">
      <c r="A108" s="155" t="s">
        <v>8264</v>
      </c>
      <c r="B108" s="138" t="s">
        <v>8258</v>
      </c>
      <c r="C108" s="136">
        <v>158806.9</v>
      </c>
      <c r="D108" s="136">
        <v>158806.9</v>
      </c>
      <c r="E108" s="136" t="s">
        <v>8145</v>
      </c>
      <c r="F108" s="138" t="s">
        <v>8169</v>
      </c>
    </row>
    <row r="109" spans="1:6">
      <c r="A109" s="155" t="s">
        <v>8265</v>
      </c>
      <c r="B109" s="138" t="s">
        <v>8266</v>
      </c>
      <c r="C109" s="136">
        <v>88000</v>
      </c>
      <c r="D109" s="136">
        <v>88000</v>
      </c>
      <c r="E109" s="136" t="s">
        <v>8145</v>
      </c>
      <c r="F109" s="138" t="s">
        <v>8169</v>
      </c>
    </row>
    <row r="110" spans="1:6">
      <c r="A110" s="155" t="s">
        <v>8267</v>
      </c>
      <c r="B110" s="138" t="s">
        <v>8266</v>
      </c>
      <c r="C110" s="136">
        <v>88000</v>
      </c>
      <c r="D110" s="136">
        <v>88000</v>
      </c>
      <c r="E110" s="136" t="s">
        <v>8145</v>
      </c>
      <c r="F110" s="138" t="s">
        <v>8169</v>
      </c>
    </row>
    <row r="111" spans="1:6">
      <c r="A111" s="155" t="s">
        <v>8268</v>
      </c>
      <c r="B111" s="138" t="s">
        <v>8266</v>
      </c>
      <c r="C111" s="136">
        <v>88000</v>
      </c>
      <c r="D111" s="136">
        <v>88000</v>
      </c>
      <c r="E111" s="136" t="s">
        <v>8145</v>
      </c>
      <c r="F111" s="138" t="s">
        <v>8169</v>
      </c>
    </row>
    <row r="112" spans="1:6">
      <c r="A112" s="155" t="s">
        <v>8269</v>
      </c>
      <c r="B112" s="138" t="s">
        <v>8270</v>
      </c>
      <c r="C112" s="136">
        <v>102034.8</v>
      </c>
      <c r="D112" s="136">
        <v>102034.8</v>
      </c>
      <c r="E112" s="136" t="s">
        <v>8145</v>
      </c>
      <c r="F112" s="138" t="s">
        <v>8169</v>
      </c>
    </row>
    <row r="113" spans="1:6">
      <c r="A113" s="155" t="s">
        <v>8271</v>
      </c>
      <c r="B113" s="138" t="s">
        <v>8272</v>
      </c>
      <c r="C113" s="136">
        <v>102034.8</v>
      </c>
      <c r="D113" s="136">
        <v>102034.8</v>
      </c>
      <c r="E113" s="136" t="s">
        <v>8145</v>
      </c>
      <c r="F113" s="138" t="s">
        <v>8169</v>
      </c>
    </row>
    <row r="114" spans="1:6">
      <c r="A114" s="155" t="s">
        <v>8273</v>
      </c>
      <c r="B114" s="138" t="s">
        <v>8274</v>
      </c>
      <c r="C114" s="136">
        <v>102034.8</v>
      </c>
      <c r="D114" s="136">
        <v>102034.8</v>
      </c>
      <c r="E114" s="136" t="s">
        <v>8145</v>
      </c>
      <c r="F114" s="138" t="s">
        <v>8169</v>
      </c>
    </row>
    <row r="115" spans="1:6">
      <c r="A115" s="155" t="s">
        <v>8275</v>
      </c>
      <c r="B115" s="138" t="s">
        <v>8276</v>
      </c>
      <c r="C115" s="136">
        <v>5084453.41</v>
      </c>
      <c r="D115" s="136">
        <v>7248888.3899999997</v>
      </c>
      <c r="E115" s="136">
        <v>2164434.98</v>
      </c>
      <c r="F115" s="138" t="s">
        <v>8169</v>
      </c>
    </row>
    <row r="116" spans="1:6">
      <c r="A116" s="155" t="s">
        <v>8277</v>
      </c>
      <c r="B116" s="138" t="s">
        <v>8278</v>
      </c>
      <c r="C116" s="136">
        <v>582319.82999999996</v>
      </c>
      <c r="D116" s="136">
        <v>582319.82999999996</v>
      </c>
      <c r="E116" s="136" t="s">
        <v>8145</v>
      </c>
      <c r="F116" s="138" t="s">
        <v>8169</v>
      </c>
    </row>
    <row r="117" spans="1:6">
      <c r="A117" s="155" t="s">
        <v>8279</v>
      </c>
      <c r="B117" s="138" t="s">
        <v>8280</v>
      </c>
      <c r="C117" s="136">
        <v>582319.82999999996</v>
      </c>
      <c r="D117" s="136">
        <v>582319.82999999996</v>
      </c>
      <c r="E117" s="136" t="s">
        <v>8145</v>
      </c>
      <c r="F117" s="138" t="s">
        <v>8169</v>
      </c>
    </row>
    <row r="118" spans="1:6">
      <c r="A118" s="155" t="s">
        <v>8281</v>
      </c>
      <c r="B118" s="138" t="s">
        <v>8282</v>
      </c>
      <c r="C118" s="136">
        <v>545819.82999999996</v>
      </c>
      <c r="D118" s="136">
        <v>545819.82999999996</v>
      </c>
      <c r="E118" s="136" t="s">
        <v>8145</v>
      </c>
      <c r="F118" s="138" t="s">
        <v>8169</v>
      </c>
    </row>
    <row r="119" spans="1:6">
      <c r="A119" s="155" t="s">
        <v>8283</v>
      </c>
      <c r="B119" s="138" t="s">
        <v>8282</v>
      </c>
      <c r="C119" s="136">
        <v>36500</v>
      </c>
      <c r="D119" s="136">
        <v>36500</v>
      </c>
      <c r="E119" s="136" t="s">
        <v>8145</v>
      </c>
      <c r="F119" s="138" t="s">
        <v>8169</v>
      </c>
    </row>
    <row r="120" spans="1:6">
      <c r="A120" s="155" t="s">
        <v>8284</v>
      </c>
      <c r="B120" s="138" t="s">
        <v>8285</v>
      </c>
      <c r="C120" s="136">
        <v>133600</v>
      </c>
      <c r="D120" s="136">
        <v>133600</v>
      </c>
      <c r="E120" s="136" t="s">
        <v>8145</v>
      </c>
      <c r="F120" s="138" t="s">
        <v>8169</v>
      </c>
    </row>
    <row r="121" spans="1:6">
      <c r="A121" s="155" t="s">
        <v>8286</v>
      </c>
      <c r="B121" s="138" t="s">
        <v>8287</v>
      </c>
      <c r="C121" s="136">
        <v>133600</v>
      </c>
      <c r="D121" s="136">
        <v>133600</v>
      </c>
      <c r="E121" s="136" t="s">
        <v>8145</v>
      </c>
      <c r="F121" s="138" t="s">
        <v>8169</v>
      </c>
    </row>
    <row r="122" spans="1:6">
      <c r="A122" s="155" t="s">
        <v>8288</v>
      </c>
      <c r="B122" s="138" t="s">
        <v>8289</v>
      </c>
      <c r="C122" s="136">
        <v>133600</v>
      </c>
      <c r="D122" s="136">
        <v>133600</v>
      </c>
      <c r="E122" s="136" t="s">
        <v>8145</v>
      </c>
      <c r="F122" s="138" t="s">
        <v>8169</v>
      </c>
    </row>
    <row r="123" spans="1:6">
      <c r="A123" s="155" t="s">
        <v>8290</v>
      </c>
      <c r="B123" s="138" t="s">
        <v>8291</v>
      </c>
      <c r="C123" s="136">
        <v>932544.42</v>
      </c>
      <c r="D123" s="136">
        <v>892757.82</v>
      </c>
      <c r="E123" s="136">
        <v>-39786.6</v>
      </c>
      <c r="F123" s="138" t="s">
        <v>8169</v>
      </c>
    </row>
    <row r="124" spans="1:6">
      <c r="A124" s="155" t="s">
        <v>8292</v>
      </c>
      <c r="B124" s="138" t="s">
        <v>8291</v>
      </c>
      <c r="C124" s="136">
        <v>932544.42</v>
      </c>
      <c r="D124" s="136">
        <v>892757.82</v>
      </c>
      <c r="E124" s="136">
        <v>-39786.6</v>
      </c>
      <c r="F124" s="138" t="s">
        <v>8169</v>
      </c>
    </row>
    <row r="125" spans="1:6">
      <c r="A125" s="155" t="s">
        <v>8293</v>
      </c>
      <c r="B125" s="138" t="s">
        <v>8294</v>
      </c>
      <c r="C125" s="136">
        <v>11000</v>
      </c>
      <c r="D125" s="136">
        <v>11000</v>
      </c>
      <c r="E125" s="136" t="s">
        <v>8145</v>
      </c>
      <c r="F125" s="138" t="s">
        <v>8169</v>
      </c>
    </row>
    <row r="126" spans="1:6">
      <c r="A126" s="155" t="s">
        <v>8295</v>
      </c>
      <c r="B126" s="138" t="s">
        <v>8296</v>
      </c>
      <c r="C126" s="136">
        <v>173097.2</v>
      </c>
      <c r="D126" s="136">
        <v>173097.2</v>
      </c>
      <c r="E126" s="136" t="s">
        <v>8145</v>
      </c>
      <c r="F126" s="138" t="s">
        <v>8169</v>
      </c>
    </row>
    <row r="127" spans="1:6">
      <c r="A127" s="155" t="s">
        <v>8297</v>
      </c>
      <c r="B127" s="138" t="s">
        <v>8298</v>
      </c>
      <c r="C127" s="136">
        <v>1800</v>
      </c>
      <c r="D127" s="136">
        <v>1800</v>
      </c>
      <c r="E127" s="136" t="s">
        <v>8145</v>
      </c>
      <c r="F127" s="138" t="s">
        <v>8169</v>
      </c>
    </row>
    <row r="128" spans="1:6">
      <c r="A128" s="155" t="s">
        <v>8299</v>
      </c>
      <c r="B128" s="138" t="s">
        <v>8300</v>
      </c>
      <c r="C128" s="136">
        <v>194320.77</v>
      </c>
      <c r="D128" s="136">
        <v>179320.77</v>
      </c>
      <c r="E128" s="136">
        <v>-15000</v>
      </c>
      <c r="F128" s="138" t="s">
        <v>8169</v>
      </c>
    </row>
    <row r="129" spans="1:6">
      <c r="A129" s="155" t="s">
        <v>8301</v>
      </c>
      <c r="B129" s="138" t="s">
        <v>8298</v>
      </c>
      <c r="C129" s="136">
        <v>69000</v>
      </c>
      <c r="D129" s="136">
        <v>69000</v>
      </c>
      <c r="E129" s="136" t="s">
        <v>8145</v>
      </c>
      <c r="F129" s="138" t="s">
        <v>8169</v>
      </c>
    </row>
    <row r="130" spans="1:6">
      <c r="A130" s="155" t="s">
        <v>8302</v>
      </c>
      <c r="B130" s="138" t="s">
        <v>8298</v>
      </c>
      <c r="C130" s="136">
        <v>13491.78</v>
      </c>
      <c r="D130" s="136">
        <v>13491.78</v>
      </c>
      <c r="E130" s="136" t="s">
        <v>8145</v>
      </c>
      <c r="F130" s="138" t="s">
        <v>8169</v>
      </c>
    </row>
    <row r="131" spans="1:6">
      <c r="A131" s="155" t="s">
        <v>8303</v>
      </c>
      <c r="B131" s="138" t="s">
        <v>8298</v>
      </c>
      <c r="C131" s="136">
        <v>2678.26</v>
      </c>
      <c r="D131" s="136">
        <v>2678.26</v>
      </c>
      <c r="E131" s="136" t="s">
        <v>8145</v>
      </c>
      <c r="F131" s="138" t="s">
        <v>8169</v>
      </c>
    </row>
    <row r="132" spans="1:6">
      <c r="A132" s="155" t="s">
        <v>8304</v>
      </c>
      <c r="B132" s="138" t="s">
        <v>8305</v>
      </c>
      <c r="C132" s="136">
        <v>9853.7800000000007</v>
      </c>
      <c r="D132" s="136">
        <v>9853.7800000000007</v>
      </c>
      <c r="E132" s="136" t="s">
        <v>8145</v>
      </c>
      <c r="F132" s="138" t="s">
        <v>8169</v>
      </c>
    </row>
    <row r="133" spans="1:6">
      <c r="A133" s="155" t="s">
        <v>8306</v>
      </c>
      <c r="B133" s="138" t="s">
        <v>8298</v>
      </c>
      <c r="C133" s="136">
        <v>59497.26</v>
      </c>
      <c r="D133" s="136">
        <v>52897.26</v>
      </c>
      <c r="E133" s="136">
        <v>-6600</v>
      </c>
      <c r="F133" s="138" t="s">
        <v>8169</v>
      </c>
    </row>
    <row r="134" spans="1:6">
      <c r="A134" s="155" t="s">
        <v>8307</v>
      </c>
      <c r="B134" s="138" t="s">
        <v>8296</v>
      </c>
      <c r="C134" s="136">
        <v>395986.37</v>
      </c>
      <c r="D134" s="136">
        <v>377799.77</v>
      </c>
      <c r="E134" s="136">
        <v>-18186.599999999999</v>
      </c>
      <c r="F134" s="138" t="s">
        <v>8169</v>
      </c>
    </row>
    <row r="135" spans="1:6">
      <c r="A135" s="155" t="s">
        <v>8308</v>
      </c>
      <c r="B135" s="138" t="s">
        <v>8298</v>
      </c>
      <c r="C135" s="136">
        <v>1819</v>
      </c>
      <c r="D135" s="136">
        <v>1819</v>
      </c>
      <c r="E135" s="136" t="s">
        <v>8145</v>
      </c>
      <c r="F135" s="138" t="s">
        <v>8169</v>
      </c>
    </row>
    <row r="136" spans="1:6">
      <c r="A136" s="155" t="s">
        <v>8309</v>
      </c>
      <c r="B136" s="138" t="s">
        <v>8310</v>
      </c>
      <c r="C136" s="136">
        <v>2128878.5099999998</v>
      </c>
      <c r="D136" s="136">
        <v>2128878.5099999998</v>
      </c>
      <c r="E136" s="136" t="s">
        <v>8145</v>
      </c>
      <c r="F136" s="138" t="s">
        <v>8169</v>
      </c>
    </row>
    <row r="137" spans="1:6">
      <c r="A137" s="155" t="s">
        <v>8311</v>
      </c>
      <c r="B137" s="138" t="s">
        <v>8312</v>
      </c>
      <c r="C137" s="136">
        <v>45052.36</v>
      </c>
      <c r="D137" s="136">
        <v>45052.36</v>
      </c>
      <c r="E137" s="136" t="s">
        <v>8145</v>
      </c>
      <c r="F137" s="138" t="s">
        <v>8169</v>
      </c>
    </row>
    <row r="138" spans="1:6">
      <c r="A138" s="155" t="s">
        <v>8313</v>
      </c>
      <c r="B138" s="138" t="s">
        <v>8312</v>
      </c>
      <c r="C138" s="136">
        <v>4300</v>
      </c>
      <c r="D138" s="136">
        <v>4300</v>
      </c>
      <c r="E138" s="136" t="s">
        <v>8145</v>
      </c>
      <c r="F138" s="138" t="s">
        <v>8169</v>
      </c>
    </row>
    <row r="139" spans="1:6">
      <c r="A139" s="155" t="s">
        <v>8314</v>
      </c>
      <c r="B139" s="138" t="s">
        <v>8312</v>
      </c>
      <c r="C139" s="136">
        <v>16574.599999999999</v>
      </c>
      <c r="D139" s="136">
        <v>16574.599999999999</v>
      </c>
      <c r="E139" s="136" t="s">
        <v>8145</v>
      </c>
      <c r="F139" s="138" t="s">
        <v>8169</v>
      </c>
    </row>
    <row r="140" spans="1:6">
      <c r="A140" s="155" t="s">
        <v>8315</v>
      </c>
      <c r="B140" s="138" t="s">
        <v>8312</v>
      </c>
      <c r="C140" s="136">
        <v>12325.62</v>
      </c>
      <c r="D140" s="136">
        <v>12325.62</v>
      </c>
      <c r="E140" s="136" t="s">
        <v>8145</v>
      </c>
      <c r="F140" s="138" t="s">
        <v>8169</v>
      </c>
    </row>
    <row r="141" spans="1:6">
      <c r="A141" s="155" t="s">
        <v>8316</v>
      </c>
      <c r="B141" s="138" t="s">
        <v>8312</v>
      </c>
      <c r="C141" s="136">
        <v>4999.1400000000003</v>
      </c>
      <c r="D141" s="136">
        <v>4999.1400000000003</v>
      </c>
      <c r="E141" s="136" t="s">
        <v>8145</v>
      </c>
      <c r="F141" s="138" t="s">
        <v>8169</v>
      </c>
    </row>
    <row r="142" spans="1:6">
      <c r="A142" s="155" t="s">
        <v>8317</v>
      </c>
      <c r="B142" s="138" t="s">
        <v>8312</v>
      </c>
      <c r="C142" s="136">
        <v>6853</v>
      </c>
      <c r="D142" s="136">
        <v>6853</v>
      </c>
      <c r="E142" s="136" t="s">
        <v>8145</v>
      </c>
      <c r="F142" s="138" t="s">
        <v>8169</v>
      </c>
    </row>
    <row r="143" spans="1:6">
      <c r="A143" s="155" t="s">
        <v>8318</v>
      </c>
      <c r="B143" s="138" t="s">
        <v>8319</v>
      </c>
      <c r="C143" s="136">
        <v>2083826.15</v>
      </c>
      <c r="D143" s="136">
        <v>2083826.15</v>
      </c>
      <c r="E143" s="136" t="s">
        <v>8145</v>
      </c>
      <c r="F143" s="138" t="s">
        <v>8169</v>
      </c>
    </row>
    <row r="144" spans="1:6">
      <c r="A144" s="155" t="s">
        <v>8320</v>
      </c>
      <c r="B144" s="138" t="s">
        <v>8319</v>
      </c>
      <c r="C144" s="136">
        <v>38802.25</v>
      </c>
      <c r="D144" s="136">
        <v>38802.25</v>
      </c>
      <c r="E144" s="136" t="s">
        <v>8145</v>
      </c>
      <c r="F144" s="138" t="s">
        <v>8169</v>
      </c>
    </row>
    <row r="145" spans="1:8">
      <c r="A145" s="155" t="s">
        <v>8321</v>
      </c>
      <c r="B145" s="138" t="s">
        <v>8322</v>
      </c>
      <c r="C145" s="136">
        <v>5700</v>
      </c>
      <c r="D145" s="136">
        <v>5700</v>
      </c>
      <c r="E145" s="136" t="s">
        <v>8145</v>
      </c>
      <c r="F145" s="138" t="s">
        <v>8169</v>
      </c>
    </row>
    <row r="146" spans="1:8">
      <c r="A146" s="155" t="s">
        <v>8323</v>
      </c>
      <c r="B146" s="138" t="s">
        <v>8319</v>
      </c>
      <c r="C146" s="136">
        <v>2039323.9</v>
      </c>
      <c r="D146" s="136">
        <v>2039323.9</v>
      </c>
      <c r="E146" s="136" t="s">
        <v>8145</v>
      </c>
      <c r="F146" s="138" t="s">
        <v>8169</v>
      </c>
    </row>
    <row r="147" spans="1:8">
      <c r="A147" s="155" t="s">
        <v>8324</v>
      </c>
      <c r="B147" s="138" t="s">
        <v>6896</v>
      </c>
      <c r="C147" s="136">
        <v>20526.75</v>
      </c>
      <c r="D147" s="136">
        <v>2224748.33</v>
      </c>
      <c r="E147" s="136">
        <v>2204221.58</v>
      </c>
      <c r="F147" s="138" t="s">
        <v>8169</v>
      </c>
    </row>
    <row r="148" spans="1:8">
      <c r="A148" s="155" t="s">
        <v>8325</v>
      </c>
      <c r="B148" s="138" t="s">
        <v>6896</v>
      </c>
      <c r="C148" s="136">
        <v>20526.75</v>
      </c>
      <c r="D148" s="136">
        <v>2224748.33</v>
      </c>
      <c r="E148" s="136">
        <v>2204221.58</v>
      </c>
      <c r="F148" s="138" t="s">
        <v>8169</v>
      </c>
    </row>
    <row r="149" spans="1:8">
      <c r="A149" s="155" t="s">
        <v>8326</v>
      </c>
      <c r="B149" s="138" t="s">
        <v>6896</v>
      </c>
      <c r="C149" s="136">
        <v>17058.64</v>
      </c>
      <c r="D149" s="136">
        <v>2178087.11</v>
      </c>
      <c r="E149" s="136">
        <v>2161028.4700000002</v>
      </c>
      <c r="F149" s="138" t="s">
        <v>8169</v>
      </c>
    </row>
    <row r="150" spans="1:8">
      <c r="A150" s="155" t="s">
        <v>8327</v>
      </c>
      <c r="B150" s="138" t="s">
        <v>6896</v>
      </c>
      <c r="C150" s="136">
        <v>3468.11</v>
      </c>
      <c r="D150" s="136">
        <v>46661.22</v>
      </c>
      <c r="E150" s="136">
        <v>43193.11</v>
      </c>
      <c r="F150" s="138" t="s">
        <v>8169</v>
      </c>
    </row>
    <row r="151" spans="1:8">
      <c r="A151" s="155" t="s">
        <v>8328</v>
      </c>
      <c r="B151" s="138" t="s">
        <v>6898</v>
      </c>
      <c r="C151" s="136">
        <v>1286583.8999999999</v>
      </c>
      <c r="D151" s="136">
        <v>1286583.8999999999</v>
      </c>
      <c r="E151" s="136" t="s">
        <v>8145</v>
      </c>
      <c r="F151" s="138" t="s">
        <v>8169</v>
      </c>
    </row>
    <row r="152" spans="1:8">
      <c r="A152" s="155" t="s">
        <v>8329</v>
      </c>
      <c r="B152" s="138" t="s">
        <v>6898</v>
      </c>
      <c r="C152" s="136">
        <v>1223483.8999999999</v>
      </c>
      <c r="D152" s="136">
        <v>1223483.8999999999</v>
      </c>
      <c r="E152" s="136" t="s">
        <v>8145</v>
      </c>
      <c r="F152" s="138" t="s">
        <v>8169</v>
      </c>
    </row>
    <row r="153" spans="1:8">
      <c r="A153" s="155" t="s">
        <v>8330</v>
      </c>
      <c r="B153" s="138" t="s">
        <v>8331</v>
      </c>
      <c r="C153" s="136">
        <v>1223483.8999999999</v>
      </c>
      <c r="D153" s="136">
        <v>1223483.8999999999</v>
      </c>
      <c r="E153" s="136" t="s">
        <v>8145</v>
      </c>
      <c r="F153" s="138" t="s">
        <v>8169</v>
      </c>
    </row>
    <row r="154" spans="1:8">
      <c r="A154" s="155" t="s">
        <v>8332</v>
      </c>
      <c r="B154" s="138" t="s">
        <v>8331</v>
      </c>
      <c r="C154" s="136">
        <v>880452.98</v>
      </c>
      <c r="D154" s="136">
        <v>880452.98</v>
      </c>
      <c r="E154" s="136" t="s">
        <v>8145</v>
      </c>
      <c r="F154" s="138" t="s">
        <v>8169</v>
      </c>
    </row>
    <row r="155" spans="1:8">
      <c r="A155" s="155" t="s">
        <v>8333</v>
      </c>
      <c r="B155" s="138" t="s">
        <v>8331</v>
      </c>
      <c r="C155" s="136">
        <v>343030.92</v>
      </c>
      <c r="D155" s="136">
        <v>343030.92</v>
      </c>
      <c r="E155" s="136" t="s">
        <v>8145</v>
      </c>
      <c r="F155" s="138" t="s">
        <v>8169</v>
      </c>
    </row>
    <row r="156" spans="1:8">
      <c r="A156" s="155" t="s">
        <v>8334</v>
      </c>
      <c r="B156" s="138" t="s">
        <v>8335</v>
      </c>
      <c r="C156" s="136">
        <v>63100</v>
      </c>
      <c r="D156" s="136">
        <v>63100</v>
      </c>
      <c r="E156" s="136" t="s">
        <v>8145</v>
      </c>
      <c r="F156" s="138" t="s">
        <v>8169</v>
      </c>
    </row>
    <row r="157" spans="1:8">
      <c r="A157" s="155" t="s">
        <v>8336</v>
      </c>
      <c r="B157" s="138" t="s">
        <v>6898</v>
      </c>
      <c r="C157" s="136">
        <v>45500</v>
      </c>
      <c r="D157" s="136">
        <v>45500</v>
      </c>
      <c r="E157" s="136" t="s">
        <v>8145</v>
      </c>
      <c r="F157" s="138" t="s">
        <v>8169</v>
      </c>
    </row>
    <row r="158" spans="1:8">
      <c r="A158" s="155" t="s">
        <v>8337</v>
      </c>
      <c r="B158" s="138" t="s">
        <v>6898</v>
      </c>
      <c r="C158" s="136">
        <v>7000</v>
      </c>
      <c r="D158" s="136">
        <v>7000</v>
      </c>
      <c r="E158" s="136" t="s">
        <v>8145</v>
      </c>
      <c r="F158" s="138" t="s">
        <v>8169</v>
      </c>
    </row>
    <row r="159" spans="1:8" s="19" customFormat="1">
      <c r="A159" s="155" t="s">
        <v>8338</v>
      </c>
      <c r="B159" s="138" t="s">
        <v>6898</v>
      </c>
      <c r="C159" s="132">
        <v>10600</v>
      </c>
      <c r="D159" s="136">
        <v>10600</v>
      </c>
      <c r="E159" s="136" t="s">
        <v>8145</v>
      </c>
      <c r="F159" s="138" t="s">
        <v>8169</v>
      </c>
      <c r="G159" s="274"/>
      <c r="H159" s="274"/>
    </row>
    <row r="160" spans="1:8" s="19" customFormat="1">
      <c r="A160" s="155"/>
      <c r="B160" s="138"/>
      <c r="C160" s="132"/>
      <c r="D160" s="136"/>
      <c r="E160" s="136"/>
      <c r="F160" s="138"/>
      <c r="G160" s="274"/>
      <c r="H160" s="274"/>
    </row>
    <row r="161" spans="1:8" s="19" customFormat="1">
      <c r="A161" s="168"/>
      <c r="B161" s="168" t="s">
        <v>233</v>
      </c>
      <c r="C161" s="140">
        <f>+C29</f>
        <v>10018845.67</v>
      </c>
      <c r="D161" s="140">
        <f>+D29</f>
        <v>12278387.880000001</v>
      </c>
      <c r="E161" s="140">
        <f>+E29</f>
        <v>2259542.21</v>
      </c>
      <c r="F161" s="140"/>
      <c r="G161" s="274"/>
      <c r="H161" s="274"/>
    </row>
    <row r="162" spans="1:8" s="19" customFormat="1">
      <c r="A162" s="59"/>
      <c r="B162" s="59"/>
      <c r="C162" s="60"/>
      <c r="D162" s="60"/>
      <c r="E162" s="60"/>
      <c r="F162" s="27"/>
      <c r="G162" s="274"/>
      <c r="H162" s="274"/>
    </row>
    <row r="164" spans="1:8" ht="15">
      <c r="A164" s="616" t="s">
        <v>215</v>
      </c>
      <c r="B164" s="616"/>
      <c r="C164" s="617"/>
      <c r="D164" s="617"/>
      <c r="E164" s="617"/>
      <c r="F164"/>
      <c r="G164" s="618" t="s">
        <v>8339</v>
      </c>
    </row>
    <row r="165" spans="1:8" ht="13.5">
      <c r="A165" s="619"/>
      <c r="B165" s="620"/>
      <c r="C165" s="617"/>
      <c r="D165" s="617"/>
      <c r="E165" s="617"/>
      <c r="F165" s="621"/>
      <c r="G165" s="622"/>
    </row>
    <row r="166" spans="1:8" ht="12.75">
      <c r="A166" s="623" t="s">
        <v>46</v>
      </c>
      <c r="B166" s="624" t="s">
        <v>47</v>
      </c>
      <c r="C166" s="625" t="s">
        <v>75</v>
      </c>
      <c r="D166" s="625" t="s">
        <v>76</v>
      </c>
      <c r="E166" s="626" t="s">
        <v>77</v>
      </c>
      <c r="F166" s="58" t="s">
        <v>78</v>
      </c>
      <c r="G166" s="627" t="s">
        <v>242</v>
      </c>
      <c r="H166" s="58" t="s">
        <v>243</v>
      </c>
    </row>
    <row r="167" spans="1:8" ht="22.5">
      <c r="A167" s="155" t="s">
        <v>8340</v>
      </c>
      <c r="B167" s="138" t="s">
        <v>8341</v>
      </c>
      <c r="C167" s="136">
        <v>74983780.069999993</v>
      </c>
      <c r="D167" s="136">
        <v>85264044.769999996</v>
      </c>
      <c r="E167" s="136">
        <v>10280264.699999999</v>
      </c>
      <c r="F167" s="138" t="s">
        <v>8169</v>
      </c>
      <c r="G167" s="138" t="s">
        <v>8169</v>
      </c>
      <c r="H167" s="138" t="s">
        <v>8169</v>
      </c>
    </row>
    <row r="168" spans="1:8" ht="22.5">
      <c r="A168" s="155" t="s">
        <v>8342</v>
      </c>
      <c r="B168" s="138" t="s">
        <v>6550</v>
      </c>
      <c r="C168" s="136">
        <v>74983780.069999993</v>
      </c>
      <c r="D168" s="136">
        <v>85264044.769999996</v>
      </c>
      <c r="E168" s="136">
        <v>10280264.699999999</v>
      </c>
      <c r="F168" s="138" t="s">
        <v>8169</v>
      </c>
      <c r="G168" s="138" t="s">
        <v>8169</v>
      </c>
      <c r="H168" s="138" t="s">
        <v>8169</v>
      </c>
    </row>
    <row r="169" spans="1:8">
      <c r="A169" s="155"/>
      <c r="B169" s="138"/>
      <c r="C169" s="136"/>
      <c r="D169" s="136"/>
      <c r="E169" s="136"/>
      <c r="F169" s="138"/>
      <c r="G169" s="138"/>
      <c r="H169" s="138"/>
    </row>
    <row r="170" spans="1:8" ht="12.75">
      <c r="A170" s="628"/>
      <c r="B170" s="628" t="s">
        <v>234</v>
      </c>
      <c r="C170" s="629">
        <f>+C168</f>
        <v>74983780.069999993</v>
      </c>
      <c r="D170" s="629">
        <f>+D168</f>
        <v>85264044.769999996</v>
      </c>
      <c r="E170" s="629">
        <f>+E168</f>
        <v>10280264.699999999</v>
      </c>
      <c r="F170" s="629"/>
      <c r="G170" s="629"/>
      <c r="H170" s="629"/>
    </row>
    <row r="174" spans="1:8">
      <c r="A174" s="10" t="s">
        <v>216</v>
      </c>
      <c r="B174" s="10"/>
      <c r="C174" s="52"/>
      <c r="D174" s="52"/>
      <c r="E174" s="52"/>
      <c r="G174" s="53" t="s">
        <v>74</v>
      </c>
    </row>
    <row r="175" spans="1:8">
      <c r="A175" s="44"/>
      <c r="B175" s="44"/>
      <c r="C175" s="22"/>
      <c r="H175" s="9"/>
    </row>
    <row r="176" spans="1:8">
      <c r="A176" s="15" t="s">
        <v>46</v>
      </c>
      <c r="B176" s="16" t="s">
        <v>47</v>
      </c>
      <c r="C176" s="57" t="s">
        <v>75</v>
      </c>
      <c r="D176" s="57" t="s">
        <v>76</v>
      </c>
      <c r="E176" s="57" t="s">
        <v>77</v>
      </c>
      <c r="F176" s="58" t="s">
        <v>78</v>
      </c>
      <c r="G176" s="58" t="s">
        <v>242</v>
      </c>
      <c r="H176" s="58" t="s">
        <v>243</v>
      </c>
    </row>
    <row r="177" spans="1:8">
      <c r="A177" s="155"/>
      <c r="B177" s="138"/>
      <c r="C177" s="132"/>
      <c r="D177" s="136"/>
      <c r="E177" s="136"/>
      <c r="F177" s="138"/>
      <c r="G177" s="138"/>
      <c r="H177" s="138"/>
    </row>
    <row r="178" spans="1:8">
      <c r="A178" s="155"/>
      <c r="B178" s="138"/>
      <c r="C178" s="132"/>
      <c r="D178" s="136"/>
      <c r="E178" s="136"/>
      <c r="F178" s="138"/>
      <c r="G178" s="138"/>
      <c r="H178" s="138"/>
    </row>
    <row r="179" spans="1:8">
      <c r="A179" s="168"/>
      <c r="B179" s="168" t="s">
        <v>235</v>
      </c>
      <c r="C179" s="140">
        <f>SUM(C177:C178)</f>
        <v>0</v>
      </c>
      <c r="D179" s="140">
        <f>SUM(D177:D178)</f>
        <v>0</v>
      </c>
      <c r="E179" s="140">
        <f>SUM(E177:E178)</f>
        <v>0</v>
      </c>
      <c r="F179" s="140"/>
      <c r="G179" s="140"/>
      <c r="H179" s="140"/>
    </row>
    <row r="182" spans="1:8">
      <c r="A182" s="10" t="s">
        <v>217</v>
      </c>
      <c r="B182" s="10"/>
      <c r="C182" s="52"/>
      <c r="D182" s="52"/>
      <c r="E182" s="52"/>
      <c r="G182" s="53" t="s">
        <v>74</v>
      </c>
    </row>
    <row r="183" spans="1:8">
      <c r="A183" s="44"/>
      <c r="B183" s="44"/>
      <c r="C183" s="22"/>
    </row>
    <row r="184" spans="1:8">
      <c r="A184" s="15" t="s">
        <v>46</v>
      </c>
      <c r="B184" s="16" t="s">
        <v>47</v>
      </c>
      <c r="C184" s="57" t="s">
        <v>75</v>
      </c>
      <c r="D184" s="57" t="s">
        <v>76</v>
      </c>
      <c r="E184" s="57" t="s">
        <v>77</v>
      </c>
      <c r="F184" s="58" t="s">
        <v>78</v>
      </c>
      <c r="G184" s="58" t="s">
        <v>242</v>
      </c>
      <c r="H184" s="58" t="s">
        <v>243</v>
      </c>
    </row>
    <row r="185" spans="1:8" ht="22.5">
      <c r="A185" s="155" t="s">
        <v>8343</v>
      </c>
      <c r="B185" s="138" t="s">
        <v>8344</v>
      </c>
      <c r="C185" s="132">
        <v>7863775.6900000004</v>
      </c>
      <c r="D185" s="136">
        <v>8764036.0999999996</v>
      </c>
      <c r="E185" s="136">
        <v>900260.41</v>
      </c>
      <c r="F185" s="138" t="s">
        <v>8169</v>
      </c>
      <c r="G185" s="138" t="s">
        <v>8169</v>
      </c>
      <c r="H185" s="138" t="s">
        <v>8169</v>
      </c>
    </row>
    <row r="186" spans="1:8" ht="22.5">
      <c r="A186" s="155" t="s">
        <v>8345</v>
      </c>
      <c r="B186" s="138" t="s">
        <v>8344</v>
      </c>
      <c r="C186" s="132">
        <v>7863775.6900000004</v>
      </c>
      <c r="D186" s="136">
        <v>8764036.0999999996</v>
      </c>
      <c r="E186" s="136">
        <v>900260.41</v>
      </c>
      <c r="F186" s="138" t="s">
        <v>8169</v>
      </c>
      <c r="G186" s="138" t="s">
        <v>8169</v>
      </c>
      <c r="H186" s="138" t="s">
        <v>8169</v>
      </c>
    </row>
    <row r="187" spans="1:8">
      <c r="A187" s="155"/>
      <c r="B187" s="138"/>
      <c r="C187" s="132"/>
      <c r="D187" s="136"/>
      <c r="E187" s="136"/>
      <c r="F187" s="138"/>
      <c r="G187" s="138"/>
      <c r="H187" s="138"/>
    </row>
    <row r="188" spans="1:8">
      <c r="A188" s="155"/>
      <c r="B188" s="138"/>
      <c r="C188" s="132"/>
      <c r="D188" s="136"/>
      <c r="E188" s="136"/>
      <c r="F188" s="138"/>
      <c r="G188" s="138"/>
      <c r="H188" s="138"/>
    </row>
    <row r="189" spans="1:8">
      <c r="A189" s="168"/>
      <c r="B189" s="168" t="s">
        <v>237</v>
      </c>
      <c r="C189" s="140">
        <f>SUM(C186:C188)</f>
        <v>7863775.6900000004</v>
      </c>
      <c r="D189" s="140">
        <f>SUM(D186:D188)</f>
        <v>8764036.0999999996</v>
      </c>
      <c r="E189" s="140">
        <f>SUM(E186:E188)</f>
        <v>900260.41</v>
      </c>
      <c r="F189" s="140"/>
      <c r="G189" s="140"/>
      <c r="H189" s="140"/>
    </row>
    <row r="192" spans="1:8">
      <c r="A192" s="10" t="s">
        <v>218</v>
      </c>
      <c r="B192" s="10"/>
      <c r="C192" s="52"/>
      <c r="D192" s="52"/>
      <c r="E192" s="52"/>
      <c r="G192" s="53" t="s">
        <v>74</v>
      </c>
    </row>
    <row r="193" spans="1:8">
      <c r="A193" s="44"/>
      <c r="B193" s="44"/>
      <c r="C193" s="22"/>
    </row>
    <row r="194" spans="1:8" ht="27.95" customHeight="1">
      <c r="A194" s="15" t="s">
        <v>46</v>
      </c>
      <c r="B194" s="16" t="s">
        <v>47</v>
      </c>
      <c r="C194" s="57" t="s">
        <v>75</v>
      </c>
      <c r="D194" s="57" t="s">
        <v>76</v>
      </c>
      <c r="E194" s="57" t="s">
        <v>77</v>
      </c>
      <c r="F194" s="58" t="s">
        <v>78</v>
      </c>
      <c r="G194" s="58" t="s">
        <v>242</v>
      </c>
      <c r="H194" s="58" t="s">
        <v>243</v>
      </c>
    </row>
    <row r="195" spans="1:8">
      <c r="A195" s="155"/>
      <c r="B195" s="138" t="s">
        <v>807</v>
      </c>
      <c r="C195" s="132"/>
      <c r="D195" s="136"/>
      <c r="E195" s="136"/>
      <c r="F195" s="138"/>
      <c r="G195" s="138"/>
      <c r="H195" s="138"/>
    </row>
    <row r="196" spans="1:8">
      <c r="A196" s="155"/>
      <c r="B196" s="138"/>
      <c r="C196" s="132"/>
      <c r="D196" s="136"/>
      <c r="E196" s="136"/>
      <c r="F196" s="138"/>
      <c r="G196" s="138"/>
      <c r="H196" s="138"/>
    </row>
    <row r="197" spans="1:8">
      <c r="A197" s="168"/>
      <c r="B197" s="168" t="s">
        <v>236</v>
      </c>
      <c r="C197" s="140">
        <f>SUM(C195:C196)</f>
        <v>0</v>
      </c>
      <c r="D197" s="140">
        <f>SUM(D195:D196)</f>
        <v>0</v>
      </c>
      <c r="E197" s="140">
        <f>SUM(E195:E196)</f>
        <v>0</v>
      </c>
      <c r="F197" s="140"/>
      <c r="G197" s="140"/>
      <c r="H197" s="140"/>
    </row>
  </sheetData>
  <dataValidations count="8">
    <dataValidation allowBlank="1" showInputMessage="1" showErrorMessage="1" prompt="Importe final del periodo que corresponde la información financiera trimestral que se presenta." sqref="D7 D28 D176 D184 D194"/>
    <dataValidation allowBlank="1" showInputMessage="1" showErrorMessage="1" prompt="Saldo al 31 de diciembre del año anterior del ejercio que se presenta." sqref="C7 C28 C176 C184 C194"/>
    <dataValidation allowBlank="1" showInputMessage="1" showErrorMessage="1" prompt="Corresponde al número de la cuenta de acuerdo al Plan de Cuentas emitido por el CONAC (DOF 23/12/2015)." sqref="A7 A28 A176 A184 A194"/>
    <dataValidation allowBlank="1" showInputMessage="1" showErrorMessage="1" prompt="Indicar la tasa de aplicación." sqref="H176 H184 H194 H166"/>
    <dataValidation allowBlank="1" showInputMessage="1" showErrorMessage="1" prompt="Indicar el método de depreciación." sqref="G176 G184 G194"/>
    <dataValidation allowBlank="1" showInputMessage="1" showErrorMessage="1" prompt="Corresponde al nombre o descripción de la cuenta de acuerdo al Plan de Cuentas emitido por el CONAC." sqref="B7 B28 B176 B184 B194"/>
    <dataValidation allowBlank="1" showInputMessage="1" showErrorMessage="1" prompt="Diferencia entre el saldo final y el inicial presentados." sqref="E7 E28 E176 E184 E194"/>
    <dataValidation allowBlank="1" showInputMessage="1" showErrorMessage="1" prompt="Criterio para la aplicación de depreciación: anual, mensual, trimestral, etc." sqref="F7 F28 F194 F166 F176 F184"/>
  </dataValidations>
  <pageMargins left="0.7" right="0.7" top="0.75" bottom="0.75" header="0.3" footer="0.3"/>
  <pageSetup scale="54" orientation="portrait"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66"/>
  <sheetViews>
    <sheetView zoomScaleSheetLayoutView="100" workbookViewId="0">
      <selection activeCell="B42" sqref="B42"/>
    </sheetView>
  </sheetViews>
  <sheetFormatPr baseColWidth="10" defaultRowHeight="11.25"/>
  <cols>
    <col min="1" max="1" width="20.7109375" style="274" customWidth="1"/>
    <col min="2" max="2" width="50.7109375" style="274" customWidth="1"/>
    <col min="3" max="5" width="17.7109375" style="9" customWidth="1"/>
    <col min="6" max="6" width="66.5703125" style="274" customWidth="1"/>
    <col min="7" max="16384" width="11.42578125" style="274"/>
  </cols>
  <sheetData>
    <row r="1" spans="1:6" ht="11.25" customHeight="1">
      <c r="A1" s="3" t="s">
        <v>43</v>
      </c>
      <c r="B1" s="3"/>
      <c r="C1" s="4"/>
      <c r="D1" s="4"/>
      <c r="E1" s="4"/>
      <c r="F1" s="7"/>
    </row>
    <row r="2" spans="1:6" ht="11.25" customHeight="1">
      <c r="A2" s="3" t="s">
        <v>199</v>
      </c>
      <c r="B2" s="3"/>
      <c r="C2" s="4"/>
      <c r="D2" s="4"/>
      <c r="E2" s="4"/>
    </row>
    <row r="3" spans="1:6" ht="11.25" customHeight="1">
      <c r="A3" s="3"/>
      <c r="B3" s="3"/>
      <c r="C3" s="4"/>
      <c r="D3" s="4"/>
      <c r="E3" s="4"/>
    </row>
    <row r="4" spans="1:6" ht="11.25" customHeight="1"/>
    <row r="5" spans="1:6" ht="11.25" customHeight="1">
      <c r="A5" s="61" t="s">
        <v>144</v>
      </c>
      <c r="B5" s="61"/>
      <c r="C5" s="62"/>
      <c r="D5" s="62"/>
      <c r="E5" s="62"/>
      <c r="F5" s="366" t="s">
        <v>80</v>
      </c>
    </row>
    <row r="6" spans="1:6" s="19" customFormat="1">
      <c r="A6" s="63"/>
      <c r="B6" s="63"/>
      <c r="C6" s="62"/>
      <c r="D6" s="62"/>
      <c r="E6" s="62"/>
    </row>
    <row r="7" spans="1:6" ht="15" customHeight="1">
      <c r="A7" s="15" t="s">
        <v>46</v>
      </c>
      <c r="B7" s="16" t="s">
        <v>47</v>
      </c>
      <c r="C7" s="57" t="s">
        <v>75</v>
      </c>
      <c r="D7" s="57" t="s">
        <v>76</v>
      </c>
      <c r="E7" s="57" t="s">
        <v>77</v>
      </c>
      <c r="F7" s="58" t="s">
        <v>78</v>
      </c>
    </row>
    <row r="8" spans="1:6">
      <c r="A8" s="171"/>
      <c r="B8" s="171"/>
      <c r="C8" s="132"/>
      <c r="D8" s="174"/>
      <c r="E8" s="174"/>
      <c r="F8" s="137"/>
    </row>
    <row r="9" spans="1:6" ht="67.5">
      <c r="A9" s="630" t="s">
        <v>8346</v>
      </c>
      <c r="B9" s="171" t="s">
        <v>6431</v>
      </c>
      <c r="C9" s="132">
        <v>502208.59</v>
      </c>
      <c r="D9" s="174">
        <v>601099.19999999995</v>
      </c>
      <c r="E9" s="174">
        <v>98890.61</v>
      </c>
      <c r="F9" s="138" t="s">
        <v>8347</v>
      </c>
    </row>
    <row r="10" spans="1:6" ht="67.5">
      <c r="A10" s="630" t="s">
        <v>8348</v>
      </c>
      <c r="B10" s="171" t="s">
        <v>6574</v>
      </c>
      <c r="C10" s="132" t="s">
        <v>8349</v>
      </c>
      <c r="D10" s="174">
        <v>133000</v>
      </c>
      <c r="E10" s="174">
        <v>133000</v>
      </c>
      <c r="F10" s="138" t="s">
        <v>8347</v>
      </c>
    </row>
    <row r="11" spans="1:6" ht="67.5">
      <c r="A11" s="630" t="s">
        <v>8350</v>
      </c>
      <c r="B11" s="171" t="s">
        <v>6574</v>
      </c>
      <c r="C11" s="132" t="s">
        <v>8349</v>
      </c>
      <c r="D11" s="174">
        <v>133000</v>
      </c>
      <c r="E11" s="174">
        <v>133000</v>
      </c>
      <c r="F11" s="138" t="s">
        <v>8347</v>
      </c>
    </row>
    <row r="12" spans="1:6" ht="67.5">
      <c r="A12" s="630" t="s">
        <v>8351</v>
      </c>
      <c r="B12" s="171" t="s">
        <v>840</v>
      </c>
      <c r="C12" s="132" t="s">
        <v>8349</v>
      </c>
      <c r="D12" s="174">
        <v>133000</v>
      </c>
      <c r="E12" s="174">
        <v>133000</v>
      </c>
      <c r="F12" s="138" t="s">
        <v>8347</v>
      </c>
    </row>
    <row r="13" spans="1:6" ht="67.5">
      <c r="A13" s="630" t="s">
        <v>8352</v>
      </c>
      <c r="B13" s="171" t="s">
        <v>6576</v>
      </c>
      <c r="C13" s="132">
        <v>44737.98</v>
      </c>
      <c r="D13" s="174">
        <v>64016.81</v>
      </c>
      <c r="E13" s="174">
        <v>19278.830000000002</v>
      </c>
      <c r="F13" s="138" t="s">
        <v>8347</v>
      </c>
    </row>
    <row r="14" spans="1:6" ht="67.5">
      <c r="A14" s="630" t="s">
        <v>8353</v>
      </c>
      <c r="B14" s="171" t="s">
        <v>6581</v>
      </c>
      <c r="C14" s="132">
        <v>44737.98</v>
      </c>
      <c r="D14" s="174">
        <v>64016.81</v>
      </c>
      <c r="E14" s="174">
        <v>19278.830000000002</v>
      </c>
      <c r="F14" s="138" t="s">
        <v>8347</v>
      </c>
    </row>
    <row r="15" spans="1:6" ht="67.5">
      <c r="A15" s="630" t="s">
        <v>8354</v>
      </c>
      <c r="B15" s="171" t="s">
        <v>6581</v>
      </c>
      <c r="C15" s="132">
        <v>44737.98</v>
      </c>
      <c r="D15" s="174">
        <v>64016.81</v>
      </c>
      <c r="E15" s="174">
        <v>19278.830000000002</v>
      </c>
      <c r="F15" s="138" t="s">
        <v>8347</v>
      </c>
    </row>
    <row r="16" spans="1:6" ht="67.5">
      <c r="A16" s="630" t="s">
        <v>8355</v>
      </c>
      <c r="B16" s="171" t="s">
        <v>8356</v>
      </c>
      <c r="C16" s="132">
        <v>8343.7199999999993</v>
      </c>
      <c r="D16" s="174">
        <v>18969.91</v>
      </c>
      <c r="E16" s="174">
        <v>10626.19</v>
      </c>
      <c r="F16" s="138" t="s">
        <v>8347</v>
      </c>
    </row>
    <row r="17" spans="1:6" ht="67.5">
      <c r="A17" s="630" t="s">
        <v>8357</v>
      </c>
      <c r="B17" s="171" t="s">
        <v>8356</v>
      </c>
      <c r="C17" s="132" t="s">
        <v>8349</v>
      </c>
      <c r="D17" s="174">
        <v>8652.64</v>
      </c>
      <c r="E17" s="174">
        <v>8652.64</v>
      </c>
      <c r="F17" s="138" t="s">
        <v>8347</v>
      </c>
    </row>
    <row r="18" spans="1:6" ht="67.5">
      <c r="A18" s="630" t="s">
        <v>8358</v>
      </c>
      <c r="B18" s="171" t="s">
        <v>6581</v>
      </c>
      <c r="C18" s="132">
        <v>12131.42</v>
      </c>
      <c r="D18" s="174">
        <v>12131.42</v>
      </c>
      <c r="E18" s="174" t="s">
        <v>8359</v>
      </c>
      <c r="F18" s="138" t="s">
        <v>8347</v>
      </c>
    </row>
    <row r="19" spans="1:6" ht="67.5">
      <c r="A19" s="630" t="s">
        <v>8360</v>
      </c>
      <c r="B19" s="171" t="s">
        <v>8356</v>
      </c>
      <c r="C19" s="132">
        <v>24262.84</v>
      </c>
      <c r="D19" s="174">
        <v>24262.84</v>
      </c>
      <c r="E19" s="174" t="s">
        <v>8359</v>
      </c>
      <c r="F19" s="138" t="s">
        <v>8347</v>
      </c>
    </row>
    <row r="20" spans="1:6" ht="67.5">
      <c r="A20" s="630" t="s">
        <v>8361</v>
      </c>
      <c r="B20" s="171" t="s">
        <v>6578</v>
      </c>
      <c r="C20" s="132">
        <v>457470.61</v>
      </c>
      <c r="D20" s="174">
        <v>404082.39</v>
      </c>
      <c r="E20" s="174">
        <v>-53388.22</v>
      </c>
      <c r="F20" s="138" t="s">
        <v>8347</v>
      </c>
    </row>
    <row r="21" spans="1:6" ht="67.5">
      <c r="A21" s="630" t="s">
        <v>8362</v>
      </c>
      <c r="B21" s="171" t="s">
        <v>6903</v>
      </c>
      <c r="C21" s="132">
        <v>457470.61</v>
      </c>
      <c r="D21" s="174">
        <v>404082.39</v>
      </c>
      <c r="E21" s="174">
        <v>-53388.22</v>
      </c>
      <c r="F21" s="138" t="s">
        <v>8347</v>
      </c>
    </row>
    <row r="22" spans="1:6" ht="67.5">
      <c r="A22" s="630" t="s">
        <v>8363</v>
      </c>
      <c r="B22" s="171" t="s">
        <v>6903</v>
      </c>
      <c r="C22" s="132">
        <v>457470.61</v>
      </c>
      <c r="D22" s="174">
        <v>404082.39</v>
      </c>
      <c r="E22" s="174">
        <v>-53388.22</v>
      </c>
      <c r="F22" s="138" t="s">
        <v>8347</v>
      </c>
    </row>
    <row r="23" spans="1:6" ht="67.5">
      <c r="A23" s="630" t="s">
        <v>8364</v>
      </c>
      <c r="B23" s="171" t="s">
        <v>6585</v>
      </c>
      <c r="C23" s="132">
        <v>24367.200000000001</v>
      </c>
      <c r="D23" s="174">
        <v>13488.23</v>
      </c>
      <c r="E23" s="174">
        <v>-10878.97</v>
      </c>
      <c r="F23" s="138" t="s">
        <v>8347</v>
      </c>
    </row>
    <row r="24" spans="1:6" ht="67.5">
      <c r="A24" s="630" t="s">
        <v>8365</v>
      </c>
      <c r="B24" s="171" t="s">
        <v>6585</v>
      </c>
      <c r="C24" s="132">
        <v>17615.400000000001</v>
      </c>
      <c r="D24" s="174">
        <v>11975.4</v>
      </c>
      <c r="E24" s="174">
        <v>-5640</v>
      </c>
      <c r="F24" s="138" t="s">
        <v>8347</v>
      </c>
    </row>
    <row r="25" spans="1:6" ht="67.5">
      <c r="A25" s="630" t="s">
        <v>8366</v>
      </c>
      <c r="B25" s="171" t="s">
        <v>6585</v>
      </c>
      <c r="C25" s="132">
        <v>5766</v>
      </c>
      <c r="D25" s="174">
        <v>5371</v>
      </c>
      <c r="E25" s="174">
        <v>-395</v>
      </c>
      <c r="F25" s="138" t="s">
        <v>8347</v>
      </c>
    </row>
    <row r="26" spans="1:6" ht="67.5">
      <c r="A26" s="630" t="s">
        <v>8367</v>
      </c>
      <c r="B26" s="171" t="s">
        <v>8368</v>
      </c>
      <c r="C26" s="132">
        <v>38116.199999999997</v>
      </c>
      <c r="D26" s="174">
        <v>32856.199999999997</v>
      </c>
      <c r="E26" s="174">
        <v>-5260</v>
      </c>
      <c r="F26" s="138" t="s">
        <v>8347</v>
      </c>
    </row>
    <row r="27" spans="1:6" ht="67.5">
      <c r="A27" s="630" t="s">
        <v>8369</v>
      </c>
      <c r="B27" s="171" t="s">
        <v>6585</v>
      </c>
      <c r="C27" s="132">
        <v>11532</v>
      </c>
      <c r="D27" s="174">
        <v>11532</v>
      </c>
      <c r="E27" s="174" t="s">
        <v>8359</v>
      </c>
      <c r="F27" s="138" t="s">
        <v>8347</v>
      </c>
    </row>
    <row r="28" spans="1:6" ht="67.5">
      <c r="A28" s="630" t="s">
        <v>8370</v>
      </c>
      <c r="B28" s="171" t="s">
        <v>6585</v>
      </c>
      <c r="C28" s="132">
        <v>17403.8</v>
      </c>
      <c r="D28" s="174">
        <v>2505.8000000000002</v>
      </c>
      <c r="E28" s="174">
        <v>-14898</v>
      </c>
      <c r="F28" s="138" t="s">
        <v>8347</v>
      </c>
    </row>
    <row r="29" spans="1:6" ht="67.5">
      <c r="A29" s="630" t="s">
        <v>8371</v>
      </c>
      <c r="B29" s="171" t="s">
        <v>6903</v>
      </c>
      <c r="C29" s="132">
        <v>5766</v>
      </c>
      <c r="D29" s="174">
        <v>9506</v>
      </c>
      <c r="E29" s="174">
        <v>3740</v>
      </c>
      <c r="F29" s="138" t="s">
        <v>8347</v>
      </c>
    </row>
    <row r="30" spans="1:6" ht="67.5">
      <c r="A30" s="630" t="s">
        <v>8372</v>
      </c>
      <c r="B30" s="171" t="s">
        <v>6903</v>
      </c>
      <c r="C30" s="132">
        <v>11637.8</v>
      </c>
      <c r="D30" s="174">
        <v>4062.8</v>
      </c>
      <c r="E30" s="174">
        <v>-7575</v>
      </c>
      <c r="F30" s="138" t="s">
        <v>8347</v>
      </c>
    </row>
    <row r="31" spans="1:6" ht="67.5">
      <c r="A31" s="630" t="s">
        <v>8373</v>
      </c>
      <c r="B31" s="171" t="s">
        <v>6585</v>
      </c>
      <c r="C31" s="132">
        <v>2843.97</v>
      </c>
      <c r="D31" s="174">
        <v>2843.97</v>
      </c>
      <c r="E31" s="174" t="s">
        <v>8359</v>
      </c>
      <c r="F31" s="138" t="s">
        <v>8347</v>
      </c>
    </row>
    <row r="32" spans="1:6" ht="67.5">
      <c r="A32" s="630" t="s">
        <v>8374</v>
      </c>
      <c r="B32" s="171" t="s">
        <v>6585</v>
      </c>
      <c r="C32" s="132">
        <v>8280</v>
      </c>
      <c r="D32" s="174">
        <v>8280</v>
      </c>
      <c r="E32" s="174" t="s">
        <v>8359</v>
      </c>
      <c r="F32" s="138" t="s">
        <v>8347</v>
      </c>
    </row>
    <row r="33" spans="1:6" ht="67.5">
      <c r="A33" s="630" t="s">
        <v>8375</v>
      </c>
      <c r="B33" s="171" t="s">
        <v>6585</v>
      </c>
      <c r="C33" s="132">
        <v>2335</v>
      </c>
      <c r="D33" s="174">
        <v>2335</v>
      </c>
      <c r="E33" s="174" t="s">
        <v>8359</v>
      </c>
      <c r="F33" s="138" t="s">
        <v>8347</v>
      </c>
    </row>
    <row r="34" spans="1:6" ht="67.5">
      <c r="A34" s="630" t="s">
        <v>8376</v>
      </c>
      <c r="B34" s="171" t="s">
        <v>8368</v>
      </c>
      <c r="C34" s="132">
        <v>15157.63</v>
      </c>
      <c r="D34" s="174">
        <v>15157.63</v>
      </c>
      <c r="E34" s="174" t="s">
        <v>8359</v>
      </c>
      <c r="F34" s="138" t="s">
        <v>8347</v>
      </c>
    </row>
    <row r="35" spans="1:6" ht="67.5">
      <c r="A35" s="630" t="s">
        <v>8377</v>
      </c>
      <c r="B35" s="171" t="s">
        <v>6585</v>
      </c>
      <c r="C35" s="132">
        <v>23525</v>
      </c>
      <c r="D35" s="174">
        <v>15950</v>
      </c>
      <c r="E35" s="174">
        <v>-7575</v>
      </c>
      <c r="F35" s="138" t="s">
        <v>8347</v>
      </c>
    </row>
    <row r="36" spans="1:6" ht="67.5">
      <c r="A36" s="630" t="s">
        <v>8378</v>
      </c>
      <c r="B36" s="171" t="s">
        <v>6585</v>
      </c>
      <c r="C36" s="132">
        <v>2525</v>
      </c>
      <c r="D36" s="174">
        <v>2525</v>
      </c>
      <c r="E36" s="174" t="s">
        <v>8359</v>
      </c>
      <c r="F36" s="138" t="s">
        <v>8347</v>
      </c>
    </row>
    <row r="37" spans="1:6" ht="67.5">
      <c r="A37" s="630" t="s">
        <v>8379</v>
      </c>
      <c r="B37" s="171" t="s">
        <v>6585</v>
      </c>
      <c r="C37" s="132">
        <v>258118.36</v>
      </c>
      <c r="D37" s="174">
        <v>258118.36</v>
      </c>
      <c r="E37" s="174" t="s">
        <v>8359</v>
      </c>
      <c r="F37" s="138" t="s">
        <v>8347</v>
      </c>
    </row>
    <row r="38" spans="1:6" ht="67.5">
      <c r="A38" s="630" t="s">
        <v>8380</v>
      </c>
      <c r="B38" s="171" t="s">
        <v>6903</v>
      </c>
      <c r="C38" s="132">
        <v>4906.25</v>
      </c>
      <c r="D38" s="174" t="s">
        <v>8381</v>
      </c>
      <c r="E38" s="174">
        <v>-4906.25</v>
      </c>
      <c r="F38" s="138" t="s">
        <v>8347</v>
      </c>
    </row>
    <row r="39" spans="1:6" ht="67.5">
      <c r="A39" s="630" t="s">
        <v>8382</v>
      </c>
      <c r="B39" s="171" t="s">
        <v>6585</v>
      </c>
      <c r="C39" s="132">
        <v>7575</v>
      </c>
      <c r="D39" s="174">
        <v>7575</v>
      </c>
      <c r="E39" s="174" t="s">
        <v>8359</v>
      </c>
      <c r="F39" s="138" t="s">
        <v>8347</v>
      </c>
    </row>
    <row r="40" spans="1:6">
      <c r="A40" s="630"/>
      <c r="B40" s="171"/>
      <c r="C40" s="132"/>
      <c r="D40" s="174"/>
      <c r="E40" s="174"/>
      <c r="F40" s="138"/>
    </row>
    <row r="41" spans="1:6">
      <c r="A41" s="171"/>
      <c r="B41" s="171"/>
      <c r="C41" s="132"/>
      <c r="D41" s="174"/>
      <c r="E41" s="174"/>
      <c r="F41" s="137"/>
    </row>
    <row r="42" spans="1:6">
      <c r="A42" s="171"/>
      <c r="B42" s="171"/>
      <c r="C42" s="132"/>
      <c r="D42" s="174"/>
      <c r="E42" s="174"/>
      <c r="F42" s="137"/>
    </row>
    <row r="43" spans="1:6">
      <c r="A43" s="168"/>
      <c r="B43" s="168" t="s">
        <v>238</v>
      </c>
      <c r="C43" s="140">
        <f>+C9</f>
        <v>502208.59</v>
      </c>
      <c r="D43" s="140">
        <f>+D9</f>
        <v>601099.19999999995</v>
      </c>
      <c r="E43" s="140">
        <f>+E9</f>
        <v>98890.61</v>
      </c>
      <c r="F43" s="168"/>
    </row>
    <row r="44" spans="1:6">
      <c r="A44" s="154"/>
      <c r="B44" s="154"/>
      <c r="C44" s="162"/>
      <c r="D44" s="162"/>
      <c r="E44" s="162"/>
      <c r="F44" s="154"/>
    </row>
    <row r="45" spans="1:6">
      <c r="A45" s="154"/>
      <c r="B45" s="154"/>
      <c r="C45" s="162"/>
      <c r="D45" s="162"/>
      <c r="E45" s="162"/>
      <c r="F45" s="154"/>
    </row>
    <row r="46" spans="1:6" ht="11.25" customHeight="1">
      <c r="A46" s="64" t="s">
        <v>219</v>
      </c>
      <c r="B46" s="65"/>
      <c r="C46" s="62"/>
      <c r="D46" s="62"/>
      <c r="E46" s="62"/>
      <c r="F46" s="366" t="s">
        <v>80</v>
      </c>
    </row>
    <row r="47" spans="1:6">
      <c r="A47" s="272"/>
      <c r="B47" s="272"/>
      <c r="C47" s="66"/>
      <c r="D47" s="66"/>
      <c r="E47" s="66"/>
    </row>
    <row r="48" spans="1:6" ht="15" customHeight="1">
      <c r="A48" s="15" t="s">
        <v>46</v>
      </c>
      <c r="B48" s="16" t="s">
        <v>47</v>
      </c>
      <c r="C48" s="57" t="s">
        <v>75</v>
      </c>
      <c r="D48" s="57" t="s">
        <v>76</v>
      </c>
      <c r="E48" s="57" t="s">
        <v>77</v>
      </c>
      <c r="F48" s="58" t="s">
        <v>78</v>
      </c>
    </row>
    <row r="49" spans="1:6" ht="33" customHeight="1">
      <c r="A49" s="155" t="s">
        <v>8383</v>
      </c>
      <c r="B49" s="171" t="s">
        <v>8384</v>
      </c>
      <c r="C49" s="132">
        <v>355911.09</v>
      </c>
      <c r="D49" s="132">
        <v>396392.96000000002</v>
      </c>
      <c r="E49" s="132">
        <v>40481.870000000003</v>
      </c>
      <c r="F49" s="138" t="s">
        <v>8385</v>
      </c>
    </row>
    <row r="50" spans="1:6" ht="32.25" customHeight="1">
      <c r="A50" s="155" t="s">
        <v>8386</v>
      </c>
      <c r="B50" s="171" t="s">
        <v>8384</v>
      </c>
      <c r="C50" s="132">
        <v>355911.09</v>
      </c>
      <c r="D50" s="132">
        <v>396392.96000000002</v>
      </c>
      <c r="E50" s="132">
        <v>40481.870000000003</v>
      </c>
      <c r="F50" s="138" t="s">
        <v>8385</v>
      </c>
    </row>
    <row r="51" spans="1:6">
      <c r="A51" s="155"/>
      <c r="B51" s="171"/>
      <c r="C51" s="132"/>
      <c r="D51" s="132"/>
      <c r="E51" s="132"/>
      <c r="F51" s="137"/>
    </row>
    <row r="52" spans="1:6">
      <c r="A52" s="168"/>
      <c r="B52" s="168" t="s">
        <v>239</v>
      </c>
      <c r="C52" s="140">
        <f>SUM(C50:C51)</f>
        <v>355911.09</v>
      </c>
      <c r="D52" s="140">
        <f>SUM(D50:D51)</f>
        <v>396392.96000000002</v>
      </c>
      <c r="E52" s="140">
        <f>SUM(E50:E51)</f>
        <v>40481.870000000003</v>
      </c>
      <c r="F52" s="168"/>
    </row>
    <row r="53" spans="1:6">
      <c r="A53" s="154"/>
      <c r="B53" s="154"/>
      <c r="C53" s="162"/>
      <c r="D53" s="162"/>
      <c r="E53" s="162"/>
      <c r="F53" s="154"/>
    </row>
    <row r="54" spans="1:6">
      <c r="A54" s="154"/>
      <c r="B54" s="154"/>
      <c r="C54" s="162"/>
      <c r="D54" s="162"/>
      <c r="E54" s="162"/>
      <c r="F54" s="154"/>
    </row>
    <row r="55" spans="1:6" ht="11.25" customHeight="1">
      <c r="A55" s="65" t="s">
        <v>152</v>
      </c>
      <c r="B55" s="154"/>
      <c r="C55" s="67"/>
      <c r="D55" s="67"/>
      <c r="E55" s="52"/>
      <c r="F55" s="53" t="s">
        <v>81</v>
      </c>
    </row>
    <row r="56" spans="1:6">
      <c r="A56" s="44"/>
      <c r="B56" s="44"/>
      <c r="C56" s="22"/>
    </row>
    <row r="57" spans="1:6" ht="15" customHeight="1">
      <c r="A57" s="15" t="s">
        <v>46</v>
      </c>
      <c r="B57" s="16" t="s">
        <v>47</v>
      </c>
      <c r="C57" s="57" t="s">
        <v>75</v>
      </c>
      <c r="D57" s="57" t="s">
        <v>76</v>
      </c>
      <c r="E57" s="57" t="s">
        <v>77</v>
      </c>
      <c r="F57" s="58" t="s">
        <v>78</v>
      </c>
    </row>
    <row r="58" spans="1:6">
      <c r="A58" s="155" t="s">
        <v>8387</v>
      </c>
      <c r="B58" s="171" t="s">
        <v>8388</v>
      </c>
      <c r="C58" s="132">
        <v>435583.36</v>
      </c>
      <c r="D58" s="174">
        <v>1035583.36</v>
      </c>
      <c r="E58" s="174">
        <v>600000</v>
      </c>
      <c r="F58" s="137"/>
    </row>
    <row r="59" spans="1:6">
      <c r="A59" s="155" t="s">
        <v>8389</v>
      </c>
      <c r="B59" s="171" t="s">
        <v>8390</v>
      </c>
      <c r="C59" s="132">
        <v>435583.36</v>
      </c>
      <c r="D59" s="174">
        <v>1035583.36</v>
      </c>
      <c r="E59" s="174">
        <v>600000</v>
      </c>
      <c r="F59" s="137"/>
    </row>
    <row r="60" spans="1:6">
      <c r="A60" s="155" t="s">
        <v>8391</v>
      </c>
      <c r="B60" s="171" t="s">
        <v>8392</v>
      </c>
      <c r="C60" s="132">
        <v>435583.36</v>
      </c>
      <c r="D60" s="174">
        <v>435583.36</v>
      </c>
      <c r="E60" s="174" t="s">
        <v>8359</v>
      </c>
      <c r="F60" s="137"/>
    </row>
    <row r="61" spans="1:6">
      <c r="A61" s="155" t="s">
        <v>8393</v>
      </c>
      <c r="B61" s="171" t="s">
        <v>8394</v>
      </c>
      <c r="C61" s="132" t="s">
        <v>8349</v>
      </c>
      <c r="D61" s="174" t="s">
        <v>8381</v>
      </c>
      <c r="E61" s="174" t="s">
        <v>8359</v>
      </c>
      <c r="F61" s="137"/>
    </row>
    <row r="62" spans="1:6">
      <c r="A62" s="155" t="s">
        <v>8395</v>
      </c>
      <c r="B62" s="171" t="s">
        <v>8396</v>
      </c>
      <c r="C62" s="132" t="s">
        <v>8349</v>
      </c>
      <c r="D62" s="174">
        <v>600000</v>
      </c>
      <c r="E62" s="174">
        <v>600000</v>
      </c>
      <c r="F62" s="137"/>
    </row>
    <row r="63" spans="1:6">
      <c r="A63" s="171"/>
      <c r="B63" s="171"/>
      <c r="C63" s="132"/>
      <c r="D63" s="174"/>
      <c r="E63" s="174"/>
      <c r="F63" s="137"/>
    </row>
    <row r="64" spans="1:6">
      <c r="A64" s="171"/>
      <c r="B64" s="171"/>
      <c r="C64" s="132"/>
      <c r="D64" s="174"/>
      <c r="E64" s="174"/>
      <c r="F64" s="137"/>
    </row>
    <row r="65" spans="1:6">
      <c r="A65" s="175"/>
      <c r="B65" s="175" t="s">
        <v>240</v>
      </c>
      <c r="C65" s="176">
        <f>+C60</f>
        <v>435583.36</v>
      </c>
      <c r="D65" s="176">
        <f>+D58</f>
        <v>1035583.36</v>
      </c>
      <c r="E65" s="176">
        <f>+E58</f>
        <v>600000</v>
      </c>
      <c r="F65" s="176"/>
    </row>
    <row r="66" spans="1:6">
      <c r="A66" s="147"/>
      <c r="B66" s="148"/>
      <c r="C66" s="149"/>
      <c r="D66" s="149"/>
      <c r="E66" s="149"/>
      <c r="F66" s="148"/>
    </row>
  </sheetData>
  <dataValidations count="6">
    <dataValidation allowBlank="1" showInputMessage="1" showErrorMessage="1" prompt="Importe final del periodo que corresponde la información financiera trimestral que se presenta." sqref="D7 D48 D57"/>
    <dataValidation allowBlank="1" showInputMessage="1" showErrorMessage="1" prompt="Saldo al 31 de diciembre del año anterior del ejercio que se presenta." sqref="C7 C48 C57"/>
    <dataValidation allowBlank="1" showInputMessage="1" showErrorMessage="1" prompt="Corresponde al número de la cuenta de acuerdo al Plan de Cuentas emitido por el CONAC (DOF 23/12/2015)." sqref="A7 A48 A57"/>
    <dataValidation allowBlank="1" showInputMessage="1" showErrorMessage="1" prompt="Indicar el medio como se está amortizando el intangible, por tiempo, por uso." sqref="F7 F57 F48"/>
    <dataValidation allowBlank="1" showInputMessage="1" showErrorMessage="1" prompt="Diferencia entre el saldo final y el inicial presentados." sqref="E7 E57 E48"/>
    <dataValidation allowBlank="1" showInputMessage="1" showErrorMessage="1" prompt="Corresponde al nombre o descripción de la cuenta de acuerdo al Plan de Cuentas emitido por el CONAC." sqref="B7 B57 B48"/>
  </dataValidations>
  <pageMargins left="0.70866141732283472" right="0.70866141732283472" top="0.74803149606299213" bottom="0.74803149606299213" header="0.31496062992125984" footer="0.31496062992125984"/>
  <pageSetup scale="65" orientation="portrait" r:id="rId1"/>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8"/>
  <sheetViews>
    <sheetView zoomScaleSheetLayoutView="100" workbookViewId="0">
      <selection activeCell="B42" sqref="B42"/>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83</v>
      </c>
      <c r="B5" s="70"/>
      <c r="C5" s="274"/>
      <c r="D5" s="274"/>
      <c r="E5" s="63"/>
      <c r="F5" s="63"/>
      <c r="G5" s="63"/>
      <c r="H5" s="366" t="s">
        <v>82</v>
      </c>
    </row>
    <row r="6" spans="1:17">
      <c r="J6" s="1014"/>
      <c r="K6" s="1014"/>
      <c r="L6" s="1014"/>
      <c r="M6" s="1014"/>
      <c r="N6" s="1014"/>
      <c r="O6" s="1014"/>
      <c r="P6" s="1014"/>
      <c r="Q6" s="1014"/>
    </row>
    <row r="7" spans="1:17">
      <c r="A7" s="3" t="s">
        <v>84</v>
      </c>
    </row>
    <row r="8" spans="1:17" ht="52.5" customHeight="1">
      <c r="A8" s="1015" t="s">
        <v>8397</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20"/>
  <sheetViews>
    <sheetView zoomScaleSheetLayoutView="100" workbookViewId="0">
      <selection activeCell="B42" sqref="B42"/>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c r="A8" s="172"/>
      <c r="B8" s="172" t="s">
        <v>807</v>
      </c>
      <c r="C8" s="162"/>
      <c r="D8" s="177"/>
    </row>
    <row r="9" spans="1:4">
      <c r="A9" s="172"/>
      <c r="B9" s="172"/>
      <c r="C9" s="178"/>
      <c r="D9" s="177"/>
    </row>
    <row r="10" spans="1:4">
      <c r="A10" s="172"/>
      <c r="B10" s="172"/>
      <c r="C10" s="178"/>
      <c r="D10" s="179"/>
    </row>
    <row r="11" spans="1:4">
      <c r="A11" s="152"/>
      <c r="B11" s="152" t="s">
        <v>245</v>
      </c>
      <c r="C11" s="144">
        <f>SUM(C8:C10)</f>
        <v>0</v>
      </c>
      <c r="D11" s="180"/>
    </row>
    <row r="14" spans="1:4" ht="11.25" customHeight="1">
      <c r="A14" s="61" t="s">
        <v>145</v>
      </c>
      <c r="B14" s="273"/>
      <c r="C14" s="73"/>
      <c r="D14" s="74" t="s">
        <v>86</v>
      </c>
    </row>
    <row r="15" spans="1:4">
      <c r="A15" s="75"/>
      <c r="B15" s="75"/>
      <c r="C15" s="76"/>
      <c r="D15" s="75"/>
    </row>
    <row r="16" spans="1:4" ht="15" customHeight="1">
      <c r="A16" s="15" t="s">
        <v>46</v>
      </c>
      <c r="B16" s="16" t="s">
        <v>47</v>
      </c>
      <c r="C16" s="17" t="s">
        <v>48</v>
      </c>
      <c r="D16" s="51" t="s">
        <v>59</v>
      </c>
    </row>
    <row r="17" spans="1:4">
      <c r="A17" s="172"/>
      <c r="B17" s="172" t="s">
        <v>807</v>
      </c>
      <c r="C17" s="162"/>
      <c r="D17" s="177"/>
    </row>
    <row r="18" spans="1:4">
      <c r="A18" s="172"/>
      <c r="B18" s="172"/>
      <c r="C18" s="178"/>
      <c r="D18" s="177"/>
    </row>
    <row r="19" spans="1:4">
      <c r="A19" s="172"/>
      <c r="B19" s="172"/>
      <c r="C19" s="178"/>
      <c r="D19" s="179"/>
    </row>
    <row r="20" spans="1:4">
      <c r="A20" s="152"/>
      <c r="B20" s="152" t="s">
        <v>241</v>
      </c>
      <c r="C20" s="144">
        <f>SUM(C17:C19)</f>
        <v>0</v>
      </c>
      <c r="D20" s="180"/>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73" orientation="portrait" r:id="rId1"/>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55"/>
  <sheetViews>
    <sheetView zoomScale="90" zoomScaleNormal="90" zoomScaleSheetLayoutView="100" workbookViewId="0">
      <selection activeCell="B42" sqref="B42"/>
    </sheetView>
  </sheetViews>
  <sheetFormatPr baseColWidth="10" defaultColWidth="13.7109375" defaultRowHeight="11.25"/>
  <cols>
    <col min="1" max="1" width="20.7109375" style="274" customWidth="1"/>
    <col min="2" max="2" width="50.7109375" style="274" customWidth="1"/>
    <col min="3" max="3" width="17.7109375" style="9" customWidth="1"/>
    <col min="4" max="6" width="15" style="9" customWidth="1"/>
    <col min="7" max="7" width="17.7109375" style="9" customWidth="1"/>
    <col min="8" max="8" width="59.7109375" style="274" customWidth="1"/>
    <col min="9" max="16384" width="13.7109375" style="274"/>
  </cols>
  <sheetData>
    <row r="1" spans="1:8" ht="11.25" customHeight="1">
      <c r="A1" s="3" t="s">
        <v>43</v>
      </c>
      <c r="B1" s="3"/>
      <c r="C1" s="4"/>
      <c r="D1" s="4"/>
      <c r="E1" s="4"/>
      <c r="F1" s="4"/>
      <c r="G1" s="4"/>
      <c r="H1" s="7"/>
    </row>
    <row r="2" spans="1:8">
      <c r="A2" s="3" t="s">
        <v>199</v>
      </c>
      <c r="B2" s="3"/>
      <c r="C2" s="4"/>
      <c r="D2" s="4"/>
      <c r="E2" s="4"/>
      <c r="F2" s="4"/>
      <c r="G2" s="4"/>
      <c r="H2" s="9"/>
    </row>
    <row r="3" spans="1:8">
      <c r="H3" s="9"/>
    </row>
    <row r="4" spans="1:8">
      <c r="H4" s="9"/>
    </row>
    <row r="5" spans="1:8" ht="11.25" customHeight="1">
      <c r="A5" s="10" t="s">
        <v>246</v>
      </c>
      <c r="B5" s="366"/>
      <c r="C5" s="78"/>
      <c r="D5" s="78"/>
      <c r="E5" s="78"/>
      <c r="F5" s="78"/>
      <c r="G5" s="78"/>
      <c r="H5" s="79" t="s">
        <v>87</v>
      </c>
    </row>
    <row r="6" spans="1:8">
      <c r="A6" s="272"/>
    </row>
    <row r="7" spans="1:8" ht="15" customHeight="1">
      <c r="A7" s="15" t="s">
        <v>46</v>
      </c>
      <c r="B7" s="16" t="s">
        <v>47</v>
      </c>
      <c r="C7" s="17" t="s">
        <v>48</v>
      </c>
      <c r="D7" s="39" t="s">
        <v>55</v>
      </c>
      <c r="E7" s="39" t="s">
        <v>56</v>
      </c>
      <c r="F7" s="39" t="s">
        <v>57</v>
      </c>
      <c r="G7" s="40" t="s">
        <v>58</v>
      </c>
      <c r="H7" s="16" t="s">
        <v>59</v>
      </c>
    </row>
    <row r="8" spans="1:8">
      <c r="A8" s="631" t="s">
        <v>8398</v>
      </c>
      <c r="B8" s="631" t="s">
        <v>8399</v>
      </c>
      <c r="C8" s="146">
        <v>3320309.01</v>
      </c>
      <c r="D8" s="132"/>
      <c r="E8" s="132"/>
      <c r="F8" s="132"/>
      <c r="G8" s="132"/>
      <c r="H8" s="181"/>
    </row>
    <row r="9" spans="1:8">
      <c r="A9" s="155" t="s">
        <v>8400</v>
      </c>
      <c r="B9" s="155" t="s">
        <v>8401</v>
      </c>
      <c r="C9" s="132">
        <v>5851</v>
      </c>
      <c r="D9" s="132"/>
      <c r="E9" s="132"/>
      <c r="F9" s="132"/>
      <c r="G9" s="132"/>
      <c r="H9" s="181"/>
    </row>
    <row r="10" spans="1:8">
      <c r="A10" s="631" t="s">
        <v>8402</v>
      </c>
      <c r="B10" s="631" t="s">
        <v>3090</v>
      </c>
      <c r="C10" s="146">
        <v>5851</v>
      </c>
      <c r="D10" s="132"/>
      <c r="E10" s="132"/>
      <c r="F10" s="132"/>
      <c r="G10" s="132"/>
      <c r="H10" s="181"/>
    </row>
    <row r="11" spans="1:8">
      <c r="A11" s="155" t="s">
        <v>8403</v>
      </c>
      <c r="B11" s="155" t="s">
        <v>8404</v>
      </c>
      <c r="C11" s="132">
        <v>3450</v>
      </c>
      <c r="D11" s="132"/>
      <c r="E11" s="132"/>
      <c r="F11" s="132"/>
      <c r="G11" s="132">
        <f>+C11</f>
        <v>3450</v>
      </c>
      <c r="H11" s="181" t="s">
        <v>8405</v>
      </c>
    </row>
    <row r="12" spans="1:8" ht="33.75">
      <c r="A12" s="155" t="s">
        <v>8406</v>
      </c>
      <c r="B12" s="155" t="s">
        <v>8407</v>
      </c>
      <c r="C12" s="132">
        <v>2401</v>
      </c>
      <c r="D12" s="132">
        <f>+C12</f>
        <v>2401</v>
      </c>
      <c r="E12" s="132"/>
      <c r="F12" s="132"/>
      <c r="G12" s="132"/>
      <c r="H12" s="181" t="s">
        <v>8408</v>
      </c>
    </row>
    <row r="13" spans="1:8" ht="22.5">
      <c r="A13" s="631" t="s">
        <v>8409</v>
      </c>
      <c r="B13" s="631" t="s">
        <v>8410</v>
      </c>
      <c r="C13" s="146">
        <v>3083131.26</v>
      </c>
      <c r="D13" s="132"/>
      <c r="E13" s="132"/>
      <c r="F13" s="132"/>
      <c r="G13" s="132"/>
      <c r="H13" s="181" t="s">
        <v>8411</v>
      </c>
    </row>
    <row r="14" spans="1:8" ht="22.5">
      <c r="A14" s="155" t="s">
        <v>8412</v>
      </c>
      <c r="B14" s="155" t="s">
        <v>3108</v>
      </c>
      <c r="C14" s="132">
        <v>244765.58</v>
      </c>
      <c r="D14" s="132"/>
      <c r="E14" s="132"/>
      <c r="F14" s="132"/>
      <c r="G14" s="132"/>
      <c r="H14" s="181" t="s">
        <v>8411</v>
      </c>
    </row>
    <row r="15" spans="1:8" ht="22.5">
      <c r="A15" s="155" t="s">
        <v>8413</v>
      </c>
      <c r="B15" s="155" t="s">
        <v>8414</v>
      </c>
      <c r="C15" s="132">
        <v>230691.67</v>
      </c>
      <c r="D15" s="132"/>
      <c r="E15" s="132"/>
      <c r="F15" s="132"/>
      <c r="G15" s="132"/>
      <c r="H15" s="181" t="s">
        <v>8411</v>
      </c>
    </row>
    <row r="16" spans="1:8" ht="22.5">
      <c r="A16" s="155" t="s">
        <v>8415</v>
      </c>
      <c r="B16" s="155" t="s">
        <v>8416</v>
      </c>
      <c r="C16" s="132">
        <v>10296.92</v>
      </c>
      <c r="D16" s="132"/>
      <c r="E16" s="132"/>
      <c r="F16" s="132"/>
      <c r="G16" s="132"/>
      <c r="H16" s="181" t="s">
        <v>8411</v>
      </c>
    </row>
    <row r="17" spans="1:8" ht="22.5">
      <c r="A17" s="155" t="s">
        <v>8417</v>
      </c>
      <c r="B17" s="155" t="s">
        <v>8418</v>
      </c>
      <c r="C17" s="132">
        <v>3776.99</v>
      </c>
      <c r="D17" s="132"/>
      <c r="E17" s="132"/>
      <c r="F17" s="132"/>
      <c r="G17" s="132"/>
      <c r="H17" s="181" t="s">
        <v>8419</v>
      </c>
    </row>
    <row r="18" spans="1:8" ht="22.5">
      <c r="A18" s="155" t="s">
        <v>8420</v>
      </c>
      <c r="B18" s="155" t="s">
        <v>7711</v>
      </c>
      <c r="C18" s="132">
        <v>2140177.6800000002</v>
      </c>
      <c r="D18" s="132"/>
      <c r="E18" s="132"/>
      <c r="F18" s="132"/>
      <c r="G18" s="132"/>
      <c r="H18" s="181" t="s">
        <v>8411</v>
      </c>
    </row>
    <row r="19" spans="1:8" ht="22.5">
      <c r="A19" s="155" t="s">
        <v>8421</v>
      </c>
      <c r="B19" s="155" t="s">
        <v>8422</v>
      </c>
      <c r="C19" s="132">
        <v>8063.11</v>
      </c>
      <c r="D19" s="132"/>
      <c r="E19" s="132"/>
      <c r="F19" s="132"/>
      <c r="G19" s="132"/>
      <c r="H19" s="181" t="s">
        <v>8411</v>
      </c>
    </row>
    <row r="20" spans="1:8" ht="22.5">
      <c r="A20" s="155" t="s">
        <v>8423</v>
      </c>
      <c r="B20" s="155" t="s">
        <v>8424</v>
      </c>
      <c r="C20" s="132">
        <v>2132114.5699999998</v>
      </c>
      <c r="D20" s="132"/>
      <c r="E20" s="132"/>
      <c r="F20" s="132"/>
      <c r="G20" s="132"/>
      <c r="H20" s="181" t="s">
        <v>8411</v>
      </c>
    </row>
    <row r="21" spans="1:8" ht="22.5">
      <c r="A21" s="155" t="s">
        <v>8425</v>
      </c>
      <c r="B21" s="155" t="s">
        <v>1831</v>
      </c>
      <c r="C21" s="132">
        <v>659165.23</v>
      </c>
      <c r="D21" s="132"/>
      <c r="E21" s="132"/>
      <c r="F21" s="132"/>
      <c r="G21" s="132"/>
      <c r="H21" s="181" t="s">
        <v>8411</v>
      </c>
    </row>
    <row r="22" spans="1:8" ht="22.5">
      <c r="A22" s="155" t="s">
        <v>8426</v>
      </c>
      <c r="B22" s="155" t="s">
        <v>8427</v>
      </c>
      <c r="C22" s="132" t="s">
        <v>8428</v>
      </c>
      <c r="D22" s="132"/>
      <c r="E22" s="132"/>
      <c r="F22" s="132"/>
      <c r="G22" s="132"/>
      <c r="H22" s="181" t="s">
        <v>8429</v>
      </c>
    </row>
    <row r="23" spans="1:8" ht="22.5">
      <c r="A23" s="155" t="s">
        <v>8430</v>
      </c>
      <c r="B23" s="155" t="s">
        <v>8431</v>
      </c>
      <c r="C23" s="132" t="s">
        <v>8428</v>
      </c>
      <c r="D23" s="132"/>
      <c r="E23" s="132"/>
      <c r="F23" s="132"/>
      <c r="G23" s="132"/>
      <c r="H23" s="181" t="s">
        <v>8429</v>
      </c>
    </row>
    <row r="24" spans="1:8" ht="45">
      <c r="A24" s="155" t="s">
        <v>8432</v>
      </c>
      <c r="B24" s="155" t="s">
        <v>8433</v>
      </c>
      <c r="C24" s="132">
        <v>-2232.64</v>
      </c>
      <c r="D24" s="132"/>
      <c r="E24" s="132"/>
      <c r="F24" s="132"/>
      <c r="G24" s="132"/>
      <c r="H24" s="181" t="s">
        <v>8434</v>
      </c>
    </row>
    <row r="25" spans="1:8" ht="22.5">
      <c r="A25" s="155" t="s">
        <v>8435</v>
      </c>
      <c r="B25" s="155" t="s">
        <v>8436</v>
      </c>
      <c r="C25" s="132">
        <v>661397.87</v>
      </c>
      <c r="D25" s="132"/>
      <c r="E25" s="132"/>
      <c r="F25" s="132"/>
      <c r="G25" s="132"/>
      <c r="H25" s="181" t="s">
        <v>8411</v>
      </c>
    </row>
    <row r="26" spans="1:8" ht="22.5">
      <c r="A26" s="155" t="s">
        <v>8437</v>
      </c>
      <c r="B26" s="155" t="s">
        <v>910</v>
      </c>
      <c r="C26" s="132">
        <v>-4656.26</v>
      </c>
      <c r="D26" s="132"/>
      <c r="E26" s="132"/>
      <c r="F26" s="132"/>
      <c r="G26" s="132"/>
      <c r="H26" s="181" t="s">
        <v>8438</v>
      </c>
    </row>
    <row r="27" spans="1:8" ht="22.5">
      <c r="A27" s="155" t="s">
        <v>8439</v>
      </c>
      <c r="B27" s="155" t="s">
        <v>8440</v>
      </c>
      <c r="C27" s="132">
        <v>43679.03</v>
      </c>
      <c r="D27" s="132"/>
      <c r="E27" s="132"/>
      <c r="F27" s="132"/>
      <c r="G27" s="132"/>
      <c r="H27" s="181" t="s">
        <v>8411</v>
      </c>
    </row>
    <row r="28" spans="1:8" ht="22.5">
      <c r="A28" s="155" t="s">
        <v>8441</v>
      </c>
      <c r="B28" s="155" t="s">
        <v>8442</v>
      </c>
      <c r="C28" s="132">
        <v>1029.03</v>
      </c>
      <c r="D28" s="132"/>
      <c r="E28" s="132"/>
      <c r="F28" s="132"/>
      <c r="G28" s="132"/>
      <c r="H28" s="181" t="s">
        <v>8411</v>
      </c>
    </row>
    <row r="29" spans="1:8" ht="22.5">
      <c r="A29" s="155" t="s">
        <v>8443</v>
      </c>
      <c r="B29" s="155" t="s">
        <v>8444</v>
      </c>
      <c r="C29" s="132" t="s">
        <v>8428</v>
      </c>
      <c r="D29" s="132"/>
      <c r="E29" s="132"/>
      <c r="F29" s="132"/>
      <c r="G29" s="132"/>
      <c r="H29" s="181" t="s">
        <v>8411</v>
      </c>
    </row>
    <row r="30" spans="1:8" ht="22.5">
      <c r="A30" s="155" t="s">
        <v>8445</v>
      </c>
      <c r="B30" s="155" t="s">
        <v>8446</v>
      </c>
      <c r="C30" s="132">
        <v>42650</v>
      </c>
      <c r="D30" s="132"/>
      <c r="E30" s="132"/>
      <c r="F30" s="132"/>
      <c r="G30" s="132"/>
      <c r="H30" s="181" t="s">
        <v>8411</v>
      </c>
    </row>
    <row r="31" spans="1:8">
      <c r="A31" s="631" t="s">
        <v>8447</v>
      </c>
      <c r="B31" s="631" t="s">
        <v>8448</v>
      </c>
      <c r="C31" s="146">
        <v>231326.75</v>
      </c>
      <c r="D31" s="132"/>
      <c r="E31" s="132"/>
      <c r="F31" s="132"/>
      <c r="G31" s="132"/>
      <c r="H31" s="181"/>
    </row>
    <row r="32" spans="1:8" ht="84" customHeight="1">
      <c r="A32" s="155" t="s">
        <v>8449</v>
      </c>
      <c r="B32" s="155" t="s">
        <v>5989</v>
      </c>
      <c r="C32" s="132">
        <v>172498.85</v>
      </c>
      <c r="D32" s="132"/>
      <c r="E32" s="132"/>
      <c r="F32" s="132"/>
      <c r="G32" s="132">
        <f>+C32</f>
        <v>172498.85</v>
      </c>
      <c r="H32" s="181" t="s">
        <v>8450</v>
      </c>
    </row>
    <row r="33" spans="1:8" ht="33.75">
      <c r="A33" s="155" t="s">
        <v>8451</v>
      </c>
      <c r="B33" s="155" t="s">
        <v>8452</v>
      </c>
      <c r="C33" s="132">
        <v>76.38</v>
      </c>
      <c r="D33" s="132"/>
      <c r="E33" s="132"/>
      <c r="F33" s="132"/>
      <c r="G33" s="132">
        <f t="shared" ref="G33" si="0">+C33</f>
        <v>76.38</v>
      </c>
      <c r="H33" s="181" t="s">
        <v>8453</v>
      </c>
    </row>
    <row r="34" spans="1:8" ht="54" customHeight="1">
      <c r="A34" s="155" t="s">
        <v>8454</v>
      </c>
      <c r="B34" s="155" t="s">
        <v>8080</v>
      </c>
      <c r="C34" s="132">
        <v>6376.5</v>
      </c>
      <c r="D34" s="132">
        <f>+C34</f>
        <v>6376.5</v>
      </c>
      <c r="E34" s="132"/>
      <c r="F34" s="132"/>
      <c r="G34" s="132"/>
      <c r="H34" s="181" t="s">
        <v>8455</v>
      </c>
    </row>
    <row r="35" spans="1:8" ht="54" customHeight="1">
      <c r="A35" s="155" t="s">
        <v>8456</v>
      </c>
      <c r="B35" s="155" t="s">
        <v>8457</v>
      </c>
      <c r="C35" s="132">
        <v>16622.8</v>
      </c>
      <c r="D35" s="132"/>
      <c r="E35" s="132"/>
      <c r="F35" s="132"/>
      <c r="G35" s="132">
        <f t="shared" ref="G35:G39" si="1">+C35</f>
        <v>16622.8</v>
      </c>
      <c r="H35" s="181" t="s">
        <v>8453</v>
      </c>
    </row>
    <row r="36" spans="1:8" ht="47.25" customHeight="1">
      <c r="A36" s="155" t="s">
        <v>8458</v>
      </c>
      <c r="B36" s="155" t="s">
        <v>8459</v>
      </c>
      <c r="C36" s="132">
        <v>281</v>
      </c>
      <c r="D36" s="132"/>
      <c r="E36" s="132"/>
      <c r="F36" s="132"/>
      <c r="G36" s="132">
        <f t="shared" si="1"/>
        <v>281</v>
      </c>
      <c r="H36" s="181" t="s">
        <v>8453</v>
      </c>
    </row>
    <row r="37" spans="1:8" ht="33.75">
      <c r="A37" s="155" t="s">
        <v>8460</v>
      </c>
      <c r="B37" s="155" t="s">
        <v>8461</v>
      </c>
      <c r="C37" s="132">
        <v>43.68</v>
      </c>
      <c r="D37" s="132"/>
      <c r="E37" s="132"/>
      <c r="F37" s="132"/>
      <c r="G37" s="132">
        <f t="shared" si="1"/>
        <v>43.68</v>
      </c>
      <c r="H37" s="181" t="s">
        <v>8453</v>
      </c>
    </row>
    <row r="38" spans="1:8" ht="54.75" customHeight="1">
      <c r="A38" s="155" t="s">
        <v>8462</v>
      </c>
      <c r="B38" s="155" t="s">
        <v>8463</v>
      </c>
      <c r="C38" s="132">
        <v>2550</v>
      </c>
      <c r="D38" s="132"/>
      <c r="E38" s="132"/>
      <c r="F38" s="132"/>
      <c r="G38" s="132">
        <f t="shared" si="1"/>
        <v>2550</v>
      </c>
      <c r="H38" s="181" t="s">
        <v>8464</v>
      </c>
    </row>
    <row r="39" spans="1:8" ht="33.75">
      <c r="A39" s="155" t="s">
        <v>8465</v>
      </c>
      <c r="B39" s="155" t="s">
        <v>8466</v>
      </c>
      <c r="C39" s="132">
        <v>1173.6199999999999</v>
      </c>
      <c r="D39" s="132"/>
      <c r="E39" s="132"/>
      <c r="F39" s="132"/>
      <c r="G39" s="132">
        <f t="shared" si="1"/>
        <v>1173.6199999999999</v>
      </c>
      <c r="H39" s="181" t="s">
        <v>8453</v>
      </c>
    </row>
    <row r="40" spans="1:8" ht="33.75">
      <c r="A40" s="155" t="s">
        <v>8467</v>
      </c>
      <c r="B40" s="155" t="s">
        <v>8468</v>
      </c>
      <c r="C40" s="132">
        <v>739.03</v>
      </c>
      <c r="D40" s="132"/>
      <c r="E40" s="132"/>
      <c r="F40" s="132"/>
      <c r="G40" s="132">
        <f>+C40</f>
        <v>739.03</v>
      </c>
      <c r="H40" s="181" t="s">
        <v>8453</v>
      </c>
    </row>
    <row r="41" spans="1:8" ht="33.75">
      <c r="A41" s="155" t="s">
        <v>8469</v>
      </c>
      <c r="B41" s="155" t="s">
        <v>8470</v>
      </c>
      <c r="C41" s="132">
        <v>23335.3</v>
      </c>
      <c r="D41" s="132"/>
      <c r="E41" s="132"/>
      <c r="F41" s="132"/>
      <c r="G41" s="132">
        <f>+C41</f>
        <v>23335.3</v>
      </c>
      <c r="H41" s="181" t="s">
        <v>8453</v>
      </c>
    </row>
    <row r="42" spans="1:8" ht="33.75">
      <c r="A42" s="155" t="s">
        <v>8471</v>
      </c>
      <c r="B42" s="155" t="s">
        <v>7801</v>
      </c>
      <c r="C42" s="132">
        <v>4050.45</v>
      </c>
      <c r="D42" s="132"/>
      <c r="E42" s="132"/>
      <c r="F42" s="132"/>
      <c r="G42" s="132">
        <f>+C42</f>
        <v>4050.45</v>
      </c>
      <c r="H42" s="181" t="s">
        <v>8453</v>
      </c>
    </row>
    <row r="43" spans="1:8" ht="33.75">
      <c r="A43" s="155" t="s">
        <v>8472</v>
      </c>
      <c r="B43" s="155" t="s">
        <v>8473</v>
      </c>
      <c r="C43" s="132">
        <v>3579.14</v>
      </c>
      <c r="D43" s="132"/>
      <c r="E43" s="132"/>
      <c r="F43" s="132"/>
      <c r="G43" s="132">
        <f>+C43</f>
        <v>3579.14</v>
      </c>
      <c r="H43" s="181" t="s">
        <v>8453</v>
      </c>
    </row>
    <row r="44" spans="1:8">
      <c r="A44" s="187"/>
      <c r="B44" s="187"/>
      <c r="C44" s="632"/>
      <c r="D44" s="632"/>
      <c r="E44" s="632"/>
      <c r="F44" s="632"/>
      <c r="G44" s="632"/>
      <c r="H44" s="473"/>
    </row>
    <row r="45" spans="1:8">
      <c r="A45" s="182"/>
      <c r="B45" s="182" t="s">
        <v>248</v>
      </c>
      <c r="C45" s="183">
        <f>+C10+C13+C31</f>
        <v>3320309.01</v>
      </c>
      <c r="D45" s="183">
        <f>SUM(D8:D40)</f>
        <v>8777.5</v>
      </c>
      <c r="E45" s="183">
        <f>SUM(E8:E40)</f>
        <v>0</v>
      </c>
      <c r="F45" s="183">
        <f>SUM(F8:F40)</f>
        <v>0</v>
      </c>
      <c r="G45" s="183">
        <f>SUM(G8:G43)</f>
        <v>228400.25</v>
      </c>
      <c r="H45" s="183"/>
    </row>
    <row r="48" spans="1:8">
      <c r="A48" s="10" t="s">
        <v>247</v>
      </c>
      <c r="B48" s="366"/>
      <c r="C48" s="78"/>
      <c r="D48" s="78"/>
      <c r="E48" s="78"/>
      <c r="F48" s="78"/>
      <c r="G48" s="78"/>
      <c r="H48" s="79" t="s">
        <v>87</v>
      </c>
    </row>
    <row r="49" spans="1:8">
      <c r="A49" s="272"/>
    </row>
    <row r="50" spans="1:8" ht="15" customHeight="1">
      <c r="A50" s="15" t="s">
        <v>46</v>
      </c>
      <c r="B50" s="16" t="s">
        <v>47</v>
      </c>
      <c r="C50" s="17" t="s">
        <v>48</v>
      </c>
      <c r="D50" s="39" t="s">
        <v>55</v>
      </c>
      <c r="E50" s="39" t="s">
        <v>56</v>
      </c>
      <c r="F50" s="39" t="s">
        <v>57</v>
      </c>
      <c r="G50" s="40" t="s">
        <v>58</v>
      </c>
      <c r="H50" s="16" t="s">
        <v>59</v>
      </c>
    </row>
    <row r="51" spans="1:8">
      <c r="A51" s="155"/>
      <c r="B51" s="155" t="s">
        <v>807</v>
      </c>
      <c r="C51" s="132"/>
      <c r="D51" s="132"/>
      <c r="E51" s="132"/>
      <c r="F51" s="132"/>
      <c r="G51" s="132"/>
      <c r="H51" s="181"/>
    </row>
    <row r="52" spans="1:8">
      <c r="A52" s="155"/>
      <c r="B52" s="155"/>
      <c r="C52" s="132"/>
      <c r="D52" s="132"/>
      <c r="E52" s="132"/>
      <c r="F52" s="132"/>
      <c r="G52" s="132"/>
      <c r="H52" s="181"/>
    </row>
    <row r="53" spans="1:8">
      <c r="A53" s="155"/>
      <c r="B53" s="155"/>
      <c r="C53" s="132"/>
      <c r="D53" s="132"/>
      <c r="E53" s="132"/>
      <c r="F53" s="132"/>
      <c r="G53" s="132"/>
      <c r="H53" s="181"/>
    </row>
    <row r="54" spans="1:8">
      <c r="A54" s="155"/>
      <c r="B54" s="155"/>
      <c r="C54" s="132"/>
      <c r="D54" s="132"/>
      <c r="E54" s="132"/>
      <c r="F54" s="132"/>
      <c r="G54" s="132"/>
      <c r="H54" s="181"/>
    </row>
    <row r="55" spans="1:8">
      <c r="A55" s="182"/>
      <c r="B55" s="182" t="s">
        <v>249</v>
      </c>
      <c r="C55" s="183">
        <f>SUM(C51:C54)</f>
        <v>0</v>
      </c>
      <c r="D55" s="183">
        <f>SUM(D51:D54)</f>
        <v>0</v>
      </c>
      <c r="E55" s="183">
        <f>SUM(E51:E54)</f>
        <v>0</v>
      </c>
      <c r="F55" s="183">
        <f>SUM(F51:F54)</f>
        <v>0</v>
      </c>
      <c r="G55" s="183">
        <f>SUM(G51:G54)</f>
        <v>0</v>
      </c>
      <c r="H55" s="183"/>
    </row>
  </sheetData>
  <dataValidations count="8">
    <dataValidation allowBlank="1" showInputMessage="1" showErrorMessage="1" prompt="Saldo final de la Información Financiera Trimestral que se presenta (trimestral: 1er, 2do, 3ro. o 4to.)." sqref="C7 C50"/>
    <dataValidation allowBlank="1" showInputMessage="1" showErrorMessage="1" prompt="Corresponde al número de la cuenta de acuerdo al Plan de Cuentas emitido por el CONAC (DOF 23/12/2015)." sqref="A7 A50"/>
    <dataValidation allowBlank="1" showInputMessage="1" showErrorMessage="1" prompt="Informar sobre la factibilidad de pago." sqref="H7 H50"/>
    <dataValidation allowBlank="1" showInputMessage="1" showErrorMessage="1" prompt="Importe de la cuentas por cobrar con vencimiento mayor a 365 días." sqref="G7 G50"/>
    <dataValidation allowBlank="1" showInputMessage="1" showErrorMessage="1" prompt="Importe de la cuentas por cobrar con fecha de vencimiento de 181 a 365 días." sqref="F7 F50"/>
    <dataValidation allowBlank="1" showInputMessage="1" showErrorMessage="1" prompt="Importe de la cuentas por cobrar con fecha de vencimiento de 91 a 180 días." sqref="E7 E50"/>
    <dataValidation allowBlank="1" showInputMessage="1" showErrorMessage="1" prompt="Importe de la cuentas por cobrar con fecha de vencimiento de 1 a 90 días." sqref="D7 D50"/>
    <dataValidation allowBlank="1" showInputMessage="1" showErrorMessage="1" prompt="Corresponde al nombre o descripción de la cuenta de acuerdo al Plan de Cuentas emitido por el CONAC." sqref="B7 B50"/>
  </dataValidations>
  <pageMargins left="0.7" right="0.7" top="0.75" bottom="0.75" header="0.3" footer="0.3"/>
  <pageSetup scale="55" orientation="portrait" horizontalDpi="300" verticalDpi="300"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8"/>
  <sheetViews>
    <sheetView zoomScaleSheetLayoutView="100" workbookViewId="0">
      <selection activeCell="B42" sqref="B42"/>
    </sheetView>
  </sheetViews>
  <sheetFormatPr baseColWidth="10" defaultColWidth="13.7109375" defaultRowHeight="11.25"/>
  <cols>
    <col min="1" max="1" width="20.7109375" style="274" customWidth="1"/>
    <col min="2" max="2" width="50.7109375" style="274" customWidth="1"/>
    <col min="3" max="3" width="17.7109375" style="9" customWidth="1"/>
    <col min="4" max="5" width="17.7109375" style="274" customWidth="1"/>
    <col min="6" max="16384" width="13.7109375" style="274"/>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ht="11.25" customHeight="1">
      <c r="A8" s="155"/>
      <c r="B8" s="155" t="s">
        <v>807</v>
      </c>
      <c r="C8" s="181"/>
      <c r="D8" s="181"/>
      <c r="E8" s="137"/>
    </row>
    <row r="9" spans="1:5">
      <c r="A9" s="155"/>
      <c r="B9" s="155"/>
      <c r="C9" s="181"/>
      <c r="D9" s="181"/>
      <c r="E9" s="137"/>
    </row>
    <row r="10" spans="1:5">
      <c r="A10" s="190"/>
      <c r="B10" s="190" t="s">
        <v>251</v>
      </c>
      <c r="C10" s="191">
        <f>SUM(C8:C9)</f>
        <v>0</v>
      </c>
      <c r="D10" s="189"/>
      <c r="E10" s="189"/>
    </row>
    <row r="13" spans="1:5" ht="11.25" customHeight="1">
      <c r="A13" s="10" t="s">
        <v>250</v>
      </c>
      <c r="B13" s="366"/>
      <c r="E13" s="79" t="s">
        <v>88</v>
      </c>
    </row>
    <row r="14" spans="1:5">
      <c r="A14" s="272"/>
    </row>
    <row r="15" spans="1:5" ht="15" customHeight="1">
      <c r="A15" s="15" t="s">
        <v>46</v>
      </c>
      <c r="B15" s="16" t="s">
        <v>47</v>
      </c>
      <c r="C15" s="17" t="s">
        <v>48</v>
      </c>
      <c r="D15" s="17" t="s">
        <v>89</v>
      </c>
      <c r="E15" s="17" t="s">
        <v>59</v>
      </c>
    </row>
    <row r="16" spans="1:5">
      <c r="A16" s="184"/>
      <c r="B16" s="185" t="s">
        <v>807</v>
      </c>
      <c r="C16" s="186"/>
      <c r="D16" s="181"/>
      <c r="E16" s="137"/>
    </row>
    <row r="17" spans="1:5">
      <c r="A17" s="155"/>
      <c r="B17" s="187"/>
      <c r="C17" s="181"/>
      <c r="D17" s="181"/>
      <c r="E17" s="137"/>
    </row>
    <row r="18" spans="1:5">
      <c r="A18" s="182"/>
      <c r="B18" s="182" t="s">
        <v>252</v>
      </c>
      <c r="C18" s="188">
        <f>SUM(C16:C17)</f>
        <v>0</v>
      </c>
      <c r="D18" s="189"/>
      <c r="E18" s="189"/>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6"/>
  <sheetViews>
    <sheetView topLeftCell="A11" zoomScaleSheetLayoutView="100" workbookViewId="0">
      <selection activeCell="C42" sqref="C42"/>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366"/>
      <c r="C5" s="9"/>
      <c r="D5" s="274"/>
      <c r="E5" s="79" t="s">
        <v>256</v>
      </c>
    </row>
    <row r="6" spans="1:5" s="41" customFormat="1">
      <c r="A6" s="272"/>
      <c r="B6" s="274"/>
      <c r="C6" s="9"/>
      <c r="D6" s="274"/>
      <c r="E6" s="274"/>
    </row>
    <row r="7" spans="1:5" s="41" customFormat="1" ht="15" customHeight="1">
      <c r="A7" s="15" t="s">
        <v>46</v>
      </c>
      <c r="B7" s="16" t="s">
        <v>47</v>
      </c>
      <c r="C7" s="17" t="s">
        <v>48</v>
      </c>
      <c r="D7" s="17" t="s">
        <v>89</v>
      </c>
      <c r="E7" s="17" t="s">
        <v>59</v>
      </c>
    </row>
    <row r="8" spans="1:5" s="41" customFormat="1">
      <c r="A8" s="184"/>
      <c r="B8" s="185" t="s">
        <v>807</v>
      </c>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366" t="s">
        <v>90</v>
      </c>
    </row>
    <row r="14" spans="1:5" s="81" customFormat="1">
      <c r="A14" s="44"/>
      <c r="B14" s="44"/>
      <c r="C14" s="78"/>
      <c r="D14" s="82"/>
    </row>
    <row r="15" spans="1:5" ht="15" customHeight="1">
      <c r="A15" s="15" t="s">
        <v>46</v>
      </c>
      <c r="B15" s="16" t="s">
        <v>47</v>
      </c>
      <c r="C15" s="17" t="s">
        <v>48</v>
      </c>
      <c r="D15" s="17" t="s">
        <v>89</v>
      </c>
      <c r="E15" s="17" t="s">
        <v>59</v>
      </c>
    </row>
    <row r="16" spans="1:5" ht="11.25" customHeight="1">
      <c r="A16" s="150"/>
      <c r="B16" s="167" t="s">
        <v>807</v>
      </c>
      <c r="C16" s="132"/>
      <c r="D16" s="132"/>
      <c r="E16" s="137"/>
    </row>
    <row r="17" spans="1:5">
      <c r="A17" s="150"/>
      <c r="B17" s="167"/>
      <c r="C17" s="132"/>
      <c r="D17" s="132"/>
      <c r="E17" s="137"/>
    </row>
    <row r="18" spans="1:5">
      <c r="A18" s="192"/>
      <c r="B18" s="192" t="s">
        <v>255</v>
      </c>
      <c r="C18" s="193">
        <f>SUM(C16:C17)</f>
        <v>0</v>
      </c>
      <c r="D18" s="140"/>
      <c r="E18" s="140"/>
    </row>
    <row r="21" spans="1:5">
      <c r="A21" s="10" t="s">
        <v>153</v>
      </c>
      <c r="B21" s="366"/>
      <c r="E21" s="79" t="s">
        <v>256</v>
      </c>
    </row>
    <row r="22" spans="1:5">
      <c r="A22" s="272"/>
    </row>
    <row r="23" spans="1:5" ht="15" customHeight="1">
      <c r="A23" s="15" t="s">
        <v>46</v>
      </c>
      <c r="B23" s="16" t="s">
        <v>47</v>
      </c>
      <c r="C23" s="17" t="s">
        <v>48</v>
      </c>
      <c r="D23" s="17" t="s">
        <v>89</v>
      </c>
      <c r="E23" s="17" t="s">
        <v>59</v>
      </c>
    </row>
    <row r="24" spans="1:5">
      <c r="A24" s="184"/>
      <c r="B24" s="185" t="s">
        <v>807</v>
      </c>
      <c r="C24" s="186"/>
      <c r="D24" s="181"/>
      <c r="E24" s="137"/>
    </row>
    <row r="25" spans="1:5">
      <c r="A25" s="155"/>
      <c r="B25" s="187"/>
      <c r="C25" s="181"/>
      <c r="D25" s="181"/>
      <c r="E25" s="137"/>
    </row>
    <row r="26" spans="1:5">
      <c r="A26" s="182"/>
      <c r="B26" s="182" t="s">
        <v>254</v>
      </c>
      <c r="C26" s="188">
        <f>SUM(C24:C25)</f>
        <v>0</v>
      </c>
      <c r="D26" s="189"/>
      <c r="E26" s="189"/>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20"/>
  <sheetViews>
    <sheetView zoomScaleSheetLayoutView="100" workbookViewId="0">
      <selection activeCell="B42" sqref="B42"/>
    </sheetView>
  </sheetViews>
  <sheetFormatPr baseColWidth="10"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259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274"/>
      <c r="B2" s="274"/>
      <c r="C2" s="274"/>
      <c r="D2" s="274"/>
      <c r="E2" s="274"/>
      <c r="F2" s="9"/>
      <c r="G2" s="9"/>
      <c r="H2" s="9"/>
      <c r="I2" s="9"/>
      <c r="J2" s="9"/>
      <c r="K2" s="9"/>
      <c r="L2" s="9"/>
      <c r="M2" s="9"/>
      <c r="N2" s="9"/>
      <c r="O2" s="9"/>
      <c r="P2" s="274"/>
      <c r="Q2" s="274"/>
      <c r="R2" s="274"/>
      <c r="S2" s="84"/>
      <c r="T2" s="274"/>
      <c r="U2" s="274"/>
      <c r="V2" s="274"/>
      <c r="W2" s="274"/>
      <c r="X2" s="274"/>
      <c r="Y2" s="274"/>
      <c r="Z2" s="274"/>
      <c r="AA2" s="274"/>
      <c r="AB2" s="41"/>
    </row>
    <row r="3" spans="1:28" s="81" customFormat="1">
      <c r="A3" s="274"/>
      <c r="B3" s="274"/>
      <c r="C3" s="274"/>
      <c r="D3" s="274"/>
      <c r="E3" s="274"/>
      <c r="F3" s="9"/>
      <c r="G3" s="9"/>
      <c r="H3" s="9"/>
      <c r="I3" s="9"/>
      <c r="J3" s="9"/>
      <c r="K3" s="9"/>
      <c r="L3" s="9"/>
      <c r="M3" s="9"/>
      <c r="N3" s="9"/>
      <c r="O3" s="9"/>
      <c r="P3" s="274"/>
      <c r="Q3" s="274"/>
      <c r="R3" s="274"/>
      <c r="S3" s="84"/>
      <c r="T3" s="274"/>
      <c r="U3" s="274"/>
      <c r="V3" s="274"/>
      <c r="W3" s="274"/>
      <c r="X3" s="274"/>
      <c r="Y3" s="274"/>
      <c r="Z3" s="274"/>
      <c r="AA3" s="274"/>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274"/>
      <c r="V4" s="274"/>
      <c r="W4" s="274"/>
      <c r="X4" s="274"/>
      <c r="Y4" s="274"/>
      <c r="Z4" s="274"/>
      <c r="AA4" s="274"/>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t="s">
        <v>807</v>
      </c>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c r="A20" s="59"/>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02"/>
  <sheetViews>
    <sheetView zoomScaleSheetLayoutView="100" workbookViewId="0">
      <selection activeCell="B42" sqref="B42"/>
    </sheetView>
  </sheetViews>
  <sheetFormatPr baseColWidth="10" defaultColWidth="12.42578125" defaultRowHeight="11.25"/>
  <cols>
    <col min="1" max="1" width="19.7109375" style="274" customWidth="1"/>
    <col min="2" max="2" width="50.7109375" style="274" customWidth="1"/>
    <col min="3" max="3" width="17.7109375" style="6" customWidth="1"/>
    <col min="4" max="4" width="55.42578125" style="6" customWidth="1"/>
    <col min="5" max="16384" width="12.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ht="11.25" customHeight="1">
      <c r="A5" s="61" t="s">
        <v>257</v>
      </c>
      <c r="B5" s="61"/>
      <c r="C5" s="42"/>
      <c r="D5" s="366" t="s">
        <v>284</v>
      </c>
    </row>
    <row r="6" spans="1:4" ht="11.25" customHeight="1">
      <c r="A6" s="75"/>
      <c r="B6" s="75"/>
      <c r="C6" s="76"/>
      <c r="D6" s="92"/>
    </row>
    <row r="7" spans="1:4" ht="15" customHeight="1">
      <c r="A7" s="15" t="s">
        <v>46</v>
      </c>
      <c r="B7" s="16" t="s">
        <v>47</v>
      </c>
      <c r="C7" s="17" t="s">
        <v>48</v>
      </c>
      <c r="D7" s="17" t="s">
        <v>59</v>
      </c>
    </row>
    <row r="8" spans="1:4" ht="157.5">
      <c r="A8" s="150" t="s">
        <v>8474</v>
      </c>
      <c r="B8" s="150" t="s">
        <v>8475</v>
      </c>
      <c r="C8" s="143">
        <v>116903485.17</v>
      </c>
      <c r="D8" s="132" t="s">
        <v>8476</v>
      </c>
    </row>
    <row r="9" spans="1:4" ht="157.5">
      <c r="A9" s="150" t="s">
        <v>8477</v>
      </c>
      <c r="B9" s="150" t="s">
        <v>8478</v>
      </c>
      <c r="C9" s="143">
        <v>116903485.17</v>
      </c>
      <c r="D9" s="132" t="s">
        <v>8479</v>
      </c>
    </row>
    <row r="10" spans="1:4" ht="157.5">
      <c r="A10" s="150" t="s">
        <v>8480</v>
      </c>
      <c r="B10" s="150" t="s">
        <v>8481</v>
      </c>
      <c r="C10" s="143">
        <v>116903485.17</v>
      </c>
      <c r="D10" s="132" t="s">
        <v>8479</v>
      </c>
    </row>
    <row r="11" spans="1:4" ht="157.5">
      <c r="A11" s="150" t="s">
        <v>8482</v>
      </c>
      <c r="B11" s="150" t="s">
        <v>8483</v>
      </c>
      <c r="C11" s="143">
        <v>20979094.09</v>
      </c>
      <c r="D11" s="132" t="s">
        <v>8479</v>
      </c>
    </row>
    <row r="12" spans="1:4" ht="157.5">
      <c r="A12" s="150" t="s">
        <v>8484</v>
      </c>
      <c r="B12" s="150" t="s">
        <v>7721</v>
      </c>
      <c r="C12" s="143">
        <v>1508834.61</v>
      </c>
      <c r="D12" s="132" t="s">
        <v>8485</v>
      </c>
    </row>
    <row r="13" spans="1:4" ht="157.5">
      <c r="A13" s="150" t="s">
        <v>8486</v>
      </c>
      <c r="B13" s="150" t="s">
        <v>7733</v>
      </c>
      <c r="C13" s="143">
        <v>3803877.3</v>
      </c>
      <c r="D13" s="132" t="s">
        <v>8487</v>
      </c>
    </row>
    <row r="14" spans="1:4" ht="157.5">
      <c r="A14" s="150" t="s">
        <v>8488</v>
      </c>
      <c r="B14" s="150" t="s">
        <v>7761</v>
      </c>
      <c r="C14" s="143">
        <v>9101800.9800000004</v>
      </c>
      <c r="D14" s="132" t="s">
        <v>8487</v>
      </c>
    </row>
    <row r="15" spans="1:4" ht="157.5">
      <c r="A15" s="150" t="s">
        <v>8489</v>
      </c>
      <c r="B15" s="150" t="s">
        <v>7870</v>
      </c>
      <c r="C15" s="143">
        <v>3492195.32</v>
      </c>
      <c r="D15" s="132" t="s">
        <v>8487</v>
      </c>
    </row>
    <row r="16" spans="1:4" ht="157.5">
      <c r="A16" s="150" t="s">
        <v>8490</v>
      </c>
      <c r="B16" s="150" t="s">
        <v>7903</v>
      </c>
      <c r="C16" s="143">
        <v>967843.03</v>
      </c>
      <c r="D16" s="132" t="s">
        <v>8487</v>
      </c>
    </row>
    <row r="17" spans="1:4" ht="157.5">
      <c r="A17" s="150" t="s">
        <v>8491</v>
      </c>
      <c r="B17" s="150" t="s">
        <v>8492</v>
      </c>
      <c r="C17" s="143">
        <v>2104542.85</v>
      </c>
      <c r="D17" s="132" t="s">
        <v>8487</v>
      </c>
    </row>
    <row r="18" spans="1:4" ht="157.5">
      <c r="A18" s="150" t="s">
        <v>8493</v>
      </c>
      <c r="B18" s="150" t="s">
        <v>8494</v>
      </c>
      <c r="C18" s="143">
        <v>4954869.67</v>
      </c>
      <c r="D18" s="132" t="s">
        <v>8487</v>
      </c>
    </row>
    <row r="19" spans="1:4" ht="157.5">
      <c r="A19" s="150" t="s">
        <v>8495</v>
      </c>
      <c r="B19" s="150" t="s">
        <v>8496</v>
      </c>
      <c r="C19" s="143">
        <v>4954869.67</v>
      </c>
      <c r="D19" s="132" t="s">
        <v>8487</v>
      </c>
    </row>
    <row r="20" spans="1:4" ht="157.5">
      <c r="A20" s="150" t="s">
        <v>8497</v>
      </c>
      <c r="B20" s="150" t="s">
        <v>8498</v>
      </c>
      <c r="C20" s="143">
        <v>43935705.240000002</v>
      </c>
      <c r="D20" s="132" t="s">
        <v>8487</v>
      </c>
    </row>
    <row r="21" spans="1:4" ht="157.5">
      <c r="A21" s="150" t="s">
        <v>8499</v>
      </c>
      <c r="B21" s="150" t="s">
        <v>7950</v>
      </c>
      <c r="C21" s="143">
        <v>11275000</v>
      </c>
      <c r="D21" s="132" t="s">
        <v>8487</v>
      </c>
    </row>
    <row r="22" spans="1:4" ht="157.5">
      <c r="A22" s="150" t="s">
        <v>8500</v>
      </c>
      <c r="B22" s="150" t="s">
        <v>8501</v>
      </c>
      <c r="C22" s="143">
        <v>15679184.84</v>
      </c>
      <c r="D22" s="132" t="s">
        <v>8487</v>
      </c>
    </row>
    <row r="23" spans="1:4" ht="157.5">
      <c r="A23" s="150" t="s">
        <v>8502</v>
      </c>
      <c r="B23" s="150" t="s">
        <v>8503</v>
      </c>
      <c r="C23" s="143">
        <v>7644840</v>
      </c>
      <c r="D23" s="132" t="s">
        <v>8485</v>
      </c>
    </row>
    <row r="24" spans="1:4" ht="157.5">
      <c r="A24" s="150" t="s">
        <v>8504</v>
      </c>
      <c r="B24" s="150" t="s">
        <v>8505</v>
      </c>
      <c r="C24" s="143">
        <v>8250000</v>
      </c>
      <c r="D24" s="132" t="s">
        <v>8487</v>
      </c>
    </row>
    <row r="25" spans="1:4" ht="157.5">
      <c r="A25" s="150" t="s">
        <v>8506</v>
      </c>
      <c r="B25" s="150" t="s">
        <v>8507</v>
      </c>
      <c r="C25" s="143">
        <v>1086680.3999999999</v>
      </c>
      <c r="D25" s="132" t="s">
        <v>8487</v>
      </c>
    </row>
    <row r="26" spans="1:4">
      <c r="A26" s="150" t="s">
        <v>8508</v>
      </c>
      <c r="B26" s="150" t="s">
        <v>8509</v>
      </c>
      <c r="C26" s="143">
        <v>26996072</v>
      </c>
      <c r="D26" s="132" t="s">
        <v>8510</v>
      </c>
    </row>
    <row r="27" spans="1:4">
      <c r="A27" s="150" t="s">
        <v>8511</v>
      </c>
      <c r="B27" s="150" t="s">
        <v>8512</v>
      </c>
      <c r="C27" s="143">
        <v>23861134</v>
      </c>
      <c r="D27" s="132" t="s">
        <v>8510</v>
      </c>
    </row>
    <row r="28" spans="1:4">
      <c r="A28" s="150" t="s">
        <v>8513</v>
      </c>
      <c r="B28" s="150" t="s">
        <v>8514</v>
      </c>
      <c r="C28" s="143">
        <v>408432</v>
      </c>
      <c r="D28" s="132" t="s">
        <v>8510</v>
      </c>
    </row>
    <row r="29" spans="1:4" ht="22.5">
      <c r="A29" s="150" t="s">
        <v>8515</v>
      </c>
      <c r="B29" s="150" t="s">
        <v>8516</v>
      </c>
      <c r="C29" s="143" t="s">
        <v>8517</v>
      </c>
      <c r="D29" s="132" t="s">
        <v>8510</v>
      </c>
    </row>
    <row r="30" spans="1:4">
      <c r="A30" s="150" t="s">
        <v>8518</v>
      </c>
      <c r="B30" s="150" t="s">
        <v>8519</v>
      </c>
      <c r="C30" s="143">
        <v>2726506</v>
      </c>
      <c r="D30" s="132" t="s">
        <v>8510</v>
      </c>
    </row>
    <row r="31" spans="1:4" ht="157.5">
      <c r="A31" s="150" t="s">
        <v>8520</v>
      </c>
      <c r="B31" s="150" t="s">
        <v>30</v>
      </c>
      <c r="C31" s="143">
        <v>5763441.5700000003</v>
      </c>
      <c r="D31" s="132" t="s">
        <v>8521</v>
      </c>
    </row>
    <row r="32" spans="1:4" ht="168.75">
      <c r="A32" s="150" t="s">
        <v>8522</v>
      </c>
      <c r="B32" s="150" t="s">
        <v>8523</v>
      </c>
      <c r="C32" s="143">
        <v>652627.6</v>
      </c>
      <c r="D32" s="132" t="s">
        <v>8524</v>
      </c>
    </row>
    <row r="33" spans="1:4" ht="146.25">
      <c r="A33" s="150" t="s">
        <v>8525</v>
      </c>
      <c r="B33" s="150" t="s">
        <v>8526</v>
      </c>
      <c r="C33" s="143">
        <v>66182.64</v>
      </c>
      <c r="D33" s="132" t="s">
        <v>8527</v>
      </c>
    </row>
    <row r="34" spans="1:4" ht="146.25">
      <c r="A34" s="150" t="s">
        <v>8528</v>
      </c>
      <c r="B34" s="150" t="s">
        <v>8529</v>
      </c>
      <c r="C34" s="143">
        <v>3956981.38</v>
      </c>
      <c r="D34" s="132" t="s">
        <v>8530</v>
      </c>
    </row>
    <row r="35" spans="1:4" ht="33.75">
      <c r="A35" s="150" t="s">
        <v>8531</v>
      </c>
      <c r="B35" s="150" t="s">
        <v>8529</v>
      </c>
      <c r="C35" s="143">
        <v>967588.57</v>
      </c>
      <c r="D35" s="132" t="s">
        <v>8532</v>
      </c>
    </row>
    <row r="36" spans="1:4" ht="22.5">
      <c r="A36" s="150" t="s">
        <v>8533</v>
      </c>
      <c r="B36" s="150" t="s">
        <v>8534</v>
      </c>
      <c r="C36" s="143">
        <v>113337.24</v>
      </c>
      <c r="D36" s="132" t="s">
        <v>8535</v>
      </c>
    </row>
    <row r="37" spans="1:4" ht="33.75">
      <c r="A37" s="150" t="s">
        <v>8536</v>
      </c>
      <c r="B37" s="150" t="s">
        <v>8534</v>
      </c>
      <c r="C37" s="143">
        <v>6724.14</v>
      </c>
      <c r="D37" s="132" t="s">
        <v>8537</v>
      </c>
    </row>
    <row r="38" spans="1:4" ht="146.25">
      <c r="A38" s="150" t="s">
        <v>8538</v>
      </c>
      <c r="B38" s="150" t="s">
        <v>8539</v>
      </c>
      <c r="C38" s="143">
        <v>7555124.8399999999</v>
      </c>
      <c r="D38" s="132" t="s">
        <v>8540</v>
      </c>
    </row>
    <row r="39" spans="1:4" ht="146.25">
      <c r="A39" s="150" t="s">
        <v>8541</v>
      </c>
      <c r="B39" s="150" t="s">
        <v>8542</v>
      </c>
      <c r="C39" s="143">
        <v>1558428.78</v>
      </c>
      <c r="D39" s="132" t="s">
        <v>8540</v>
      </c>
    </row>
    <row r="40" spans="1:4" ht="146.25">
      <c r="A40" s="150" t="s">
        <v>8543</v>
      </c>
      <c r="B40" s="150" t="s">
        <v>8544</v>
      </c>
      <c r="C40" s="143">
        <v>509847.48</v>
      </c>
      <c r="D40" s="132" t="s">
        <v>8540</v>
      </c>
    </row>
    <row r="41" spans="1:4" ht="146.25">
      <c r="A41" s="150" t="s">
        <v>8545</v>
      </c>
      <c r="B41" s="150" t="s">
        <v>8546</v>
      </c>
      <c r="C41" s="143">
        <v>247122.45</v>
      </c>
      <c r="D41" s="132" t="s">
        <v>8540</v>
      </c>
    </row>
    <row r="42" spans="1:4" ht="146.25">
      <c r="A42" s="150" t="s">
        <v>8547</v>
      </c>
      <c r="B42" s="150" t="s">
        <v>8548</v>
      </c>
      <c r="C42" s="143">
        <v>1345652.91</v>
      </c>
      <c r="D42" s="132" t="s">
        <v>8540</v>
      </c>
    </row>
    <row r="43" spans="1:4" ht="146.25">
      <c r="A43" s="150" t="s">
        <v>8549</v>
      </c>
      <c r="B43" s="150" t="s">
        <v>8550</v>
      </c>
      <c r="C43" s="143" t="s">
        <v>8517</v>
      </c>
      <c r="D43" s="132" t="s">
        <v>8540</v>
      </c>
    </row>
    <row r="44" spans="1:4" ht="146.25">
      <c r="A44" s="150" t="s">
        <v>8551</v>
      </c>
      <c r="B44" s="150" t="s">
        <v>8552</v>
      </c>
      <c r="C44" s="143">
        <v>23631.84</v>
      </c>
      <c r="D44" s="132" t="s">
        <v>8540</v>
      </c>
    </row>
    <row r="45" spans="1:4" ht="146.25">
      <c r="A45" s="150" t="s">
        <v>8553</v>
      </c>
      <c r="B45" s="150" t="s">
        <v>8554</v>
      </c>
      <c r="C45" s="143">
        <v>102433.51</v>
      </c>
      <c r="D45" s="132" t="s">
        <v>8540</v>
      </c>
    </row>
    <row r="46" spans="1:4" ht="146.25">
      <c r="A46" s="150" t="s">
        <v>8555</v>
      </c>
      <c r="B46" s="150" t="s">
        <v>8556</v>
      </c>
      <c r="C46" s="143">
        <v>22421.26</v>
      </c>
      <c r="D46" s="132" t="s">
        <v>8540</v>
      </c>
    </row>
    <row r="47" spans="1:4" ht="146.25">
      <c r="A47" s="150" t="s">
        <v>8557</v>
      </c>
      <c r="B47" s="150" t="s">
        <v>8558</v>
      </c>
      <c r="C47" s="143" t="s">
        <v>8517</v>
      </c>
      <c r="D47" s="132" t="s">
        <v>8540</v>
      </c>
    </row>
    <row r="48" spans="1:4" ht="146.25">
      <c r="A48" s="150" t="s">
        <v>8559</v>
      </c>
      <c r="B48" s="150" t="s">
        <v>8560</v>
      </c>
      <c r="C48" s="143">
        <v>25953.32</v>
      </c>
      <c r="D48" s="132" t="s">
        <v>8540</v>
      </c>
    </row>
    <row r="49" spans="1:4" ht="146.25">
      <c r="A49" s="150" t="s">
        <v>8561</v>
      </c>
      <c r="B49" s="150" t="s">
        <v>8154</v>
      </c>
      <c r="C49" s="143">
        <v>142155.89000000001</v>
      </c>
      <c r="D49" s="132" t="s">
        <v>8540</v>
      </c>
    </row>
    <row r="50" spans="1:4" ht="146.25">
      <c r="A50" s="150" t="s">
        <v>8562</v>
      </c>
      <c r="B50" s="150" t="s">
        <v>8563</v>
      </c>
      <c r="C50" s="143">
        <v>9867.77</v>
      </c>
      <c r="D50" s="132" t="s">
        <v>8540</v>
      </c>
    </row>
    <row r="51" spans="1:4" ht="146.25">
      <c r="A51" s="150" t="s">
        <v>8564</v>
      </c>
      <c r="B51" s="150" t="s">
        <v>8565</v>
      </c>
      <c r="C51" s="143">
        <v>2285492.06</v>
      </c>
      <c r="D51" s="132" t="s">
        <v>8540</v>
      </c>
    </row>
    <row r="52" spans="1:4" ht="146.25">
      <c r="A52" s="150" t="s">
        <v>8566</v>
      </c>
      <c r="B52" s="150" t="s">
        <v>8567</v>
      </c>
      <c r="C52" s="143">
        <v>367775.15</v>
      </c>
      <c r="D52" s="132" t="s">
        <v>8540</v>
      </c>
    </row>
    <row r="53" spans="1:4" ht="146.25">
      <c r="A53" s="150" t="s">
        <v>8568</v>
      </c>
      <c r="B53" s="150" t="s">
        <v>8569</v>
      </c>
      <c r="C53" s="143">
        <v>18005.5</v>
      </c>
      <c r="D53" s="132" t="s">
        <v>8540</v>
      </c>
    </row>
    <row r="54" spans="1:4" ht="146.25">
      <c r="A54" s="150" t="s">
        <v>8570</v>
      </c>
      <c r="B54" s="150" t="s">
        <v>8571</v>
      </c>
      <c r="C54" s="143">
        <v>77938.53</v>
      </c>
      <c r="D54" s="132" t="s">
        <v>8540</v>
      </c>
    </row>
    <row r="55" spans="1:4" ht="146.25">
      <c r="A55" s="150" t="s">
        <v>8572</v>
      </c>
      <c r="B55" s="150" t="s">
        <v>8156</v>
      </c>
      <c r="C55" s="143">
        <v>787518.47</v>
      </c>
      <c r="D55" s="132" t="s">
        <v>8540</v>
      </c>
    </row>
    <row r="56" spans="1:4" ht="146.25">
      <c r="A56" s="150" t="s">
        <v>8573</v>
      </c>
      <c r="B56" s="150" t="s">
        <v>8574</v>
      </c>
      <c r="C56" s="143">
        <v>30879.919999999998</v>
      </c>
      <c r="D56" s="132" t="s">
        <v>8540</v>
      </c>
    </row>
    <row r="57" spans="1:4">
      <c r="A57" s="150" t="s">
        <v>8575</v>
      </c>
      <c r="B57" s="150" t="s">
        <v>5153</v>
      </c>
      <c r="C57" s="143">
        <v>2738499.48</v>
      </c>
      <c r="D57" s="132"/>
    </row>
    <row r="58" spans="1:4" ht="146.25">
      <c r="A58" s="150" t="s">
        <v>8576</v>
      </c>
      <c r="B58" s="150" t="s">
        <v>8577</v>
      </c>
      <c r="C58" s="143">
        <v>1163793.1000000001</v>
      </c>
      <c r="D58" s="132" t="s">
        <v>8578</v>
      </c>
    </row>
    <row r="59" spans="1:4" ht="157.5">
      <c r="A59" s="150" t="s">
        <v>8579</v>
      </c>
      <c r="B59" s="150" t="s">
        <v>8580</v>
      </c>
      <c r="C59" s="143">
        <v>1574706.38</v>
      </c>
      <c r="D59" s="132" t="s">
        <v>8581</v>
      </c>
    </row>
    <row r="60" spans="1:4">
      <c r="A60" s="150" t="s">
        <v>8582</v>
      </c>
      <c r="B60" s="150" t="s">
        <v>8583</v>
      </c>
      <c r="C60" s="143">
        <v>1095085.45</v>
      </c>
      <c r="D60" s="132"/>
    </row>
    <row r="61" spans="1:4" ht="168.75">
      <c r="A61" s="150" t="s">
        <v>8584</v>
      </c>
      <c r="B61" s="150" t="s">
        <v>8585</v>
      </c>
      <c r="C61" s="143">
        <v>1095085.45</v>
      </c>
      <c r="D61" s="132" t="s">
        <v>8586</v>
      </c>
    </row>
    <row r="62" spans="1:4" ht="146.25">
      <c r="A62" s="150" t="s">
        <v>8587</v>
      </c>
      <c r="B62" s="150" t="s">
        <v>8588</v>
      </c>
      <c r="C62" s="143">
        <v>2885592.83</v>
      </c>
      <c r="D62" s="132" t="s">
        <v>8589</v>
      </c>
    </row>
    <row r="63" spans="1:4" ht="22.5">
      <c r="A63" s="150" t="s">
        <v>8590</v>
      </c>
      <c r="B63" s="150" t="s">
        <v>8591</v>
      </c>
      <c r="C63" s="143">
        <v>1548258</v>
      </c>
      <c r="D63" s="132" t="s">
        <v>8592</v>
      </c>
    </row>
    <row r="64" spans="1:4" ht="22.5">
      <c r="A64" s="150" t="s">
        <v>8593</v>
      </c>
      <c r="B64" s="150" t="s">
        <v>8594</v>
      </c>
      <c r="C64" s="143">
        <v>82840</v>
      </c>
      <c r="D64" s="132" t="s">
        <v>8595</v>
      </c>
    </row>
    <row r="65" spans="1:5" ht="146.25">
      <c r="A65" s="150" t="s">
        <v>8596</v>
      </c>
      <c r="B65" s="150" t="s">
        <v>8597</v>
      </c>
      <c r="C65" s="143">
        <v>50000</v>
      </c>
      <c r="D65" s="132" t="s">
        <v>8589</v>
      </c>
    </row>
    <row r="66" spans="1:5" ht="146.25">
      <c r="A66" s="150" t="s">
        <v>8598</v>
      </c>
      <c r="B66" s="150" t="s">
        <v>8599</v>
      </c>
      <c r="C66" s="143">
        <v>12400</v>
      </c>
      <c r="D66" s="132" t="s">
        <v>8589</v>
      </c>
    </row>
    <row r="67" spans="1:5" ht="146.25">
      <c r="A67" s="150" t="s">
        <v>8600</v>
      </c>
      <c r="B67" s="150" t="s">
        <v>8601</v>
      </c>
      <c r="C67" s="143">
        <v>34500</v>
      </c>
      <c r="D67" s="132" t="s">
        <v>8589</v>
      </c>
    </row>
    <row r="68" spans="1:5" ht="146.25">
      <c r="A68" s="150" t="s">
        <v>8602</v>
      </c>
      <c r="B68" s="150" t="s">
        <v>8603</v>
      </c>
      <c r="C68" s="143">
        <v>139400</v>
      </c>
      <c r="D68" s="132" t="s">
        <v>8589</v>
      </c>
      <c r="E68" s="633"/>
    </row>
    <row r="69" spans="1:5" ht="146.25">
      <c r="A69" s="150" t="s">
        <v>8604</v>
      </c>
      <c r="B69" s="150" t="s">
        <v>8605</v>
      </c>
      <c r="C69" s="143">
        <v>892737.93</v>
      </c>
      <c r="D69" s="132" t="s">
        <v>8589</v>
      </c>
      <c r="E69" s="633"/>
    </row>
    <row r="70" spans="1:5" ht="157.5">
      <c r="A70" s="150" t="s">
        <v>8606</v>
      </c>
      <c r="B70" s="150" t="s">
        <v>8607</v>
      </c>
      <c r="C70" s="143">
        <v>125456.9</v>
      </c>
      <c r="D70" s="132" t="s">
        <v>8608</v>
      </c>
    </row>
    <row r="71" spans="1:5">
      <c r="A71" s="150"/>
      <c r="B71" s="150"/>
      <c r="C71" s="143"/>
      <c r="D71" s="132"/>
    </row>
    <row r="72" spans="1:5">
      <c r="A72" s="150"/>
      <c r="B72" s="150"/>
      <c r="C72" s="143"/>
      <c r="D72" s="132"/>
    </row>
    <row r="73" spans="1:5">
      <c r="A73" s="150"/>
      <c r="B73" s="150"/>
      <c r="C73" s="143"/>
      <c r="D73" s="132"/>
    </row>
    <row r="74" spans="1:5" s="19" customFormat="1">
      <c r="A74" s="152"/>
      <c r="B74" s="152" t="s">
        <v>260</v>
      </c>
      <c r="C74" s="144">
        <f>+C11+C18+C20+C26+C31+C57+C60+C62+C38</f>
        <v>116903485.17</v>
      </c>
      <c r="D74" s="140"/>
    </row>
    <row r="75" spans="1:5" s="19" customFormat="1">
      <c r="A75" s="153"/>
      <c r="B75" s="153"/>
      <c r="C75" s="27"/>
      <c r="D75" s="27"/>
    </row>
    <row r="76" spans="1:5" s="19" customFormat="1">
      <c r="A76" s="153"/>
      <c r="B76" s="153"/>
      <c r="C76" s="27"/>
      <c r="D76" s="27"/>
    </row>
    <row r="77" spans="1:5">
      <c r="A77" s="154"/>
      <c r="B77" s="154"/>
      <c r="C77" s="118"/>
      <c r="D77" s="118"/>
    </row>
    <row r="78" spans="1:5" ht="21.75" customHeight="1">
      <c r="A78" s="61" t="s">
        <v>258</v>
      </c>
      <c r="B78" s="61"/>
      <c r="C78" s="278"/>
      <c r="D78" s="366" t="s">
        <v>113</v>
      </c>
    </row>
    <row r="79" spans="1:5">
      <c r="A79" s="75"/>
      <c r="B79" s="75"/>
      <c r="C79" s="76"/>
      <c r="D79" s="92"/>
    </row>
    <row r="80" spans="1:5" ht="15" customHeight="1">
      <c r="A80" s="15" t="s">
        <v>46</v>
      </c>
      <c r="B80" s="16" t="s">
        <v>47</v>
      </c>
      <c r="C80" s="17" t="s">
        <v>48</v>
      </c>
      <c r="D80" s="17" t="s">
        <v>59</v>
      </c>
    </row>
    <row r="81" spans="1:4" ht="22.5">
      <c r="A81" s="150" t="s">
        <v>8609</v>
      </c>
      <c r="B81" s="150" t="s">
        <v>8610</v>
      </c>
      <c r="C81" s="143">
        <v>2700000</v>
      </c>
      <c r="D81" s="132" t="s">
        <v>8611</v>
      </c>
    </row>
    <row r="82" spans="1:4" ht="22.5">
      <c r="A82" s="150" t="s">
        <v>8612</v>
      </c>
      <c r="B82" s="150" t="s">
        <v>8613</v>
      </c>
      <c r="C82" s="143">
        <v>2700000</v>
      </c>
      <c r="D82" s="132" t="s">
        <v>8611</v>
      </c>
    </row>
    <row r="83" spans="1:4" ht="22.5">
      <c r="A83" s="150" t="s">
        <v>8614</v>
      </c>
      <c r="B83" s="150" t="s">
        <v>8615</v>
      </c>
      <c r="C83" s="143">
        <v>2700000</v>
      </c>
      <c r="D83" s="132" t="s">
        <v>8611</v>
      </c>
    </row>
    <row r="84" spans="1:4" ht="22.5">
      <c r="A84" s="150" t="s">
        <v>8616</v>
      </c>
      <c r="B84" s="150" t="s">
        <v>8615</v>
      </c>
      <c r="C84" s="143">
        <v>2700000</v>
      </c>
      <c r="D84" s="132" t="s">
        <v>8611</v>
      </c>
    </row>
    <row r="85" spans="1:4">
      <c r="A85" s="152"/>
      <c r="B85" s="152" t="s">
        <v>276</v>
      </c>
      <c r="C85" s="144">
        <v>2700000</v>
      </c>
      <c r="D85" s="140"/>
    </row>
    <row r="86" spans="1:4">
      <c r="A86" s="154"/>
      <c r="B86" s="154"/>
      <c r="C86" s="118"/>
      <c r="D86" s="118"/>
    </row>
    <row r="87" spans="1:4">
      <c r="A87" s="154"/>
      <c r="B87" s="154"/>
      <c r="C87" s="118"/>
      <c r="D87" s="118"/>
    </row>
    <row r="88" spans="1:4">
      <c r="A88" s="154"/>
      <c r="B88" s="154"/>
      <c r="C88" s="118"/>
      <c r="D88" s="118"/>
    </row>
    <row r="89" spans="1:4">
      <c r="A89" s="154"/>
      <c r="B89" s="154"/>
      <c r="C89" s="118"/>
      <c r="D89" s="118"/>
    </row>
    <row r="90" spans="1:4">
      <c r="A90" s="154"/>
      <c r="B90" s="154"/>
      <c r="C90" s="118"/>
      <c r="D90" s="118"/>
    </row>
    <row r="91" spans="1:4">
      <c r="A91" s="154"/>
      <c r="B91" s="154"/>
      <c r="C91" s="118"/>
      <c r="D91" s="118"/>
    </row>
    <row r="92" spans="1:4">
      <c r="A92" s="154"/>
      <c r="B92" s="154"/>
      <c r="C92" s="118"/>
      <c r="D92" s="118"/>
    </row>
    <row r="93" spans="1:4">
      <c r="A93" s="154"/>
      <c r="B93" s="154"/>
      <c r="C93" s="118"/>
      <c r="D93" s="118"/>
    </row>
    <row r="94" spans="1:4">
      <c r="A94" s="154"/>
      <c r="B94" s="154"/>
      <c r="C94" s="118"/>
      <c r="D94" s="118"/>
    </row>
    <row r="95" spans="1:4">
      <c r="A95" s="154"/>
      <c r="B95" s="154"/>
      <c r="C95" s="118"/>
      <c r="D95" s="118"/>
    </row>
    <row r="96" spans="1:4">
      <c r="A96" s="154"/>
      <c r="B96" s="154"/>
      <c r="C96" s="118"/>
      <c r="D96" s="118"/>
    </row>
    <row r="97" spans="1:4">
      <c r="A97" s="154"/>
      <c r="B97" s="154"/>
      <c r="C97" s="118"/>
      <c r="D97" s="118"/>
    </row>
    <row r="98" spans="1:4">
      <c r="A98" s="154"/>
      <c r="B98" s="154"/>
      <c r="C98" s="118"/>
      <c r="D98" s="118"/>
    </row>
    <row r="99" spans="1:4">
      <c r="A99" s="154"/>
      <c r="B99" s="154"/>
      <c r="C99" s="118"/>
      <c r="D99" s="118"/>
    </row>
    <row r="100" spans="1:4">
      <c r="A100" s="154"/>
      <c r="B100" s="154"/>
      <c r="C100" s="118"/>
      <c r="D100" s="118"/>
    </row>
    <row r="101" spans="1:4">
      <c r="A101" s="154"/>
      <c r="B101" s="154"/>
      <c r="C101" s="118"/>
      <c r="D101" s="118"/>
    </row>
    <row r="102" spans="1:4">
      <c r="A102" s="154"/>
      <c r="B102" s="154"/>
      <c r="C102" s="118"/>
      <c r="D102" s="118"/>
    </row>
  </sheetData>
  <dataValidations count="4">
    <dataValidation allowBlank="1" showInputMessage="1" showErrorMessage="1" prompt="Saldo final de la Información Financiera Trimestral que se presenta (trimestral: 1er, 2do, 3ro. o 4to.)." sqref="C7 C80"/>
    <dataValidation allowBlank="1" showInputMessage="1" showErrorMessage="1" prompt="Corresponde al número de la cuenta de acuerdo al Plan de Cuentas emitido por el CONAC (DOF 23/12/2015)." sqref="A7 A80"/>
    <dataValidation allowBlank="1" showInputMessage="1" showErrorMessage="1" prompt="Corresponde al nombre o descripción de la cuenta de acuerdo al Plan de Cuentas emitido por el CONAC." sqref="B7 B80"/>
    <dataValidation allowBlank="1" showInputMessage="1" showErrorMessage="1" prompt="Características cualitativas significativas que les impacten financieramente." sqref="D7 D80"/>
  </dataValidations>
  <pageMargins left="0.70866141732283472" right="0.70866141732283472" top="0.98425196850393704" bottom="0.98425196850393704" header="0.31496062992125984" footer="0.31496062992125984"/>
  <pageSetup scale="78" orientation="portrait"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14"/>
  <sheetViews>
    <sheetView zoomScaleSheetLayoutView="100" workbookViewId="0">
      <selection activeCell="B42" sqref="B42"/>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41"/>
      <c r="B4" s="41"/>
      <c r="C4" s="72"/>
      <c r="D4" s="41"/>
      <c r="E4" s="41"/>
    </row>
    <row r="5" spans="1:5" ht="11.25" customHeight="1">
      <c r="A5" s="61" t="s">
        <v>138</v>
      </c>
      <c r="B5" s="61"/>
      <c r="C5" s="72"/>
      <c r="E5" s="366" t="s">
        <v>283</v>
      </c>
    </row>
    <row r="6" spans="1:5">
      <c r="A6" s="75"/>
      <c r="B6" s="75"/>
      <c r="C6" s="76"/>
      <c r="D6" s="75"/>
      <c r="E6" s="92"/>
    </row>
    <row r="7" spans="1:5" ht="15" customHeight="1">
      <c r="A7" s="15" t="s">
        <v>46</v>
      </c>
      <c r="B7" s="16" t="s">
        <v>47</v>
      </c>
      <c r="C7" s="17" t="s">
        <v>48</v>
      </c>
      <c r="D7" s="23" t="s">
        <v>89</v>
      </c>
      <c r="E7" s="17" t="s">
        <v>59</v>
      </c>
    </row>
    <row r="8" spans="1:5" ht="45">
      <c r="A8" s="93" t="s">
        <v>8617</v>
      </c>
      <c r="B8" s="93" t="s">
        <v>8618</v>
      </c>
      <c r="C8" s="94">
        <v>1154322.8999999999</v>
      </c>
      <c r="D8" s="48"/>
      <c r="E8" s="138" t="s">
        <v>8619</v>
      </c>
    </row>
    <row r="9" spans="1:5" ht="45">
      <c r="A9" s="93" t="s">
        <v>8620</v>
      </c>
      <c r="B9" s="93" t="s">
        <v>8621</v>
      </c>
      <c r="C9" s="94">
        <v>1154322.8999999999</v>
      </c>
      <c r="D9" s="48"/>
      <c r="E9" s="138" t="s">
        <v>8619</v>
      </c>
    </row>
    <row r="10" spans="1:5" ht="45">
      <c r="A10" s="93" t="s">
        <v>8622</v>
      </c>
      <c r="B10" s="93" t="s">
        <v>8623</v>
      </c>
      <c r="C10" s="94">
        <v>1154322.8999999999</v>
      </c>
      <c r="D10" s="48"/>
      <c r="E10" s="138" t="s">
        <v>8619</v>
      </c>
    </row>
    <row r="11" spans="1:5">
      <c r="A11" s="93"/>
      <c r="B11" s="93"/>
      <c r="C11" s="94"/>
      <c r="D11" s="48"/>
      <c r="E11" s="48"/>
    </row>
    <row r="12" spans="1:5">
      <c r="A12" s="93"/>
      <c r="B12" s="93"/>
      <c r="C12" s="94"/>
      <c r="D12" s="48"/>
      <c r="E12" s="48"/>
    </row>
    <row r="13" spans="1:5">
      <c r="A13" s="93"/>
      <c r="B13" s="93"/>
      <c r="C13" s="94"/>
      <c r="D13" s="48"/>
      <c r="E13" s="48"/>
    </row>
    <row r="14" spans="1:5">
      <c r="A14" s="29"/>
      <c r="B14" s="152" t="s">
        <v>277</v>
      </c>
      <c r="C14" s="30">
        <f>+C10</f>
        <v>1154322.8999999999</v>
      </c>
      <c r="D14" s="77"/>
      <c r="E14" s="77"/>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20"/>
  <sheetViews>
    <sheetView zoomScaleSheetLayoutView="100" workbookViewId="0">
      <selection activeCell="B42" sqref="B42"/>
    </sheetView>
  </sheetViews>
  <sheetFormatPr baseColWidth="10" defaultRowHeight="11.25"/>
  <cols>
    <col min="1" max="1" width="20.7109375" style="154" customWidth="1"/>
    <col min="2" max="2" width="50.7109375" style="154" customWidth="1"/>
    <col min="3" max="3" width="17.7109375" style="118" customWidth="1"/>
    <col min="4" max="4" width="17.7109375" style="194" customWidth="1"/>
    <col min="5" max="5" width="60.28515625" style="195" customWidth="1"/>
    <col min="6" max="8" width="11.42578125" style="154"/>
    <col min="9" max="16384" width="11.42578125" style="274"/>
  </cols>
  <sheetData>
    <row r="1" spans="1:8" s="41" customFormat="1" ht="11.25" customHeight="1">
      <c r="A1" s="71" t="s">
        <v>43</v>
      </c>
      <c r="B1" s="71"/>
      <c r="C1" s="72"/>
      <c r="D1" s="95"/>
      <c r="E1" s="7"/>
    </row>
    <row r="2" spans="1:8" s="41" customFormat="1" ht="11.25" customHeight="1">
      <c r="A2" s="71" t="s">
        <v>0</v>
      </c>
      <c r="B2" s="71"/>
      <c r="C2" s="72"/>
      <c r="D2" s="95"/>
      <c r="E2" s="96"/>
    </row>
    <row r="3" spans="1:8" s="41" customFormat="1" ht="10.5" customHeight="1">
      <c r="C3" s="72"/>
      <c r="D3" s="95"/>
      <c r="E3" s="96"/>
    </row>
    <row r="4" spans="1:8" s="41" customFormat="1" ht="10.5" customHeight="1">
      <c r="C4" s="72"/>
      <c r="D4" s="95"/>
      <c r="E4" s="96"/>
    </row>
    <row r="5" spans="1:8" s="41" customFormat="1" ht="11.25" customHeight="1">
      <c r="A5" s="10" t="s">
        <v>208</v>
      </c>
      <c r="B5" s="10"/>
      <c r="C5" s="72"/>
      <c r="D5" s="97"/>
      <c r="E5" s="98" t="s">
        <v>282</v>
      </c>
    </row>
    <row r="6" spans="1:8" ht="11.25" customHeight="1">
      <c r="A6" s="13"/>
      <c r="B6" s="13"/>
      <c r="C6" s="4"/>
      <c r="D6" s="99"/>
      <c r="E6" s="3"/>
      <c r="F6" s="274"/>
      <c r="G6" s="274"/>
      <c r="H6" s="274"/>
    </row>
    <row r="7" spans="1:8" ht="15" customHeight="1">
      <c r="A7" s="15" t="s">
        <v>46</v>
      </c>
      <c r="B7" s="16" t="s">
        <v>47</v>
      </c>
      <c r="C7" s="17" t="s">
        <v>48</v>
      </c>
      <c r="D7" s="206" t="s">
        <v>114</v>
      </c>
      <c r="E7" s="100" t="s">
        <v>115</v>
      </c>
      <c r="F7" s="274"/>
      <c r="G7" s="274"/>
      <c r="H7" s="274"/>
    </row>
    <row r="8" spans="1:8">
      <c r="A8" s="634" t="s">
        <v>8624</v>
      </c>
      <c r="B8" s="634" t="s">
        <v>8625</v>
      </c>
      <c r="C8" s="203">
        <v>116990246.02</v>
      </c>
      <c r="D8" s="635">
        <v>1</v>
      </c>
      <c r="E8" s="197"/>
    </row>
    <row r="9" spans="1:8">
      <c r="A9" s="150" t="s">
        <v>8626</v>
      </c>
      <c r="B9" s="150" t="s">
        <v>6637</v>
      </c>
      <c r="C9" s="165">
        <v>14568549.470000001</v>
      </c>
      <c r="D9" s="196">
        <v>0.1245</v>
      </c>
      <c r="E9" s="197"/>
    </row>
    <row r="10" spans="1:8">
      <c r="A10" s="150" t="s">
        <v>8627</v>
      </c>
      <c r="B10" s="150" t="s">
        <v>6639</v>
      </c>
      <c r="C10" s="165">
        <v>6308300.0999999996</v>
      </c>
      <c r="D10" s="196">
        <v>5.3900000000000003E-2</v>
      </c>
      <c r="E10" s="197"/>
    </row>
    <row r="11" spans="1:8">
      <c r="A11" s="150" t="s">
        <v>8628</v>
      </c>
      <c r="B11" s="150" t="s">
        <v>6167</v>
      </c>
      <c r="C11" s="165">
        <v>150886.57</v>
      </c>
      <c r="D11" s="196">
        <v>1.2999999999999999E-3</v>
      </c>
      <c r="E11" s="197"/>
    </row>
    <row r="12" spans="1:8">
      <c r="A12" s="150" t="s">
        <v>8629</v>
      </c>
      <c r="B12" s="150" t="s">
        <v>8630</v>
      </c>
      <c r="C12" s="165">
        <v>315913.34000000003</v>
      </c>
      <c r="D12" s="196">
        <v>2.7000000000000001E-3</v>
      </c>
      <c r="E12" s="197"/>
    </row>
    <row r="13" spans="1:8">
      <c r="A13" s="150" t="s">
        <v>8631</v>
      </c>
      <c r="B13" s="150" t="s">
        <v>6642</v>
      </c>
      <c r="C13" s="165">
        <v>820737.21</v>
      </c>
      <c r="D13" s="196">
        <v>7.0000000000000001E-3</v>
      </c>
      <c r="E13" s="197"/>
    </row>
    <row r="14" spans="1:8">
      <c r="A14" s="150" t="s">
        <v>8632</v>
      </c>
      <c r="B14" s="150" t="s">
        <v>8633</v>
      </c>
      <c r="C14" s="165">
        <v>318396.76</v>
      </c>
      <c r="D14" s="196">
        <v>2.7000000000000001E-3</v>
      </c>
      <c r="E14" s="197"/>
    </row>
    <row r="15" spans="1:8">
      <c r="A15" s="150" t="s">
        <v>8634</v>
      </c>
      <c r="B15" s="150" t="s">
        <v>8635</v>
      </c>
      <c r="C15" s="165">
        <v>316019.84000000003</v>
      </c>
      <c r="D15" s="196">
        <v>2.7000000000000001E-3</v>
      </c>
      <c r="E15" s="197"/>
    </row>
    <row r="16" spans="1:8">
      <c r="A16" s="150" t="s">
        <v>8636</v>
      </c>
      <c r="B16" s="150" t="s">
        <v>6644</v>
      </c>
      <c r="C16" s="165">
        <v>337335.7</v>
      </c>
      <c r="D16" s="196">
        <v>2.8999999999999998E-3</v>
      </c>
      <c r="E16" s="197"/>
    </row>
    <row r="17" spans="1:5">
      <c r="A17" s="150" t="s">
        <v>8637</v>
      </c>
      <c r="B17" s="150" t="s">
        <v>6646</v>
      </c>
      <c r="C17" s="165">
        <v>2491817.62</v>
      </c>
      <c r="D17" s="196">
        <v>2.1299999999999999E-2</v>
      </c>
      <c r="E17" s="197"/>
    </row>
    <row r="18" spans="1:5">
      <c r="A18" s="150" t="s">
        <v>8638</v>
      </c>
      <c r="B18" s="150" t="s">
        <v>6648</v>
      </c>
      <c r="C18" s="165">
        <v>1146701.76</v>
      </c>
      <c r="D18" s="196">
        <v>9.7999999999999997E-3</v>
      </c>
      <c r="E18" s="197"/>
    </row>
    <row r="19" spans="1:5">
      <c r="A19" s="150" t="s">
        <v>8639</v>
      </c>
      <c r="B19" s="150" t="s">
        <v>6650</v>
      </c>
      <c r="C19" s="165">
        <v>1167907.3999999999</v>
      </c>
      <c r="D19" s="196">
        <v>0.01</v>
      </c>
      <c r="E19" s="197"/>
    </row>
    <row r="20" spans="1:5">
      <c r="A20" s="150" t="s">
        <v>8640</v>
      </c>
      <c r="B20" s="150" t="s">
        <v>6653</v>
      </c>
      <c r="C20" s="165">
        <v>1737390.15</v>
      </c>
      <c r="D20" s="196">
        <v>1.49E-2</v>
      </c>
      <c r="E20" s="197"/>
    </row>
    <row r="21" spans="1:5">
      <c r="A21" s="150" t="s">
        <v>8641</v>
      </c>
      <c r="B21" s="150" t="s">
        <v>8642</v>
      </c>
      <c r="C21" s="165">
        <v>632684.59</v>
      </c>
      <c r="D21" s="196">
        <v>5.4000000000000003E-3</v>
      </c>
      <c r="E21" s="197"/>
    </row>
    <row r="22" spans="1:5">
      <c r="A22" s="150" t="s">
        <v>8643</v>
      </c>
      <c r="B22" s="150" t="s">
        <v>6661</v>
      </c>
      <c r="C22" s="165">
        <v>188580.04</v>
      </c>
      <c r="D22" s="196">
        <v>1.6000000000000001E-3</v>
      </c>
      <c r="E22" s="197"/>
    </row>
    <row r="23" spans="1:5">
      <c r="A23" s="150" t="s">
        <v>8644</v>
      </c>
      <c r="B23" s="150" t="s">
        <v>8645</v>
      </c>
      <c r="C23" s="165">
        <v>134951.92000000001</v>
      </c>
      <c r="D23" s="196">
        <v>1.1999999999999999E-3</v>
      </c>
      <c r="E23" s="197"/>
    </row>
    <row r="24" spans="1:5">
      <c r="A24" s="150" t="s">
        <v>8646</v>
      </c>
      <c r="B24" s="150" t="s">
        <v>5039</v>
      </c>
      <c r="C24" s="165">
        <v>1111702.74</v>
      </c>
      <c r="D24" s="196">
        <v>9.4999999999999998E-3</v>
      </c>
      <c r="E24" s="197"/>
    </row>
    <row r="25" spans="1:5">
      <c r="A25" s="150" t="s">
        <v>8647</v>
      </c>
      <c r="B25" s="150" t="s">
        <v>6672</v>
      </c>
      <c r="C25" s="165">
        <v>858229.12</v>
      </c>
      <c r="D25" s="196">
        <v>7.3000000000000001E-3</v>
      </c>
      <c r="E25" s="197"/>
    </row>
    <row r="26" spans="1:5">
      <c r="A26" s="150" t="s">
        <v>8648</v>
      </c>
      <c r="B26" s="150" t="s">
        <v>8649</v>
      </c>
      <c r="C26" s="165">
        <v>8655.17</v>
      </c>
      <c r="D26" s="196">
        <v>1E-4</v>
      </c>
      <c r="E26" s="197"/>
    </row>
    <row r="27" spans="1:5">
      <c r="A27" s="150" t="s">
        <v>8650</v>
      </c>
      <c r="B27" s="150" t="s">
        <v>8651</v>
      </c>
      <c r="C27" s="165">
        <v>230169.64</v>
      </c>
      <c r="D27" s="196">
        <v>2E-3</v>
      </c>
      <c r="E27" s="197"/>
    </row>
    <row r="28" spans="1:5">
      <c r="A28" s="150" t="s">
        <v>8652</v>
      </c>
      <c r="B28" s="150" t="s">
        <v>8653</v>
      </c>
      <c r="C28" s="165">
        <v>147465.74</v>
      </c>
      <c r="D28" s="196">
        <v>1.2999999999999999E-3</v>
      </c>
      <c r="E28" s="197"/>
    </row>
    <row r="29" spans="1:5">
      <c r="A29" s="150" t="s">
        <v>8654</v>
      </c>
      <c r="B29" s="150" t="s">
        <v>8655</v>
      </c>
      <c r="C29" s="165">
        <v>14924.04</v>
      </c>
      <c r="D29" s="196">
        <v>1E-4</v>
      </c>
      <c r="E29" s="197"/>
    </row>
    <row r="30" spans="1:5">
      <c r="A30" s="150" t="s">
        <v>8656</v>
      </c>
      <c r="B30" s="150" t="s">
        <v>8657</v>
      </c>
      <c r="C30" s="165">
        <v>4792.8900000000003</v>
      </c>
      <c r="D30" s="196">
        <v>0</v>
      </c>
      <c r="E30" s="197"/>
    </row>
    <row r="31" spans="1:5">
      <c r="A31" s="150" t="s">
        <v>8658</v>
      </c>
      <c r="B31" s="150" t="s">
        <v>6686</v>
      </c>
      <c r="C31" s="165">
        <v>185550.55</v>
      </c>
      <c r="D31" s="196">
        <v>1.6000000000000001E-3</v>
      </c>
      <c r="E31" s="197"/>
    </row>
    <row r="32" spans="1:5">
      <c r="A32" s="150" t="s">
        <v>8659</v>
      </c>
      <c r="B32" s="150" t="s">
        <v>8660</v>
      </c>
      <c r="C32" s="165">
        <v>188851.35</v>
      </c>
      <c r="D32" s="196">
        <v>1.6000000000000001E-3</v>
      </c>
      <c r="E32" s="197"/>
    </row>
    <row r="33" spans="1:5">
      <c r="A33" s="150" t="s">
        <v>8661</v>
      </c>
      <c r="B33" s="150" t="s">
        <v>8662</v>
      </c>
      <c r="C33" s="165">
        <v>145371.67000000001</v>
      </c>
      <c r="D33" s="196">
        <v>1.1999999999999999E-3</v>
      </c>
      <c r="E33" s="197"/>
    </row>
    <row r="34" spans="1:5">
      <c r="A34" s="150" t="s">
        <v>8663</v>
      </c>
      <c r="B34" s="150" t="s">
        <v>8664</v>
      </c>
      <c r="C34" s="165">
        <v>463771.82</v>
      </c>
      <c r="D34" s="196">
        <v>4.0000000000000001E-3</v>
      </c>
      <c r="E34" s="197"/>
    </row>
    <row r="35" spans="1:5">
      <c r="A35" s="150" t="s">
        <v>8665</v>
      </c>
      <c r="B35" s="150" t="s">
        <v>8666</v>
      </c>
      <c r="C35" s="165">
        <v>32484.68</v>
      </c>
      <c r="D35" s="196">
        <v>2.9999999999999997E-4</v>
      </c>
      <c r="E35" s="197"/>
    </row>
    <row r="36" spans="1:5">
      <c r="A36" s="150" t="s">
        <v>8667</v>
      </c>
      <c r="B36" s="150" t="s">
        <v>8668</v>
      </c>
      <c r="C36" s="165">
        <v>19452.47</v>
      </c>
      <c r="D36" s="196">
        <v>2.0000000000000001E-4</v>
      </c>
      <c r="E36" s="197"/>
    </row>
    <row r="37" spans="1:5">
      <c r="A37" s="150" t="s">
        <v>8669</v>
      </c>
      <c r="B37" s="150" t="s">
        <v>6688</v>
      </c>
      <c r="C37" s="165">
        <v>14425.72</v>
      </c>
      <c r="D37" s="196">
        <v>1E-4</v>
      </c>
      <c r="E37" s="197"/>
    </row>
    <row r="38" spans="1:5">
      <c r="A38" s="150" t="s">
        <v>8670</v>
      </c>
      <c r="B38" s="150" t="s">
        <v>8671</v>
      </c>
      <c r="C38" s="165">
        <v>3653.23</v>
      </c>
      <c r="D38" s="196">
        <v>0</v>
      </c>
      <c r="E38" s="197"/>
    </row>
    <row r="39" spans="1:5">
      <c r="A39" s="150" t="s">
        <v>8672</v>
      </c>
      <c r="B39" s="150" t="s">
        <v>8673</v>
      </c>
      <c r="C39" s="165">
        <v>96733</v>
      </c>
      <c r="D39" s="196">
        <v>8.0000000000000004E-4</v>
      </c>
      <c r="E39" s="197"/>
    </row>
    <row r="40" spans="1:5">
      <c r="A40" s="150" t="s">
        <v>8674</v>
      </c>
      <c r="B40" s="150" t="s">
        <v>8675</v>
      </c>
      <c r="C40" s="165">
        <v>167828.54</v>
      </c>
      <c r="D40" s="196">
        <v>1.4E-3</v>
      </c>
      <c r="E40" s="197"/>
    </row>
    <row r="41" spans="1:5">
      <c r="A41" s="150" t="s">
        <v>8676</v>
      </c>
      <c r="B41" s="150" t="s">
        <v>6692</v>
      </c>
      <c r="C41" s="165">
        <v>367455.33</v>
      </c>
      <c r="D41" s="196">
        <v>3.0999999999999999E-3</v>
      </c>
      <c r="E41" s="197"/>
    </row>
    <row r="42" spans="1:5">
      <c r="A42" s="150" t="s">
        <v>8677</v>
      </c>
      <c r="B42" s="150" t="s">
        <v>8678</v>
      </c>
      <c r="C42" s="165">
        <v>32110.94</v>
      </c>
      <c r="D42" s="196">
        <v>2.9999999999999997E-4</v>
      </c>
      <c r="E42" s="197"/>
    </row>
    <row r="43" spans="1:5">
      <c r="A43" s="150" t="s">
        <v>8679</v>
      </c>
      <c r="B43" s="150" t="s">
        <v>645</v>
      </c>
      <c r="C43" s="165">
        <v>1950</v>
      </c>
      <c r="D43" s="196">
        <v>0</v>
      </c>
      <c r="E43" s="197"/>
    </row>
    <row r="44" spans="1:5">
      <c r="A44" s="150" t="s">
        <v>8680</v>
      </c>
      <c r="B44" s="150" t="s">
        <v>8681</v>
      </c>
      <c r="C44" s="165">
        <v>5921</v>
      </c>
      <c r="D44" s="196">
        <v>1E-4</v>
      </c>
      <c r="E44" s="197"/>
    </row>
    <row r="45" spans="1:5">
      <c r="A45" s="150" t="s">
        <v>8682</v>
      </c>
      <c r="B45" s="150" t="s">
        <v>5149</v>
      </c>
      <c r="C45" s="165">
        <v>75752.05</v>
      </c>
      <c r="D45" s="196">
        <v>5.9999999999999995E-4</v>
      </c>
      <c r="E45" s="197"/>
    </row>
    <row r="46" spans="1:5">
      <c r="A46" s="150" t="s">
        <v>8683</v>
      </c>
      <c r="B46" s="150" t="s">
        <v>8684</v>
      </c>
      <c r="C46" s="165">
        <v>17691.740000000002</v>
      </c>
      <c r="D46" s="196">
        <v>2.0000000000000001E-4</v>
      </c>
      <c r="E46" s="197"/>
    </row>
    <row r="47" spans="1:5">
      <c r="A47" s="150" t="s">
        <v>8685</v>
      </c>
      <c r="B47" s="150" t="s">
        <v>6695</v>
      </c>
      <c r="C47" s="165">
        <v>9954.52</v>
      </c>
      <c r="D47" s="196">
        <v>1E-4</v>
      </c>
      <c r="E47" s="197"/>
    </row>
    <row r="48" spans="1:5">
      <c r="A48" s="150" t="s">
        <v>8686</v>
      </c>
      <c r="B48" s="150" t="s">
        <v>6697</v>
      </c>
      <c r="C48" s="165">
        <v>16930.47</v>
      </c>
      <c r="D48" s="196">
        <v>1E-4</v>
      </c>
      <c r="E48" s="197"/>
    </row>
    <row r="49" spans="1:5">
      <c r="A49" s="150" t="s">
        <v>8687</v>
      </c>
      <c r="B49" s="150" t="s">
        <v>8688</v>
      </c>
      <c r="C49" s="165">
        <v>11418.35</v>
      </c>
      <c r="D49" s="196">
        <v>1E-4</v>
      </c>
      <c r="E49" s="197"/>
    </row>
    <row r="50" spans="1:5">
      <c r="A50" s="150" t="s">
        <v>8689</v>
      </c>
      <c r="B50" s="150" t="s">
        <v>8690</v>
      </c>
      <c r="C50" s="165">
        <v>175043.55</v>
      </c>
      <c r="D50" s="196">
        <v>1.5E-3</v>
      </c>
      <c r="E50" s="197"/>
    </row>
    <row r="51" spans="1:5">
      <c r="A51" s="150" t="s">
        <v>8691</v>
      </c>
      <c r="B51" s="150" t="s">
        <v>6701</v>
      </c>
      <c r="C51" s="165">
        <v>10549.84</v>
      </c>
      <c r="D51" s="196">
        <v>1E-4</v>
      </c>
      <c r="E51" s="197"/>
    </row>
    <row r="52" spans="1:5">
      <c r="A52" s="150" t="s">
        <v>8692</v>
      </c>
      <c r="B52" s="150" t="s">
        <v>6703</v>
      </c>
      <c r="C52" s="165">
        <v>3047313.4</v>
      </c>
      <c r="D52" s="196">
        <v>2.5999999999999999E-2</v>
      </c>
      <c r="E52" s="197"/>
    </row>
    <row r="53" spans="1:5">
      <c r="A53" s="150" t="s">
        <v>8693</v>
      </c>
      <c r="B53" s="150" t="s">
        <v>6705</v>
      </c>
      <c r="C53" s="165">
        <v>377.59</v>
      </c>
      <c r="D53" s="196">
        <v>0</v>
      </c>
      <c r="E53" s="197"/>
    </row>
    <row r="54" spans="1:5">
      <c r="A54" s="150" t="s">
        <v>8694</v>
      </c>
      <c r="B54" s="150" t="s">
        <v>8695</v>
      </c>
      <c r="C54" s="165">
        <v>300133.90000000002</v>
      </c>
      <c r="D54" s="196">
        <v>2.5999999999999999E-3</v>
      </c>
      <c r="E54" s="197"/>
    </row>
    <row r="55" spans="1:5">
      <c r="A55" s="150" t="s">
        <v>8696</v>
      </c>
      <c r="B55" s="150" t="s">
        <v>6707</v>
      </c>
      <c r="C55" s="165">
        <v>84504.43</v>
      </c>
      <c r="D55" s="196">
        <v>6.9999999999999999E-4</v>
      </c>
      <c r="E55" s="197"/>
    </row>
    <row r="56" spans="1:5">
      <c r="A56" s="150" t="s">
        <v>8697</v>
      </c>
      <c r="B56" s="150" t="s">
        <v>8698</v>
      </c>
      <c r="C56" s="165">
        <v>2694.37</v>
      </c>
      <c r="D56" s="196">
        <v>0</v>
      </c>
      <c r="E56" s="197"/>
    </row>
    <row r="57" spans="1:5">
      <c r="A57" s="150" t="s">
        <v>8699</v>
      </c>
      <c r="B57" s="150" t="s">
        <v>8700</v>
      </c>
      <c r="C57" s="165">
        <v>40983.53</v>
      </c>
      <c r="D57" s="196">
        <v>4.0000000000000002E-4</v>
      </c>
      <c r="E57" s="197"/>
    </row>
    <row r="58" spans="1:5">
      <c r="A58" s="150" t="s">
        <v>8701</v>
      </c>
      <c r="B58" s="150" t="s">
        <v>8702</v>
      </c>
      <c r="C58" s="165">
        <v>49747.26</v>
      </c>
      <c r="D58" s="196">
        <v>4.0000000000000002E-4</v>
      </c>
      <c r="E58" s="197"/>
    </row>
    <row r="59" spans="1:5">
      <c r="A59" s="150" t="s">
        <v>8703</v>
      </c>
      <c r="B59" s="150" t="s">
        <v>6715</v>
      </c>
      <c r="C59" s="165">
        <v>4736.3900000000003</v>
      </c>
      <c r="D59" s="196">
        <v>0</v>
      </c>
      <c r="E59" s="197"/>
    </row>
    <row r="60" spans="1:5">
      <c r="A60" s="150" t="s">
        <v>8704</v>
      </c>
      <c r="B60" s="150" t="s">
        <v>8705</v>
      </c>
      <c r="C60" s="165">
        <v>2291512.25</v>
      </c>
      <c r="D60" s="196">
        <v>1.9599999999999999E-2</v>
      </c>
      <c r="E60" s="197"/>
    </row>
    <row r="61" spans="1:5">
      <c r="A61" s="150" t="s">
        <v>8706</v>
      </c>
      <c r="B61" s="150" t="s">
        <v>8707</v>
      </c>
      <c r="C61" s="165">
        <v>31458.720000000001</v>
      </c>
      <c r="D61" s="196">
        <v>2.9999999999999997E-4</v>
      </c>
      <c r="E61" s="197"/>
    </row>
    <row r="62" spans="1:5">
      <c r="A62" s="150" t="s">
        <v>8708</v>
      </c>
      <c r="B62" s="150" t="s">
        <v>6719</v>
      </c>
      <c r="C62" s="165">
        <v>66072.41</v>
      </c>
      <c r="D62" s="196">
        <v>5.9999999999999995E-4</v>
      </c>
      <c r="E62" s="197"/>
    </row>
    <row r="63" spans="1:5">
      <c r="A63" s="150" t="s">
        <v>8709</v>
      </c>
      <c r="B63" s="150" t="s">
        <v>6721</v>
      </c>
      <c r="C63" s="165">
        <v>29780</v>
      </c>
      <c r="D63" s="196">
        <v>2.9999999999999997E-4</v>
      </c>
      <c r="E63" s="197"/>
    </row>
    <row r="64" spans="1:5">
      <c r="A64" s="150" t="s">
        <v>8710</v>
      </c>
      <c r="B64" s="150" t="s">
        <v>6725</v>
      </c>
      <c r="C64" s="165">
        <v>4941108.4800000004</v>
      </c>
      <c r="D64" s="196">
        <v>4.2200000000000001E-2</v>
      </c>
      <c r="E64" s="197"/>
    </row>
    <row r="65" spans="1:5">
      <c r="A65" s="150" t="s">
        <v>8711</v>
      </c>
      <c r="B65" s="150" t="s">
        <v>6727</v>
      </c>
      <c r="C65" s="165">
        <v>354082.63</v>
      </c>
      <c r="D65" s="196">
        <v>3.0000000000000001E-3</v>
      </c>
      <c r="E65" s="197"/>
    </row>
    <row r="66" spans="1:5">
      <c r="A66" s="150" t="s">
        <v>8712</v>
      </c>
      <c r="B66" s="150" t="s">
        <v>6729</v>
      </c>
      <c r="C66" s="165">
        <v>89343</v>
      </c>
      <c r="D66" s="196">
        <v>8.0000000000000004E-4</v>
      </c>
      <c r="E66" s="197"/>
    </row>
    <row r="67" spans="1:5">
      <c r="A67" s="150" t="s">
        <v>8713</v>
      </c>
      <c r="B67" s="150" t="s">
        <v>6731</v>
      </c>
      <c r="C67" s="165">
        <v>379049</v>
      </c>
      <c r="D67" s="196">
        <v>3.2000000000000002E-3</v>
      </c>
      <c r="E67" s="197"/>
    </row>
    <row r="68" spans="1:5">
      <c r="A68" s="150" t="s">
        <v>8714</v>
      </c>
      <c r="B68" s="150" t="s">
        <v>8715</v>
      </c>
      <c r="C68" s="165">
        <v>50500</v>
      </c>
      <c r="D68" s="196">
        <v>4.0000000000000002E-4</v>
      </c>
      <c r="E68" s="197"/>
    </row>
    <row r="69" spans="1:5">
      <c r="A69" s="150" t="s">
        <v>8716</v>
      </c>
      <c r="B69" s="150" t="s">
        <v>8717</v>
      </c>
      <c r="C69" s="165">
        <v>163500</v>
      </c>
      <c r="D69" s="196">
        <v>1.4E-3</v>
      </c>
      <c r="E69" s="197"/>
    </row>
    <row r="70" spans="1:5">
      <c r="A70" s="150" t="s">
        <v>8718</v>
      </c>
      <c r="B70" s="150" t="s">
        <v>8719</v>
      </c>
      <c r="C70" s="165">
        <v>416576</v>
      </c>
      <c r="D70" s="196">
        <v>3.5999999999999999E-3</v>
      </c>
      <c r="E70" s="197"/>
    </row>
    <row r="71" spans="1:5">
      <c r="A71" s="150" t="s">
        <v>8720</v>
      </c>
      <c r="B71" s="150" t="s">
        <v>6733</v>
      </c>
      <c r="C71" s="165">
        <v>42500</v>
      </c>
      <c r="D71" s="196">
        <v>4.0000000000000002E-4</v>
      </c>
      <c r="E71" s="197"/>
    </row>
    <row r="72" spans="1:5">
      <c r="A72" s="150" t="s">
        <v>8721</v>
      </c>
      <c r="B72" s="150" t="s">
        <v>6735</v>
      </c>
      <c r="C72" s="165">
        <v>703257.81</v>
      </c>
      <c r="D72" s="196">
        <v>6.0000000000000001E-3</v>
      </c>
      <c r="E72" s="197"/>
    </row>
    <row r="73" spans="1:5">
      <c r="A73" s="150" t="s">
        <v>8722</v>
      </c>
      <c r="B73" s="150" t="s">
        <v>8723</v>
      </c>
      <c r="C73" s="165">
        <v>88000</v>
      </c>
      <c r="D73" s="196">
        <v>8.0000000000000004E-4</v>
      </c>
      <c r="E73" s="197"/>
    </row>
    <row r="74" spans="1:5">
      <c r="A74" s="150" t="s">
        <v>8724</v>
      </c>
      <c r="B74" s="150" t="s">
        <v>6739</v>
      </c>
      <c r="C74" s="165">
        <v>1293012.83</v>
      </c>
      <c r="D74" s="196">
        <v>1.11E-2</v>
      </c>
      <c r="E74" s="197"/>
    </row>
    <row r="75" spans="1:5">
      <c r="A75" s="150" t="s">
        <v>8725</v>
      </c>
      <c r="B75" s="150" t="s">
        <v>5067</v>
      </c>
      <c r="C75" s="165">
        <v>36307.599999999999</v>
      </c>
      <c r="D75" s="196">
        <v>2.9999999999999997E-4</v>
      </c>
      <c r="E75" s="197"/>
    </row>
    <row r="76" spans="1:5">
      <c r="A76" s="150" t="s">
        <v>8726</v>
      </c>
      <c r="B76" s="150" t="s">
        <v>6744</v>
      </c>
      <c r="C76" s="165">
        <v>10265.08</v>
      </c>
      <c r="D76" s="196">
        <v>1E-4</v>
      </c>
      <c r="E76" s="197"/>
    </row>
    <row r="77" spans="1:5">
      <c r="A77" s="150" t="s">
        <v>8727</v>
      </c>
      <c r="B77" s="150" t="s">
        <v>6747</v>
      </c>
      <c r="C77" s="165">
        <v>223496.83</v>
      </c>
      <c r="D77" s="196">
        <v>1.9E-3</v>
      </c>
      <c r="E77" s="197"/>
    </row>
    <row r="78" spans="1:5">
      <c r="A78" s="150" t="s">
        <v>8728</v>
      </c>
      <c r="B78" s="150" t="s">
        <v>6749</v>
      </c>
      <c r="C78" s="165">
        <v>512.51</v>
      </c>
      <c r="D78" s="196">
        <v>0</v>
      </c>
      <c r="E78" s="197"/>
    </row>
    <row r="79" spans="1:5">
      <c r="A79" s="150" t="s">
        <v>8729</v>
      </c>
      <c r="B79" s="150" t="s">
        <v>6751</v>
      </c>
      <c r="C79" s="165">
        <v>12036.96</v>
      </c>
      <c r="D79" s="196">
        <v>1E-4</v>
      </c>
      <c r="E79" s="197"/>
    </row>
    <row r="80" spans="1:5">
      <c r="A80" s="150" t="s">
        <v>8730</v>
      </c>
      <c r="B80" s="150" t="s">
        <v>8731</v>
      </c>
      <c r="C80" s="165">
        <v>18121.169999999998</v>
      </c>
      <c r="D80" s="196">
        <v>2.0000000000000001E-4</v>
      </c>
      <c r="E80" s="197"/>
    </row>
    <row r="81" spans="1:5">
      <c r="A81" s="150" t="s">
        <v>8732</v>
      </c>
      <c r="B81" s="150" t="s">
        <v>6753</v>
      </c>
      <c r="C81" s="165">
        <v>711947.33</v>
      </c>
      <c r="D81" s="196">
        <v>6.1000000000000004E-3</v>
      </c>
      <c r="E81" s="197"/>
    </row>
    <row r="82" spans="1:5">
      <c r="A82" s="150" t="s">
        <v>8733</v>
      </c>
      <c r="B82" s="150" t="s">
        <v>8734</v>
      </c>
      <c r="C82" s="165">
        <v>1764834.52</v>
      </c>
      <c r="D82" s="196">
        <v>1.5100000000000001E-2</v>
      </c>
      <c r="E82" s="197"/>
    </row>
    <row r="83" spans="1:5">
      <c r="A83" s="150" t="s">
        <v>8735</v>
      </c>
      <c r="B83" s="150" t="s">
        <v>6755</v>
      </c>
      <c r="C83" s="165">
        <v>2413</v>
      </c>
      <c r="D83" s="196">
        <v>0</v>
      </c>
      <c r="E83" s="197"/>
    </row>
    <row r="84" spans="1:5">
      <c r="A84" s="150" t="s">
        <v>8736</v>
      </c>
      <c r="B84" s="150" t="s">
        <v>6760</v>
      </c>
      <c r="C84" s="165">
        <v>31029.4</v>
      </c>
      <c r="D84" s="196">
        <v>2.9999999999999997E-4</v>
      </c>
      <c r="E84" s="197"/>
    </row>
    <row r="85" spans="1:5">
      <c r="A85" s="150" t="s">
        <v>8737</v>
      </c>
      <c r="B85" s="150" t="s">
        <v>6762</v>
      </c>
      <c r="C85" s="165">
        <v>227812.1</v>
      </c>
      <c r="D85" s="196">
        <v>1.9E-3</v>
      </c>
      <c r="E85" s="197"/>
    </row>
    <row r="86" spans="1:5">
      <c r="A86" s="150" t="s">
        <v>8738</v>
      </c>
      <c r="B86" s="150" t="s">
        <v>6764</v>
      </c>
      <c r="C86" s="165">
        <v>559969.03</v>
      </c>
      <c r="D86" s="196">
        <v>4.7999999999999996E-3</v>
      </c>
      <c r="E86" s="197"/>
    </row>
    <row r="87" spans="1:5">
      <c r="A87" s="150" t="s">
        <v>8739</v>
      </c>
      <c r="B87" s="150" t="s">
        <v>6766</v>
      </c>
      <c r="C87" s="165">
        <v>92172.23</v>
      </c>
      <c r="D87" s="196">
        <v>8.0000000000000004E-4</v>
      </c>
      <c r="E87" s="197"/>
    </row>
    <row r="88" spans="1:5">
      <c r="A88" s="150" t="s">
        <v>8740</v>
      </c>
      <c r="B88" s="150" t="s">
        <v>8741</v>
      </c>
      <c r="C88" s="165">
        <v>105.98</v>
      </c>
      <c r="D88" s="196">
        <v>0</v>
      </c>
      <c r="E88" s="197"/>
    </row>
    <row r="89" spans="1:5">
      <c r="A89" s="150" t="s">
        <v>8742</v>
      </c>
      <c r="B89" s="150" t="s">
        <v>6768</v>
      </c>
      <c r="C89" s="165">
        <v>2454119.98</v>
      </c>
      <c r="D89" s="196">
        <v>2.1000000000000001E-2</v>
      </c>
      <c r="E89" s="197"/>
    </row>
    <row r="90" spans="1:5">
      <c r="A90" s="150" t="s">
        <v>8743</v>
      </c>
      <c r="B90" s="150" t="s">
        <v>6770</v>
      </c>
      <c r="C90" s="165">
        <v>332100</v>
      </c>
      <c r="D90" s="196">
        <v>2.8E-3</v>
      </c>
      <c r="E90" s="197"/>
    </row>
    <row r="91" spans="1:5">
      <c r="A91" s="150" t="s">
        <v>8744</v>
      </c>
      <c r="B91" s="150" t="s">
        <v>8745</v>
      </c>
      <c r="C91" s="165">
        <v>177839.94</v>
      </c>
      <c r="D91" s="196">
        <v>1.5E-3</v>
      </c>
      <c r="E91" s="197"/>
    </row>
    <row r="92" spans="1:5">
      <c r="A92" s="150" t="s">
        <v>8746</v>
      </c>
      <c r="B92" s="150" t="s">
        <v>6774</v>
      </c>
      <c r="C92" s="165">
        <v>12289.11</v>
      </c>
      <c r="D92" s="196">
        <v>1E-4</v>
      </c>
      <c r="E92" s="197"/>
    </row>
    <row r="93" spans="1:5">
      <c r="A93" s="150" t="s">
        <v>8747</v>
      </c>
      <c r="B93" s="150" t="s">
        <v>8748</v>
      </c>
      <c r="C93" s="165">
        <v>11096.68</v>
      </c>
      <c r="D93" s="196">
        <v>1E-4</v>
      </c>
      <c r="E93" s="197"/>
    </row>
    <row r="94" spans="1:5">
      <c r="A94" s="150" t="s">
        <v>8749</v>
      </c>
      <c r="B94" s="150" t="s">
        <v>6776</v>
      </c>
      <c r="C94" s="165">
        <v>485277.14</v>
      </c>
      <c r="D94" s="196">
        <v>4.1000000000000003E-3</v>
      </c>
      <c r="E94" s="197"/>
    </row>
    <row r="95" spans="1:5">
      <c r="A95" s="150" t="s">
        <v>8750</v>
      </c>
      <c r="B95" s="150" t="s">
        <v>8751</v>
      </c>
      <c r="C95" s="165">
        <v>2609.25</v>
      </c>
      <c r="D95" s="196">
        <v>0</v>
      </c>
      <c r="E95" s="197"/>
    </row>
    <row r="96" spans="1:5">
      <c r="A96" s="150" t="s">
        <v>8752</v>
      </c>
      <c r="B96" s="150" t="s">
        <v>6778</v>
      </c>
      <c r="C96" s="165">
        <v>3530.37</v>
      </c>
      <c r="D96" s="196">
        <v>0</v>
      </c>
      <c r="E96" s="197"/>
    </row>
    <row r="97" spans="1:5">
      <c r="A97" s="150" t="s">
        <v>8753</v>
      </c>
      <c r="B97" s="150" t="s">
        <v>8754</v>
      </c>
      <c r="C97" s="165">
        <v>28656.639999999999</v>
      </c>
      <c r="D97" s="196">
        <v>2.0000000000000001E-4</v>
      </c>
      <c r="E97" s="197"/>
    </row>
    <row r="98" spans="1:5">
      <c r="A98" s="150" t="s">
        <v>8755</v>
      </c>
      <c r="B98" s="150" t="s">
        <v>6784</v>
      </c>
      <c r="C98" s="165">
        <v>154672.48000000001</v>
      </c>
      <c r="D98" s="196">
        <v>1.2999999999999999E-3</v>
      </c>
    </row>
    <row r="99" spans="1:5">
      <c r="A99" s="150" t="s">
        <v>8756</v>
      </c>
      <c r="B99" s="150" t="s">
        <v>5093</v>
      </c>
      <c r="C99" s="165">
        <v>29340</v>
      </c>
      <c r="D99" s="196">
        <v>2.9999999999999997E-4</v>
      </c>
      <c r="E99" s="197"/>
    </row>
    <row r="100" spans="1:5" ht="78.75">
      <c r="A100" s="150" t="s">
        <v>8757</v>
      </c>
      <c r="B100" s="150" t="s">
        <v>6787</v>
      </c>
      <c r="C100" s="165">
        <v>36881638.299999997</v>
      </c>
      <c r="D100" s="196">
        <v>0.31530000000000002</v>
      </c>
      <c r="E100" s="197" t="s">
        <v>8758</v>
      </c>
    </row>
    <row r="101" spans="1:5">
      <c r="A101" s="150" t="s">
        <v>8759</v>
      </c>
      <c r="B101" s="150" t="s">
        <v>8760</v>
      </c>
      <c r="C101" s="165">
        <v>56935.54</v>
      </c>
      <c r="D101" s="196">
        <v>5.0000000000000001E-4</v>
      </c>
      <c r="E101" s="197"/>
    </row>
    <row r="102" spans="1:5">
      <c r="A102" s="150" t="s">
        <v>8761</v>
      </c>
      <c r="B102" s="150" t="s">
        <v>6791</v>
      </c>
      <c r="C102" s="165">
        <v>109301.54</v>
      </c>
      <c r="D102" s="196">
        <v>8.9999999999999998E-4</v>
      </c>
      <c r="E102" s="197"/>
    </row>
    <row r="103" spans="1:5">
      <c r="A103" s="150" t="s">
        <v>8762</v>
      </c>
      <c r="B103" s="150" t="s">
        <v>5097</v>
      </c>
      <c r="C103" s="165">
        <v>2718353.38</v>
      </c>
      <c r="D103" s="196">
        <v>2.3199999999999998E-2</v>
      </c>
      <c r="E103" s="197"/>
    </row>
    <row r="104" spans="1:5">
      <c r="A104" s="150" t="s">
        <v>8763</v>
      </c>
      <c r="B104" s="150" t="s">
        <v>8764</v>
      </c>
      <c r="C104" s="165">
        <v>21409.63</v>
      </c>
      <c r="D104" s="196">
        <v>2.0000000000000001E-4</v>
      </c>
      <c r="E104" s="197"/>
    </row>
    <row r="105" spans="1:5">
      <c r="A105" s="150" t="s">
        <v>8765</v>
      </c>
      <c r="B105" s="150" t="s">
        <v>8766</v>
      </c>
      <c r="C105" s="165">
        <v>5000</v>
      </c>
      <c r="D105" s="196">
        <v>0</v>
      </c>
      <c r="E105" s="197"/>
    </row>
    <row r="106" spans="1:5">
      <c r="A106" s="150" t="s">
        <v>8767</v>
      </c>
      <c r="B106" s="150" t="s">
        <v>6801</v>
      </c>
      <c r="C106" s="165">
        <v>457419</v>
      </c>
      <c r="D106" s="196">
        <v>3.8999999999999998E-3</v>
      </c>
      <c r="E106" s="197"/>
    </row>
    <row r="107" spans="1:5">
      <c r="A107" s="150" t="s">
        <v>8768</v>
      </c>
      <c r="B107" s="150" t="s">
        <v>8769</v>
      </c>
      <c r="C107" s="165">
        <v>6782249.04</v>
      </c>
      <c r="D107" s="196">
        <v>5.8000000000000003E-2</v>
      </c>
      <c r="E107" s="197"/>
    </row>
    <row r="108" spans="1:5">
      <c r="A108" s="150" t="s">
        <v>8770</v>
      </c>
      <c r="B108" s="150" t="s">
        <v>8771</v>
      </c>
      <c r="C108" s="165">
        <v>5500</v>
      </c>
      <c r="D108" s="196">
        <v>0</v>
      </c>
      <c r="E108" s="197"/>
    </row>
    <row r="109" spans="1:5">
      <c r="A109" s="150" t="s">
        <v>8772</v>
      </c>
      <c r="B109" s="150" t="s">
        <v>8773</v>
      </c>
      <c r="C109" s="165">
        <v>105266</v>
      </c>
      <c r="D109" s="196">
        <v>8.9999999999999998E-4</v>
      </c>
      <c r="E109" s="197"/>
    </row>
    <row r="110" spans="1:5">
      <c r="A110" s="150" t="s">
        <v>8774</v>
      </c>
      <c r="B110" s="150" t="s">
        <v>8775</v>
      </c>
      <c r="C110" s="165">
        <v>1500000</v>
      </c>
      <c r="D110" s="196">
        <v>1.2800000000000001E-2</v>
      </c>
      <c r="E110" s="197"/>
    </row>
    <row r="111" spans="1:5">
      <c r="A111" s="150" t="s">
        <v>8776</v>
      </c>
      <c r="B111" s="150" t="s">
        <v>6550</v>
      </c>
      <c r="C111" s="165">
        <v>10280264.699999999</v>
      </c>
      <c r="D111" s="196">
        <v>8.7900000000000006E-2</v>
      </c>
      <c r="E111" s="197"/>
    </row>
    <row r="112" spans="1:5">
      <c r="A112" s="150" t="s">
        <v>8777</v>
      </c>
      <c r="B112" s="150" t="s">
        <v>8778</v>
      </c>
      <c r="C112" s="165">
        <v>1032619.16</v>
      </c>
      <c r="D112" s="196">
        <v>8.8000000000000005E-3</v>
      </c>
      <c r="E112" s="197"/>
    </row>
    <row r="113" spans="1:5">
      <c r="A113" s="150" t="s">
        <v>8779</v>
      </c>
      <c r="B113" s="150" t="s">
        <v>8780</v>
      </c>
      <c r="C113" s="165">
        <v>84630.09</v>
      </c>
      <c r="D113" s="196">
        <v>6.9999999999999999E-4</v>
      </c>
      <c r="E113" s="197"/>
    </row>
    <row r="114" spans="1:5">
      <c r="A114" s="150" t="s">
        <v>8781</v>
      </c>
      <c r="B114" s="150" t="s">
        <v>8782</v>
      </c>
      <c r="C114" s="165">
        <v>22733.89</v>
      </c>
      <c r="D114" s="196">
        <v>2.0000000000000001E-4</v>
      </c>
      <c r="E114" s="197"/>
    </row>
    <row r="115" spans="1:5">
      <c r="A115" s="150" t="s">
        <v>8783</v>
      </c>
      <c r="B115" s="150" t="s">
        <v>1298</v>
      </c>
      <c r="C115" s="165">
        <v>4503.4399999999996</v>
      </c>
      <c r="D115" s="196">
        <v>0</v>
      </c>
      <c r="E115" s="197"/>
    </row>
    <row r="116" spans="1:5">
      <c r="A116" s="150" t="s">
        <v>8784</v>
      </c>
      <c r="B116" s="150" t="s">
        <v>8785</v>
      </c>
      <c r="C116" s="165">
        <v>14610.35</v>
      </c>
      <c r="D116" s="196">
        <v>1E-4</v>
      </c>
      <c r="E116" s="197"/>
    </row>
    <row r="117" spans="1:5">
      <c r="A117" s="150"/>
      <c r="B117" s="150"/>
      <c r="C117" s="165"/>
      <c r="D117" s="196"/>
      <c r="E117" s="197"/>
    </row>
    <row r="118" spans="1:5">
      <c r="A118" s="150"/>
      <c r="B118" s="150"/>
      <c r="C118" s="165"/>
      <c r="D118" s="196"/>
      <c r="E118" s="197"/>
    </row>
    <row r="119" spans="1:5">
      <c r="A119" s="152"/>
      <c r="B119" s="152" t="s">
        <v>388</v>
      </c>
      <c r="C119" s="166">
        <f>SUM(C9:C118)</f>
        <v>116990246.01999997</v>
      </c>
      <c r="D119" s="347">
        <f>SUM(D9:D118)</f>
        <v>0.99980000000000024</v>
      </c>
      <c r="E119" s="180"/>
    </row>
    <row r="120" spans="1:5">
      <c r="A120" s="198"/>
      <c r="B120" s="198"/>
      <c r="C120" s="199"/>
      <c r="D120" s="200"/>
      <c r="E120" s="20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6"/>
  <sheetViews>
    <sheetView zoomScaleSheetLayoutView="100" workbookViewId="0">
      <selection activeCell="B42" sqref="B42"/>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7" width="26.42578125" style="274" customWidth="1"/>
    <col min="8" max="16384" width="11.42578125" style="274"/>
  </cols>
  <sheetData>
    <row r="1" spans="1:7" s="41" customFormat="1" ht="11.25" customHeight="1">
      <c r="A1" s="71" t="s">
        <v>43</v>
      </c>
      <c r="B1" s="71"/>
      <c r="C1" s="42"/>
      <c r="D1" s="42"/>
      <c r="E1" s="42"/>
      <c r="F1" s="101"/>
      <c r="G1" s="7"/>
    </row>
    <row r="2" spans="1:7" s="41" customFormat="1" ht="11.25" customHeight="1">
      <c r="A2" s="71" t="s">
        <v>0</v>
      </c>
      <c r="B2" s="71"/>
      <c r="C2" s="42"/>
      <c r="D2" s="42"/>
      <c r="E2" s="42"/>
    </row>
    <row r="3" spans="1:7" s="41" customFormat="1">
      <c r="C3" s="42"/>
      <c r="D3" s="42"/>
      <c r="E3" s="42"/>
    </row>
    <row r="4" spans="1:7" s="41" customFormat="1">
      <c r="C4" s="42"/>
      <c r="D4" s="42"/>
      <c r="E4" s="42"/>
    </row>
    <row r="5" spans="1:7" s="41" customFormat="1" ht="11.25" customHeight="1">
      <c r="A5" s="10" t="s">
        <v>139</v>
      </c>
      <c r="B5" s="10"/>
      <c r="C5" s="42"/>
      <c r="D5" s="42"/>
      <c r="E5" s="42"/>
      <c r="G5" s="366"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c r="A8" s="150"/>
      <c r="B8" s="150"/>
      <c r="C8" s="165"/>
      <c r="D8" s="165"/>
      <c r="E8" s="165"/>
      <c r="F8" s="177"/>
      <c r="G8" s="172"/>
    </row>
    <row r="9" spans="1:7">
      <c r="A9" s="150" t="s">
        <v>8786</v>
      </c>
      <c r="B9" s="150" t="s">
        <v>8787</v>
      </c>
      <c r="C9" s="165">
        <v>167958731.94999999</v>
      </c>
      <c r="D9" s="165">
        <v>167958731.94999999</v>
      </c>
      <c r="E9" s="165">
        <v>0</v>
      </c>
      <c r="F9" s="165"/>
      <c r="G9" s="172" t="s">
        <v>8788</v>
      </c>
    </row>
    <row r="10" spans="1:7">
      <c r="A10" s="150" t="s">
        <v>8789</v>
      </c>
      <c r="B10" s="150" t="s">
        <v>8790</v>
      </c>
      <c r="C10" s="165">
        <v>0</v>
      </c>
      <c r="D10" s="165">
        <v>0</v>
      </c>
      <c r="E10" s="165">
        <v>0</v>
      </c>
      <c r="F10" s="165"/>
      <c r="G10" s="172"/>
    </row>
    <row r="11" spans="1:7">
      <c r="A11" s="150" t="s">
        <v>8791</v>
      </c>
      <c r="B11" s="150" t="s">
        <v>8792</v>
      </c>
      <c r="C11" s="165">
        <v>0</v>
      </c>
      <c r="D11" s="165">
        <v>0</v>
      </c>
      <c r="E11" s="165">
        <v>0</v>
      </c>
      <c r="F11" s="165"/>
      <c r="G11" s="172"/>
    </row>
    <row r="12" spans="1:7">
      <c r="A12" s="150" t="s">
        <v>8793</v>
      </c>
      <c r="B12" s="150" t="s">
        <v>8794</v>
      </c>
      <c r="C12" s="165">
        <v>167958731.94999999</v>
      </c>
      <c r="D12" s="165">
        <v>167958731.94999999</v>
      </c>
      <c r="E12" s="165">
        <v>0</v>
      </c>
      <c r="F12" s="165"/>
      <c r="G12" s="172" t="s">
        <v>8788</v>
      </c>
    </row>
    <row r="13" spans="1:7">
      <c r="A13" s="150" t="s">
        <v>8795</v>
      </c>
      <c r="B13" s="150" t="s">
        <v>8796</v>
      </c>
      <c r="C13" s="165">
        <v>5243868.8600000003</v>
      </c>
      <c r="D13" s="165">
        <v>5243868.8600000003</v>
      </c>
      <c r="E13" s="165">
        <v>0</v>
      </c>
      <c r="F13" s="165"/>
      <c r="G13" s="172" t="s">
        <v>8788</v>
      </c>
    </row>
    <row r="14" spans="1:7">
      <c r="A14" s="150" t="s">
        <v>8797</v>
      </c>
      <c r="B14" s="150" t="s">
        <v>2777</v>
      </c>
      <c r="C14" s="165">
        <v>100000</v>
      </c>
      <c r="D14" s="165">
        <v>100000</v>
      </c>
      <c r="E14" s="165">
        <v>0</v>
      </c>
      <c r="F14" s="165"/>
      <c r="G14" s="172" t="s">
        <v>8788</v>
      </c>
    </row>
    <row r="15" spans="1:7">
      <c r="A15" s="150" t="s">
        <v>8798</v>
      </c>
      <c r="B15" s="150" t="s">
        <v>8799</v>
      </c>
      <c r="C15" s="165">
        <v>2560518.15</v>
      </c>
      <c r="D15" s="165">
        <v>2560518.15</v>
      </c>
      <c r="E15" s="165">
        <v>0</v>
      </c>
      <c r="F15" s="165"/>
      <c r="G15" s="172" t="s">
        <v>8788</v>
      </c>
    </row>
    <row r="16" spans="1:7">
      <c r="A16" s="150" t="s">
        <v>8800</v>
      </c>
      <c r="B16" s="150" t="s">
        <v>8156</v>
      </c>
      <c r="C16" s="165">
        <v>122222699.55</v>
      </c>
      <c r="D16" s="165">
        <v>122222699.55</v>
      </c>
      <c r="E16" s="165">
        <v>0</v>
      </c>
      <c r="F16" s="165"/>
      <c r="G16" s="172" t="s">
        <v>8788</v>
      </c>
    </row>
    <row r="17" spans="1:7">
      <c r="A17" s="150" t="s">
        <v>8801</v>
      </c>
      <c r="B17" s="150" t="s">
        <v>2775</v>
      </c>
      <c r="C17" s="165">
        <v>51991701.090000004</v>
      </c>
      <c r="D17" s="165">
        <v>51991701.090000004</v>
      </c>
      <c r="E17" s="165">
        <v>0</v>
      </c>
      <c r="F17" s="165"/>
      <c r="G17" s="172" t="s">
        <v>8788</v>
      </c>
    </row>
    <row r="18" spans="1:7">
      <c r="A18" s="150" t="s">
        <v>8802</v>
      </c>
      <c r="B18" s="150" t="s">
        <v>8803</v>
      </c>
      <c r="C18" s="165">
        <v>17000000</v>
      </c>
      <c r="D18" s="165">
        <v>17000000</v>
      </c>
      <c r="E18" s="165">
        <v>0</v>
      </c>
      <c r="F18" s="165"/>
      <c r="G18" s="172" t="s">
        <v>8788</v>
      </c>
    </row>
    <row r="19" spans="1:7">
      <c r="A19" s="150" t="s">
        <v>8804</v>
      </c>
      <c r="B19" s="150" t="s">
        <v>8805</v>
      </c>
      <c r="C19" s="165">
        <v>53230998.460000001</v>
      </c>
      <c r="D19" s="165">
        <v>53230998.460000001</v>
      </c>
      <c r="E19" s="165">
        <v>0</v>
      </c>
      <c r="F19" s="165"/>
      <c r="G19" s="172" t="s">
        <v>8788</v>
      </c>
    </row>
    <row r="20" spans="1:7">
      <c r="A20" s="150" t="s">
        <v>8806</v>
      </c>
      <c r="B20" s="150" t="s">
        <v>8159</v>
      </c>
      <c r="C20" s="165">
        <v>37831645.390000001</v>
      </c>
      <c r="D20" s="165">
        <v>37831645.390000001</v>
      </c>
      <c r="E20" s="165">
        <v>0</v>
      </c>
      <c r="F20" s="165"/>
      <c r="G20" s="172" t="s">
        <v>8788</v>
      </c>
    </row>
    <row r="21" spans="1:7">
      <c r="A21" s="150"/>
      <c r="B21" s="150"/>
      <c r="C21" s="165"/>
      <c r="D21" s="165"/>
      <c r="E21" s="165"/>
      <c r="F21" s="165"/>
      <c r="G21" s="172"/>
    </row>
    <row r="22" spans="1:7">
      <c r="A22" s="150"/>
      <c r="B22" s="150"/>
      <c r="C22" s="165"/>
      <c r="D22" s="165"/>
      <c r="E22" s="165"/>
      <c r="F22" s="172"/>
      <c r="G22" s="172"/>
    </row>
    <row r="23" spans="1:7">
      <c r="A23" s="150"/>
      <c r="B23" s="150"/>
      <c r="C23" s="165"/>
      <c r="D23" s="165"/>
      <c r="E23" s="165"/>
      <c r="F23" s="172"/>
      <c r="G23" s="172"/>
    </row>
    <row r="24" spans="1:7">
      <c r="A24" s="150"/>
      <c r="B24" s="150"/>
      <c r="C24" s="165"/>
      <c r="D24" s="165"/>
      <c r="E24" s="165"/>
      <c r="F24" s="172"/>
      <c r="G24" s="172"/>
    </row>
    <row r="25" spans="1:7">
      <c r="A25" s="150"/>
      <c r="B25" s="150"/>
      <c r="C25" s="165"/>
      <c r="D25" s="165"/>
      <c r="E25" s="165"/>
      <c r="F25" s="172"/>
      <c r="G25" s="172"/>
    </row>
    <row r="26" spans="1:7">
      <c r="A26" s="169"/>
      <c r="B26" s="152" t="s">
        <v>278</v>
      </c>
      <c r="C26" s="142">
        <f>+C12</f>
        <v>167958731.94999999</v>
      </c>
      <c r="D26" s="142">
        <f>+D12</f>
        <v>167958731.94999999</v>
      </c>
      <c r="E26" s="142">
        <f>+E12</f>
        <v>0</v>
      </c>
      <c r="F26" s="202"/>
      <c r="G26" s="202"/>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9"/>
  <sheetViews>
    <sheetView zoomScaleSheetLayoutView="100" workbookViewId="0">
      <selection activeCell="B42" sqref="B42"/>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ht="11.25" customHeight="1">
      <c r="A5" s="10" t="s">
        <v>140</v>
      </c>
      <c r="B5" s="10"/>
      <c r="C5" s="42"/>
      <c r="D5" s="42"/>
      <c r="E5" s="42"/>
      <c r="F5" s="366" t="s">
        <v>118</v>
      </c>
    </row>
    <row r="6" spans="1:6" s="81" customFormat="1">
      <c r="A6" s="44"/>
      <c r="B6" s="44"/>
      <c r="C6" s="78"/>
      <c r="D6" s="80"/>
      <c r="E6" s="80"/>
    </row>
    <row r="7" spans="1:6" ht="15" customHeight="1">
      <c r="A7" s="15" t="s">
        <v>46</v>
      </c>
      <c r="B7" s="16" t="s">
        <v>47</v>
      </c>
      <c r="C7" s="57" t="s">
        <v>75</v>
      </c>
      <c r="D7" s="57" t="s">
        <v>76</v>
      </c>
      <c r="E7" s="102" t="s">
        <v>117</v>
      </c>
      <c r="F7" s="102" t="s">
        <v>89</v>
      </c>
    </row>
    <row r="8" spans="1:6">
      <c r="A8" s="150" t="s">
        <v>8807</v>
      </c>
      <c r="B8" s="150" t="s">
        <v>8808</v>
      </c>
      <c r="C8" s="165">
        <v>26929303.73</v>
      </c>
      <c r="D8" s="165">
        <v>26984766.920000002</v>
      </c>
      <c r="E8" s="165">
        <v>55463.19</v>
      </c>
      <c r="F8" s="207" t="s">
        <v>8809</v>
      </c>
    </row>
    <row r="9" spans="1:6">
      <c r="A9" s="150" t="s">
        <v>8810</v>
      </c>
      <c r="B9" s="150" t="s">
        <v>8811</v>
      </c>
      <c r="C9" s="165">
        <v>0</v>
      </c>
      <c r="D9" s="165">
        <v>3767562.05</v>
      </c>
      <c r="E9" s="165">
        <v>3767562.05</v>
      </c>
      <c r="F9" s="207"/>
    </row>
    <row r="10" spans="1:6">
      <c r="A10" s="150" t="s">
        <v>8812</v>
      </c>
      <c r="B10" s="150" t="s">
        <v>3517</v>
      </c>
      <c r="C10" s="165">
        <v>36969942.329999998</v>
      </c>
      <c r="D10" s="165">
        <v>36969942.329999998</v>
      </c>
      <c r="E10" s="165">
        <v>0</v>
      </c>
      <c r="F10" s="207"/>
    </row>
    <row r="11" spans="1:6">
      <c r="A11" s="150" t="s">
        <v>8813</v>
      </c>
      <c r="B11" s="150" t="s">
        <v>3517</v>
      </c>
      <c r="C11" s="165">
        <v>30910314.219999999</v>
      </c>
      <c r="D11" s="165">
        <v>39548999.009999998</v>
      </c>
      <c r="E11" s="165">
        <v>8638684.7899999991</v>
      </c>
      <c r="F11" s="207"/>
    </row>
    <row r="12" spans="1:6">
      <c r="A12" s="150" t="s">
        <v>8814</v>
      </c>
      <c r="B12" s="150" t="s">
        <v>8815</v>
      </c>
      <c r="C12" s="165">
        <v>-2579056.6800000002</v>
      </c>
      <c r="D12" s="165">
        <v>-2579056.6800000002</v>
      </c>
      <c r="E12" s="165">
        <v>0</v>
      </c>
      <c r="F12" s="207"/>
    </row>
    <row r="13" spans="1:6">
      <c r="A13" s="150" t="s">
        <v>8816</v>
      </c>
      <c r="B13" s="150" t="s">
        <v>8799</v>
      </c>
      <c r="C13" s="165">
        <v>0</v>
      </c>
      <c r="D13" s="165">
        <v>0</v>
      </c>
      <c r="E13" s="165">
        <v>0</v>
      </c>
      <c r="F13" s="207"/>
    </row>
    <row r="14" spans="1:6">
      <c r="A14" s="150" t="s">
        <v>8817</v>
      </c>
      <c r="B14" s="150" t="s">
        <v>8818</v>
      </c>
      <c r="C14" s="165">
        <v>-5858147.0700000003</v>
      </c>
      <c r="D14" s="165">
        <v>-5858147.0700000003</v>
      </c>
      <c r="E14" s="165">
        <v>0</v>
      </c>
      <c r="F14" s="207"/>
    </row>
    <row r="15" spans="1:6">
      <c r="A15" s="150" t="s">
        <v>8819</v>
      </c>
      <c r="B15" s="150" t="s">
        <v>8820</v>
      </c>
      <c r="C15" s="165">
        <v>-9474795.9800000004</v>
      </c>
      <c r="D15" s="165">
        <v>-9474795.9800000004</v>
      </c>
      <c r="E15" s="165">
        <v>0</v>
      </c>
      <c r="F15" s="207"/>
    </row>
    <row r="16" spans="1:6">
      <c r="A16" s="150" t="s">
        <v>8821</v>
      </c>
      <c r="B16" s="150" t="s">
        <v>8822</v>
      </c>
      <c r="C16" s="165">
        <v>5858147.0700000003</v>
      </c>
      <c r="D16" s="165">
        <v>5858147.0700000003</v>
      </c>
      <c r="E16" s="165">
        <v>0</v>
      </c>
      <c r="F16" s="207"/>
    </row>
    <row r="17" spans="1:6">
      <c r="A17" s="150" t="s">
        <v>8823</v>
      </c>
      <c r="B17" s="150" t="s">
        <v>8824</v>
      </c>
      <c r="C17" s="165">
        <v>9474795.9800000004</v>
      </c>
      <c r="D17" s="165">
        <v>9474795.9800000004</v>
      </c>
      <c r="E17" s="165">
        <v>0</v>
      </c>
      <c r="F17" s="207"/>
    </row>
    <row r="18" spans="1:6">
      <c r="A18" s="150" t="s">
        <v>8825</v>
      </c>
      <c r="B18" s="150" t="s">
        <v>8826</v>
      </c>
      <c r="C18" s="165">
        <v>0</v>
      </c>
      <c r="D18" s="165">
        <v>0</v>
      </c>
      <c r="E18" s="165">
        <v>0</v>
      </c>
      <c r="F18" s="207"/>
    </row>
    <row r="19" spans="1:6">
      <c r="A19" s="150" t="s">
        <v>8827</v>
      </c>
      <c r="B19" s="150" t="s">
        <v>8828</v>
      </c>
      <c r="C19" s="165">
        <v>0</v>
      </c>
      <c r="D19" s="165">
        <v>0</v>
      </c>
      <c r="E19" s="165">
        <v>0</v>
      </c>
      <c r="F19" s="207"/>
    </row>
    <row r="20" spans="1:6">
      <c r="A20" s="150" t="s">
        <v>8829</v>
      </c>
      <c r="B20" s="150" t="s">
        <v>8830</v>
      </c>
      <c r="C20" s="165">
        <v>0</v>
      </c>
      <c r="D20" s="165">
        <v>0</v>
      </c>
      <c r="E20" s="165">
        <v>0</v>
      </c>
      <c r="F20" s="207"/>
    </row>
    <row r="21" spans="1:6">
      <c r="A21" s="150" t="s">
        <v>8831</v>
      </c>
      <c r="B21" s="150" t="s">
        <v>8832</v>
      </c>
      <c r="C21" s="165">
        <v>0</v>
      </c>
      <c r="D21" s="165">
        <v>0</v>
      </c>
      <c r="E21" s="165">
        <v>0</v>
      </c>
      <c r="F21" s="207"/>
    </row>
    <row r="22" spans="1:6">
      <c r="A22" s="150" t="s">
        <v>8833</v>
      </c>
      <c r="B22" s="150" t="s">
        <v>8834</v>
      </c>
      <c r="C22" s="165">
        <v>0</v>
      </c>
      <c r="D22" s="165">
        <v>0</v>
      </c>
      <c r="E22" s="165">
        <v>0</v>
      </c>
      <c r="F22" s="207"/>
    </row>
    <row r="23" spans="1:6">
      <c r="A23" s="150" t="s">
        <v>8835</v>
      </c>
      <c r="B23" s="150" t="s">
        <v>8836</v>
      </c>
      <c r="C23" s="165">
        <v>0</v>
      </c>
      <c r="D23" s="165">
        <v>0</v>
      </c>
      <c r="E23" s="165">
        <v>0</v>
      </c>
      <c r="F23" s="207"/>
    </row>
    <row r="24" spans="1:6">
      <c r="A24" s="150" t="s">
        <v>8837</v>
      </c>
      <c r="B24" s="150" t="s">
        <v>8838</v>
      </c>
      <c r="C24" s="165">
        <v>0</v>
      </c>
      <c r="D24" s="165">
        <v>0</v>
      </c>
      <c r="E24" s="165">
        <v>0</v>
      </c>
      <c r="F24" s="207"/>
    </row>
    <row r="25" spans="1:6">
      <c r="A25" s="150" t="s">
        <v>8839</v>
      </c>
      <c r="B25" s="150" t="s">
        <v>8840</v>
      </c>
      <c r="C25" s="165">
        <v>-9640657.6300000008</v>
      </c>
      <c r="D25" s="165">
        <v>-9640657.6300000008</v>
      </c>
      <c r="E25" s="165">
        <v>0</v>
      </c>
      <c r="F25" s="207"/>
    </row>
    <row r="26" spans="1:6">
      <c r="A26" s="150" t="s">
        <v>8841</v>
      </c>
      <c r="B26" s="150" t="s">
        <v>8842</v>
      </c>
      <c r="C26" s="165">
        <v>-399980.97</v>
      </c>
      <c r="D26" s="165">
        <v>-344517.78</v>
      </c>
      <c r="E26" s="165">
        <v>55463.19</v>
      </c>
      <c r="F26" s="207"/>
    </row>
    <row r="27" spans="1:6">
      <c r="A27" s="150"/>
      <c r="B27" s="150"/>
      <c r="C27" s="165"/>
      <c r="D27" s="165"/>
      <c r="E27" s="165"/>
      <c r="F27" s="207"/>
    </row>
    <row r="28" spans="1:6">
      <c r="A28" s="150"/>
      <c r="B28" s="150"/>
      <c r="C28" s="165"/>
      <c r="D28" s="165"/>
      <c r="E28" s="165"/>
      <c r="F28" s="207"/>
    </row>
    <row r="29" spans="1:6">
      <c r="A29" s="152"/>
      <c r="B29" s="152" t="s">
        <v>279</v>
      </c>
      <c r="C29" s="166">
        <f>+C8</f>
        <v>26929303.73</v>
      </c>
      <c r="D29" s="166">
        <f>+D8</f>
        <v>26984766.920000002</v>
      </c>
      <c r="E29" s="166">
        <f>+E8</f>
        <v>55463.19</v>
      </c>
      <c r="F29" s="152"/>
    </row>
  </sheetData>
  <protectedRanges>
    <protectedRange sqref="F29"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28"/>
  <sheetViews>
    <sheetView topLeftCell="A3" zoomScaleSheetLayoutView="100" workbookViewId="0">
      <selection activeCell="B42" sqref="B42"/>
    </sheetView>
  </sheetViews>
  <sheetFormatPr baseColWidth="10" defaultRowHeight="11.25"/>
  <cols>
    <col min="1" max="1" width="20.7109375" style="154" customWidth="1"/>
    <col min="2" max="2" width="50.7109375" style="154" customWidth="1"/>
    <col min="3" max="5" width="17.7109375" style="118" customWidth="1"/>
    <col min="6" max="16384" width="11.42578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ht="11.25" customHeight="1">
      <c r="A5" s="65" t="s">
        <v>154</v>
      </c>
      <c r="C5" s="72"/>
      <c r="D5" s="72"/>
      <c r="E5" s="262" t="s">
        <v>119</v>
      </c>
    </row>
    <row r="6" spans="1:5" s="81" customFormat="1">
      <c r="A6" s="28"/>
      <c r="B6" s="28"/>
      <c r="C6" s="103"/>
      <c r="D6" s="104"/>
      <c r="E6" s="104"/>
    </row>
    <row r="7" spans="1:5" ht="15" customHeight="1">
      <c r="A7" s="15" t="s">
        <v>46</v>
      </c>
      <c r="B7" s="16" t="s">
        <v>47</v>
      </c>
      <c r="C7" s="57" t="s">
        <v>75</v>
      </c>
      <c r="D7" s="57" t="s">
        <v>76</v>
      </c>
      <c r="E7" s="57" t="s">
        <v>77</v>
      </c>
    </row>
    <row r="8" spans="1:5">
      <c r="A8" s="172" t="s">
        <v>8843</v>
      </c>
      <c r="B8" s="172" t="s">
        <v>8844</v>
      </c>
      <c r="C8" s="165">
        <v>32999137.859999999</v>
      </c>
      <c r="D8" s="165">
        <v>41275798.399999999</v>
      </c>
      <c r="E8" s="165">
        <v>8276660.54</v>
      </c>
    </row>
    <row r="9" spans="1:5">
      <c r="A9" s="172" t="s">
        <v>8845</v>
      </c>
      <c r="B9" s="172" t="s">
        <v>618</v>
      </c>
      <c r="C9" s="165">
        <v>0</v>
      </c>
      <c r="D9" s="165">
        <v>0</v>
      </c>
      <c r="E9" s="165">
        <v>0</v>
      </c>
    </row>
    <row r="10" spans="1:5">
      <c r="A10" s="172" t="s">
        <v>8846</v>
      </c>
      <c r="B10" s="172" t="s">
        <v>8847</v>
      </c>
      <c r="C10" s="165">
        <v>0</v>
      </c>
      <c r="D10" s="165">
        <v>0</v>
      </c>
      <c r="E10" s="165">
        <v>0</v>
      </c>
    </row>
    <row r="11" spans="1:5">
      <c r="A11" s="172" t="s">
        <v>8848</v>
      </c>
      <c r="B11" s="172" t="s">
        <v>8461</v>
      </c>
      <c r="C11" s="165">
        <v>0</v>
      </c>
      <c r="D11" s="165">
        <v>0</v>
      </c>
      <c r="E11" s="165">
        <v>0</v>
      </c>
    </row>
    <row r="12" spans="1:5">
      <c r="A12" s="172" t="s">
        <v>8849</v>
      </c>
      <c r="B12" s="172" t="s">
        <v>628</v>
      </c>
      <c r="C12" s="165">
        <v>2236221.1800000002</v>
      </c>
      <c r="D12" s="165">
        <v>1858353.58</v>
      </c>
      <c r="E12" s="165">
        <v>-377867.6</v>
      </c>
    </row>
    <row r="13" spans="1:5">
      <c r="A13" s="172" t="s">
        <v>8850</v>
      </c>
      <c r="B13" s="172" t="s">
        <v>8851</v>
      </c>
      <c r="C13" s="165">
        <v>67283.16</v>
      </c>
      <c r="D13" s="165">
        <v>0</v>
      </c>
      <c r="E13" s="165">
        <v>-67283.16</v>
      </c>
    </row>
    <row r="14" spans="1:5">
      <c r="A14" s="172" t="s">
        <v>8852</v>
      </c>
      <c r="B14" s="172" t="s">
        <v>8853</v>
      </c>
      <c r="C14" s="165">
        <v>65550.789999999994</v>
      </c>
      <c r="D14" s="165">
        <v>0</v>
      </c>
      <c r="E14" s="165">
        <v>-65550.789999999994</v>
      </c>
    </row>
    <row r="15" spans="1:5">
      <c r="A15" s="172" t="s">
        <v>8854</v>
      </c>
      <c r="B15" s="172" t="s">
        <v>8855</v>
      </c>
      <c r="C15" s="165">
        <v>2103387.23</v>
      </c>
      <c r="D15" s="165">
        <v>1858353.58</v>
      </c>
      <c r="E15" s="165">
        <v>-245033.65</v>
      </c>
    </row>
    <row r="16" spans="1:5">
      <c r="A16" s="172" t="s">
        <v>8856</v>
      </c>
      <c r="B16" s="172" t="s">
        <v>8857</v>
      </c>
      <c r="C16" s="165">
        <v>0</v>
      </c>
      <c r="D16" s="165">
        <v>0</v>
      </c>
      <c r="E16" s="165">
        <v>0</v>
      </c>
    </row>
    <row r="17" spans="1:5">
      <c r="A17" s="172" t="s">
        <v>7701</v>
      </c>
      <c r="B17" s="172" t="s">
        <v>7702</v>
      </c>
      <c r="C17" s="165">
        <v>30762916.68</v>
      </c>
      <c r="D17" s="165">
        <v>39417444.82</v>
      </c>
      <c r="E17" s="165">
        <v>8654528.1400000006</v>
      </c>
    </row>
    <row r="18" spans="1:5">
      <c r="A18" s="172" t="s">
        <v>8858</v>
      </c>
      <c r="B18" s="172" t="s">
        <v>8859</v>
      </c>
      <c r="C18" s="165">
        <v>4187072.04</v>
      </c>
      <c r="D18" s="165">
        <v>0</v>
      </c>
      <c r="E18" s="165">
        <v>-4187072.04</v>
      </c>
    </row>
    <row r="19" spans="1:5">
      <c r="A19" s="172" t="s">
        <v>7703</v>
      </c>
      <c r="B19" s="172" t="s">
        <v>7704</v>
      </c>
      <c r="C19" s="165">
        <v>6601290.54</v>
      </c>
      <c r="D19" s="165">
        <v>6805405.2400000002</v>
      </c>
      <c r="E19" s="165">
        <v>204114.7</v>
      </c>
    </row>
    <row r="20" spans="1:5">
      <c r="A20" s="172" t="s">
        <v>8860</v>
      </c>
      <c r="B20" s="172" t="s">
        <v>8861</v>
      </c>
      <c r="C20" s="165">
        <v>0</v>
      </c>
      <c r="D20" s="165">
        <v>0</v>
      </c>
      <c r="E20" s="165">
        <v>0</v>
      </c>
    </row>
    <row r="21" spans="1:5">
      <c r="A21" s="172" t="s">
        <v>7706</v>
      </c>
      <c r="B21" s="172" t="s">
        <v>7707</v>
      </c>
      <c r="C21" s="165">
        <v>19974554.100000001</v>
      </c>
      <c r="D21" s="165">
        <v>32612039.579999998</v>
      </c>
      <c r="E21" s="165">
        <v>12637485.48</v>
      </c>
    </row>
    <row r="22" spans="1:5">
      <c r="A22" s="172" t="s">
        <v>8862</v>
      </c>
      <c r="B22" s="172" t="s">
        <v>6374</v>
      </c>
      <c r="C22" s="165">
        <v>0</v>
      </c>
      <c r="D22" s="165">
        <v>0</v>
      </c>
      <c r="E22" s="165">
        <v>0</v>
      </c>
    </row>
    <row r="23" spans="1:5">
      <c r="A23" s="172" t="s">
        <v>8863</v>
      </c>
      <c r="B23" s="172" t="s">
        <v>8864</v>
      </c>
      <c r="C23" s="165">
        <v>0</v>
      </c>
      <c r="D23" s="165">
        <v>0</v>
      </c>
      <c r="E23" s="165">
        <v>0</v>
      </c>
    </row>
    <row r="24" spans="1:5">
      <c r="A24" s="172"/>
      <c r="B24" s="172"/>
      <c r="C24" s="165"/>
      <c r="D24" s="165"/>
      <c r="E24" s="165"/>
    </row>
    <row r="25" spans="1:5">
      <c r="A25" s="172"/>
      <c r="B25" s="172"/>
      <c r="C25" s="165"/>
      <c r="D25" s="165"/>
      <c r="E25" s="165"/>
    </row>
    <row r="26" spans="1:5">
      <c r="A26" s="151"/>
      <c r="B26" s="151"/>
      <c r="C26" s="203"/>
      <c r="D26" s="203"/>
      <c r="E26" s="203"/>
    </row>
    <row r="27" spans="1:5" s="19" customFormat="1">
      <c r="A27" s="152"/>
      <c r="B27" s="152" t="s">
        <v>389</v>
      </c>
      <c r="C27" s="166">
        <f>+C12+C17+C22+C23+C9</f>
        <v>32999137.859999999</v>
      </c>
      <c r="D27" s="166">
        <f>+D12+D17+D22+D23+D9</f>
        <v>41275798.399999999</v>
      </c>
      <c r="E27" s="166">
        <f>+E12+E17+E22+E23+E9</f>
        <v>8276660.540000001</v>
      </c>
    </row>
    <row r="28" spans="1:5" s="19" customFormat="1">
      <c r="A28" s="198"/>
      <c r="B28" s="198"/>
      <c r="C28" s="204"/>
      <c r="D28" s="204"/>
      <c r="E28" s="204"/>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16"/>
  <sheetViews>
    <sheetView topLeftCell="A42" zoomScaleSheetLayoutView="100" workbookViewId="0">
      <selection activeCell="C42" sqref="C42"/>
    </sheetView>
  </sheetViews>
  <sheetFormatPr baseColWidth="10" defaultRowHeight="11.25"/>
  <cols>
    <col min="1" max="1" width="20.7109375" style="154" customWidth="1"/>
    <col min="2" max="2" width="50.7109375" style="154" customWidth="1"/>
    <col min="3" max="3" width="17.7109375" style="118" customWidth="1"/>
    <col min="4" max="4" width="17.7109375" style="119" customWidth="1"/>
    <col min="5" max="16384" width="11.42578125" style="274"/>
  </cols>
  <sheetData>
    <row r="1" spans="1:4" s="41" customFormat="1">
      <c r="A1" s="71" t="s">
        <v>43</v>
      </c>
      <c r="B1" s="71"/>
      <c r="C1" s="105"/>
      <c r="D1" s="106"/>
    </row>
    <row r="2" spans="1:4" s="41" customFormat="1">
      <c r="A2" s="71" t="s">
        <v>0</v>
      </c>
      <c r="B2" s="71"/>
      <c r="C2" s="105"/>
      <c r="D2" s="107"/>
    </row>
    <row r="3" spans="1:4" s="41" customFormat="1">
      <c r="A3" s="71"/>
      <c r="B3" s="71"/>
      <c r="C3" s="105"/>
      <c r="D3" s="107"/>
    </row>
    <row r="4" spans="1:4" s="41" customFormat="1">
      <c r="C4" s="105"/>
      <c r="D4" s="107"/>
    </row>
    <row r="5" spans="1:4" s="41" customFormat="1" ht="11.25" customHeight="1">
      <c r="A5" s="1021" t="s">
        <v>280</v>
      </c>
      <c r="B5" s="1022"/>
      <c r="C5" s="105"/>
      <c r="D5" s="108" t="s">
        <v>120</v>
      </c>
    </row>
    <row r="6" spans="1:4">
      <c r="A6" s="109"/>
      <c r="B6" s="109"/>
      <c r="C6" s="110"/>
      <c r="D6" s="111"/>
    </row>
    <row r="7" spans="1:4" ht="15" customHeight="1">
      <c r="A7" s="15" t="s">
        <v>46</v>
      </c>
      <c r="B7" s="16" t="s">
        <v>47</v>
      </c>
      <c r="C7" s="57" t="s">
        <v>77</v>
      </c>
      <c r="D7" s="51" t="s">
        <v>121</v>
      </c>
    </row>
    <row r="8" spans="1:4">
      <c r="A8" s="112" t="s">
        <v>8137</v>
      </c>
      <c r="B8" s="113" t="s">
        <v>8138</v>
      </c>
      <c r="C8" s="114"/>
      <c r="D8" s="115" t="s">
        <v>8865</v>
      </c>
    </row>
    <row r="9" spans="1:4">
      <c r="A9" s="112" t="s">
        <v>8140</v>
      </c>
      <c r="B9" s="113" t="s">
        <v>8141</v>
      </c>
      <c r="C9" s="114"/>
      <c r="D9" s="115"/>
    </row>
    <row r="10" spans="1:4">
      <c r="A10" s="112" t="s">
        <v>8143</v>
      </c>
      <c r="B10" s="113" t="s">
        <v>6550</v>
      </c>
      <c r="C10" s="114"/>
      <c r="D10" s="115"/>
    </row>
    <row r="11" spans="1:4">
      <c r="A11" s="112" t="s">
        <v>8866</v>
      </c>
      <c r="B11" s="113" t="s">
        <v>8867</v>
      </c>
      <c r="C11" s="114"/>
      <c r="D11" s="115" t="s">
        <v>8865</v>
      </c>
    </row>
    <row r="12" spans="1:4">
      <c r="A12" s="112" t="s">
        <v>8146</v>
      </c>
      <c r="B12" s="113" t="s">
        <v>8147</v>
      </c>
      <c r="C12" s="114">
        <v>759817.89</v>
      </c>
      <c r="D12" s="115" t="s">
        <v>8865</v>
      </c>
    </row>
    <row r="13" spans="1:4">
      <c r="A13" s="112" t="s">
        <v>8162</v>
      </c>
      <c r="B13" s="113" t="s">
        <v>8163</v>
      </c>
      <c r="C13" s="114"/>
      <c r="D13" s="115"/>
    </row>
    <row r="14" spans="1:4">
      <c r="A14" s="112" t="s">
        <v>8155</v>
      </c>
      <c r="B14" s="113" t="s">
        <v>8156</v>
      </c>
      <c r="C14" s="114">
        <v>2938004.16</v>
      </c>
      <c r="D14" s="115"/>
    </row>
    <row r="15" spans="1:4">
      <c r="A15" s="112" t="s">
        <v>8164</v>
      </c>
      <c r="B15" s="113" t="s">
        <v>6540</v>
      </c>
      <c r="C15" s="114"/>
      <c r="D15" s="115" t="s">
        <v>8865</v>
      </c>
    </row>
    <row r="16" spans="1:4">
      <c r="A16" s="112"/>
      <c r="B16" s="113"/>
      <c r="C16" s="114"/>
      <c r="D16" s="115"/>
    </row>
    <row r="17" spans="1:4">
      <c r="A17" s="112"/>
      <c r="B17" s="112"/>
      <c r="C17" s="114"/>
      <c r="D17" s="115"/>
    </row>
    <row r="18" spans="1:4">
      <c r="A18" s="112"/>
      <c r="B18" s="112"/>
      <c r="C18" s="114"/>
      <c r="D18" s="115"/>
    </row>
    <row r="19" spans="1:4">
      <c r="A19" s="116"/>
      <c r="B19" s="116" t="s">
        <v>387</v>
      </c>
      <c r="C19" s="117">
        <f>+C12+C14</f>
        <v>3697822.0500000003</v>
      </c>
      <c r="D19" s="205">
        <v>0</v>
      </c>
    </row>
    <row r="22" spans="1:4">
      <c r="A22" s="1021" t="s">
        <v>281</v>
      </c>
      <c r="B22" s="1022"/>
      <c r="C22" s="105"/>
      <c r="D22" s="108" t="s">
        <v>120</v>
      </c>
    </row>
    <row r="23" spans="1:4">
      <c r="A23" s="109"/>
      <c r="B23" s="109"/>
      <c r="C23" s="110"/>
      <c r="D23" s="111"/>
    </row>
    <row r="24" spans="1:4">
      <c r="A24" s="15" t="s">
        <v>46</v>
      </c>
      <c r="B24" s="16" t="s">
        <v>47</v>
      </c>
      <c r="C24" s="57" t="s">
        <v>77</v>
      </c>
      <c r="D24" s="51" t="s">
        <v>121</v>
      </c>
    </row>
    <row r="25" spans="1:4">
      <c r="A25" s="112" t="s">
        <v>8168</v>
      </c>
      <c r="B25" s="113" t="s">
        <v>6542</v>
      </c>
      <c r="C25" s="114">
        <f>+C32</f>
        <v>51809.81</v>
      </c>
      <c r="D25" s="115" t="s">
        <v>8865</v>
      </c>
    </row>
    <row r="26" spans="1:4">
      <c r="A26" s="112" t="s">
        <v>8170</v>
      </c>
      <c r="B26" s="113" t="s">
        <v>6552</v>
      </c>
      <c r="C26" s="114"/>
      <c r="D26" s="115"/>
    </row>
    <row r="27" spans="1:4">
      <c r="A27" s="112" t="s">
        <v>8171</v>
      </c>
      <c r="B27" s="113" t="s">
        <v>6552</v>
      </c>
      <c r="C27" s="114">
        <v>0</v>
      </c>
      <c r="D27" s="115"/>
    </row>
    <row r="28" spans="1:4">
      <c r="A28" s="112" t="s">
        <v>8868</v>
      </c>
      <c r="B28" s="113" t="s">
        <v>8869</v>
      </c>
      <c r="C28" s="114"/>
      <c r="D28" s="115"/>
    </row>
    <row r="29" spans="1:4">
      <c r="A29" s="582" t="s">
        <v>8172</v>
      </c>
      <c r="B29" s="113" t="s">
        <v>6552</v>
      </c>
      <c r="C29" s="114"/>
      <c r="D29" s="115"/>
    </row>
    <row r="30" spans="1:4">
      <c r="A30" s="112" t="s">
        <v>8173</v>
      </c>
      <c r="B30" s="113" t="s">
        <v>8174</v>
      </c>
      <c r="C30" s="114"/>
      <c r="D30" s="115"/>
    </row>
    <row r="31" spans="1:4">
      <c r="A31" s="112" t="s">
        <v>8177</v>
      </c>
      <c r="B31" s="113" t="s">
        <v>8174</v>
      </c>
      <c r="C31" s="114"/>
      <c r="D31" s="115"/>
    </row>
    <row r="32" spans="1:4">
      <c r="A32" s="112" t="s">
        <v>8188</v>
      </c>
      <c r="B32" s="113" t="s">
        <v>6892</v>
      </c>
      <c r="C32" s="636">
        <f>+C35+C43+C45+C44+C42</f>
        <v>51809.81</v>
      </c>
      <c r="D32" s="115"/>
    </row>
    <row r="33" spans="1:4">
      <c r="A33" s="112" t="s">
        <v>8188</v>
      </c>
      <c r="B33" s="113" t="s">
        <v>6556</v>
      </c>
      <c r="C33" s="114"/>
      <c r="D33" s="115"/>
    </row>
    <row r="34" spans="1:4">
      <c r="A34" s="112" t="s">
        <v>8189</v>
      </c>
      <c r="B34" s="113" t="s">
        <v>8870</v>
      </c>
      <c r="C34" s="114"/>
      <c r="D34" s="115"/>
    </row>
    <row r="35" spans="1:4">
      <c r="A35" s="637" t="s">
        <v>8190</v>
      </c>
      <c r="B35" s="113" t="s">
        <v>6556</v>
      </c>
      <c r="C35" s="114">
        <v>6474</v>
      </c>
      <c r="D35" s="115"/>
    </row>
    <row r="36" spans="1:4">
      <c r="A36" s="112" t="s">
        <v>8191</v>
      </c>
      <c r="B36" s="113" t="s">
        <v>6556</v>
      </c>
      <c r="C36" s="114"/>
      <c r="D36" s="115"/>
    </row>
    <row r="37" spans="1:4">
      <c r="A37" s="112" t="s">
        <v>8871</v>
      </c>
      <c r="B37" s="113" t="s">
        <v>6556</v>
      </c>
      <c r="C37" s="114"/>
      <c r="D37" s="115"/>
    </row>
    <row r="38" spans="1:4">
      <c r="A38" s="112" t="s">
        <v>8872</v>
      </c>
      <c r="B38" s="113" t="s">
        <v>6556</v>
      </c>
      <c r="C38" s="114"/>
      <c r="D38" s="115"/>
    </row>
    <row r="39" spans="1:4">
      <c r="A39" s="112" t="s">
        <v>8194</v>
      </c>
      <c r="B39" s="113" t="s">
        <v>6556</v>
      </c>
      <c r="C39" s="114"/>
      <c r="D39" s="115"/>
    </row>
    <row r="40" spans="1:4">
      <c r="A40" s="112" t="s">
        <v>8873</v>
      </c>
      <c r="B40" s="113" t="s">
        <v>6556</v>
      </c>
      <c r="C40" s="114"/>
      <c r="D40" s="115"/>
    </row>
    <row r="41" spans="1:4">
      <c r="A41" s="112" t="s">
        <v>8196</v>
      </c>
      <c r="B41" s="113" t="s">
        <v>6556</v>
      </c>
      <c r="C41" s="114"/>
      <c r="D41" s="115"/>
    </row>
    <row r="42" spans="1:4">
      <c r="A42" s="112" t="s">
        <v>8198</v>
      </c>
      <c r="B42" s="113" t="s">
        <v>6556</v>
      </c>
      <c r="C42" s="114">
        <v>6340</v>
      </c>
      <c r="D42" s="115"/>
    </row>
    <row r="43" spans="1:4">
      <c r="A43" s="112" t="s">
        <v>8199</v>
      </c>
      <c r="B43" s="113" t="s">
        <v>6556</v>
      </c>
      <c r="C43" s="114">
        <v>8895</v>
      </c>
      <c r="D43" s="115"/>
    </row>
    <row r="44" spans="1:4">
      <c r="A44" s="112" t="s">
        <v>8874</v>
      </c>
      <c r="B44" s="113" t="s">
        <v>6556</v>
      </c>
      <c r="C44" s="114">
        <v>26510</v>
      </c>
      <c r="D44" s="115"/>
    </row>
    <row r="45" spans="1:4">
      <c r="A45" s="112" t="s">
        <v>8211</v>
      </c>
      <c r="B45" s="113" t="s">
        <v>469</v>
      </c>
      <c r="C45" s="636">
        <v>3590.81</v>
      </c>
      <c r="D45" s="115"/>
    </row>
    <row r="46" spans="1:4">
      <c r="A46" s="112" t="s">
        <v>8212</v>
      </c>
      <c r="B46" s="113" t="s">
        <v>8213</v>
      </c>
      <c r="C46" s="114">
        <v>3590.81</v>
      </c>
      <c r="D46" s="115"/>
    </row>
    <row r="47" spans="1:4">
      <c r="A47" s="112" t="s">
        <v>8215</v>
      </c>
      <c r="B47" s="113" t="s">
        <v>8216</v>
      </c>
      <c r="C47" s="114"/>
      <c r="D47" s="115"/>
    </row>
    <row r="48" spans="1:4">
      <c r="A48" s="112" t="s">
        <v>8217</v>
      </c>
      <c r="B48" s="113" t="s">
        <v>8216</v>
      </c>
      <c r="C48" s="114"/>
      <c r="D48" s="115"/>
    </row>
    <row r="49" spans="1:4">
      <c r="A49" s="112" t="s">
        <v>8219</v>
      </c>
      <c r="B49" s="113" t="s">
        <v>8216</v>
      </c>
      <c r="C49" s="114"/>
      <c r="D49" s="115"/>
    </row>
    <row r="50" spans="1:4">
      <c r="A50" s="112" t="s">
        <v>8222</v>
      </c>
      <c r="B50" s="113" t="s">
        <v>8221</v>
      </c>
      <c r="C50" s="114"/>
      <c r="D50" s="115"/>
    </row>
    <row r="51" spans="1:4">
      <c r="A51" s="112" t="s">
        <v>8226</v>
      </c>
      <c r="B51" s="113" t="s">
        <v>8227</v>
      </c>
      <c r="C51" s="114"/>
      <c r="D51" s="115"/>
    </row>
    <row r="52" spans="1:4">
      <c r="A52" s="112" t="s">
        <v>8230</v>
      </c>
      <c r="B52" s="113" t="s">
        <v>4460</v>
      </c>
      <c r="C52" s="114"/>
      <c r="D52" s="115" t="s">
        <v>8865</v>
      </c>
    </row>
    <row r="53" spans="1:4">
      <c r="A53" s="112" t="s">
        <v>8231</v>
      </c>
      <c r="B53" s="113" t="s">
        <v>8232</v>
      </c>
      <c r="C53" s="114"/>
      <c r="D53" s="115"/>
    </row>
    <row r="54" spans="1:4">
      <c r="A54" s="112" t="s">
        <v>8233</v>
      </c>
      <c r="B54" s="113" t="s">
        <v>8232</v>
      </c>
      <c r="C54" s="114"/>
      <c r="D54" s="115"/>
    </row>
    <row r="55" spans="1:4">
      <c r="A55" s="112" t="s">
        <v>8231</v>
      </c>
      <c r="B55" s="113" t="s">
        <v>8232</v>
      </c>
      <c r="C55" s="114"/>
      <c r="D55" s="115"/>
    </row>
    <row r="56" spans="1:4">
      <c r="A56" s="112" t="s">
        <v>8238</v>
      </c>
      <c r="B56" s="113" t="s">
        <v>8239</v>
      </c>
      <c r="C56" s="114"/>
      <c r="D56" s="115"/>
    </row>
    <row r="57" spans="1:4">
      <c r="A57" s="112" t="s">
        <v>8241</v>
      </c>
      <c r="B57" s="113" t="s">
        <v>6564</v>
      </c>
      <c r="C57" s="636">
        <v>2577.59</v>
      </c>
      <c r="D57" s="115"/>
    </row>
    <row r="58" spans="1:4">
      <c r="A58" s="112" t="s">
        <v>8220</v>
      </c>
      <c r="B58" s="113" t="s">
        <v>8221</v>
      </c>
      <c r="C58" s="114">
        <v>2577.59</v>
      </c>
      <c r="D58" s="115"/>
    </row>
    <row r="59" spans="1:4">
      <c r="A59" s="112" t="s">
        <v>8243</v>
      </c>
      <c r="B59" s="113" t="s">
        <v>6564</v>
      </c>
      <c r="C59" s="114"/>
      <c r="D59" s="115"/>
    </row>
    <row r="60" spans="1:4">
      <c r="A60" s="112" t="s">
        <v>8248</v>
      </c>
      <c r="B60" s="113" t="s">
        <v>8249</v>
      </c>
      <c r="C60" s="114"/>
      <c r="D60" s="115" t="s">
        <v>8865</v>
      </c>
    </row>
    <row r="61" spans="1:4">
      <c r="A61" s="112" t="s">
        <v>8250</v>
      </c>
      <c r="B61" s="113" t="s">
        <v>8249</v>
      </c>
      <c r="C61" s="114"/>
      <c r="D61" s="115"/>
    </row>
    <row r="62" spans="1:4">
      <c r="A62" s="112" t="s">
        <v>8255</v>
      </c>
      <c r="B62" s="113" t="s">
        <v>6546</v>
      </c>
      <c r="C62" s="636">
        <f>+C64+C65</f>
        <v>156025.87</v>
      </c>
      <c r="D62" s="115" t="s">
        <v>8865</v>
      </c>
    </row>
    <row r="63" spans="1:4">
      <c r="A63" s="112" t="s">
        <v>8257</v>
      </c>
      <c r="B63" s="113" t="s">
        <v>8258</v>
      </c>
      <c r="C63" s="114"/>
      <c r="D63" s="115"/>
    </row>
    <row r="64" spans="1:4">
      <c r="A64" s="112" t="s">
        <v>8260</v>
      </c>
      <c r="B64" s="113" t="s">
        <v>8258</v>
      </c>
      <c r="C64" s="114">
        <v>137068.97</v>
      </c>
      <c r="D64" s="115"/>
    </row>
    <row r="65" spans="1:4">
      <c r="A65" s="112" t="s">
        <v>8875</v>
      </c>
      <c r="B65" s="113" t="s">
        <v>8258</v>
      </c>
      <c r="C65" s="114">
        <v>18956.900000000001</v>
      </c>
      <c r="D65" s="115"/>
    </row>
    <row r="66" spans="1:4">
      <c r="A66" s="112" t="s">
        <v>8265</v>
      </c>
      <c r="B66" s="113" t="s">
        <v>8266</v>
      </c>
      <c r="C66" s="114"/>
      <c r="D66" s="115"/>
    </row>
    <row r="67" spans="1:4">
      <c r="A67" s="112" t="s">
        <v>8267</v>
      </c>
      <c r="B67" s="113" t="s">
        <v>8266</v>
      </c>
      <c r="C67" s="114"/>
      <c r="D67" s="115"/>
    </row>
    <row r="68" spans="1:4">
      <c r="A68" s="112" t="s">
        <v>8269</v>
      </c>
      <c r="B68" s="113" t="s">
        <v>8270</v>
      </c>
      <c r="C68" s="114"/>
      <c r="D68" s="115" t="s">
        <v>8865</v>
      </c>
    </row>
    <row r="69" spans="1:4">
      <c r="A69" s="112" t="s">
        <v>8271</v>
      </c>
      <c r="B69" s="113" t="s">
        <v>8272</v>
      </c>
      <c r="C69" s="114"/>
      <c r="D69" s="115"/>
    </row>
    <row r="70" spans="1:4">
      <c r="A70" s="112" t="s">
        <v>8275</v>
      </c>
      <c r="B70" s="113" t="s">
        <v>8276</v>
      </c>
      <c r="C70" s="636">
        <f>+C71</f>
        <v>2204221.5799999996</v>
      </c>
      <c r="D70" s="115" t="s">
        <v>8865</v>
      </c>
    </row>
    <row r="71" spans="1:4">
      <c r="A71" s="637" t="s">
        <v>8324</v>
      </c>
      <c r="B71" s="113" t="s">
        <v>8276</v>
      </c>
      <c r="C71" s="114">
        <f>2136774.42+C88+C89</f>
        <v>2204221.5799999996</v>
      </c>
      <c r="D71" s="115"/>
    </row>
    <row r="72" spans="1:4">
      <c r="A72" s="112" t="s">
        <v>8277</v>
      </c>
      <c r="B72" s="113" t="s">
        <v>8278</v>
      </c>
      <c r="C72" s="114"/>
      <c r="D72" s="115"/>
    </row>
    <row r="73" spans="1:4">
      <c r="A73" s="112" t="s">
        <v>8279</v>
      </c>
      <c r="B73" s="113" t="s">
        <v>8280</v>
      </c>
      <c r="C73" s="114"/>
      <c r="D73" s="115"/>
    </row>
    <row r="74" spans="1:4">
      <c r="A74" s="112" t="s">
        <v>8284</v>
      </c>
      <c r="B74" s="113" t="s">
        <v>8285</v>
      </c>
      <c r="C74" s="114"/>
      <c r="D74" s="115"/>
    </row>
    <row r="75" spans="1:4">
      <c r="A75" s="112" t="s">
        <v>8286</v>
      </c>
      <c r="B75" s="113" t="s">
        <v>8287</v>
      </c>
      <c r="C75" s="114"/>
      <c r="D75" s="115"/>
    </row>
    <row r="76" spans="1:4">
      <c r="A76" s="112" t="s">
        <v>8290</v>
      </c>
      <c r="B76" s="113" t="s">
        <v>8291</v>
      </c>
      <c r="C76" s="114">
        <v>0</v>
      </c>
      <c r="D76" s="115"/>
    </row>
    <row r="77" spans="1:4">
      <c r="A77" s="112" t="s">
        <v>8292</v>
      </c>
      <c r="B77" s="113" t="s">
        <v>8291</v>
      </c>
      <c r="C77" s="114"/>
      <c r="D77" s="115"/>
    </row>
    <row r="78" spans="1:4">
      <c r="A78" s="112" t="s">
        <v>8876</v>
      </c>
      <c r="B78" s="113" t="s">
        <v>8877</v>
      </c>
      <c r="C78" s="114"/>
      <c r="D78" s="115"/>
    </row>
    <row r="79" spans="1:4">
      <c r="A79" s="112" t="s">
        <v>8293</v>
      </c>
      <c r="B79" s="113" t="s">
        <v>8291</v>
      </c>
      <c r="C79" s="114"/>
      <c r="D79" s="115"/>
    </row>
    <row r="80" spans="1:4">
      <c r="A80" s="582" t="s">
        <v>8295</v>
      </c>
      <c r="B80" s="113" t="s">
        <v>8296</v>
      </c>
      <c r="C80" s="114"/>
      <c r="D80" s="115"/>
    </row>
    <row r="81" spans="1:4">
      <c r="A81" s="112" t="s">
        <v>8309</v>
      </c>
      <c r="B81" s="113" t="s">
        <v>8310</v>
      </c>
      <c r="C81" s="114"/>
      <c r="D81" s="115"/>
    </row>
    <row r="82" spans="1:4">
      <c r="A82" s="112" t="s">
        <v>8311</v>
      </c>
      <c r="B82" s="113" t="s">
        <v>8312</v>
      </c>
      <c r="C82" s="114"/>
      <c r="D82" s="115"/>
    </row>
    <row r="83" spans="1:4">
      <c r="A83" s="638" t="s">
        <v>8878</v>
      </c>
      <c r="B83" s="113" t="s">
        <v>8319</v>
      </c>
      <c r="C83" s="114">
        <v>0</v>
      </c>
      <c r="D83" s="115"/>
    </row>
    <row r="84" spans="1:4">
      <c r="A84" s="638" t="s">
        <v>8879</v>
      </c>
      <c r="B84" s="113" t="s">
        <v>8319</v>
      </c>
      <c r="C84" s="114"/>
      <c r="D84" s="115"/>
    </row>
    <row r="85" spans="1:4">
      <c r="A85" s="112" t="s">
        <v>8324</v>
      </c>
      <c r="B85" s="113" t="s">
        <v>8880</v>
      </c>
      <c r="C85" s="114"/>
      <c r="D85" s="115"/>
    </row>
    <row r="86" spans="1:4">
      <c r="A86" s="112" t="s">
        <v>8325</v>
      </c>
      <c r="B86" s="113" t="s">
        <v>8880</v>
      </c>
      <c r="C86" s="114"/>
      <c r="D86" s="115"/>
    </row>
    <row r="87" spans="1:4">
      <c r="A87" s="112" t="s">
        <v>8881</v>
      </c>
      <c r="B87" s="113" t="s">
        <v>8882</v>
      </c>
      <c r="C87" s="114"/>
      <c r="D87" s="115"/>
    </row>
    <row r="88" spans="1:4">
      <c r="A88" s="112" t="s">
        <v>8326</v>
      </c>
      <c r="B88" s="113" t="s">
        <v>8880</v>
      </c>
      <c r="C88" s="114">
        <f>2950+17857.5+3446.55</f>
        <v>24254.05</v>
      </c>
      <c r="D88" s="115"/>
    </row>
    <row r="89" spans="1:4">
      <c r="A89" s="112" t="s">
        <v>8327</v>
      </c>
      <c r="B89" s="113" t="s">
        <v>8880</v>
      </c>
      <c r="C89" s="114">
        <v>43193.11</v>
      </c>
      <c r="D89" s="115"/>
    </row>
    <row r="90" spans="1:4">
      <c r="A90" s="112" t="s">
        <v>8328</v>
      </c>
      <c r="B90" s="113" t="s">
        <v>6898</v>
      </c>
      <c r="C90" s="114"/>
      <c r="D90" s="115"/>
    </row>
    <row r="91" spans="1:4">
      <c r="A91" s="112" t="s">
        <v>8329</v>
      </c>
      <c r="B91" s="113" t="s">
        <v>6898</v>
      </c>
      <c r="C91" s="114"/>
      <c r="D91" s="115"/>
    </row>
    <row r="92" spans="1:4">
      <c r="A92" s="112" t="s">
        <v>8883</v>
      </c>
      <c r="B92" s="113" t="s">
        <v>8884</v>
      </c>
      <c r="C92" s="114"/>
      <c r="D92" s="115"/>
    </row>
    <row r="93" spans="1:4">
      <c r="A93" s="112" t="s">
        <v>8885</v>
      </c>
      <c r="B93" s="113" t="s">
        <v>8886</v>
      </c>
      <c r="C93" s="114"/>
      <c r="D93" s="115"/>
    </row>
    <row r="94" spans="1:4">
      <c r="A94" s="112" t="s">
        <v>8334</v>
      </c>
      <c r="B94" s="113" t="s">
        <v>8335</v>
      </c>
      <c r="C94" s="114"/>
      <c r="D94" s="115"/>
    </row>
    <row r="95" spans="1:4">
      <c r="A95" s="112" t="s">
        <v>8336</v>
      </c>
      <c r="B95" s="113" t="s">
        <v>6898</v>
      </c>
      <c r="C95" s="114"/>
      <c r="D95" s="115"/>
    </row>
    <row r="96" spans="1:4">
      <c r="A96" s="639" t="s">
        <v>8165</v>
      </c>
      <c r="B96" s="640" t="s">
        <v>8166</v>
      </c>
      <c r="C96" s="636">
        <f>+C25+C57+C62+C70</f>
        <v>2414634.8499999996</v>
      </c>
      <c r="D96" s="115" t="s">
        <v>8865</v>
      </c>
    </row>
    <row r="97" spans="1:4">
      <c r="A97" s="112" t="s">
        <v>8346</v>
      </c>
      <c r="B97" s="113" t="s">
        <v>6431</v>
      </c>
      <c r="C97" s="114">
        <v>0</v>
      </c>
      <c r="D97" s="115"/>
    </row>
    <row r="98" spans="1:4">
      <c r="A98" s="112" t="s">
        <v>8352</v>
      </c>
      <c r="B98" s="113" t="s">
        <v>6576</v>
      </c>
      <c r="C98" s="114"/>
      <c r="D98" s="115"/>
    </row>
    <row r="99" spans="1:4">
      <c r="A99" s="637" t="s">
        <v>8348</v>
      </c>
      <c r="B99" s="113" t="s">
        <v>840</v>
      </c>
      <c r="C99" s="114">
        <f>53000+80000</f>
        <v>133000</v>
      </c>
      <c r="D99" s="115"/>
    </row>
    <row r="100" spans="1:4">
      <c r="A100" s="112" t="s">
        <v>8353</v>
      </c>
      <c r="B100" s="113" t="s">
        <v>6581</v>
      </c>
      <c r="C100" s="114">
        <f>+C101</f>
        <v>19278.830000000591</v>
      </c>
      <c r="D100" s="115"/>
    </row>
    <row r="101" spans="1:4">
      <c r="A101" s="112" t="s">
        <v>8354</v>
      </c>
      <c r="B101" s="113" t="s">
        <v>6581</v>
      </c>
      <c r="C101" s="114">
        <f>8652.64000000059+8168.4+2457.79</f>
        <v>19278.830000000591</v>
      </c>
      <c r="D101" s="115"/>
    </row>
    <row r="102" spans="1:4">
      <c r="A102" s="112" t="s">
        <v>8361</v>
      </c>
      <c r="B102" s="113" t="s">
        <v>6578</v>
      </c>
      <c r="C102" s="114">
        <f>+C105+C107+C108+C111</f>
        <v>14960</v>
      </c>
      <c r="D102" s="115"/>
    </row>
    <row r="103" spans="1:4">
      <c r="A103" s="112" t="s">
        <v>8362</v>
      </c>
      <c r="B103" s="113" t="s">
        <v>6903</v>
      </c>
      <c r="C103" s="114">
        <v>0</v>
      </c>
      <c r="D103" s="115"/>
    </row>
    <row r="104" spans="1:4">
      <c r="A104" s="112" t="s">
        <v>8363</v>
      </c>
      <c r="B104" s="113" t="s">
        <v>6903</v>
      </c>
      <c r="C104" s="114"/>
      <c r="D104" s="115"/>
    </row>
    <row r="105" spans="1:4">
      <c r="A105" s="112" t="s">
        <v>8364</v>
      </c>
      <c r="B105" s="113" t="s">
        <v>6585</v>
      </c>
      <c r="C105" s="114">
        <v>3740</v>
      </c>
      <c r="D105" s="115"/>
    </row>
    <row r="106" spans="1:4">
      <c r="A106" s="112" t="s">
        <v>8365</v>
      </c>
      <c r="B106" s="113" t="s">
        <v>6585</v>
      </c>
      <c r="C106" s="114"/>
      <c r="D106" s="115"/>
    </row>
    <row r="107" spans="1:4">
      <c r="A107" s="112" t="s">
        <v>8366</v>
      </c>
      <c r="B107" s="113" t="s">
        <v>6585</v>
      </c>
      <c r="C107" s="114">
        <v>3740</v>
      </c>
      <c r="D107" s="115"/>
    </row>
    <row r="108" spans="1:4">
      <c r="A108" s="112" t="s">
        <v>8367</v>
      </c>
      <c r="B108" s="113" t="s">
        <v>8368</v>
      </c>
      <c r="C108" s="114">
        <v>3740</v>
      </c>
      <c r="D108" s="115"/>
    </row>
    <row r="109" spans="1:4">
      <c r="A109" s="112" t="s">
        <v>8369</v>
      </c>
      <c r="B109" s="113" t="s">
        <v>6585</v>
      </c>
      <c r="C109" s="114"/>
      <c r="D109" s="115"/>
    </row>
    <row r="110" spans="1:4">
      <c r="A110" s="112" t="s">
        <v>8370</v>
      </c>
      <c r="B110" s="113" t="s">
        <v>6585</v>
      </c>
      <c r="C110" s="114"/>
      <c r="D110" s="115"/>
    </row>
    <row r="111" spans="1:4">
      <c r="A111" s="112" t="s">
        <v>8371</v>
      </c>
      <c r="B111" s="113" t="s">
        <v>6903</v>
      </c>
      <c r="C111" s="114">
        <v>3740</v>
      </c>
      <c r="D111" s="115"/>
    </row>
    <row r="112" spans="1:4">
      <c r="A112" s="112" t="s">
        <v>8372</v>
      </c>
      <c r="B112" s="113" t="s">
        <v>6903</v>
      </c>
      <c r="C112" s="114"/>
      <c r="D112" s="115"/>
    </row>
    <row r="113" spans="1:7">
      <c r="A113" s="639" t="s">
        <v>8346</v>
      </c>
      <c r="B113" s="640" t="s">
        <v>6431</v>
      </c>
      <c r="C113" s="636">
        <f>+C99+C100+C102</f>
        <v>167238.8300000006</v>
      </c>
      <c r="D113" s="115"/>
    </row>
    <row r="114" spans="1:7">
      <c r="A114" s="112"/>
      <c r="B114" s="113"/>
      <c r="C114" s="114"/>
      <c r="D114" s="115"/>
    </row>
    <row r="115" spans="1:7">
      <c r="A115" s="112"/>
      <c r="B115" s="112"/>
      <c r="C115" s="114"/>
      <c r="D115" s="115"/>
    </row>
    <row r="116" spans="1:7">
      <c r="A116" s="116"/>
      <c r="B116" s="116" t="s">
        <v>390</v>
      </c>
      <c r="C116" s="117">
        <f>+C113+C96</f>
        <v>2581873.6800000002</v>
      </c>
      <c r="D116" s="205">
        <v>0</v>
      </c>
      <c r="F116" s="9"/>
      <c r="G116" s="9"/>
    </row>
  </sheetData>
  <mergeCells count="2">
    <mergeCell ref="A5:B5"/>
    <mergeCell ref="A22:B22"/>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A24"/>
    <dataValidation allowBlank="1" showInputMessage="1" showErrorMessage="1" prompt="Corresponde al nombre o descripción de la cuenta de acuerdo al Plan de Cuentas emitido por el CONAC." sqref="B7 B24"/>
    <dataValidation allowBlank="1" showInputMessage="1" showErrorMessage="1" prompt="Importe (saldo final) de las adquisiciones de bienes muebles e inmuebles efectuadas en el periodo al que corresponde la cuenta pública presentada." sqref="C24"/>
    <dataValidation allowBlank="1" showInputMessage="1" showErrorMessage="1" prompt="Detallar el porcentaje de estas adquisiciones que fueron realizadas mediante subsidios de capital del sector central (subsidiados por la federación, estado o municipio)." sqref="D7 D24"/>
  </dataValidations>
  <pageMargins left="0.7" right="0.7" top="0.75" bottom="0.75" header="0.3" footer="0.3"/>
  <pageSetup scale="90" orientation="portrait"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43"/>
  <sheetViews>
    <sheetView zoomScaleSheetLayoutView="100" workbookViewId="0">
      <pane ySplit="8" topLeftCell="A9" activePane="bottomLeft" state="frozen"/>
      <selection activeCell="B42" sqref="B42"/>
      <selection pane="bottomLeft" activeCell="B9" sqref="B9"/>
    </sheetView>
  </sheetViews>
  <sheetFormatPr baseColWidth="10" defaultRowHeight="11.25"/>
  <cols>
    <col min="1" max="1" width="11.7109375" style="154" customWidth="1"/>
    <col min="2" max="2" width="68" style="154" customWidth="1"/>
    <col min="3" max="3" width="17.7109375" style="118" customWidth="1"/>
    <col min="4" max="4" width="17.7109375" style="274" customWidth="1"/>
    <col min="5" max="16384" width="11.42578125" style="274"/>
  </cols>
  <sheetData>
    <row r="1" spans="1:4" s="41" customFormat="1">
      <c r="A1" s="71" t="s">
        <v>43</v>
      </c>
      <c r="B1" s="71"/>
      <c r="C1" s="105"/>
    </row>
    <row r="2" spans="1:4" s="41" customFormat="1">
      <c r="A2" s="71" t="s">
        <v>0</v>
      </c>
      <c r="B2" s="71"/>
      <c r="C2" s="105"/>
    </row>
    <row r="3" spans="1:4" s="41" customFormat="1">
      <c r="A3" s="71"/>
      <c r="B3" s="71"/>
      <c r="C3" s="105"/>
    </row>
    <row r="4" spans="1:4" s="41" customFormat="1">
      <c r="A4" s="71"/>
      <c r="B4" s="71"/>
      <c r="C4" s="105"/>
    </row>
    <row r="5" spans="1:4" s="41" customFormat="1">
      <c r="C5" s="105"/>
    </row>
    <row r="6" spans="1:4" s="41" customFormat="1" ht="11.25" customHeight="1">
      <c r="A6" s="1021" t="s">
        <v>262</v>
      </c>
      <c r="B6" s="1022"/>
      <c r="C6" s="105"/>
      <c r="D6" s="279" t="s">
        <v>220</v>
      </c>
    </row>
    <row r="7" spans="1:4">
      <c r="A7" s="109"/>
      <c r="B7" s="109"/>
      <c r="C7" s="110"/>
    </row>
    <row r="8" spans="1:4" ht="15" customHeight="1">
      <c r="A8" s="15" t="s">
        <v>46</v>
      </c>
      <c r="B8" s="216" t="s">
        <v>47</v>
      </c>
      <c r="C8" s="57" t="s">
        <v>75</v>
      </c>
      <c r="D8" s="57" t="s">
        <v>76</v>
      </c>
    </row>
    <row r="9" spans="1:4">
      <c r="A9" s="306">
        <v>5500</v>
      </c>
      <c r="B9" s="307" t="s">
        <v>289</v>
      </c>
      <c r="C9" s="308">
        <v>10848083.050000001</v>
      </c>
      <c r="D9" s="309">
        <f>+D10+D20+D22+D32</f>
        <v>11439361.629999999</v>
      </c>
    </row>
    <row r="10" spans="1:4">
      <c r="A10" s="310">
        <v>5510</v>
      </c>
      <c r="B10" s="311" t="s">
        <v>177</v>
      </c>
      <c r="C10" s="308">
        <v>10841047.42</v>
      </c>
      <c r="D10" s="309">
        <f>SUM(D11:D18)</f>
        <v>11420247.84</v>
      </c>
    </row>
    <row r="11" spans="1:4">
      <c r="A11" s="310">
        <v>5511</v>
      </c>
      <c r="B11" s="311" t="s">
        <v>290</v>
      </c>
      <c r="C11" s="308">
        <v>0</v>
      </c>
      <c r="D11" s="309">
        <v>0</v>
      </c>
    </row>
    <row r="12" spans="1:4">
      <c r="A12" s="310">
        <v>5512</v>
      </c>
      <c r="B12" s="311" t="s">
        <v>291</v>
      </c>
      <c r="C12" s="308">
        <v>0</v>
      </c>
      <c r="D12" s="309">
        <v>0</v>
      </c>
    </row>
    <row r="13" spans="1:4">
      <c r="A13" s="310">
        <v>5513</v>
      </c>
      <c r="B13" s="311" t="s">
        <v>292</v>
      </c>
      <c r="C13" s="308">
        <v>9899201.8900000006</v>
      </c>
      <c r="D13" s="309">
        <v>10280264.699999999</v>
      </c>
    </row>
    <row r="14" spans="1:4">
      <c r="A14" s="310">
        <v>5514</v>
      </c>
      <c r="B14" s="311" t="s">
        <v>293</v>
      </c>
      <c r="C14" s="308">
        <v>0</v>
      </c>
      <c r="D14" s="309">
        <v>0</v>
      </c>
    </row>
    <row r="15" spans="1:4">
      <c r="A15" s="310">
        <v>5515</v>
      </c>
      <c r="B15" s="311" t="s">
        <v>294</v>
      </c>
      <c r="C15" s="308">
        <v>910050.66</v>
      </c>
      <c r="D15" s="309">
        <v>1032619.16</v>
      </c>
    </row>
    <row r="16" spans="1:4">
      <c r="A16" s="310">
        <v>5516</v>
      </c>
      <c r="B16" s="311" t="s">
        <v>295</v>
      </c>
      <c r="C16" s="308">
        <v>0</v>
      </c>
      <c r="D16" s="309">
        <v>0</v>
      </c>
    </row>
    <row r="17" spans="1:4">
      <c r="A17" s="310">
        <v>5517</v>
      </c>
      <c r="B17" s="311" t="s">
        <v>296</v>
      </c>
      <c r="C17" s="308">
        <v>31794.87</v>
      </c>
      <c r="D17" s="309">
        <v>84630.09</v>
      </c>
    </row>
    <row r="18" spans="1:4">
      <c r="A18" s="310">
        <v>5518</v>
      </c>
      <c r="B18" s="311" t="s">
        <v>297</v>
      </c>
      <c r="C18" s="308">
        <v>0</v>
      </c>
      <c r="D18" s="309">
        <v>22733.89</v>
      </c>
    </row>
    <row r="19" spans="1:4">
      <c r="A19" s="310">
        <v>5520</v>
      </c>
      <c r="B19" s="311" t="s">
        <v>178</v>
      </c>
      <c r="C19" s="308">
        <v>0</v>
      </c>
      <c r="D19" s="309">
        <v>0</v>
      </c>
    </row>
    <row r="20" spans="1:4">
      <c r="A20" s="310">
        <v>5521</v>
      </c>
      <c r="B20" s="311" t="s">
        <v>298</v>
      </c>
      <c r="C20" s="308">
        <v>0</v>
      </c>
      <c r="D20" s="309">
        <v>0</v>
      </c>
    </row>
    <row r="21" spans="1:4">
      <c r="A21" s="310">
        <v>5522</v>
      </c>
      <c r="B21" s="311" t="s">
        <v>299</v>
      </c>
      <c r="C21" s="308">
        <v>0</v>
      </c>
      <c r="D21" s="309">
        <v>0</v>
      </c>
    </row>
    <row r="22" spans="1:4">
      <c r="A22" s="310">
        <v>5530</v>
      </c>
      <c r="B22" s="311" t="s">
        <v>179</v>
      </c>
      <c r="C22" s="308">
        <v>0</v>
      </c>
      <c r="D22" s="309">
        <v>0</v>
      </c>
    </row>
    <row r="23" spans="1:4">
      <c r="A23" s="310">
        <v>5531</v>
      </c>
      <c r="B23" s="311" t="s">
        <v>300</v>
      </c>
      <c r="C23" s="308">
        <v>0</v>
      </c>
      <c r="D23" s="309">
        <v>0</v>
      </c>
    </row>
    <row r="24" spans="1:4">
      <c r="A24" s="310">
        <v>5532</v>
      </c>
      <c r="B24" s="311" t="s">
        <v>301</v>
      </c>
      <c r="C24" s="308">
        <v>0</v>
      </c>
      <c r="D24" s="309">
        <v>0</v>
      </c>
    </row>
    <row r="25" spans="1:4">
      <c r="A25" s="310">
        <v>5533</v>
      </c>
      <c r="B25" s="311" t="s">
        <v>302</v>
      </c>
      <c r="C25" s="308">
        <v>0</v>
      </c>
      <c r="D25" s="309">
        <v>0</v>
      </c>
    </row>
    <row r="26" spans="1:4">
      <c r="A26" s="310">
        <v>5534</v>
      </c>
      <c r="B26" s="311" t="s">
        <v>303</v>
      </c>
      <c r="C26" s="308">
        <v>0</v>
      </c>
      <c r="D26" s="309">
        <v>0</v>
      </c>
    </row>
    <row r="27" spans="1:4">
      <c r="A27" s="310">
        <v>5535</v>
      </c>
      <c r="B27" s="311" t="s">
        <v>304</v>
      </c>
      <c r="C27" s="308">
        <v>0</v>
      </c>
      <c r="D27" s="309">
        <v>0</v>
      </c>
    </row>
    <row r="28" spans="1:4">
      <c r="A28" s="310">
        <v>5540</v>
      </c>
      <c r="B28" s="311" t="s">
        <v>180</v>
      </c>
      <c r="C28" s="308">
        <v>0</v>
      </c>
      <c r="D28" s="309">
        <v>0</v>
      </c>
    </row>
    <row r="29" spans="1:4">
      <c r="A29" s="310">
        <v>5541</v>
      </c>
      <c r="B29" s="311" t="s">
        <v>180</v>
      </c>
      <c r="C29" s="308">
        <v>0</v>
      </c>
      <c r="D29" s="309">
        <v>0</v>
      </c>
    </row>
    <row r="30" spans="1:4">
      <c r="A30" s="310">
        <v>5550</v>
      </c>
      <c r="B30" s="312" t="s">
        <v>181</v>
      </c>
      <c r="C30" s="308">
        <v>0</v>
      </c>
      <c r="D30" s="309">
        <v>0</v>
      </c>
    </row>
    <row r="31" spans="1:4">
      <c r="A31" s="310">
        <v>5551</v>
      </c>
      <c r="B31" s="312" t="s">
        <v>181</v>
      </c>
      <c r="C31" s="308">
        <v>0</v>
      </c>
      <c r="D31" s="309">
        <v>0</v>
      </c>
    </row>
    <row r="32" spans="1:4">
      <c r="A32" s="310">
        <v>5590</v>
      </c>
      <c r="B32" s="312" t="s">
        <v>203</v>
      </c>
      <c r="C32" s="308">
        <v>7035.63</v>
      </c>
      <c r="D32" s="309">
        <v>19113.79</v>
      </c>
    </row>
    <row r="33" spans="1:4">
      <c r="A33" s="310">
        <v>5591</v>
      </c>
      <c r="B33" s="312" t="s">
        <v>305</v>
      </c>
      <c r="C33" s="308">
        <v>1410</v>
      </c>
      <c r="D33" s="309">
        <v>4503.4399999999996</v>
      </c>
    </row>
    <row r="34" spans="1:4">
      <c r="A34" s="310">
        <v>5592</v>
      </c>
      <c r="B34" s="312" t="s">
        <v>306</v>
      </c>
      <c r="C34" s="308">
        <v>0</v>
      </c>
      <c r="D34" s="309">
        <v>0</v>
      </c>
    </row>
    <row r="35" spans="1:4">
      <c r="A35" s="310">
        <v>5593</v>
      </c>
      <c r="B35" s="312" t="s">
        <v>307</v>
      </c>
      <c r="C35" s="308">
        <v>5625.63</v>
      </c>
      <c r="D35" s="309">
        <v>14610.35</v>
      </c>
    </row>
    <row r="36" spans="1:4">
      <c r="A36" s="310">
        <v>5594</v>
      </c>
      <c r="B36" s="312" t="s">
        <v>308</v>
      </c>
      <c r="C36" s="308">
        <v>0</v>
      </c>
      <c r="D36" s="309">
        <v>0</v>
      </c>
    </row>
    <row r="37" spans="1:4">
      <c r="A37" s="310">
        <v>5595</v>
      </c>
      <c r="B37" s="312" t="s">
        <v>309</v>
      </c>
      <c r="C37" s="308">
        <v>0</v>
      </c>
      <c r="D37" s="309">
        <v>0</v>
      </c>
    </row>
    <row r="38" spans="1:4">
      <c r="A38" s="310">
        <v>5596</v>
      </c>
      <c r="B38" s="312" t="s">
        <v>310</v>
      </c>
      <c r="C38" s="308">
        <v>0</v>
      </c>
      <c r="D38" s="309">
        <v>0</v>
      </c>
    </row>
    <row r="39" spans="1:4">
      <c r="A39" s="310">
        <v>5597</v>
      </c>
      <c r="B39" s="312" t="s">
        <v>311</v>
      </c>
      <c r="C39" s="308">
        <v>0</v>
      </c>
      <c r="D39" s="309">
        <v>0</v>
      </c>
    </row>
    <row r="40" spans="1:4">
      <c r="A40" s="310">
        <v>5599</v>
      </c>
      <c r="B40" s="312" t="s">
        <v>312</v>
      </c>
      <c r="C40" s="308">
        <v>0</v>
      </c>
      <c r="D40" s="309">
        <v>0</v>
      </c>
    </row>
    <row r="41" spans="1:4">
      <c r="A41" s="306">
        <v>5600</v>
      </c>
      <c r="B41" s="313" t="s">
        <v>313</v>
      </c>
      <c r="C41" s="308">
        <v>0</v>
      </c>
      <c r="D41" s="309">
        <v>0</v>
      </c>
    </row>
    <row r="42" spans="1:4">
      <c r="A42" s="310">
        <v>5610</v>
      </c>
      <c r="B42" s="312" t="s">
        <v>314</v>
      </c>
      <c r="C42" s="308">
        <v>0</v>
      </c>
      <c r="D42" s="309">
        <v>0</v>
      </c>
    </row>
    <row r="43" spans="1:4">
      <c r="A43" s="314">
        <v>5611</v>
      </c>
      <c r="B43" s="315" t="s">
        <v>315</v>
      </c>
      <c r="C43" s="316">
        <v>0</v>
      </c>
      <c r="D43" s="317">
        <v>0</v>
      </c>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20"/>
  <sheetViews>
    <sheetView workbookViewId="0">
      <selection activeCell="B42" sqref="B42"/>
    </sheetView>
  </sheetViews>
  <sheetFormatPr baseColWidth="10" defaultRowHeight="11.25"/>
  <cols>
    <col min="1" max="1" width="20.7109375" style="274" customWidth="1"/>
    <col min="2" max="2" width="50.7109375" style="274" customWidth="1"/>
    <col min="3" max="3" width="17.7109375" style="274"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v>120757808.06999999</v>
      </c>
    </row>
    <row r="9" spans="1:3">
      <c r="A9" s="234">
        <v>900002</v>
      </c>
      <c r="B9" s="218" t="s">
        <v>184</v>
      </c>
      <c r="C9" s="221">
        <f>SUM(C10:C14)</f>
        <v>0</v>
      </c>
    </row>
    <row r="10" spans="1:3">
      <c r="A10" s="232">
        <v>4320</v>
      </c>
      <c r="B10" s="219" t="s">
        <v>185</v>
      </c>
      <c r="C10" s="222"/>
    </row>
    <row r="11" spans="1:3" ht="22.5">
      <c r="A11" s="232">
        <v>4330</v>
      </c>
      <c r="B11" s="219" t="s">
        <v>186</v>
      </c>
      <c r="C11" s="222"/>
    </row>
    <row r="12" spans="1:3">
      <c r="A12" s="232">
        <v>4340</v>
      </c>
      <c r="B12" s="219" t="s">
        <v>187</v>
      </c>
      <c r="C12" s="222"/>
    </row>
    <row r="13" spans="1:3">
      <c r="A13" s="232">
        <v>4399</v>
      </c>
      <c r="B13" s="219" t="s">
        <v>188</v>
      </c>
      <c r="C13" s="222"/>
    </row>
    <row r="14" spans="1:3">
      <c r="A14" s="233">
        <v>4400</v>
      </c>
      <c r="B14" s="219" t="s">
        <v>189</v>
      </c>
      <c r="C14" s="222"/>
    </row>
    <row r="15" spans="1:3">
      <c r="A15" s="234">
        <v>900003</v>
      </c>
      <c r="B15" s="218" t="s">
        <v>190</v>
      </c>
      <c r="C15" s="221">
        <f>SUM(C16:C19)</f>
        <v>0</v>
      </c>
    </row>
    <row r="16" spans="1:3">
      <c r="A16" s="237">
        <v>52</v>
      </c>
      <c r="B16" s="219" t="s">
        <v>191</v>
      </c>
      <c r="C16" s="222"/>
    </row>
    <row r="17" spans="1:3">
      <c r="A17" s="237">
        <v>62</v>
      </c>
      <c r="B17" s="219" t="s">
        <v>192</v>
      </c>
      <c r="C17" s="222"/>
    </row>
    <row r="18" spans="1:3">
      <c r="A18" s="241" t="s">
        <v>206</v>
      </c>
      <c r="B18" s="219" t="s">
        <v>193</v>
      </c>
      <c r="C18" s="222"/>
    </row>
    <row r="19" spans="1:3">
      <c r="A19" s="233">
        <v>4500</v>
      </c>
      <c r="B19" s="220" t="s">
        <v>201</v>
      </c>
      <c r="C19" s="222"/>
    </row>
    <row r="20" spans="1:3">
      <c r="A20" s="235">
        <v>900004</v>
      </c>
      <c r="B20" s="223" t="s">
        <v>194</v>
      </c>
      <c r="C20" s="224">
        <f>+C8+C9-C15</f>
        <v>120757808.06999999</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5"/>
  <sheetViews>
    <sheetView topLeftCell="A12" workbookViewId="0">
      <selection activeCell="C40" sqref="C40"/>
    </sheetView>
  </sheetViews>
  <sheetFormatPr baseColWidth="10" defaultRowHeight="11.25"/>
  <cols>
    <col min="1" max="1" width="20.7109375" style="274" customWidth="1"/>
    <col min="2" max="2" width="50.7109375" style="274" customWidth="1"/>
    <col min="3" max="3" width="17.7109375" style="9" customWidth="1"/>
    <col min="4" max="16384" width="11.42578125" style="274"/>
  </cols>
  <sheetData>
    <row r="1" spans="1:5">
      <c r="A1" s="71" t="s">
        <v>43</v>
      </c>
    </row>
    <row r="2" spans="1:5">
      <c r="A2" s="71"/>
    </row>
    <row r="3" spans="1:5">
      <c r="A3" s="71"/>
    </row>
    <row r="4" spans="1:5">
      <c r="A4" s="71"/>
    </row>
    <row r="5" spans="1:5" ht="11.25" customHeight="1">
      <c r="A5" s="259" t="s">
        <v>196</v>
      </c>
      <c r="B5" s="260"/>
      <c r="C5" s="263" t="s">
        <v>214</v>
      </c>
    </row>
    <row r="6" spans="1:5" ht="11.25" customHeight="1">
      <c r="A6" s="264"/>
      <c r="B6" s="265"/>
      <c r="C6" s="266"/>
    </row>
    <row r="7" spans="1:5" ht="15" customHeight="1">
      <c r="A7" s="15" t="s">
        <v>46</v>
      </c>
      <c r="B7" s="261" t="s">
        <v>47</v>
      </c>
      <c r="C7" s="216" t="s">
        <v>54</v>
      </c>
    </row>
    <row r="8" spans="1:5">
      <c r="A8" s="239">
        <v>900001</v>
      </c>
      <c r="B8" s="226" t="s">
        <v>160</v>
      </c>
      <c r="C8" s="641">
        <v>111750580.12</v>
      </c>
    </row>
    <row r="9" spans="1:5">
      <c r="A9" s="239">
        <v>900002</v>
      </c>
      <c r="B9" s="226" t="s">
        <v>161</v>
      </c>
      <c r="C9" s="641">
        <f>+C10+C13+C15+C17+C18+C11</f>
        <v>6199695.7300000014</v>
      </c>
      <c r="D9" s="9"/>
      <c r="E9" s="9"/>
    </row>
    <row r="10" spans="1:5">
      <c r="A10" s="232">
        <v>5100</v>
      </c>
      <c r="B10" s="227" t="s">
        <v>162</v>
      </c>
      <c r="C10" s="642">
        <f>+'EFE-02-FERIALEÓN'!C25</f>
        <v>51809.81</v>
      </c>
    </row>
    <row r="11" spans="1:5">
      <c r="A11" s="232">
        <v>5200</v>
      </c>
      <c r="B11" s="227" t="s">
        <v>163</v>
      </c>
      <c r="C11" s="642">
        <f>+'EFE-02-FERIALEÓN'!C57</f>
        <v>2577.59</v>
      </c>
    </row>
    <row r="12" spans="1:5">
      <c r="A12" s="232">
        <v>5300</v>
      </c>
      <c r="B12" s="227" t="s">
        <v>164</v>
      </c>
      <c r="C12" s="642"/>
    </row>
    <row r="13" spans="1:5">
      <c r="A13" s="232">
        <v>5400</v>
      </c>
      <c r="B13" s="227" t="s">
        <v>165</v>
      </c>
      <c r="C13" s="642">
        <f>+'EFE-02-FERIALEÓN'!C62</f>
        <v>156025.87</v>
      </c>
    </row>
    <row r="14" spans="1:5">
      <c r="A14" s="232">
        <v>5500</v>
      </c>
      <c r="B14" s="227" t="s">
        <v>166</v>
      </c>
      <c r="C14" s="642"/>
    </row>
    <row r="15" spans="1:5">
      <c r="A15" s="232">
        <v>5600</v>
      </c>
      <c r="B15" s="227" t="s">
        <v>167</v>
      </c>
      <c r="C15" s="642">
        <f>+'EFE-02-FERIALEÓN'!C70</f>
        <v>2204221.5799999996</v>
      </c>
    </row>
    <row r="16" spans="1:5">
      <c r="A16" s="232">
        <v>5700</v>
      </c>
      <c r="B16" s="227" t="s">
        <v>168</v>
      </c>
      <c r="C16" s="642"/>
    </row>
    <row r="17" spans="1:3">
      <c r="A17" s="232" t="s">
        <v>212</v>
      </c>
      <c r="B17" s="227" t="s">
        <v>169</v>
      </c>
      <c r="C17" s="642">
        <f>+'EFE-02-FERIALEÓN'!C19</f>
        <v>3697822.0500000003</v>
      </c>
    </row>
    <row r="18" spans="1:3">
      <c r="A18" s="232">
        <v>5900</v>
      </c>
      <c r="B18" s="227" t="s">
        <v>170</v>
      </c>
      <c r="C18" s="642">
        <f>+'EFE-02-FERIALEÓN'!C113-80000</f>
        <v>87238.830000000598</v>
      </c>
    </row>
    <row r="19" spans="1:3">
      <c r="A19" s="237">
        <v>6200</v>
      </c>
      <c r="B19" s="227" t="s">
        <v>171</v>
      </c>
      <c r="C19" s="642"/>
    </row>
    <row r="20" spans="1:3">
      <c r="A20" s="237">
        <v>7200</v>
      </c>
      <c r="B20" s="227" t="s">
        <v>172</v>
      </c>
      <c r="C20" s="642"/>
    </row>
    <row r="21" spans="1:3">
      <c r="A21" s="237">
        <v>7300</v>
      </c>
      <c r="B21" s="227" t="s">
        <v>173</v>
      </c>
      <c r="C21" s="642"/>
    </row>
    <row r="22" spans="1:3">
      <c r="A22" s="237">
        <v>7500</v>
      </c>
      <c r="B22" s="227" t="s">
        <v>174</v>
      </c>
      <c r="C22" s="642"/>
    </row>
    <row r="23" spans="1:3">
      <c r="A23" s="237">
        <v>7900</v>
      </c>
      <c r="B23" s="227" t="s">
        <v>175</v>
      </c>
      <c r="C23" s="642"/>
    </row>
    <row r="24" spans="1:3">
      <c r="A24" s="237">
        <v>9100</v>
      </c>
      <c r="B24" s="227" t="s">
        <v>200</v>
      </c>
      <c r="C24" s="642"/>
    </row>
    <row r="25" spans="1:3">
      <c r="A25" s="237">
        <v>9900</v>
      </c>
      <c r="B25" s="227" t="s">
        <v>176</v>
      </c>
      <c r="C25" s="642"/>
    </row>
    <row r="26" spans="1:3">
      <c r="A26" s="237">
        <v>7400</v>
      </c>
      <c r="B26" s="228" t="s">
        <v>202</v>
      </c>
      <c r="C26" s="642"/>
    </row>
    <row r="27" spans="1:3">
      <c r="A27" s="239">
        <v>900003</v>
      </c>
      <c r="B27" s="226" t="s">
        <v>205</v>
      </c>
      <c r="C27" s="641">
        <f>+C28+C33</f>
        <v>11439361.629999999</v>
      </c>
    </row>
    <row r="28" spans="1:3" ht="22.5">
      <c r="A28" s="232">
        <v>5510</v>
      </c>
      <c r="B28" s="227" t="s">
        <v>177</v>
      </c>
      <c r="C28" s="642">
        <f>+'EFE-03-FERIALEÓN'!D10</f>
        <v>11420247.84</v>
      </c>
    </row>
    <row r="29" spans="1:3">
      <c r="A29" s="232">
        <v>5520</v>
      </c>
      <c r="B29" s="227" t="s">
        <v>178</v>
      </c>
      <c r="C29" s="642"/>
    </row>
    <row r="30" spans="1:3">
      <c r="A30" s="232">
        <v>5530</v>
      </c>
      <c r="B30" s="227" t="s">
        <v>179</v>
      </c>
      <c r="C30" s="642"/>
    </row>
    <row r="31" spans="1:3" ht="22.5">
      <c r="A31" s="232">
        <v>5540</v>
      </c>
      <c r="B31" s="227" t="s">
        <v>180</v>
      </c>
      <c r="C31" s="642"/>
    </row>
    <row r="32" spans="1:3">
      <c r="A32" s="232">
        <v>5550</v>
      </c>
      <c r="B32" s="227" t="s">
        <v>181</v>
      </c>
      <c r="C32" s="642"/>
    </row>
    <row r="33" spans="1:3">
      <c r="A33" s="232">
        <v>5590</v>
      </c>
      <c r="B33" s="227" t="s">
        <v>203</v>
      </c>
      <c r="C33" s="642">
        <f>+'EFE-03-FERIALEÓN'!D32</f>
        <v>19113.79</v>
      </c>
    </row>
    <row r="34" spans="1:3">
      <c r="A34" s="232">
        <v>5600</v>
      </c>
      <c r="B34" s="228" t="s">
        <v>204</v>
      </c>
      <c r="C34" s="225"/>
    </row>
    <row r="35" spans="1:3">
      <c r="A35" s="240">
        <v>900004</v>
      </c>
      <c r="B35" s="230" t="s">
        <v>182</v>
      </c>
      <c r="C35" s="231">
        <f>+C8-C9+C27</f>
        <v>116990246.02</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verticalDpi="0" r:id="rId1"/>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topLeftCell="A34" zoomScaleSheetLayoutView="100" workbookViewId="0">
      <selection activeCell="B42" sqref="B42"/>
    </sheetView>
  </sheetViews>
  <sheetFormatPr baseColWidth="10" defaultRowHeight="11.25"/>
  <cols>
    <col min="1" max="1" width="36.140625" style="274" customWidth="1"/>
    <col min="2" max="2" width="53.5703125" style="274" customWidth="1"/>
    <col min="3" max="3" width="18.7109375" style="274" bestFit="1" customWidth="1"/>
    <col min="4" max="4" width="17" style="274" bestFit="1" customWidth="1"/>
    <col min="5" max="5" width="21.42578125" style="274" customWidth="1"/>
    <col min="6" max="6" width="12" style="274" bestFit="1" customWidth="1"/>
    <col min="7" max="16384" width="11.42578125" style="274"/>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369"/>
      <c r="B6" s="369"/>
      <c r="C6" s="369"/>
      <c r="D6" s="369"/>
      <c r="H6" s="122"/>
    </row>
    <row r="7" spans="1:8" s="120" customFormat="1" ht="12.75">
      <c r="A7" s="331" t="s">
        <v>125</v>
      </c>
      <c r="B7" s="122"/>
      <c r="C7" s="122"/>
      <c r="D7" s="122"/>
    </row>
    <row r="8" spans="1:8" s="120" customFormat="1" ht="12.75">
      <c r="A8" s="331"/>
      <c r="B8" s="122"/>
      <c r="C8" s="122"/>
      <c r="D8" s="122"/>
    </row>
    <row r="9" spans="1:8" s="120" customFormat="1" ht="12.75">
      <c r="A9" s="333">
        <v>7000</v>
      </c>
      <c r="B9" s="332" t="s">
        <v>370</v>
      </c>
      <c r="C9" s="122"/>
      <c r="D9" s="122"/>
    </row>
    <row r="10" spans="1:8" s="120" customFormat="1" ht="12.75">
      <c r="A10" s="333"/>
      <c r="B10" s="332"/>
      <c r="C10" s="122"/>
      <c r="D10" s="122"/>
    </row>
    <row r="11" spans="1:8" s="120" customFormat="1">
      <c r="A11" s="125" t="s">
        <v>46</v>
      </c>
      <c r="B11" s="125" t="s">
        <v>47</v>
      </c>
      <c r="C11" s="125" t="s">
        <v>75</v>
      </c>
      <c r="D11" s="125" t="s">
        <v>76</v>
      </c>
      <c r="E11" s="125" t="s">
        <v>77</v>
      </c>
    </row>
    <row r="12" spans="1:8" s="120" customFormat="1">
      <c r="A12" s="334">
        <v>7100</v>
      </c>
      <c r="B12" s="335" t="s">
        <v>338</v>
      </c>
      <c r="C12" s="336"/>
      <c r="D12" s="336"/>
      <c r="E12" s="337"/>
    </row>
    <row r="13" spans="1:8" s="120" customFormat="1">
      <c r="A13" s="329">
        <v>7110</v>
      </c>
      <c r="B13" s="338" t="s">
        <v>339</v>
      </c>
      <c r="C13" s="336"/>
      <c r="D13" s="336"/>
      <c r="E13" s="337"/>
    </row>
    <row r="14" spans="1:8" s="120" customFormat="1">
      <c r="A14" s="329">
        <v>7120</v>
      </c>
      <c r="B14" s="338" t="s">
        <v>340</v>
      </c>
      <c r="C14" s="336"/>
      <c r="D14" s="336"/>
      <c r="E14" s="337"/>
    </row>
    <row r="15" spans="1:8" s="120" customFormat="1">
      <c r="A15" s="329">
        <v>7130</v>
      </c>
      <c r="B15" s="338" t="s">
        <v>341</v>
      </c>
      <c r="C15" s="336"/>
      <c r="D15" s="336"/>
      <c r="E15" s="337"/>
    </row>
    <row r="16" spans="1:8" s="120" customFormat="1" ht="22.5">
      <c r="A16" s="329">
        <v>7140</v>
      </c>
      <c r="B16" s="338" t="s">
        <v>342</v>
      </c>
      <c r="C16" s="336"/>
      <c r="D16" s="336"/>
      <c r="E16" s="337"/>
    </row>
    <row r="17" spans="1:5" s="120" customFormat="1" ht="22.5">
      <c r="A17" s="329">
        <v>7150</v>
      </c>
      <c r="B17" s="338" t="s">
        <v>343</v>
      </c>
      <c r="C17" s="336"/>
      <c r="D17" s="336"/>
      <c r="E17" s="337"/>
    </row>
    <row r="18" spans="1:5" s="120" customFormat="1">
      <c r="A18" s="329">
        <v>7160</v>
      </c>
      <c r="B18" s="338" t="s">
        <v>344</v>
      </c>
      <c r="C18" s="336"/>
      <c r="D18" s="336"/>
      <c r="E18" s="337"/>
    </row>
    <row r="19" spans="1:5" s="120" customFormat="1">
      <c r="A19" s="334">
        <v>7200</v>
      </c>
      <c r="B19" s="335" t="s">
        <v>345</v>
      </c>
      <c r="C19" s="336"/>
      <c r="D19" s="336"/>
      <c r="E19" s="337"/>
    </row>
    <row r="20" spans="1:5" s="120" customFormat="1" ht="22.5">
      <c r="A20" s="329">
        <v>7210</v>
      </c>
      <c r="B20" s="338" t="s">
        <v>346</v>
      </c>
      <c r="C20" s="336"/>
      <c r="D20" s="336"/>
      <c r="E20" s="337"/>
    </row>
    <row r="21" spans="1:5" s="120" customFormat="1" ht="22.5">
      <c r="A21" s="329">
        <v>7220</v>
      </c>
      <c r="B21" s="338" t="s">
        <v>347</v>
      </c>
      <c r="C21" s="336"/>
      <c r="D21" s="336"/>
      <c r="E21" s="337"/>
    </row>
    <row r="22" spans="1:5" s="120" customFormat="1" ht="12.95" customHeight="1">
      <c r="A22" s="329">
        <v>7230</v>
      </c>
      <c r="B22" s="339" t="s">
        <v>348</v>
      </c>
      <c r="C22" s="337"/>
      <c r="D22" s="337"/>
      <c r="E22" s="337"/>
    </row>
    <row r="23" spans="1:5" s="120" customFormat="1" ht="22.5">
      <c r="A23" s="329">
        <v>7240</v>
      </c>
      <c r="B23" s="339" t="s">
        <v>349</v>
      </c>
      <c r="C23" s="337"/>
      <c r="D23" s="337"/>
      <c r="E23" s="337"/>
    </row>
    <row r="24" spans="1:5" s="120" customFormat="1" ht="22.5">
      <c r="A24" s="329">
        <v>7250</v>
      </c>
      <c r="B24" s="339" t="s">
        <v>350</v>
      </c>
      <c r="C24" s="337"/>
      <c r="D24" s="337"/>
      <c r="E24" s="337"/>
    </row>
    <row r="25" spans="1:5" s="120" customFormat="1" ht="22.5">
      <c r="A25" s="329">
        <v>7260</v>
      </c>
      <c r="B25" s="339" t="s">
        <v>351</v>
      </c>
      <c r="C25" s="337"/>
      <c r="D25" s="337"/>
      <c r="E25" s="337"/>
    </row>
    <row r="26" spans="1:5" s="120" customFormat="1">
      <c r="A26" s="334">
        <v>7300</v>
      </c>
      <c r="B26" s="340" t="s">
        <v>352</v>
      </c>
      <c r="C26" s="337"/>
      <c r="D26" s="337"/>
      <c r="E26" s="337"/>
    </row>
    <row r="27" spans="1:5" s="120" customFormat="1">
      <c r="A27" s="329">
        <v>7310</v>
      </c>
      <c r="B27" s="339" t="s">
        <v>353</v>
      </c>
      <c r="C27" s="337"/>
      <c r="D27" s="337"/>
      <c r="E27" s="337"/>
    </row>
    <row r="28" spans="1:5" s="120" customFormat="1">
      <c r="A28" s="329">
        <v>7320</v>
      </c>
      <c r="B28" s="339" t="s">
        <v>354</v>
      </c>
      <c r="C28" s="337"/>
      <c r="D28" s="337"/>
      <c r="E28" s="337"/>
    </row>
    <row r="29" spans="1:5" s="120" customFormat="1">
      <c r="A29" s="329">
        <v>7330</v>
      </c>
      <c r="B29" s="339" t="s">
        <v>355</v>
      </c>
      <c r="C29" s="337"/>
      <c r="D29" s="337"/>
      <c r="E29" s="337"/>
    </row>
    <row r="30" spans="1:5" s="120" customFormat="1">
      <c r="A30" s="329">
        <v>7340</v>
      </c>
      <c r="B30" s="339" t="s">
        <v>356</v>
      </c>
      <c r="C30" s="337"/>
      <c r="D30" s="337"/>
      <c r="E30" s="337"/>
    </row>
    <row r="31" spans="1:5" s="120" customFormat="1">
      <c r="A31" s="329">
        <v>7350</v>
      </c>
      <c r="B31" s="339" t="s">
        <v>357</v>
      </c>
      <c r="C31" s="337"/>
      <c r="D31" s="337"/>
      <c r="E31" s="337"/>
    </row>
    <row r="32" spans="1:5" s="120" customFormat="1">
      <c r="A32" s="329">
        <v>7360</v>
      </c>
      <c r="B32" s="339" t="s">
        <v>358</v>
      </c>
      <c r="C32" s="337"/>
      <c r="D32" s="337"/>
      <c r="E32" s="337"/>
    </row>
    <row r="33" spans="1:5" s="120" customFormat="1">
      <c r="A33" s="334">
        <v>7400</v>
      </c>
      <c r="B33" s="340" t="s">
        <v>359</v>
      </c>
      <c r="C33" s="337"/>
      <c r="D33" s="337"/>
      <c r="E33" s="337"/>
    </row>
    <row r="34" spans="1:5" s="120" customFormat="1">
      <c r="A34" s="329">
        <v>7410</v>
      </c>
      <c r="B34" s="339" t="s">
        <v>360</v>
      </c>
      <c r="C34" s="337"/>
      <c r="D34" s="337"/>
      <c r="E34" s="337"/>
    </row>
    <row r="35" spans="1:5" s="120" customFormat="1">
      <c r="A35" s="329">
        <v>7420</v>
      </c>
      <c r="B35" s="339" t="s">
        <v>361</v>
      </c>
      <c r="C35" s="337"/>
      <c r="D35" s="337"/>
      <c r="E35" s="337"/>
    </row>
    <row r="36" spans="1:5" s="120" customFormat="1" ht="22.5">
      <c r="A36" s="334">
        <v>7500</v>
      </c>
      <c r="B36" s="340" t="s">
        <v>362</v>
      </c>
      <c r="C36" s="337"/>
      <c r="D36" s="337"/>
      <c r="E36" s="337"/>
    </row>
    <row r="37" spans="1:5" s="120" customFormat="1" ht="22.5">
      <c r="A37" s="329">
        <v>7510</v>
      </c>
      <c r="B37" s="339" t="s">
        <v>363</v>
      </c>
      <c r="C37" s="337"/>
      <c r="D37" s="337"/>
      <c r="E37" s="337"/>
    </row>
    <row r="38" spans="1:5" s="120" customFormat="1" ht="22.5">
      <c r="A38" s="329">
        <v>7520</v>
      </c>
      <c r="B38" s="339" t="s">
        <v>364</v>
      </c>
      <c r="C38" s="337"/>
      <c r="D38" s="337"/>
      <c r="E38" s="337"/>
    </row>
    <row r="39" spans="1:5" s="120" customFormat="1">
      <c r="A39" s="334">
        <v>7600</v>
      </c>
      <c r="B39" s="340" t="s">
        <v>365</v>
      </c>
      <c r="C39" s="337"/>
      <c r="D39" s="337"/>
      <c r="E39" s="337"/>
    </row>
    <row r="40" spans="1:5" s="120" customFormat="1">
      <c r="A40" s="329">
        <v>7610</v>
      </c>
      <c r="B40" s="338" t="s">
        <v>366</v>
      </c>
      <c r="C40" s="336"/>
      <c r="D40" s="336"/>
      <c r="E40" s="337"/>
    </row>
    <row r="41" spans="1:5" s="120" customFormat="1">
      <c r="A41" s="329">
        <v>7620</v>
      </c>
      <c r="B41" s="338" t="s">
        <v>367</v>
      </c>
      <c r="C41" s="336"/>
      <c r="D41" s="336"/>
      <c r="E41" s="337"/>
    </row>
    <row r="42" spans="1:5" s="120" customFormat="1">
      <c r="A42" s="329">
        <v>7630</v>
      </c>
      <c r="B42" s="338" t="s">
        <v>368</v>
      </c>
      <c r="C42" s="336"/>
      <c r="D42" s="336"/>
      <c r="E42" s="337"/>
    </row>
    <row r="43" spans="1:5" s="120" customFormat="1">
      <c r="A43" s="329">
        <v>7640</v>
      </c>
      <c r="B43" s="339" t="s">
        <v>369</v>
      </c>
      <c r="C43" s="337"/>
      <c r="D43" s="337"/>
      <c r="E43" s="337"/>
    </row>
    <row r="44" spans="1:5" s="120" customFormat="1">
      <c r="A44" s="329"/>
      <c r="B44" s="339"/>
      <c r="C44" s="337"/>
      <c r="D44" s="337"/>
      <c r="E44" s="337"/>
    </row>
    <row r="45" spans="1:5" s="120" customFormat="1">
      <c r="A45" s="334" t="s">
        <v>371</v>
      </c>
      <c r="B45" s="341" t="s">
        <v>372</v>
      </c>
      <c r="C45" s="337"/>
      <c r="D45" s="337"/>
      <c r="E45" s="337"/>
    </row>
    <row r="46" spans="1:5" s="120" customFormat="1">
      <c r="A46" s="329" t="s">
        <v>373</v>
      </c>
      <c r="B46" s="342" t="s">
        <v>374</v>
      </c>
      <c r="C46" s="337"/>
      <c r="D46" s="337"/>
      <c r="E46" s="337"/>
    </row>
    <row r="47" spans="1:5" s="120" customFormat="1">
      <c r="A47" s="329" t="s">
        <v>375</v>
      </c>
      <c r="B47" s="342" t="s">
        <v>376</v>
      </c>
      <c r="C47" s="337"/>
      <c r="D47" s="337"/>
      <c r="E47" s="337"/>
    </row>
    <row r="48" spans="1:5" s="120" customFormat="1">
      <c r="A48" s="329" t="s">
        <v>377</v>
      </c>
      <c r="B48" s="342" t="s">
        <v>378</v>
      </c>
      <c r="C48" s="337"/>
      <c r="D48" s="337"/>
      <c r="E48" s="337"/>
    </row>
    <row r="49" spans="1:8" s="120" customFormat="1">
      <c r="A49" s="329" t="s">
        <v>379</v>
      </c>
      <c r="B49" s="342" t="s">
        <v>380</v>
      </c>
      <c r="C49" s="337"/>
      <c r="D49" s="337"/>
      <c r="E49" s="337"/>
    </row>
    <row r="50" spans="1:8" s="120" customFormat="1">
      <c r="A50" s="329" t="s">
        <v>381</v>
      </c>
      <c r="B50" s="342" t="s">
        <v>382</v>
      </c>
      <c r="C50" s="337"/>
      <c r="D50" s="337"/>
      <c r="E50" s="337"/>
    </row>
    <row r="51" spans="1:8" s="120" customFormat="1">
      <c r="A51" s="329" t="s">
        <v>383</v>
      </c>
      <c r="B51" s="342" t="s">
        <v>384</v>
      </c>
      <c r="C51" s="337"/>
      <c r="D51" s="337"/>
      <c r="E51" s="337"/>
    </row>
    <row r="52" spans="1:8" s="120" customFormat="1">
      <c r="A52" s="334">
        <v>7700</v>
      </c>
      <c r="B52" s="341" t="s">
        <v>8887</v>
      </c>
      <c r="C52" s="337"/>
      <c r="D52" s="337"/>
      <c r="E52" s="337"/>
    </row>
    <row r="53" spans="1:8" s="120" customFormat="1">
      <c r="A53" s="329">
        <v>77001</v>
      </c>
      <c r="B53" s="342" t="s">
        <v>8887</v>
      </c>
      <c r="C53" s="337"/>
      <c r="D53" s="643">
        <v>49581400.890000001</v>
      </c>
      <c r="E53" s="643">
        <v>49581400.890000001</v>
      </c>
    </row>
    <row r="54" spans="1:8" s="120" customFormat="1">
      <c r="A54" s="329">
        <v>77002</v>
      </c>
      <c r="B54" s="342" t="s">
        <v>8888</v>
      </c>
      <c r="C54" s="337"/>
      <c r="D54" s="643">
        <v>49581400.890000001</v>
      </c>
      <c r="E54" s="643">
        <v>49581400.890000001</v>
      </c>
    </row>
    <row r="55" spans="1:8" s="120" customFormat="1">
      <c r="A55" s="644"/>
      <c r="B55" s="645"/>
    </row>
    <row r="56" spans="1:8" s="120" customFormat="1">
      <c r="A56" s="644"/>
      <c r="B56" s="645"/>
    </row>
    <row r="57" spans="1:8" s="120" customFormat="1">
      <c r="A57" s="644"/>
      <c r="B57" s="645"/>
    </row>
    <row r="58" spans="1:8" s="120" customFormat="1">
      <c r="A58" s="644"/>
      <c r="B58" s="645"/>
    </row>
    <row r="59" spans="1:8" s="120" customFormat="1" ht="12">
      <c r="A59" s="320" t="s">
        <v>321</v>
      </c>
      <c r="B59" s="131"/>
    </row>
    <row r="60" spans="1:8" s="120" customFormat="1">
      <c r="A60" s="122"/>
      <c r="B60" s="131"/>
    </row>
    <row r="61" spans="1:8" s="120" customFormat="1" ht="12.75">
      <c r="A61" s="321" t="s">
        <v>385</v>
      </c>
      <c r="B61" s="131"/>
    </row>
    <row r="62" spans="1:8" s="120" customFormat="1" ht="12.75">
      <c r="A62" s="321"/>
      <c r="E62" s="576"/>
    </row>
    <row r="63" spans="1:8" s="120" customFormat="1" ht="12.75">
      <c r="A63" s="333">
        <v>8000</v>
      </c>
      <c r="B63" s="332" t="s">
        <v>323</v>
      </c>
    </row>
    <row r="64" spans="1:8" s="120" customFormat="1">
      <c r="B64" s="1024" t="s">
        <v>126</v>
      </c>
      <c r="C64" s="1024"/>
      <c r="D64" s="1024"/>
      <c r="E64" s="1024"/>
      <c r="H64" s="123"/>
    </row>
    <row r="65" spans="1:8" s="120" customFormat="1">
      <c r="A65" s="124" t="s">
        <v>46</v>
      </c>
      <c r="B65" s="124" t="s">
        <v>47</v>
      </c>
      <c r="C65" s="125" t="s">
        <v>75</v>
      </c>
      <c r="D65" s="125" t="s">
        <v>76</v>
      </c>
      <c r="E65" s="125" t="s">
        <v>77</v>
      </c>
      <c r="H65" s="123"/>
    </row>
    <row r="66" spans="1:8" s="120" customFormat="1">
      <c r="A66" s="326">
        <v>8100</v>
      </c>
      <c r="B66" s="327" t="s">
        <v>324</v>
      </c>
      <c r="C66" s="405">
        <v>0</v>
      </c>
      <c r="D66" s="646">
        <f>+D67+D69</f>
        <v>120801762.08</v>
      </c>
      <c r="E66" s="647">
        <f>+C66-D66</f>
        <v>-120801762.08</v>
      </c>
      <c r="G66" s="648"/>
      <c r="H66" s="123"/>
    </row>
    <row r="67" spans="1:8" s="120" customFormat="1">
      <c r="A67" s="322">
        <v>8110</v>
      </c>
      <c r="B67" s="126" t="s">
        <v>325</v>
      </c>
      <c r="C67" s="405">
        <v>0</v>
      </c>
      <c r="D67" s="525">
        <v>118090141</v>
      </c>
      <c r="E67" s="647">
        <f>+C67-D67</f>
        <v>-118090141</v>
      </c>
      <c r="H67" s="123"/>
    </row>
    <row r="68" spans="1:8" s="120" customFormat="1">
      <c r="A68" s="322">
        <v>8120</v>
      </c>
      <c r="B68" s="126" t="s">
        <v>326</v>
      </c>
      <c r="C68" s="405">
        <v>0</v>
      </c>
      <c r="D68" s="525">
        <f>+D66-D71</f>
        <v>43954.010000005364</v>
      </c>
      <c r="E68" s="647">
        <f>+C68-D68</f>
        <v>-43954.010000005364</v>
      </c>
      <c r="F68" s="576"/>
      <c r="H68" s="123"/>
    </row>
    <row r="69" spans="1:8" s="120" customFormat="1">
      <c r="A69" s="323">
        <v>8130</v>
      </c>
      <c r="B69" s="126" t="s">
        <v>327</v>
      </c>
      <c r="C69" s="405">
        <v>0</v>
      </c>
      <c r="D69" s="525">
        <v>2711621.0800000038</v>
      </c>
      <c r="E69" s="647">
        <f>+C69-D69</f>
        <v>-2711621.0800000038</v>
      </c>
      <c r="F69" s="123"/>
      <c r="H69" s="123"/>
    </row>
    <row r="70" spans="1:8" s="120" customFormat="1">
      <c r="A70" s="323">
        <v>8140</v>
      </c>
      <c r="B70" s="126" t="s">
        <v>328</v>
      </c>
      <c r="C70" s="405">
        <v>0</v>
      </c>
      <c r="D70" s="525">
        <v>0</v>
      </c>
      <c r="E70" s="647">
        <f t="shared" ref="E70:E79" si="0">+C70-D70</f>
        <v>0</v>
      </c>
      <c r="F70" s="123"/>
      <c r="H70" s="123"/>
    </row>
    <row r="71" spans="1:8" s="120" customFormat="1">
      <c r="A71" s="323">
        <v>8150</v>
      </c>
      <c r="B71" s="126" t="s">
        <v>329</v>
      </c>
      <c r="C71" s="405">
        <v>0</v>
      </c>
      <c r="D71" s="525">
        <v>120757808.06999999</v>
      </c>
      <c r="E71" s="647">
        <f>+C71-D71</f>
        <v>-120757808.06999999</v>
      </c>
      <c r="F71" s="123"/>
      <c r="H71" s="123"/>
    </row>
    <row r="72" spans="1:8" s="120" customFormat="1">
      <c r="A72" s="328">
        <v>8200</v>
      </c>
      <c r="B72" s="327" t="s">
        <v>330</v>
      </c>
      <c r="C72" s="405">
        <v>0</v>
      </c>
      <c r="D72" s="646">
        <f>+D74+D76+D77+D78+D79</f>
        <v>120801762.08000001</v>
      </c>
      <c r="E72" s="647">
        <f>+C72-D72</f>
        <v>-120801762.08000001</v>
      </c>
      <c r="F72" s="579"/>
      <c r="G72" s="123"/>
      <c r="H72" s="123"/>
    </row>
    <row r="73" spans="1:8" s="120" customFormat="1">
      <c r="A73" s="323">
        <v>8210</v>
      </c>
      <c r="B73" s="126" t="s">
        <v>331</v>
      </c>
      <c r="C73" s="405">
        <v>0</v>
      </c>
      <c r="D73" s="525">
        <v>118090141</v>
      </c>
      <c r="E73" s="647">
        <f t="shared" si="0"/>
        <v>-118090141</v>
      </c>
      <c r="F73" s="579"/>
      <c r="G73" s="123"/>
      <c r="H73" s="123"/>
    </row>
    <row r="74" spans="1:8" s="120" customFormat="1">
      <c r="A74" s="323">
        <v>8220</v>
      </c>
      <c r="B74" s="126" t="s">
        <v>332</v>
      </c>
      <c r="C74" s="405">
        <v>0</v>
      </c>
      <c r="D74" s="525">
        <v>9051181.9600000009</v>
      </c>
      <c r="E74" s="647">
        <f t="shared" si="0"/>
        <v>-9051181.9600000009</v>
      </c>
      <c r="F74" s="123"/>
      <c r="G74" s="123"/>
      <c r="H74" s="123"/>
    </row>
    <row r="75" spans="1:8" s="120" customFormat="1">
      <c r="A75" s="323">
        <v>8230</v>
      </c>
      <c r="B75" s="126" t="s">
        <v>333</v>
      </c>
      <c r="C75" s="405">
        <v>0</v>
      </c>
      <c r="D75" s="525">
        <v>2711621.0800000038</v>
      </c>
      <c r="E75" s="647">
        <f t="shared" si="0"/>
        <v>-2711621.0800000038</v>
      </c>
      <c r="F75" s="123"/>
      <c r="G75" s="123"/>
      <c r="H75" s="123"/>
    </row>
    <row r="76" spans="1:8" s="120" customFormat="1">
      <c r="A76" s="323">
        <v>8240</v>
      </c>
      <c r="B76" s="126" t="s">
        <v>334</v>
      </c>
      <c r="C76" s="405">
        <v>0</v>
      </c>
      <c r="D76" s="525">
        <v>0</v>
      </c>
      <c r="E76" s="647">
        <f t="shared" si="0"/>
        <v>0</v>
      </c>
      <c r="F76" s="123"/>
      <c r="G76" s="123"/>
      <c r="H76" s="123"/>
    </row>
    <row r="77" spans="1:8" s="120" customFormat="1">
      <c r="A77" s="324">
        <v>8250</v>
      </c>
      <c r="B77" s="127" t="s">
        <v>335</v>
      </c>
      <c r="C77" s="405">
        <v>0</v>
      </c>
      <c r="D77" s="525">
        <v>843408.67000004649</v>
      </c>
      <c r="E77" s="647">
        <f t="shared" si="0"/>
        <v>-843408.67000004649</v>
      </c>
      <c r="F77" s="123"/>
      <c r="G77" s="123"/>
      <c r="H77" s="123"/>
    </row>
    <row r="78" spans="1:8" s="120" customFormat="1">
      <c r="A78" s="325">
        <v>8260</v>
      </c>
      <c r="B78" s="128" t="s">
        <v>336</v>
      </c>
      <c r="C78" s="405">
        <v>0</v>
      </c>
      <c r="D78" s="525">
        <v>0</v>
      </c>
      <c r="E78" s="647">
        <f t="shared" si="0"/>
        <v>0</v>
      </c>
      <c r="F78" s="123"/>
      <c r="G78" s="123"/>
      <c r="H78" s="123"/>
    </row>
    <row r="79" spans="1:8" s="120" customFormat="1">
      <c r="A79" s="329">
        <v>8270</v>
      </c>
      <c r="B79" s="330" t="s">
        <v>337</v>
      </c>
      <c r="C79" s="405">
        <v>0</v>
      </c>
      <c r="D79" s="525">
        <v>110907171.44999996</v>
      </c>
      <c r="E79" s="647">
        <f t="shared" si="0"/>
        <v>-110907171.44999996</v>
      </c>
      <c r="F79" s="123"/>
      <c r="G79" s="123"/>
      <c r="H79" s="123"/>
    </row>
    <row r="80" spans="1:8" ht="12">
      <c r="A80" s="320" t="s">
        <v>322</v>
      </c>
      <c r="D80" s="19"/>
      <c r="E80" s="19"/>
    </row>
    <row r="81" spans="4:5">
      <c r="D81" s="19"/>
      <c r="E81" s="19"/>
    </row>
  </sheetData>
  <mergeCells count="2">
    <mergeCell ref="A5:F5"/>
    <mergeCell ref="B64:E64"/>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zoomScaleSheetLayoutView="90" workbookViewId="0">
      <selection activeCell="B22" sqref="B22"/>
    </sheetView>
  </sheetViews>
  <sheetFormatPr baseColWidth="10" defaultRowHeight="11.25"/>
  <cols>
    <col min="1" max="1" width="20.7109375" style="19" customWidth="1"/>
    <col min="2" max="2" width="50.7109375" style="19" customWidth="1"/>
    <col min="3" max="3" width="17.7109375" style="21" customWidth="1"/>
    <col min="4" max="5" width="17.7109375" style="164"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c r="C3" s="9"/>
      <c r="D3" s="5"/>
      <c r="E3" s="6"/>
    </row>
    <row r="4" spans="1:6" s="274" customFormat="1">
      <c r="C4" s="9"/>
      <c r="D4" s="5"/>
      <c r="E4" s="6"/>
    </row>
    <row r="5" spans="1:6" s="274" customFormat="1" ht="11.25" customHeight="1">
      <c r="A5" s="10" t="s">
        <v>141</v>
      </c>
      <c r="B5" s="11"/>
      <c r="C5" s="9"/>
      <c r="D5" s="4"/>
      <c r="E5" s="366" t="s">
        <v>45</v>
      </c>
    </row>
    <row r="6" spans="1:6" s="274" customFormat="1">
      <c r="A6" s="13"/>
      <c r="B6" s="13"/>
      <c r="C6" s="14"/>
      <c r="D6" s="3"/>
      <c r="E6" s="4"/>
      <c r="F6" s="3"/>
    </row>
    <row r="7" spans="1:6" ht="15" customHeight="1">
      <c r="A7" s="15" t="s">
        <v>46</v>
      </c>
      <c r="B7" s="16" t="s">
        <v>47</v>
      </c>
      <c r="C7" s="17" t="s">
        <v>48</v>
      </c>
      <c r="D7" s="18" t="s">
        <v>49</v>
      </c>
      <c r="E7" s="17" t="s">
        <v>50</v>
      </c>
    </row>
    <row r="8" spans="1:6" ht="11.25" customHeight="1">
      <c r="A8" s="155" t="s">
        <v>8889</v>
      </c>
      <c r="B8" s="155" t="s">
        <v>8890</v>
      </c>
      <c r="C8" s="132">
        <v>14954109.99</v>
      </c>
      <c r="D8" s="141" t="s">
        <v>8891</v>
      </c>
      <c r="E8" s="132"/>
    </row>
    <row r="9" spans="1:6" ht="11.25" customHeight="1">
      <c r="A9" s="155"/>
      <c r="B9" s="155"/>
      <c r="C9" s="132"/>
      <c r="D9" s="141"/>
      <c r="E9" s="132"/>
    </row>
    <row r="10" spans="1:6" ht="11.25" customHeight="1">
      <c r="A10" s="155"/>
      <c r="B10" s="155"/>
      <c r="C10" s="132"/>
      <c r="D10" s="141"/>
      <c r="E10" s="132"/>
    </row>
    <row r="11" spans="1:6" ht="11.25" customHeight="1">
      <c r="A11" s="155"/>
      <c r="B11" s="155"/>
      <c r="C11" s="132"/>
      <c r="D11" s="141"/>
      <c r="E11" s="132"/>
    </row>
    <row r="12" spans="1:6" ht="11.25" customHeight="1">
      <c r="A12" s="155"/>
      <c r="B12" s="155"/>
      <c r="C12" s="132"/>
      <c r="D12" s="141"/>
      <c r="E12" s="132"/>
    </row>
    <row r="13" spans="1:6" ht="11.25" customHeight="1">
      <c r="A13" s="155"/>
      <c r="B13" s="155"/>
      <c r="C13" s="132"/>
      <c r="D13" s="141"/>
      <c r="E13" s="132"/>
    </row>
    <row r="14" spans="1:6" ht="11.25" customHeight="1">
      <c r="A14" s="155"/>
      <c r="B14" s="155"/>
      <c r="C14" s="132"/>
      <c r="D14" s="141"/>
      <c r="E14" s="132"/>
    </row>
    <row r="15" spans="1:6" ht="11.25" customHeight="1">
      <c r="A15" s="155"/>
      <c r="B15" s="155"/>
      <c r="C15" s="132"/>
      <c r="D15" s="141"/>
      <c r="E15" s="132"/>
    </row>
    <row r="16" spans="1:6" ht="11.25" customHeight="1">
      <c r="A16" s="155"/>
      <c r="B16" s="155"/>
      <c r="C16" s="132"/>
      <c r="D16" s="141"/>
      <c r="E16" s="132"/>
    </row>
    <row r="17" spans="1:6" ht="11.25" customHeight="1">
      <c r="A17" s="155"/>
      <c r="B17" s="155"/>
      <c r="C17" s="132"/>
      <c r="D17" s="141"/>
      <c r="E17" s="132"/>
    </row>
    <row r="18" spans="1:6">
      <c r="A18" s="155"/>
      <c r="B18" s="155"/>
      <c r="C18" s="132"/>
      <c r="D18" s="141"/>
      <c r="E18" s="132"/>
    </row>
    <row r="19" spans="1:6">
      <c r="A19" s="155"/>
      <c r="B19" s="155"/>
      <c r="C19" s="132"/>
      <c r="D19" s="141"/>
      <c r="E19" s="132"/>
    </row>
    <row r="20" spans="1:6">
      <c r="A20" s="156"/>
      <c r="B20" s="156"/>
      <c r="C20" s="146"/>
      <c r="D20" s="141"/>
      <c r="E20" s="146"/>
    </row>
    <row r="21" spans="1:6">
      <c r="A21" s="157"/>
      <c r="B21" s="157" t="s">
        <v>8865</v>
      </c>
      <c r="C21" s="20">
        <f>SUM(C8:C20)</f>
        <v>14954109.99</v>
      </c>
      <c r="D21" s="140"/>
      <c r="E21" s="20"/>
    </row>
    <row r="22" spans="1:6">
      <c r="A22" s="158"/>
      <c r="B22" s="158"/>
      <c r="C22" s="159"/>
      <c r="D22" s="158"/>
      <c r="E22" s="159"/>
    </row>
    <row r="23" spans="1:6">
      <c r="A23" s="158"/>
      <c r="B23" s="158"/>
      <c r="C23" s="159"/>
      <c r="D23" s="158"/>
      <c r="E23" s="159"/>
    </row>
    <row r="24" spans="1:6" ht="11.25" customHeight="1">
      <c r="A24" s="10" t="s">
        <v>211</v>
      </c>
      <c r="B24" s="11"/>
      <c r="C24" s="22"/>
      <c r="D24" s="366" t="s">
        <v>45</v>
      </c>
    </row>
    <row r="25" spans="1:6">
      <c r="A25" s="274"/>
      <c r="B25" s="274"/>
      <c r="C25" s="9"/>
      <c r="D25" s="5"/>
      <c r="E25" s="6"/>
      <c r="F25" s="274"/>
    </row>
    <row r="26" spans="1:6" ht="15" customHeight="1">
      <c r="A26" s="15" t="s">
        <v>46</v>
      </c>
      <c r="B26" s="16" t="s">
        <v>47</v>
      </c>
      <c r="C26" s="17" t="s">
        <v>48</v>
      </c>
      <c r="D26" s="18" t="s">
        <v>49</v>
      </c>
      <c r="E26" s="24"/>
    </row>
    <row r="27" spans="1:6" ht="11.25" customHeight="1">
      <c r="A27" s="150"/>
      <c r="B27" s="160"/>
      <c r="C27" s="143"/>
      <c r="D27" s="132"/>
      <c r="E27" s="25"/>
    </row>
    <row r="28" spans="1:6" ht="11.25" customHeight="1">
      <c r="A28" s="150"/>
      <c r="B28" s="160"/>
      <c r="C28" s="143"/>
      <c r="D28" s="132"/>
      <c r="E28" s="25"/>
    </row>
    <row r="29" spans="1:6" ht="11.25" customHeight="1">
      <c r="A29" s="150"/>
      <c r="B29" s="160"/>
      <c r="C29" s="143"/>
      <c r="D29" s="132"/>
      <c r="E29" s="25"/>
    </row>
    <row r="30" spans="1:6" ht="11.25" customHeight="1">
      <c r="A30" s="150"/>
      <c r="B30" s="160"/>
      <c r="C30" s="143"/>
      <c r="D30" s="132"/>
      <c r="E30" s="25"/>
    </row>
    <row r="31" spans="1:6" ht="11.25" customHeight="1">
      <c r="A31" s="150"/>
      <c r="B31" s="160"/>
      <c r="C31" s="143"/>
      <c r="D31" s="132"/>
      <c r="E31" s="25"/>
    </row>
    <row r="32" spans="1:6" ht="11.25" customHeight="1">
      <c r="A32" s="150"/>
      <c r="B32" s="649" t="s">
        <v>8865</v>
      </c>
      <c r="C32" s="143"/>
      <c r="D32" s="132"/>
      <c r="E32" s="25"/>
    </row>
    <row r="33" spans="1:5" ht="11.25" customHeight="1">
      <c r="A33" s="150"/>
      <c r="B33" s="160"/>
      <c r="C33" s="143"/>
      <c r="D33" s="132"/>
      <c r="E33" s="25"/>
    </row>
    <row r="34" spans="1:5" ht="11.25" customHeight="1">
      <c r="A34" s="150"/>
      <c r="B34" s="160"/>
      <c r="C34" s="143"/>
      <c r="D34" s="132"/>
      <c r="E34" s="25"/>
    </row>
    <row r="35" spans="1:5" ht="11.25" customHeight="1">
      <c r="A35" s="150"/>
      <c r="B35" s="160"/>
      <c r="C35" s="143"/>
      <c r="D35" s="132"/>
      <c r="E35" s="25"/>
    </row>
    <row r="36" spans="1:5" ht="11.25" customHeight="1">
      <c r="A36" s="150"/>
      <c r="B36" s="160"/>
      <c r="C36" s="143"/>
      <c r="D36" s="132"/>
      <c r="E36" s="25"/>
    </row>
    <row r="37" spans="1:5" ht="11.25" customHeight="1">
      <c r="A37" s="150"/>
      <c r="B37" s="160"/>
      <c r="C37" s="143"/>
      <c r="D37" s="132"/>
      <c r="E37" s="25"/>
    </row>
    <row r="38" spans="1:5" ht="11.25" customHeight="1">
      <c r="A38" s="150"/>
      <c r="B38" s="160"/>
      <c r="C38" s="143"/>
      <c r="D38" s="132"/>
      <c r="E38" s="25"/>
    </row>
    <row r="39" spans="1:5" ht="11.25" customHeight="1">
      <c r="A39" s="150"/>
      <c r="B39" s="160"/>
      <c r="C39" s="143"/>
      <c r="D39" s="132"/>
      <c r="E39" s="25"/>
    </row>
    <row r="40" spans="1:5" ht="11.25" customHeight="1">
      <c r="A40" s="150"/>
      <c r="B40" s="160"/>
      <c r="C40" s="143"/>
      <c r="D40" s="132"/>
      <c r="E40" s="25"/>
    </row>
    <row r="41" spans="1:5" ht="11.25" customHeight="1">
      <c r="A41" s="150"/>
      <c r="B41" s="160"/>
      <c r="C41" s="143"/>
      <c r="D41" s="132"/>
      <c r="E41" s="25"/>
    </row>
    <row r="42" spans="1:5" ht="11.25" customHeight="1">
      <c r="A42" s="150"/>
      <c r="B42" s="160"/>
      <c r="C42" s="143"/>
      <c r="D42" s="132"/>
      <c r="E42" s="25"/>
    </row>
    <row r="43" spans="1:5" ht="11.25" customHeight="1">
      <c r="A43" s="150"/>
      <c r="B43" s="160"/>
      <c r="C43" s="143"/>
      <c r="D43" s="132"/>
      <c r="E43" s="25"/>
    </row>
    <row r="44" spans="1:5" ht="11.25" customHeight="1">
      <c r="A44" s="150"/>
      <c r="B44" s="160"/>
      <c r="C44" s="143"/>
      <c r="D44" s="132"/>
      <c r="E44" s="25"/>
    </row>
    <row r="45" spans="1:5" ht="11.25" customHeight="1">
      <c r="A45" s="150"/>
      <c r="B45" s="160"/>
      <c r="C45" s="143"/>
      <c r="D45" s="132"/>
      <c r="E45" s="25"/>
    </row>
    <row r="46" spans="1:5" ht="11.25" customHeight="1">
      <c r="A46" s="150"/>
      <c r="B46" s="160"/>
      <c r="C46" s="143"/>
      <c r="D46" s="132"/>
      <c r="E46" s="25"/>
    </row>
    <row r="47" spans="1:5" ht="11.25" customHeight="1">
      <c r="A47" s="150"/>
      <c r="B47" s="160"/>
      <c r="C47" s="143"/>
      <c r="D47" s="132"/>
      <c r="E47" s="25"/>
    </row>
    <row r="48" spans="1:5" ht="11.25" customHeight="1">
      <c r="A48" s="150"/>
      <c r="B48" s="160"/>
      <c r="C48" s="143"/>
      <c r="D48" s="132"/>
      <c r="E48" s="25"/>
    </row>
    <row r="49" spans="1:6" ht="11.25" customHeight="1">
      <c r="A49" s="150"/>
      <c r="B49" s="160"/>
      <c r="C49" s="143"/>
      <c r="D49" s="132"/>
      <c r="E49" s="25"/>
    </row>
    <row r="50" spans="1:6" ht="11.25" customHeight="1">
      <c r="A50" s="150"/>
      <c r="B50" s="160"/>
      <c r="C50" s="143"/>
      <c r="D50" s="132"/>
      <c r="E50" s="25"/>
    </row>
    <row r="51" spans="1:6" ht="11.25" customHeight="1">
      <c r="A51" s="150"/>
      <c r="B51" s="160"/>
      <c r="C51" s="143"/>
      <c r="D51" s="132"/>
      <c r="E51" s="25"/>
    </row>
    <row r="52" spans="1:6">
      <c r="A52" s="161"/>
      <c r="B52" s="161" t="s">
        <v>224</v>
      </c>
      <c r="C52" s="26">
        <f>SUM(C27:C51)</f>
        <v>0</v>
      </c>
      <c r="D52" s="142"/>
      <c r="E52" s="27"/>
    </row>
    <row r="53" spans="1:6">
      <c r="A53" s="154"/>
      <c r="B53" s="154"/>
      <c r="C53" s="162"/>
      <c r="D53" s="154"/>
      <c r="E53" s="162"/>
      <c r="F53" s="274"/>
    </row>
    <row r="54" spans="1:6">
      <c r="A54" s="154"/>
      <c r="B54" s="154"/>
      <c r="C54" s="162"/>
      <c r="D54" s="154"/>
      <c r="E54" s="162"/>
      <c r="F54" s="274"/>
    </row>
    <row r="55" spans="1:6" ht="11.25" customHeight="1">
      <c r="A55" s="10" t="s">
        <v>148</v>
      </c>
      <c r="B55" s="11"/>
      <c r="C55" s="22"/>
      <c r="D55" s="274"/>
      <c r="E55" s="366" t="s">
        <v>45</v>
      </c>
    </row>
    <row r="56" spans="1:6">
      <c r="A56" s="274"/>
      <c r="B56" s="274"/>
      <c r="C56" s="9"/>
      <c r="D56" s="274"/>
      <c r="E56" s="9"/>
      <c r="F56" s="274"/>
    </row>
    <row r="57" spans="1:6" ht="15" customHeight="1">
      <c r="A57" s="15" t="s">
        <v>46</v>
      </c>
      <c r="B57" s="16" t="s">
        <v>47</v>
      </c>
      <c r="C57" s="17" t="s">
        <v>48</v>
      </c>
      <c r="D57" s="18" t="s">
        <v>49</v>
      </c>
      <c r="E57" s="17" t="s">
        <v>50</v>
      </c>
      <c r="F57" s="28"/>
    </row>
    <row r="58" spans="1:6">
      <c r="A58" s="150"/>
      <c r="B58" s="160"/>
      <c r="C58" s="143"/>
      <c r="D58" s="143"/>
      <c r="E58" s="132"/>
      <c r="F58" s="25"/>
    </row>
    <row r="59" spans="1:6">
      <c r="A59" s="150"/>
      <c r="B59" s="160"/>
      <c r="C59" s="143"/>
      <c r="D59" s="143"/>
      <c r="E59" s="132"/>
      <c r="F59" s="25"/>
    </row>
    <row r="60" spans="1:6">
      <c r="A60" s="150"/>
      <c r="B60" s="649" t="s">
        <v>8865</v>
      </c>
      <c r="C60" s="143"/>
      <c r="D60" s="143"/>
      <c r="E60" s="132"/>
      <c r="F60" s="25"/>
    </row>
    <row r="61" spans="1:6">
      <c r="A61" s="150"/>
      <c r="B61" s="160"/>
      <c r="C61" s="143"/>
      <c r="D61" s="143"/>
      <c r="E61" s="132"/>
      <c r="F61" s="25"/>
    </row>
    <row r="62" spans="1:6">
      <c r="A62" s="150"/>
      <c r="B62" s="160"/>
      <c r="C62" s="143"/>
      <c r="D62" s="143"/>
      <c r="E62" s="132"/>
      <c r="F62" s="25"/>
    </row>
    <row r="63" spans="1:6">
      <c r="A63" s="150"/>
      <c r="B63" s="160"/>
      <c r="C63" s="143"/>
      <c r="D63" s="143"/>
      <c r="E63" s="132"/>
      <c r="F63" s="25"/>
    </row>
    <row r="64" spans="1:6">
      <c r="A64" s="150"/>
      <c r="B64" s="160"/>
      <c r="C64" s="143"/>
      <c r="D64" s="143"/>
      <c r="E64" s="132"/>
      <c r="F64" s="25"/>
    </row>
    <row r="65" spans="1:6">
      <c r="A65" s="161"/>
      <c r="B65" s="161" t="s">
        <v>225</v>
      </c>
      <c r="C65" s="26">
        <f>SUM(C58:C64)</f>
        <v>0</v>
      </c>
      <c r="D65" s="144"/>
      <c r="E65" s="20"/>
      <c r="F65" s="27"/>
    </row>
    <row r="66" spans="1:6">
      <c r="A66" s="154"/>
      <c r="B66" s="154"/>
      <c r="C66" s="162"/>
      <c r="D66" s="154"/>
      <c r="E66" s="162"/>
      <c r="F66" s="274"/>
    </row>
    <row r="67" spans="1:6">
      <c r="A67" s="154"/>
      <c r="B67" s="154"/>
      <c r="C67" s="162"/>
      <c r="D67" s="154"/>
      <c r="E67" s="162"/>
      <c r="F67" s="274"/>
    </row>
    <row r="68" spans="1:6" ht="11.25" customHeight="1">
      <c r="A68" s="10" t="s">
        <v>149</v>
      </c>
      <c r="B68" s="11"/>
      <c r="C68" s="22"/>
      <c r="D68" s="274"/>
      <c r="E68" s="366" t="s">
        <v>45</v>
      </c>
    </row>
    <row r="69" spans="1:6">
      <c r="A69" s="274"/>
      <c r="B69" s="274"/>
      <c r="C69" s="9"/>
      <c r="D69" s="274"/>
      <c r="E69" s="9"/>
      <c r="F69" s="274"/>
    </row>
    <row r="70" spans="1:6" ht="15" customHeight="1">
      <c r="A70" s="15" t="s">
        <v>46</v>
      </c>
      <c r="B70" s="16" t="s">
        <v>47</v>
      </c>
      <c r="C70" s="17" t="s">
        <v>48</v>
      </c>
      <c r="D70" s="18" t="s">
        <v>49</v>
      </c>
      <c r="E70" s="17" t="s">
        <v>50</v>
      </c>
      <c r="F70" s="28"/>
    </row>
    <row r="71" spans="1:6">
      <c r="A71" s="155"/>
      <c r="B71" s="155"/>
      <c r="C71" s="132"/>
      <c r="D71" s="132"/>
      <c r="E71" s="132"/>
      <c r="F71" s="25"/>
    </row>
    <row r="72" spans="1:6">
      <c r="A72" s="155"/>
      <c r="B72" s="155"/>
      <c r="C72" s="132"/>
      <c r="D72" s="132"/>
      <c r="E72" s="132"/>
      <c r="F72" s="25"/>
    </row>
    <row r="73" spans="1:6">
      <c r="A73" s="155"/>
      <c r="B73" s="649" t="s">
        <v>8865</v>
      </c>
      <c r="C73" s="132"/>
      <c r="D73" s="132"/>
      <c r="E73" s="132"/>
      <c r="F73" s="25"/>
    </row>
    <row r="74" spans="1:6">
      <c r="A74" s="155"/>
      <c r="B74" s="155"/>
      <c r="C74" s="132"/>
      <c r="D74" s="132"/>
      <c r="E74" s="132"/>
      <c r="F74" s="25"/>
    </row>
    <row r="75" spans="1:6">
      <c r="A75" s="155"/>
      <c r="B75" s="155"/>
      <c r="C75" s="132"/>
      <c r="D75" s="132"/>
      <c r="E75" s="132"/>
      <c r="F75" s="25"/>
    </row>
    <row r="76" spans="1:6">
      <c r="A76" s="155"/>
      <c r="B76" s="155"/>
      <c r="C76" s="132"/>
      <c r="D76" s="132"/>
      <c r="E76" s="132"/>
      <c r="F76" s="25"/>
    </row>
    <row r="77" spans="1:6">
      <c r="A77" s="155"/>
      <c r="B77" s="155"/>
      <c r="C77" s="132"/>
      <c r="D77" s="132"/>
      <c r="E77" s="132"/>
      <c r="F77" s="25"/>
    </row>
    <row r="78" spans="1:6">
      <c r="A78" s="163"/>
      <c r="B78" s="163" t="s">
        <v>226</v>
      </c>
      <c r="C78" s="30">
        <f>SUM(C71:C77)</f>
        <v>0</v>
      </c>
      <c r="D78" s="145"/>
      <c r="E78" s="31"/>
      <c r="F78" s="27"/>
    </row>
  </sheetData>
  <dataValidations count="5">
    <dataValidation allowBlank="1" showInputMessage="1" showErrorMessage="1" prompt="Saldo final de la Información Financiera Trimestral que se presenta (trimestral: 1er, 2do, 3ro. o 4to.)." sqref="C7 C26 C57 C70"/>
    <dataValidation allowBlank="1" showInputMessage="1" showErrorMessage="1" prompt="Corresponde al número de la cuenta de acuerdo al Plan de Cuentas emitido por el CONAC (DOF 23/12/2015)." sqref="A7 A26 A57 A70"/>
    <dataValidation allowBlank="1" showInputMessage="1" showErrorMessage="1" prompt="Corresponde al nombre o descripción de la cuenta de acuerdo al Plan de Cuentas emitido por el CONAC." sqref="B7 B26 B57 B70"/>
    <dataValidation allowBlank="1" showInputMessage="1" showErrorMessage="1" prompt="Especificar el tipo de instrumento de inversión: Bondes, Petrobonos, Cetes, Mesa de dinero, etc." sqref="D7 D26 D57 D70"/>
    <dataValidation allowBlank="1" showInputMessage="1" showErrorMessage="1" prompt="En los casos en que la inversión se localice en dos o mas tipos de instrumentos, se detallará cada una de ellas y el importe invertido." sqref="E7 E57 E70"/>
  </dataValidations>
  <pageMargins left="0.7" right="0.7" top="0.75" bottom="0.75" header="0.3" footer="0.3"/>
  <pageSetup scale="56" orientation="portrait" r:id="rId1"/>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zoomScaleSheetLayoutView="100" workbookViewId="0">
      <selection activeCell="B22" sqref="B22"/>
    </sheetView>
  </sheetViews>
  <sheetFormatPr baseColWidth="10" defaultRowHeight="11.25"/>
  <cols>
    <col min="1" max="1" width="20.7109375" style="274" customWidth="1"/>
    <col min="2" max="2" width="50.7109375" style="274" customWidth="1"/>
    <col min="3" max="7" width="17.7109375" style="9" customWidth="1"/>
    <col min="8" max="9" width="11.42578125" style="274" customWidth="1"/>
    <col min="10" max="16384" width="11.42578125" style="274"/>
  </cols>
  <sheetData>
    <row r="1" spans="1:9">
      <c r="A1" s="3" t="s">
        <v>43</v>
      </c>
      <c r="B1" s="3"/>
      <c r="G1" s="32"/>
    </row>
    <row r="2" spans="1:9">
      <c r="A2" s="3" t="s">
        <v>199</v>
      </c>
      <c r="B2" s="3"/>
      <c r="C2" s="21"/>
      <c r="D2" s="21"/>
    </row>
    <row r="3" spans="1:9">
      <c r="B3" s="3"/>
      <c r="C3" s="21"/>
      <c r="D3" s="21"/>
    </row>
    <row r="5" spans="1:9" s="35" customFormat="1" ht="11.25" customHeight="1">
      <c r="A5" s="33" t="s">
        <v>142</v>
      </c>
      <c r="B5" s="33"/>
      <c r="C5" s="34"/>
      <c r="D5" s="34"/>
      <c r="E5" s="9"/>
      <c r="F5" s="9"/>
      <c r="G5" s="253" t="s">
        <v>51</v>
      </c>
    </row>
    <row r="6" spans="1:9">
      <c r="A6" s="13"/>
      <c r="B6" s="13"/>
      <c r="C6" s="4"/>
      <c r="D6" s="4"/>
      <c r="E6" s="4"/>
      <c r="F6" s="4"/>
      <c r="G6" s="4"/>
    </row>
    <row r="7" spans="1:9" ht="15" customHeight="1">
      <c r="A7" s="15" t="s">
        <v>46</v>
      </c>
      <c r="B7" s="16" t="s">
        <v>47</v>
      </c>
      <c r="C7" s="17" t="s">
        <v>48</v>
      </c>
      <c r="D7" s="305">
        <v>2015</v>
      </c>
      <c r="E7" s="275" t="s">
        <v>207</v>
      </c>
      <c r="F7" s="275" t="s">
        <v>158</v>
      </c>
      <c r="G7" s="36" t="s">
        <v>52</v>
      </c>
    </row>
    <row r="8" spans="1:9">
      <c r="A8" s="150" t="s">
        <v>8892</v>
      </c>
      <c r="B8" s="150" t="s">
        <v>8893</v>
      </c>
      <c r="C8" s="165">
        <v>0</v>
      </c>
      <c r="D8" s="165">
        <v>0</v>
      </c>
      <c r="E8" s="165">
        <v>0.74</v>
      </c>
      <c r="F8" s="165">
        <v>0</v>
      </c>
      <c r="G8" s="165">
        <v>0</v>
      </c>
    </row>
    <row r="9" spans="1:9">
      <c r="A9" s="150"/>
      <c r="B9" s="150"/>
      <c r="C9" s="165"/>
      <c r="D9" s="165"/>
      <c r="E9" s="165"/>
      <c r="F9" s="165"/>
      <c r="G9" s="165"/>
    </row>
    <row r="10" spans="1:9">
      <c r="A10" s="150"/>
      <c r="B10" s="150"/>
      <c r="C10" s="165"/>
      <c r="D10" s="165"/>
      <c r="E10" s="165"/>
      <c r="F10" s="165"/>
      <c r="G10" s="165"/>
    </row>
    <row r="11" spans="1:9">
      <c r="A11" s="150"/>
      <c r="B11" s="150"/>
      <c r="C11" s="165"/>
      <c r="D11" s="165"/>
      <c r="E11" s="165"/>
      <c r="F11" s="165"/>
      <c r="G11" s="165"/>
    </row>
    <row r="12" spans="1:9">
      <c r="A12" s="150"/>
      <c r="B12" s="150"/>
      <c r="C12" s="165"/>
      <c r="D12" s="165"/>
      <c r="E12" s="165"/>
      <c r="F12" s="165"/>
      <c r="G12" s="165"/>
    </row>
    <row r="13" spans="1:9">
      <c r="A13" s="150"/>
      <c r="B13" s="150"/>
      <c r="C13" s="165"/>
      <c r="D13" s="165"/>
      <c r="E13" s="165"/>
      <c r="F13" s="165"/>
      <c r="G13" s="165"/>
      <c r="I13" s="509"/>
    </row>
    <row r="14" spans="1:9">
      <c r="A14" s="152"/>
      <c r="B14" s="152" t="s">
        <v>227</v>
      </c>
      <c r="C14" s="166">
        <f>SUM(C8:C13)</f>
        <v>0</v>
      </c>
      <c r="D14" s="166">
        <f>SUM(D8:D13)</f>
        <v>0</v>
      </c>
      <c r="E14" s="166">
        <f>SUM(E8:E13)</f>
        <v>0.74</v>
      </c>
      <c r="F14" s="166">
        <f>SUM(F8:F13)</f>
        <v>0</v>
      </c>
      <c r="G14" s="166">
        <f>SUM(G8:G13)</f>
        <v>0</v>
      </c>
    </row>
    <row r="15" spans="1:9">
      <c r="A15" s="154"/>
      <c r="B15" s="154"/>
      <c r="C15" s="162"/>
      <c r="D15" s="162"/>
      <c r="E15" s="162"/>
      <c r="F15" s="162"/>
      <c r="G15" s="162"/>
    </row>
    <row r="16" spans="1:9">
      <c r="A16" s="154"/>
      <c r="B16" s="154"/>
      <c r="C16" s="162"/>
      <c r="D16" s="162"/>
      <c r="E16" s="162"/>
      <c r="F16" s="162"/>
      <c r="G16" s="162"/>
    </row>
    <row r="17" spans="1:7" s="35" customFormat="1" ht="11.25" customHeight="1">
      <c r="A17" s="33" t="s">
        <v>150</v>
      </c>
      <c r="B17" s="33"/>
      <c r="C17" s="34"/>
      <c r="D17" s="34"/>
      <c r="E17" s="9"/>
      <c r="F17" s="9"/>
      <c r="G17" s="253" t="s">
        <v>51</v>
      </c>
    </row>
    <row r="18" spans="1:7">
      <c r="A18" s="13"/>
      <c r="B18" s="13"/>
      <c r="C18" s="4"/>
      <c r="D18" s="4"/>
      <c r="E18" s="4"/>
      <c r="F18" s="4"/>
      <c r="G18" s="4"/>
    </row>
    <row r="19" spans="1:7" ht="15" customHeight="1">
      <c r="A19" s="15" t="s">
        <v>46</v>
      </c>
      <c r="B19" s="16" t="s">
        <v>47</v>
      </c>
      <c r="C19" s="17" t="s">
        <v>48</v>
      </c>
      <c r="D19" s="305">
        <v>2015</v>
      </c>
      <c r="E19" s="275" t="s">
        <v>207</v>
      </c>
      <c r="F19" s="275" t="s">
        <v>158</v>
      </c>
      <c r="G19" s="36" t="s">
        <v>52</v>
      </c>
    </row>
    <row r="20" spans="1:7">
      <c r="A20" s="150"/>
      <c r="B20" s="150"/>
      <c r="C20" s="165"/>
      <c r="D20" s="165"/>
      <c r="E20" s="165"/>
      <c r="F20" s="165"/>
      <c r="G20" s="165"/>
    </row>
    <row r="21" spans="1:7">
      <c r="A21" s="150"/>
      <c r="B21" s="650" t="s">
        <v>8865</v>
      </c>
      <c r="C21" s="165"/>
      <c r="D21" s="165"/>
      <c r="E21" s="165"/>
      <c r="F21" s="165"/>
      <c r="G21" s="165"/>
    </row>
    <row r="22" spans="1:7">
      <c r="A22" s="150"/>
      <c r="B22" s="150"/>
      <c r="C22" s="165"/>
      <c r="D22" s="165"/>
      <c r="E22" s="165"/>
      <c r="F22" s="165"/>
      <c r="G22" s="165"/>
    </row>
    <row r="23" spans="1:7">
      <c r="A23" s="150"/>
      <c r="B23" s="150"/>
      <c r="C23" s="165"/>
      <c r="D23" s="165"/>
      <c r="E23" s="165"/>
      <c r="F23" s="165"/>
      <c r="G23" s="165"/>
    </row>
    <row r="24" spans="1:7">
      <c r="A24" s="152"/>
      <c r="B24" s="152" t="s">
        <v>228</v>
      </c>
      <c r="C24" s="166">
        <f>SUM(C20:C23)</f>
        <v>0</v>
      </c>
      <c r="D24" s="166">
        <f>SUM(D20:D23)</f>
        <v>0</v>
      </c>
      <c r="E24" s="166">
        <f>SUM(E20:E23)</f>
        <v>0</v>
      </c>
      <c r="F24" s="166">
        <f>SUM(F20:F23)</f>
        <v>0</v>
      </c>
      <c r="G24" s="166">
        <f>SUM(G20:G23)</f>
        <v>0</v>
      </c>
    </row>
  </sheetData>
  <dataValidations count="7">
    <dataValidation allowBlank="1" showInputMessage="1" showErrorMessage="1" prompt="Saldo final de la Información Financiera Trimestral que se presenta (trimestral: 1er, 2do, 3ro. o 4to.)." sqref="C7 C19"/>
    <dataValidation allowBlank="1" showInputMessage="1" showErrorMessage="1" prompt="Corresponde al número de la cuenta de acuerdo al Plan de Cuentas emitido por el CONAC (DOF 23/12/2015)." sqref="A7 A19"/>
    <dataValidation allowBlank="1" showInputMessage="1" showErrorMessage="1" prompt="Saldo final al 31 de diciembre de 2015." sqref="D19 D7"/>
    <dataValidation allowBlank="1" showInputMessage="1" showErrorMessage="1" prompt="Saldo final al 31 de diciembre de 2014." sqref="E19 E7"/>
    <dataValidation allowBlank="1" showInputMessage="1" showErrorMessage="1" prompt="Saldo final al 31 de diciembre de 2013." sqref="F7 F19"/>
    <dataValidation allowBlank="1" showInputMessage="1" showErrorMessage="1" prompt="Corresponde al nombre o descripción de la cuenta de acuerdo al Plan de Cuentas emitido por el CONAC." sqref="B7 B19"/>
    <dataValidation allowBlank="1" showInputMessage="1" showErrorMessage="1" prompt="Saldo final al 31 de diciembre de 2012." sqref="G7 G19"/>
  </dataValidations>
  <pageMargins left="0.7" right="0.7" top="0.75" bottom="0.75" header="0.3" footer="0.3"/>
  <pageSetup scale="72" orientation="portrait" r:id="rId1"/>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1"/>
  <sheetViews>
    <sheetView zoomScaleNormal="100" zoomScaleSheetLayoutView="100" workbookViewId="0">
      <selection activeCell="B22" sqref="B22"/>
    </sheetView>
  </sheetViews>
  <sheetFormatPr baseColWidth="10" defaultRowHeight="11.25"/>
  <cols>
    <col min="1" max="1" width="20.7109375" style="274" customWidth="1"/>
    <col min="2" max="2" width="50.7109375" style="274" customWidth="1"/>
    <col min="3" max="7" width="17.7109375" style="9" customWidth="1"/>
    <col min="8" max="9" width="18.7109375" style="274"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ht="33.75">
      <c r="A8" s="160" t="s">
        <v>8894</v>
      </c>
      <c r="B8" s="167" t="s">
        <v>8895</v>
      </c>
      <c r="C8" s="135">
        <v>3187.27</v>
      </c>
      <c r="D8" s="133">
        <v>0</v>
      </c>
      <c r="E8" s="133">
        <v>0</v>
      </c>
      <c r="F8" s="133">
        <v>0</v>
      </c>
      <c r="G8" s="134">
        <v>3187.27</v>
      </c>
      <c r="H8" s="138" t="s">
        <v>8896</v>
      </c>
      <c r="I8" s="139" t="s">
        <v>8897</v>
      </c>
    </row>
    <row r="9" spans="1:10">
      <c r="A9" s="160"/>
      <c r="B9" s="167"/>
      <c r="C9" s="132"/>
      <c r="D9" s="133"/>
      <c r="E9" s="133"/>
      <c r="F9" s="133"/>
      <c r="G9" s="134"/>
      <c r="H9" s="138"/>
      <c r="I9" s="139"/>
    </row>
    <row r="10" spans="1:10">
      <c r="A10" s="160"/>
      <c r="B10" s="167"/>
      <c r="C10" s="135"/>
      <c r="D10" s="133"/>
      <c r="E10" s="133"/>
      <c r="F10" s="133"/>
      <c r="G10" s="134"/>
      <c r="H10" s="138"/>
      <c r="I10" s="139"/>
    </row>
    <row r="11" spans="1:10">
      <c r="A11" s="160"/>
      <c r="B11" s="167"/>
      <c r="C11" s="135"/>
      <c r="D11" s="133"/>
      <c r="E11" s="133"/>
      <c r="F11" s="133"/>
      <c r="G11" s="134"/>
      <c r="H11" s="138"/>
      <c r="I11" s="139"/>
    </row>
    <row r="12" spans="1:10">
      <c r="A12" s="160"/>
      <c r="B12" s="167"/>
      <c r="C12" s="135"/>
      <c r="D12" s="133"/>
      <c r="E12" s="133"/>
      <c r="F12" s="133"/>
      <c r="G12" s="134"/>
      <c r="H12" s="138"/>
      <c r="I12" s="139"/>
    </row>
    <row r="13" spans="1:10">
      <c r="A13" s="160"/>
      <c r="B13" s="167"/>
      <c r="C13" s="135"/>
      <c r="D13" s="133"/>
      <c r="E13" s="133"/>
      <c r="F13" s="133"/>
      <c r="G13" s="134"/>
      <c r="H13" s="138"/>
      <c r="I13" s="139"/>
    </row>
    <row r="14" spans="1:10">
      <c r="A14" s="160"/>
      <c r="B14" s="167"/>
      <c r="C14" s="135"/>
      <c r="D14" s="133"/>
      <c r="E14" s="133"/>
      <c r="F14" s="133"/>
      <c r="G14" s="134"/>
      <c r="H14" s="138"/>
      <c r="I14" s="139"/>
    </row>
    <row r="15" spans="1:10">
      <c r="A15" s="152"/>
      <c r="B15" s="152" t="s">
        <v>229</v>
      </c>
      <c r="C15" s="166">
        <f>SUM(C8:C14)</f>
        <v>3187.27</v>
      </c>
      <c r="D15" s="166">
        <f>SUM(D8:D14)</f>
        <v>0</v>
      </c>
      <c r="E15" s="166">
        <f>SUM(E8:E14)</f>
        <v>0</v>
      </c>
      <c r="F15" s="166">
        <f>SUM(F8:F14)</f>
        <v>0</v>
      </c>
      <c r="G15" s="166">
        <f>SUM(G8:G14)</f>
        <v>3187.27</v>
      </c>
      <c r="H15" s="140"/>
      <c r="I15" s="140"/>
    </row>
    <row r="16" spans="1:10">
      <c r="A16" s="154"/>
      <c r="B16" s="154"/>
      <c r="C16" s="162"/>
      <c r="D16" s="162"/>
      <c r="E16" s="162"/>
      <c r="F16" s="162"/>
      <c r="G16" s="162"/>
      <c r="H16" s="154"/>
      <c r="I16" s="154"/>
    </row>
    <row r="17" spans="1:9">
      <c r="A17" s="154"/>
      <c r="B17" s="154"/>
      <c r="C17" s="162"/>
      <c r="D17" s="162"/>
      <c r="E17" s="162"/>
      <c r="F17" s="162"/>
      <c r="G17" s="162"/>
      <c r="H17" s="154"/>
      <c r="I17" s="154"/>
    </row>
    <row r="18" spans="1:9" ht="11.25" customHeight="1">
      <c r="A18" s="10" t="s">
        <v>151</v>
      </c>
      <c r="B18" s="11"/>
      <c r="E18" s="37"/>
      <c r="F18" s="37"/>
      <c r="I18" s="53" t="s">
        <v>53</v>
      </c>
    </row>
    <row r="19" spans="1:9">
      <c r="A19" s="38"/>
      <c r="B19" s="38"/>
      <c r="C19" s="37"/>
      <c r="D19" s="37"/>
      <c r="E19" s="37"/>
      <c r="F19" s="37"/>
    </row>
    <row r="20" spans="1:9" ht="15" customHeight="1">
      <c r="A20" s="15" t="s">
        <v>46</v>
      </c>
      <c r="B20" s="16" t="s">
        <v>47</v>
      </c>
      <c r="C20" s="39" t="s">
        <v>54</v>
      </c>
      <c r="D20" s="39" t="s">
        <v>55</v>
      </c>
      <c r="E20" s="39" t="s">
        <v>56</v>
      </c>
      <c r="F20" s="39" t="s">
        <v>57</v>
      </c>
      <c r="G20" s="40" t="s">
        <v>58</v>
      </c>
      <c r="H20" s="16" t="s">
        <v>59</v>
      </c>
      <c r="I20" s="16" t="s">
        <v>60</v>
      </c>
    </row>
    <row r="21" spans="1:9" ht="33.75">
      <c r="A21" s="155" t="s">
        <v>8898</v>
      </c>
      <c r="B21" s="155" t="s">
        <v>8865</v>
      </c>
      <c r="C21" s="132">
        <v>5000</v>
      </c>
      <c r="D21" s="136"/>
      <c r="E21" s="136"/>
      <c r="F21" s="136">
        <v>5000</v>
      </c>
      <c r="G21" s="136"/>
      <c r="H21" s="138" t="s">
        <v>8899</v>
      </c>
      <c r="I21" s="138" t="s">
        <v>8897</v>
      </c>
    </row>
    <row r="22" spans="1:9">
      <c r="A22" s="155"/>
      <c r="B22" s="155"/>
      <c r="C22" s="132"/>
      <c r="D22" s="136"/>
      <c r="E22" s="136"/>
      <c r="F22" s="136"/>
      <c r="G22" s="136"/>
      <c r="H22" s="138"/>
      <c r="I22" s="138"/>
    </row>
    <row r="23" spans="1:9">
      <c r="A23" s="155"/>
      <c r="B23" s="155"/>
      <c r="C23" s="132"/>
      <c r="D23" s="136"/>
      <c r="E23" s="136"/>
      <c r="F23" s="136"/>
      <c r="G23" s="136"/>
      <c r="H23" s="138"/>
      <c r="I23" s="138"/>
    </row>
    <row r="24" spans="1:9">
      <c r="A24" s="155"/>
      <c r="B24" s="155"/>
      <c r="C24" s="132"/>
      <c r="D24" s="136"/>
      <c r="E24" s="136"/>
      <c r="F24" s="136"/>
      <c r="G24" s="136"/>
      <c r="H24" s="138"/>
      <c r="I24" s="138"/>
    </row>
    <row r="25" spans="1:9">
      <c r="A25" s="168"/>
      <c r="B25" s="168" t="s">
        <v>230</v>
      </c>
      <c r="C25" s="140">
        <f>SUM(C21:C24)</f>
        <v>5000</v>
      </c>
      <c r="D25" s="140">
        <f>SUM(D21:D24)</f>
        <v>0</v>
      </c>
      <c r="E25" s="140">
        <f>SUM(E21:E24)</f>
        <v>0</v>
      </c>
      <c r="F25" s="140">
        <f>SUM(F21:F24)</f>
        <v>5000</v>
      </c>
      <c r="G25" s="140">
        <f>SUM(G21:G24)</f>
        <v>0</v>
      </c>
      <c r="H25" s="140"/>
      <c r="I25" s="140"/>
    </row>
    <row r="28" spans="1:9">
      <c r="A28" s="10" t="s">
        <v>263</v>
      </c>
      <c r="B28" s="11"/>
      <c r="E28" s="37"/>
      <c r="F28" s="37"/>
      <c r="I28" s="53" t="s">
        <v>53</v>
      </c>
    </row>
    <row r="29" spans="1:9">
      <c r="A29" s="38"/>
      <c r="B29" s="38"/>
      <c r="C29" s="37"/>
      <c r="D29" s="37"/>
      <c r="E29" s="37"/>
      <c r="F29" s="37"/>
    </row>
    <row r="30" spans="1:9">
      <c r="A30" s="15" t="s">
        <v>46</v>
      </c>
      <c r="B30" s="16" t="s">
        <v>47</v>
      </c>
      <c r="C30" s="39" t="s">
        <v>54</v>
      </c>
      <c r="D30" s="39" t="s">
        <v>55</v>
      </c>
      <c r="E30" s="39" t="s">
        <v>56</v>
      </c>
      <c r="F30" s="39" t="s">
        <v>57</v>
      </c>
      <c r="G30" s="40" t="s">
        <v>58</v>
      </c>
      <c r="H30" s="16" t="s">
        <v>59</v>
      </c>
      <c r="I30" s="16" t="s">
        <v>60</v>
      </c>
    </row>
    <row r="31" spans="1:9">
      <c r="A31" s="155"/>
      <c r="B31" s="155"/>
      <c r="C31" s="132"/>
      <c r="D31" s="136"/>
      <c r="E31" s="136"/>
      <c r="F31" s="136"/>
      <c r="G31" s="136"/>
      <c r="H31" s="138"/>
      <c r="I31" s="138"/>
    </row>
    <row r="32" spans="1:9">
      <c r="A32" s="155"/>
      <c r="B32" s="155" t="s">
        <v>8865</v>
      </c>
      <c r="C32" s="132"/>
      <c r="D32" s="136"/>
      <c r="E32" s="136"/>
      <c r="F32" s="136"/>
      <c r="G32" s="136"/>
      <c r="H32" s="138"/>
      <c r="I32" s="138"/>
    </row>
    <row r="33" spans="1:9">
      <c r="A33" s="155"/>
      <c r="B33" s="155"/>
      <c r="C33" s="132"/>
      <c r="D33" s="136"/>
      <c r="E33" s="136"/>
      <c r="F33" s="136"/>
      <c r="G33" s="136"/>
      <c r="H33" s="138"/>
      <c r="I33" s="138"/>
    </row>
    <row r="34" spans="1:9">
      <c r="A34" s="155"/>
      <c r="B34" s="155"/>
      <c r="C34" s="132"/>
      <c r="D34" s="136"/>
      <c r="E34" s="136"/>
      <c r="F34" s="136"/>
      <c r="G34" s="136"/>
      <c r="H34" s="138"/>
      <c r="I34" s="138"/>
    </row>
    <row r="35" spans="1:9">
      <c r="A35" s="168"/>
      <c r="B35" s="168" t="s">
        <v>264</v>
      </c>
      <c r="C35" s="140">
        <f>SUM(C31:C34)</f>
        <v>0</v>
      </c>
      <c r="D35" s="140">
        <f>SUM(D31:D34)</f>
        <v>0</v>
      </c>
      <c r="E35" s="140">
        <f>SUM(E31:E34)</f>
        <v>0</v>
      </c>
      <c r="F35" s="140">
        <f>SUM(F31:F34)</f>
        <v>0</v>
      </c>
      <c r="G35" s="140">
        <f>SUM(G31:G34)</f>
        <v>0</v>
      </c>
      <c r="H35" s="140"/>
      <c r="I35" s="140"/>
    </row>
    <row r="38" spans="1:9">
      <c r="A38" s="10" t="s">
        <v>265</v>
      </c>
      <c r="B38" s="11"/>
      <c r="E38" s="37"/>
      <c r="F38" s="37"/>
      <c r="I38" s="53" t="s">
        <v>53</v>
      </c>
    </row>
    <row r="39" spans="1:9">
      <c r="A39" s="38"/>
      <c r="B39" s="38"/>
      <c r="C39" s="37"/>
      <c r="D39" s="37"/>
      <c r="E39" s="37"/>
      <c r="F39" s="37"/>
    </row>
    <row r="40" spans="1:9">
      <c r="A40" s="15" t="s">
        <v>46</v>
      </c>
      <c r="B40" s="16" t="s">
        <v>47</v>
      </c>
      <c r="C40" s="39" t="s">
        <v>54</v>
      </c>
      <c r="D40" s="39" t="s">
        <v>55</v>
      </c>
      <c r="E40" s="39" t="s">
        <v>56</v>
      </c>
      <c r="F40" s="39" t="s">
        <v>57</v>
      </c>
      <c r="G40" s="40" t="s">
        <v>58</v>
      </c>
      <c r="H40" s="16" t="s">
        <v>59</v>
      </c>
      <c r="I40" s="16" t="s">
        <v>60</v>
      </c>
    </row>
    <row r="41" spans="1:9">
      <c r="A41" s="155"/>
      <c r="B41" s="155"/>
      <c r="C41" s="132"/>
      <c r="D41" s="136"/>
      <c r="E41" s="136"/>
      <c r="F41" s="136"/>
      <c r="G41" s="136"/>
      <c r="H41" s="138"/>
      <c r="I41" s="138"/>
    </row>
    <row r="42" spans="1:9">
      <c r="A42" s="155"/>
      <c r="B42" s="155" t="s">
        <v>8865</v>
      </c>
      <c r="C42" s="132"/>
      <c r="D42" s="136"/>
      <c r="E42" s="136"/>
      <c r="F42" s="136"/>
      <c r="G42" s="136"/>
      <c r="H42" s="138"/>
      <c r="I42" s="138"/>
    </row>
    <row r="43" spans="1:9">
      <c r="A43" s="155"/>
      <c r="B43" s="155"/>
      <c r="C43" s="132"/>
      <c r="D43" s="136"/>
      <c r="E43" s="136"/>
      <c r="F43" s="136"/>
      <c r="G43" s="136"/>
      <c r="H43" s="138"/>
      <c r="I43" s="138"/>
    </row>
    <row r="44" spans="1:9">
      <c r="A44" s="155"/>
      <c r="B44" s="155"/>
      <c r="C44" s="132"/>
      <c r="D44" s="136"/>
      <c r="E44" s="136"/>
      <c r="F44" s="136"/>
      <c r="G44" s="136"/>
      <c r="H44" s="138"/>
      <c r="I44" s="138"/>
    </row>
    <row r="45" spans="1:9">
      <c r="A45" s="168"/>
      <c r="B45" s="168" t="s">
        <v>266</v>
      </c>
      <c r="C45" s="140">
        <f>SUM(C41:C44)</f>
        <v>0</v>
      </c>
      <c r="D45" s="140">
        <f>SUM(D41:D44)</f>
        <v>0</v>
      </c>
      <c r="E45" s="140">
        <f>SUM(E41:E44)</f>
        <v>0</v>
      </c>
      <c r="F45" s="140">
        <f>SUM(F41:F44)</f>
        <v>0</v>
      </c>
      <c r="G45" s="140">
        <f>SUM(G41:G44)</f>
        <v>0</v>
      </c>
      <c r="H45" s="140"/>
      <c r="I45" s="140"/>
    </row>
    <row r="48" spans="1:9">
      <c r="A48" s="10" t="s">
        <v>267</v>
      </c>
      <c r="B48" s="11"/>
      <c r="C48" s="37"/>
      <c r="D48" s="37"/>
      <c r="E48" s="37"/>
      <c r="F48" s="37"/>
    </row>
    <row r="49" spans="1:9">
      <c r="A49" s="38"/>
      <c r="B49" s="38"/>
      <c r="C49" s="37"/>
      <c r="D49" s="37"/>
      <c r="E49" s="37"/>
      <c r="F49" s="37"/>
    </row>
    <row r="50" spans="1:9">
      <c r="A50" s="15" t="s">
        <v>46</v>
      </c>
      <c r="B50" s="16" t="s">
        <v>47</v>
      </c>
      <c r="C50" s="39" t="s">
        <v>54</v>
      </c>
      <c r="D50" s="39" t="s">
        <v>55</v>
      </c>
      <c r="E50" s="39" t="s">
        <v>56</v>
      </c>
      <c r="F50" s="39" t="s">
        <v>57</v>
      </c>
      <c r="G50" s="40" t="s">
        <v>58</v>
      </c>
      <c r="H50" s="16" t="s">
        <v>59</v>
      </c>
      <c r="I50" s="16" t="s">
        <v>60</v>
      </c>
    </row>
    <row r="51" spans="1:9">
      <c r="A51" s="155"/>
      <c r="B51" s="155"/>
      <c r="C51" s="132"/>
      <c r="D51" s="132"/>
      <c r="E51" s="136"/>
      <c r="F51" s="136"/>
      <c r="G51" s="136"/>
      <c r="H51" s="138" t="s">
        <v>8900</v>
      </c>
      <c r="I51" s="138" t="s">
        <v>8900</v>
      </c>
    </row>
    <row r="52" spans="1:9">
      <c r="A52" s="155"/>
      <c r="B52" s="155" t="s">
        <v>8865</v>
      </c>
      <c r="C52" s="132"/>
      <c r="D52" s="136"/>
      <c r="E52" s="136"/>
      <c r="F52" s="136"/>
      <c r="G52" s="136"/>
      <c r="H52" s="138"/>
      <c r="I52" s="138"/>
    </row>
    <row r="53" spans="1:9">
      <c r="A53" s="155"/>
      <c r="B53" s="155"/>
      <c r="C53" s="132"/>
      <c r="D53" s="136"/>
      <c r="E53" s="136"/>
      <c r="F53" s="136"/>
      <c r="G53" s="136"/>
      <c r="H53" s="138"/>
      <c r="I53" s="138"/>
    </row>
    <row r="54" spans="1:9">
      <c r="A54" s="155"/>
      <c r="B54" s="155"/>
      <c r="C54" s="132"/>
      <c r="D54" s="136"/>
      <c r="E54" s="136"/>
      <c r="F54" s="136"/>
      <c r="G54" s="136"/>
      <c r="H54" s="138"/>
      <c r="I54" s="138"/>
    </row>
    <row r="55" spans="1:9">
      <c r="A55" s="155"/>
      <c r="B55" s="155"/>
      <c r="C55" s="132"/>
      <c r="D55" s="136"/>
      <c r="E55" s="136"/>
      <c r="F55" s="136"/>
      <c r="G55" s="136"/>
      <c r="H55" s="138"/>
      <c r="I55" s="138"/>
    </row>
    <row r="56" spans="1:9">
      <c r="A56" s="155"/>
      <c r="B56" s="155"/>
      <c r="C56" s="132"/>
      <c r="D56" s="136"/>
      <c r="E56" s="136"/>
      <c r="F56" s="136"/>
      <c r="G56" s="136"/>
      <c r="H56" s="138"/>
      <c r="I56" s="138"/>
    </row>
    <row r="57" spans="1:9">
      <c r="A57" s="155"/>
      <c r="B57" s="155"/>
      <c r="C57" s="132"/>
      <c r="D57" s="136"/>
      <c r="E57" s="136"/>
      <c r="F57" s="136"/>
      <c r="G57" s="136"/>
      <c r="H57" s="138"/>
      <c r="I57" s="138"/>
    </row>
    <row r="58" spans="1:9">
      <c r="A58" s="155"/>
      <c r="B58" s="155"/>
      <c r="C58" s="132"/>
      <c r="D58" s="136"/>
      <c r="E58" s="136"/>
      <c r="F58" s="136"/>
      <c r="G58" s="136"/>
      <c r="H58" s="138"/>
      <c r="I58" s="138"/>
    </row>
    <row r="59" spans="1:9">
      <c r="A59" s="155"/>
      <c r="B59" s="155"/>
      <c r="C59" s="132"/>
      <c r="D59" s="136"/>
      <c r="E59" s="136"/>
      <c r="F59" s="136"/>
      <c r="G59" s="136"/>
      <c r="H59" s="138"/>
      <c r="I59" s="138"/>
    </row>
    <row r="60" spans="1:9">
      <c r="A60" s="155"/>
      <c r="B60" s="155"/>
      <c r="C60" s="132"/>
      <c r="D60" s="136"/>
      <c r="E60" s="136"/>
      <c r="F60" s="136"/>
      <c r="G60" s="136"/>
      <c r="H60" s="138"/>
      <c r="I60" s="138"/>
    </row>
    <row r="61" spans="1:9">
      <c r="A61" s="155"/>
      <c r="B61" s="155"/>
      <c r="C61" s="132"/>
      <c r="D61" s="136"/>
      <c r="E61" s="136"/>
      <c r="F61" s="136"/>
      <c r="G61" s="136"/>
      <c r="H61" s="138"/>
      <c r="I61" s="138"/>
    </row>
    <row r="62" spans="1:9">
      <c r="A62" s="155"/>
      <c r="B62" s="155"/>
      <c r="C62" s="132"/>
      <c r="D62" s="136"/>
      <c r="E62" s="136"/>
      <c r="F62" s="136"/>
      <c r="G62" s="136"/>
      <c r="H62" s="138"/>
      <c r="I62" s="138"/>
    </row>
    <row r="63" spans="1:9">
      <c r="A63" s="155"/>
      <c r="B63" s="155"/>
      <c r="C63" s="132"/>
      <c r="D63" s="136"/>
      <c r="E63" s="136"/>
      <c r="F63" s="136"/>
      <c r="G63" s="136"/>
      <c r="H63" s="138"/>
      <c r="I63" s="138"/>
    </row>
    <row r="64" spans="1:9">
      <c r="A64" s="155"/>
      <c r="B64" s="155"/>
      <c r="C64" s="132"/>
      <c r="D64" s="136"/>
      <c r="E64" s="136"/>
      <c r="F64" s="136"/>
      <c r="G64" s="136"/>
      <c r="H64" s="138"/>
      <c r="I64" s="138"/>
    </row>
    <row r="65" spans="1:9">
      <c r="A65" s="155"/>
      <c r="B65" s="155"/>
      <c r="C65" s="132"/>
      <c r="D65" s="136"/>
      <c r="E65" s="136"/>
      <c r="F65" s="136"/>
      <c r="G65" s="136"/>
      <c r="H65" s="138"/>
      <c r="I65" s="138"/>
    </row>
    <row r="66" spans="1:9">
      <c r="A66" s="155"/>
      <c r="B66" s="155"/>
      <c r="C66" s="132"/>
      <c r="D66" s="136"/>
      <c r="E66" s="136"/>
      <c r="F66" s="136"/>
      <c r="G66" s="136"/>
      <c r="H66" s="138"/>
      <c r="I66" s="138"/>
    </row>
    <row r="67" spans="1:9">
      <c r="A67" s="155"/>
      <c r="B67" s="155"/>
      <c r="C67" s="132"/>
      <c r="D67" s="136"/>
      <c r="E67" s="136"/>
      <c r="F67" s="136"/>
      <c r="G67" s="136"/>
      <c r="H67" s="138"/>
      <c r="I67" s="138"/>
    </row>
    <row r="68" spans="1:9">
      <c r="A68" s="155"/>
      <c r="B68" s="155"/>
      <c r="C68" s="132"/>
      <c r="D68" s="136"/>
      <c r="E68" s="136"/>
      <c r="F68" s="136"/>
      <c r="G68" s="136"/>
      <c r="H68" s="138"/>
      <c r="I68" s="138"/>
    </row>
    <row r="69" spans="1:9">
      <c r="A69" s="155"/>
      <c r="B69" s="155"/>
      <c r="C69" s="132"/>
      <c r="D69" s="136"/>
      <c r="E69" s="136"/>
      <c r="F69" s="136"/>
      <c r="G69" s="136"/>
      <c r="H69" s="138"/>
      <c r="I69" s="138"/>
    </row>
    <row r="70" spans="1:9">
      <c r="A70" s="155"/>
      <c r="B70" s="155"/>
      <c r="C70" s="132"/>
      <c r="D70" s="136"/>
      <c r="E70" s="136"/>
      <c r="F70" s="136"/>
      <c r="G70" s="136"/>
      <c r="H70" s="138"/>
      <c r="I70" s="138"/>
    </row>
    <row r="71" spans="1:9">
      <c r="A71" s="155"/>
      <c r="B71" s="155"/>
      <c r="C71" s="132"/>
      <c r="D71" s="136"/>
      <c r="E71" s="136"/>
      <c r="F71" s="136"/>
      <c r="G71" s="136"/>
      <c r="H71" s="138"/>
      <c r="I71" s="138"/>
    </row>
    <row r="72" spans="1:9">
      <c r="A72" s="155"/>
      <c r="B72" s="155"/>
      <c r="C72" s="132"/>
      <c r="D72" s="136"/>
      <c r="E72" s="136"/>
      <c r="F72" s="136"/>
      <c r="G72" s="136"/>
      <c r="H72" s="138"/>
      <c r="I72" s="138"/>
    </row>
    <row r="73" spans="1:9">
      <c r="A73" s="155"/>
      <c r="B73" s="155"/>
      <c r="C73" s="132"/>
      <c r="D73" s="136"/>
      <c r="E73" s="136"/>
      <c r="F73" s="136"/>
      <c r="G73" s="136"/>
      <c r="H73" s="138"/>
      <c r="I73" s="138"/>
    </row>
    <row r="74" spans="1:9">
      <c r="A74" s="155"/>
      <c r="B74" s="155"/>
      <c r="C74" s="132"/>
      <c r="D74" s="136"/>
      <c r="E74" s="136"/>
      <c r="F74" s="136"/>
      <c r="G74" s="136"/>
      <c r="H74" s="138"/>
      <c r="I74" s="138"/>
    </row>
    <row r="75" spans="1:9">
      <c r="A75" s="168"/>
      <c r="B75" s="168" t="s">
        <v>386</v>
      </c>
      <c r="C75" s="140">
        <f>SUM(C51:C74)</f>
        <v>0</v>
      </c>
      <c r="D75" s="140">
        <f>SUM(D51:D74)</f>
        <v>0</v>
      </c>
      <c r="E75" s="140">
        <f>SUM(E51:E74)</f>
        <v>0</v>
      </c>
      <c r="F75" s="140">
        <f>SUM(F51:F74)</f>
        <v>0</v>
      </c>
      <c r="G75" s="140">
        <f>SUM(G51:G74)</f>
        <v>0</v>
      </c>
      <c r="H75" s="140"/>
      <c r="I75" s="140"/>
    </row>
    <row r="78" spans="1:9">
      <c r="A78" s="10" t="s">
        <v>268</v>
      </c>
      <c r="B78" s="11"/>
      <c r="C78" s="276"/>
      <c r="E78" s="37"/>
      <c r="F78" s="37"/>
      <c r="I78" s="53" t="s">
        <v>53</v>
      </c>
    </row>
    <row r="79" spans="1:9">
      <c r="A79" s="38"/>
      <c r="B79" s="38"/>
      <c r="C79" s="37"/>
      <c r="D79" s="37"/>
      <c r="E79" s="37"/>
      <c r="F79" s="37"/>
    </row>
    <row r="80" spans="1:9">
      <c r="A80" s="15" t="s">
        <v>46</v>
      </c>
      <c r="B80" s="16" t="s">
        <v>47</v>
      </c>
      <c r="C80" s="39" t="s">
        <v>54</v>
      </c>
      <c r="D80" s="39" t="s">
        <v>55</v>
      </c>
      <c r="E80" s="39" t="s">
        <v>56</v>
      </c>
      <c r="F80" s="39" t="s">
        <v>57</v>
      </c>
      <c r="G80" s="40" t="s">
        <v>58</v>
      </c>
      <c r="H80" s="16" t="s">
        <v>59</v>
      </c>
      <c r="I80" s="16" t="s">
        <v>60</v>
      </c>
    </row>
    <row r="81" spans="1:11">
      <c r="A81" s="155"/>
      <c r="B81" s="155"/>
      <c r="C81" s="132"/>
      <c r="D81" s="136"/>
      <c r="E81" s="136"/>
      <c r="F81" s="136"/>
      <c r="G81" s="136"/>
      <c r="H81" s="138"/>
      <c r="I81" s="138"/>
    </row>
    <row r="82" spans="1:11">
      <c r="A82" s="155"/>
      <c r="B82" s="155" t="s">
        <v>8865</v>
      </c>
      <c r="C82" s="132"/>
      <c r="D82" s="136"/>
      <c r="E82" s="136"/>
      <c r="F82" s="136"/>
      <c r="G82" s="136"/>
      <c r="H82" s="138"/>
      <c r="I82" s="138"/>
    </row>
    <row r="83" spans="1:11">
      <c r="A83" s="155"/>
      <c r="B83" s="155"/>
      <c r="C83" s="132"/>
      <c r="D83" s="136"/>
      <c r="E83" s="136"/>
      <c r="F83" s="136"/>
      <c r="G83" s="136"/>
      <c r="H83" s="138"/>
      <c r="I83" s="138"/>
      <c r="K83" s="9"/>
    </row>
    <row r="84" spans="1:11">
      <c r="A84" s="155"/>
      <c r="B84" s="155"/>
      <c r="C84" s="132"/>
      <c r="D84" s="136"/>
      <c r="E84" s="136"/>
      <c r="F84" s="136"/>
      <c r="G84" s="136"/>
      <c r="H84" s="138"/>
      <c r="I84" s="138"/>
      <c r="K84" s="9"/>
    </row>
    <row r="85" spans="1:11">
      <c r="A85" s="168"/>
      <c r="B85" s="168" t="s">
        <v>269</v>
      </c>
      <c r="C85" s="140">
        <f>SUM(C81:C84)</f>
        <v>0</v>
      </c>
      <c r="D85" s="140">
        <f>SUM(D81:D84)</f>
        <v>0</v>
      </c>
      <c r="E85" s="140">
        <f>SUM(E81:E84)</f>
        <v>0</v>
      </c>
      <c r="F85" s="140">
        <f>SUM(F81:F84)</f>
        <v>0</v>
      </c>
      <c r="G85" s="140">
        <f>SUM(G81:G84)</f>
        <v>0</v>
      </c>
      <c r="H85" s="140"/>
      <c r="I85" s="140"/>
      <c r="K85" s="9"/>
    </row>
    <row r="88" spans="1:11">
      <c r="A88" s="10" t="s">
        <v>270</v>
      </c>
      <c r="B88" s="11"/>
      <c r="E88" s="37"/>
      <c r="F88" s="37"/>
      <c r="I88" s="53" t="s">
        <v>53</v>
      </c>
    </row>
    <row r="89" spans="1:11">
      <c r="A89" s="38"/>
      <c r="B89" s="38"/>
      <c r="C89" s="37"/>
      <c r="D89" s="37"/>
      <c r="E89" s="37"/>
      <c r="F89" s="37"/>
    </row>
    <row r="90" spans="1:11">
      <c r="A90" s="15" t="s">
        <v>46</v>
      </c>
      <c r="B90" s="16" t="s">
        <v>47</v>
      </c>
      <c r="C90" s="39" t="s">
        <v>54</v>
      </c>
      <c r="D90" s="39" t="s">
        <v>55</v>
      </c>
      <c r="E90" s="39" t="s">
        <v>56</v>
      </c>
      <c r="F90" s="39" t="s">
        <v>57</v>
      </c>
      <c r="G90" s="40" t="s">
        <v>58</v>
      </c>
      <c r="H90" s="16" t="s">
        <v>59</v>
      </c>
      <c r="I90" s="16" t="s">
        <v>60</v>
      </c>
    </row>
    <row r="91" spans="1:11">
      <c r="A91" s="155"/>
      <c r="B91" s="155"/>
      <c r="C91" s="132"/>
      <c r="D91" s="136"/>
      <c r="E91" s="136"/>
      <c r="F91" s="136"/>
      <c r="G91" s="136"/>
      <c r="H91" s="138"/>
      <c r="I91" s="138"/>
    </row>
    <row r="92" spans="1:11">
      <c r="A92" s="155"/>
      <c r="B92" s="155" t="s">
        <v>8865</v>
      </c>
      <c r="C92" s="132"/>
      <c r="D92" s="136"/>
      <c r="E92" s="136"/>
      <c r="F92" s="136"/>
      <c r="G92" s="136"/>
      <c r="H92" s="138"/>
      <c r="I92" s="138"/>
    </row>
    <row r="93" spans="1:11">
      <c r="A93" s="155"/>
      <c r="B93" s="155"/>
      <c r="C93" s="132"/>
      <c r="D93" s="136"/>
      <c r="E93" s="136"/>
      <c r="F93" s="136"/>
      <c r="G93" s="136"/>
      <c r="H93" s="138"/>
      <c r="I93" s="138"/>
    </row>
    <row r="94" spans="1:11">
      <c r="A94" s="155"/>
      <c r="B94" s="155"/>
      <c r="C94" s="132"/>
      <c r="D94" s="136"/>
      <c r="E94" s="136"/>
      <c r="F94" s="136"/>
      <c r="G94" s="136"/>
      <c r="H94" s="138"/>
      <c r="I94" s="138"/>
    </row>
    <row r="95" spans="1:11">
      <c r="A95" s="168"/>
      <c r="B95" s="168" t="s">
        <v>271</v>
      </c>
      <c r="C95" s="140">
        <f>SUM(C91:C94)</f>
        <v>0</v>
      </c>
      <c r="D95" s="140">
        <f>SUM(D91:D94)</f>
        <v>0</v>
      </c>
      <c r="E95" s="140">
        <f>SUM(E91:E94)</f>
        <v>0</v>
      </c>
      <c r="F95" s="140">
        <f>SUM(F91:F94)</f>
        <v>0</v>
      </c>
      <c r="G95" s="140">
        <f>SUM(G91:G94)</f>
        <v>0</v>
      </c>
      <c r="H95" s="140"/>
      <c r="I95" s="140"/>
    </row>
    <row r="98" spans="1:11">
      <c r="A98" s="10" t="s">
        <v>272</v>
      </c>
      <c r="B98" s="11"/>
      <c r="E98" s="37"/>
      <c r="F98" s="37"/>
      <c r="I98" s="53" t="s">
        <v>53</v>
      </c>
    </row>
    <row r="99" spans="1:11">
      <c r="A99" s="38"/>
      <c r="B99" s="38"/>
      <c r="C99" s="37"/>
      <c r="D99" s="37"/>
      <c r="E99" s="37"/>
      <c r="F99" s="37"/>
    </row>
    <row r="100" spans="1:11">
      <c r="A100" s="15" t="s">
        <v>46</v>
      </c>
      <c r="B100" s="16" t="s">
        <v>47</v>
      </c>
      <c r="C100" s="39" t="s">
        <v>54</v>
      </c>
      <c r="D100" s="39" t="s">
        <v>55</v>
      </c>
      <c r="E100" s="39" t="s">
        <v>56</v>
      </c>
      <c r="F100" s="39" t="s">
        <v>57</v>
      </c>
      <c r="G100" s="40" t="s">
        <v>58</v>
      </c>
      <c r="H100" s="16" t="s">
        <v>59</v>
      </c>
      <c r="I100" s="16" t="s">
        <v>60</v>
      </c>
    </row>
    <row r="101" spans="1:11">
      <c r="A101" s="155"/>
      <c r="B101" s="155"/>
      <c r="C101" s="132"/>
      <c r="D101" s="136"/>
      <c r="E101" s="136"/>
      <c r="F101" s="136"/>
      <c r="G101" s="136"/>
      <c r="H101" s="138"/>
      <c r="I101" s="138"/>
      <c r="K101" s="9"/>
    </row>
    <row r="102" spans="1:11">
      <c r="A102" s="155"/>
      <c r="B102" s="155" t="s">
        <v>8865</v>
      </c>
      <c r="C102" s="132"/>
      <c r="D102" s="136"/>
      <c r="E102" s="136"/>
      <c r="F102" s="136"/>
      <c r="G102" s="136"/>
      <c r="H102" s="138"/>
      <c r="I102" s="138"/>
      <c r="K102" s="9"/>
    </row>
    <row r="103" spans="1:11">
      <c r="A103" s="155"/>
      <c r="B103" s="155"/>
      <c r="C103" s="132"/>
      <c r="D103" s="136"/>
      <c r="E103" s="136"/>
      <c r="F103" s="136"/>
      <c r="G103" s="136"/>
      <c r="H103" s="138"/>
      <c r="I103" s="138"/>
    </row>
    <row r="104" spans="1:11">
      <c r="A104" s="155"/>
      <c r="B104" s="155"/>
      <c r="C104" s="132"/>
      <c r="D104" s="136"/>
      <c r="E104" s="136"/>
      <c r="F104" s="136"/>
      <c r="G104" s="136"/>
      <c r="H104" s="138"/>
      <c r="I104" s="138"/>
    </row>
    <row r="105" spans="1:11">
      <c r="A105" s="168"/>
      <c r="B105" s="168" t="s">
        <v>273</v>
      </c>
      <c r="C105" s="140">
        <f>SUM(C101:C104)</f>
        <v>0</v>
      </c>
      <c r="D105" s="140">
        <f>SUM(D101:D104)</f>
        <v>0</v>
      </c>
      <c r="E105" s="140">
        <f>SUM(E101:E104)</f>
        <v>0</v>
      </c>
      <c r="F105" s="140">
        <f>SUM(F101:F104)</f>
        <v>0</v>
      </c>
      <c r="G105" s="140">
        <f>SUM(G101:G104)</f>
        <v>0</v>
      </c>
      <c r="H105" s="140"/>
      <c r="I105" s="140"/>
    </row>
    <row r="108" spans="1:11">
      <c r="A108" s="10" t="s">
        <v>274</v>
      </c>
      <c r="B108" s="11"/>
      <c r="E108" s="37"/>
      <c r="F108" s="37"/>
      <c r="I108" s="53" t="s">
        <v>53</v>
      </c>
    </row>
    <row r="109" spans="1:11">
      <c r="A109" s="38"/>
      <c r="B109" s="38"/>
      <c r="C109" s="37"/>
      <c r="D109" s="37"/>
      <c r="E109" s="37"/>
      <c r="F109" s="37"/>
    </row>
    <row r="110" spans="1:11">
      <c r="A110" s="15" t="s">
        <v>46</v>
      </c>
      <c r="B110" s="16" t="s">
        <v>47</v>
      </c>
      <c r="C110" s="39" t="s">
        <v>54</v>
      </c>
      <c r="D110" s="39" t="s">
        <v>55</v>
      </c>
      <c r="E110" s="39" t="s">
        <v>56</v>
      </c>
      <c r="F110" s="39" t="s">
        <v>57</v>
      </c>
      <c r="G110" s="40" t="s">
        <v>58</v>
      </c>
      <c r="H110" s="16" t="s">
        <v>59</v>
      </c>
      <c r="I110" s="16" t="s">
        <v>60</v>
      </c>
    </row>
    <row r="111" spans="1:11">
      <c r="A111" s="155"/>
      <c r="B111" s="155"/>
      <c r="C111" s="132"/>
      <c r="D111" s="136"/>
      <c r="E111" s="136"/>
      <c r="F111" s="136"/>
      <c r="G111" s="136"/>
      <c r="H111" s="138"/>
      <c r="I111" s="138"/>
    </row>
    <row r="112" spans="1:11">
      <c r="A112" s="155"/>
      <c r="B112" s="155" t="s">
        <v>8865</v>
      </c>
      <c r="C112" s="132"/>
      <c r="D112" s="136"/>
      <c r="E112" s="136"/>
      <c r="F112" s="136"/>
      <c r="G112" s="136"/>
      <c r="H112" s="138"/>
      <c r="I112" s="138"/>
    </row>
    <row r="113" spans="1:9">
      <c r="A113" s="155"/>
      <c r="B113" s="155"/>
      <c r="C113" s="132"/>
      <c r="D113" s="136"/>
      <c r="E113" s="136"/>
      <c r="F113" s="136"/>
      <c r="G113" s="136"/>
      <c r="H113" s="138"/>
      <c r="I113" s="138"/>
    </row>
    <row r="114" spans="1:9">
      <c r="A114" s="155"/>
      <c r="B114" s="155"/>
      <c r="C114" s="132"/>
      <c r="D114" s="136"/>
      <c r="E114" s="136"/>
      <c r="F114" s="136"/>
      <c r="G114" s="136"/>
      <c r="H114" s="138"/>
      <c r="I114" s="138"/>
    </row>
    <row r="115" spans="1:9">
      <c r="A115" s="168"/>
      <c r="B115" s="168" t="s">
        <v>275</v>
      </c>
      <c r="C115" s="140">
        <f>SUM(C111:C114)</f>
        <v>0</v>
      </c>
      <c r="D115" s="140">
        <f>SUM(D111:D114)</f>
        <v>0</v>
      </c>
      <c r="E115" s="140">
        <f>SUM(E111:E114)</f>
        <v>0</v>
      </c>
      <c r="F115" s="140">
        <f>SUM(F111:F114)</f>
        <v>0</v>
      </c>
      <c r="G115" s="140">
        <f>SUM(G111:G114)</f>
        <v>0</v>
      </c>
      <c r="H115" s="140"/>
      <c r="I115" s="140"/>
    </row>
    <row r="196" spans="1:8">
      <c r="A196" s="41"/>
      <c r="B196" s="41"/>
      <c r="C196" s="42"/>
      <c r="D196" s="42"/>
      <c r="E196" s="42"/>
      <c r="F196" s="42"/>
      <c r="G196" s="42"/>
      <c r="H196" s="41"/>
    </row>
    <row r="197" spans="1:8">
      <c r="A197" s="251"/>
      <c r="B197" s="252"/>
    </row>
    <row r="198" spans="1:8">
      <c r="A198" s="251"/>
      <c r="B198" s="252"/>
    </row>
    <row r="199" spans="1:8">
      <c r="A199" s="251"/>
      <c r="B199" s="252"/>
    </row>
    <row r="200" spans="1:8">
      <c r="A200" s="251"/>
      <c r="B200" s="252"/>
    </row>
    <row r="201" spans="1:8">
      <c r="A201" s="251"/>
      <c r="B201" s="252"/>
    </row>
  </sheetData>
  <dataValidations count="9">
    <dataValidation allowBlank="1" showInputMessage="1" showErrorMessage="1" prompt="Saldo final del periodo de la información financiera trimestral presentada, el cual debe coincidir con la suma de las columnas de 90, 180, 365 y más de 365 días." sqref="C7 C20 C30 C40 C50 C80 C90 C100 C110"/>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20 A30 A40 A50 A80 A90 A100 A110"/>
    <dataValidation allowBlank="1" showInputMessage="1" showErrorMessage="1" prompt="Corresponde al nombre o descripción de la cuenta de acuerdo al Plan de Cuentas emitido por el CONAC." sqref="B7 B20 B50 B80 B90 B100 B110 B30 B40"/>
    <dataValidation allowBlank="1" showInputMessage="1" showErrorMessage="1" prompt="Importe de la cuentas por cobrar con fecha de vencimiento de 1 a 90 días." sqref="D7 D20 D50 D80 D90 D100 D110 D30 D40"/>
    <dataValidation allowBlank="1" showInputMessage="1" showErrorMessage="1" prompt="Importe de la cuentas por cobrar con fecha de vencimiento de 91 a 180 días." sqref="E7 E20 E50 E80 E90 E100 E110 E30 E40"/>
    <dataValidation allowBlank="1" showInputMessage="1" showErrorMessage="1" prompt="Importe de la cuentas por cobrar con fecha de vencimiento de 181 a 365 días." sqref="F7 F20 F50 F80 F90 F100 F110 F30 F40"/>
    <dataValidation allowBlank="1" showInputMessage="1" showErrorMessage="1" prompt="Importe de la cuentas por cobrar con vencimiento mayor a 365 días." sqref="G7 G20 G50 G80 G90 G100 G110 G30 G40"/>
    <dataValidation allowBlank="1" showInputMessage="1" showErrorMessage="1" prompt="Informar sobre caraterísticas cualitativas de la cuenta, ejemplo: acciones implementadas para su recuperación, causas de la demora en su recuperación." sqref="H7 H20 H50 H80 H90 H100 H110 H30 H40"/>
    <dataValidation allowBlank="1" showInputMessage="1" showErrorMessage="1" prompt="Indicar si el deudor ya sobrepasó el plazo estipulado para pago, 90, 180 o 365 días." sqref="I7 I20 I50 I80 I90 I100 I110 I30 I40"/>
  </dataValidations>
  <pageMargins left="0.7" right="0.7" top="0.75" bottom="0.75" header="0.3" footer="0.3"/>
  <pageSetup scale="60" orientation="landscape"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Normal="100" zoomScaleSheetLayoutView="100" workbookViewId="0">
      <selection activeCell="B22" sqref="B22"/>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66" t="s">
        <v>318</v>
      </c>
    </row>
    <row r="6" spans="1:17">
      <c r="J6" s="1014"/>
      <c r="K6" s="1014"/>
      <c r="L6" s="1014"/>
      <c r="M6" s="1014"/>
      <c r="N6" s="1014"/>
      <c r="O6" s="1014"/>
      <c r="P6" s="1014"/>
      <c r="Q6" s="1014"/>
    </row>
    <row r="7" spans="1:17">
      <c r="A7" s="3" t="s">
        <v>84</v>
      </c>
      <c r="C7" s="68" t="s">
        <v>8865</v>
      </c>
    </row>
    <row r="8" spans="1:17" ht="52.5" customHeight="1">
      <c r="A8" s="1015" t="s">
        <v>317</v>
      </c>
      <c r="B8" s="1015"/>
      <c r="C8" s="1015"/>
      <c r="D8" s="1015"/>
      <c r="E8" s="1015"/>
      <c r="F8" s="1015"/>
      <c r="G8" s="1015"/>
      <c r="H8" s="1015"/>
    </row>
    <row r="21" spans="2:2">
      <c r="B21" s="68" t="s">
        <v>8900</v>
      </c>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zoomScaleNormal="100" zoomScaleSheetLayoutView="100" workbookViewId="0">
      <selection activeCell="B22" sqref="B22"/>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5"/>
      <c r="B8" s="138"/>
      <c r="C8" s="136"/>
      <c r="D8" s="138"/>
    </row>
    <row r="9" spans="1:4">
      <c r="A9" s="155"/>
      <c r="B9" s="138"/>
      <c r="C9" s="136"/>
      <c r="D9" s="138"/>
    </row>
    <row r="10" spans="1:4">
      <c r="A10" s="155"/>
      <c r="B10" s="138" t="s">
        <v>8865</v>
      </c>
      <c r="C10" s="136"/>
      <c r="D10" s="138"/>
    </row>
    <row r="11" spans="1:4">
      <c r="A11" s="155"/>
      <c r="B11" s="138"/>
      <c r="C11" s="136"/>
      <c r="D11" s="138"/>
    </row>
    <row r="12" spans="1:4">
      <c r="A12" s="155"/>
      <c r="B12" s="138"/>
      <c r="C12" s="136"/>
      <c r="D12" s="138"/>
    </row>
    <row r="13" spans="1:4">
      <c r="A13" s="155"/>
      <c r="B13" s="138"/>
      <c r="C13" s="136"/>
      <c r="D13" s="138"/>
    </row>
    <row r="14" spans="1:4">
      <c r="A14" s="155"/>
      <c r="B14" s="138"/>
      <c r="C14" s="136"/>
      <c r="D14" s="138"/>
    </row>
    <row r="15" spans="1:4">
      <c r="A15" s="155"/>
      <c r="B15" s="138"/>
      <c r="C15" s="136"/>
      <c r="D15" s="138"/>
    </row>
    <row r="16" spans="1:4">
      <c r="A16" s="169"/>
      <c r="B16" s="169" t="s">
        <v>221</v>
      </c>
      <c r="C16" s="145">
        <f>SUM(C8:C15)</f>
        <v>0</v>
      </c>
      <c r="D16" s="170"/>
    </row>
    <row r="17" spans="1:4">
      <c r="A17" s="154"/>
      <c r="B17" s="154"/>
      <c r="C17" s="162"/>
      <c r="D17" s="154"/>
    </row>
    <row r="18" spans="1:4">
      <c r="A18" s="154"/>
      <c r="B18" s="154"/>
      <c r="C18" s="162"/>
      <c r="D18" s="154"/>
    </row>
    <row r="19" spans="1:4" s="35" customFormat="1" ht="11.25" customHeight="1">
      <c r="A19" s="33" t="s">
        <v>64</v>
      </c>
      <c r="B19" s="154"/>
      <c r="C19" s="43"/>
      <c r="D19" s="257" t="s">
        <v>62</v>
      </c>
    </row>
    <row r="20" spans="1:4">
      <c r="A20" s="44"/>
      <c r="B20" s="44"/>
      <c r="C20" s="45"/>
      <c r="D20" s="46"/>
    </row>
    <row r="21" spans="1:4" ht="15" customHeight="1">
      <c r="A21" s="15" t="s">
        <v>46</v>
      </c>
      <c r="B21" s="16" t="s">
        <v>8865</v>
      </c>
      <c r="C21" s="17" t="s">
        <v>48</v>
      </c>
      <c r="D21" s="47" t="s">
        <v>63</v>
      </c>
    </row>
    <row r="22" spans="1:4">
      <c r="A22" s="160"/>
      <c r="B22" s="167"/>
      <c r="C22" s="136"/>
      <c r="D22" s="138"/>
    </row>
    <row r="23" spans="1:4">
      <c r="A23" s="160"/>
      <c r="B23" s="167" t="s">
        <v>8865</v>
      </c>
      <c r="C23" s="136"/>
      <c r="D23" s="138"/>
    </row>
    <row r="24" spans="1:4">
      <c r="A24" s="160"/>
      <c r="B24" s="167"/>
      <c r="C24" s="136"/>
      <c r="D24" s="138"/>
    </row>
    <row r="25" spans="1:4">
      <c r="A25" s="160"/>
      <c r="B25" s="167"/>
      <c r="C25" s="136"/>
      <c r="D25" s="138"/>
    </row>
    <row r="26" spans="1:4">
      <c r="A26" s="152"/>
      <c r="B26" s="152" t="s">
        <v>222</v>
      </c>
      <c r="C26" s="144">
        <f>SUM(C22:C25)</f>
        <v>0</v>
      </c>
      <c r="D26" s="170"/>
    </row>
    <row r="28" spans="1:4">
      <c r="B28" s="274" t="str">
        <f>+UPPER(B17)</f>
        <v/>
      </c>
    </row>
  </sheetData>
  <dataValidations count="6">
    <dataValidation allowBlank="1" showInputMessage="1" showErrorMessage="1" prompt="Saldo final de la Información Financiera Trimestral que se presenta (trimestral: 1er, 2do, 3ro. o 4to.)." sqref="C21"/>
    <dataValidation allowBlank="1" showInputMessage="1" showErrorMessage="1" prompt="Saldo final de la Información Financiera Trimestral que se presentada (trimestral: 1er, 2do, 3ro. o 4to.)." sqref="C7"/>
    <dataValidation allowBlank="1" showInputMessage="1" showErrorMessage="1" prompt="Corresponde al número de la cuenta de acuerdo al Plan de Cuentas emitido por el CONAC (DOF 23/12/2015)." sqref="A7 A21"/>
    <dataValidation allowBlank="1" showInputMessage="1" showErrorMessage="1" prompt="Método de valuación aplicados." sqref="D21"/>
    <dataValidation allowBlank="1" showInputMessage="1" showErrorMessage="1" prompt="Corresponde al nombre o descripción de la cuenta de acuerdo al Plan de Cuentas emitido por el CONAC." sqref="B7 B21"/>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76" orientation="portrait" r:id="rId1"/>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opLeftCell="A4" zoomScaleNormal="100" zoomScaleSheetLayoutView="100" workbookViewId="0">
      <selection activeCell="B22" sqref="B22"/>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7" width="22.7109375" style="274" customWidth="1"/>
    <col min="8" max="16384" width="11.42578125" style="274"/>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366"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71"/>
      <c r="B8" s="171"/>
      <c r="C8" s="132"/>
      <c r="D8" s="172"/>
      <c r="E8" s="173"/>
      <c r="F8" s="171"/>
      <c r="G8" s="171"/>
    </row>
    <row r="9" spans="1:7">
      <c r="A9" s="171"/>
      <c r="B9" s="171" t="s">
        <v>8865</v>
      </c>
      <c r="C9" s="132"/>
      <c r="D9" s="173"/>
      <c r="E9" s="173"/>
      <c r="F9" s="171"/>
      <c r="G9" s="171"/>
    </row>
    <row r="10" spans="1:7">
      <c r="A10" s="171"/>
      <c r="B10" s="171"/>
      <c r="C10" s="132"/>
      <c r="D10" s="173"/>
      <c r="E10" s="173"/>
      <c r="F10" s="171"/>
      <c r="G10" s="171"/>
    </row>
    <row r="11" spans="1:7">
      <c r="A11" s="171"/>
      <c r="B11" s="171"/>
      <c r="C11" s="132"/>
      <c r="D11" s="173"/>
      <c r="E11" s="173"/>
      <c r="F11" s="171"/>
      <c r="G11" s="171"/>
    </row>
    <row r="12" spans="1:7">
      <c r="A12" s="171"/>
      <c r="B12" s="171"/>
      <c r="C12" s="132"/>
      <c r="D12" s="173"/>
      <c r="E12" s="173"/>
      <c r="F12" s="171"/>
      <c r="G12" s="171"/>
    </row>
    <row r="13" spans="1:7">
      <c r="A13" s="171"/>
      <c r="B13" s="171"/>
      <c r="C13" s="132"/>
      <c r="D13" s="173"/>
      <c r="E13" s="173"/>
      <c r="F13" s="171"/>
      <c r="G13" s="171"/>
    </row>
    <row r="14" spans="1:7">
      <c r="A14" s="171"/>
      <c r="B14" s="171"/>
      <c r="C14" s="132"/>
      <c r="D14" s="173"/>
      <c r="E14" s="173"/>
      <c r="F14" s="171"/>
      <c r="G14" s="171"/>
    </row>
    <row r="15" spans="1:7">
      <c r="A15" s="171"/>
      <c r="B15" s="171"/>
      <c r="C15" s="132"/>
      <c r="D15" s="173"/>
      <c r="E15" s="173"/>
      <c r="F15" s="171"/>
      <c r="G15" s="171"/>
    </row>
    <row r="16" spans="1:7">
      <c r="A16" s="168"/>
      <c r="B16" s="168" t="s">
        <v>231</v>
      </c>
      <c r="C16" s="140">
        <f>SUM(C8:C15)</f>
        <v>0</v>
      </c>
      <c r="D16" s="168"/>
      <c r="E16" s="168"/>
      <c r="F16" s="168"/>
      <c r="G16" s="168"/>
    </row>
    <row r="21" spans="2:2">
      <c r="B21" s="274" t="s">
        <v>8900</v>
      </c>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zoomScaleSheetLayoutView="100" workbookViewId="0">
      <selection activeCell="B22" sqref="B22"/>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c r="A1" s="3" t="s">
        <v>43</v>
      </c>
      <c r="B1" s="3"/>
      <c r="C1" s="4"/>
      <c r="D1" s="3"/>
      <c r="E1" s="7"/>
    </row>
    <row r="2" spans="1:5">
      <c r="A2" s="3" t="s">
        <v>199</v>
      </c>
      <c r="B2" s="3"/>
      <c r="C2" s="4"/>
      <c r="D2" s="3"/>
      <c r="E2" s="3"/>
    </row>
    <row r="5" spans="1:5" ht="11.25" customHeight="1">
      <c r="A5" s="10" t="s">
        <v>70</v>
      </c>
      <c r="B5" s="10"/>
      <c r="E5" s="366" t="s">
        <v>71</v>
      </c>
    </row>
    <row r="6" spans="1:5">
      <c r="A6" s="272"/>
      <c r="B6" s="272"/>
      <c r="C6" s="66"/>
      <c r="D6" s="272"/>
      <c r="E6" s="272"/>
    </row>
    <row r="7" spans="1:5" ht="15" customHeight="1">
      <c r="A7" s="15" t="s">
        <v>46</v>
      </c>
      <c r="B7" s="16" t="s">
        <v>47</v>
      </c>
      <c r="C7" s="17" t="s">
        <v>48</v>
      </c>
      <c r="D7" s="18" t="s">
        <v>49</v>
      </c>
      <c r="E7" s="16" t="s">
        <v>72</v>
      </c>
    </row>
    <row r="8" spans="1:5" ht="11.25" customHeight="1">
      <c r="A8" s="172"/>
      <c r="B8" s="172"/>
      <c r="C8" s="165"/>
      <c r="D8" s="172"/>
      <c r="E8" s="172"/>
    </row>
    <row r="9" spans="1:5" ht="11.25" customHeight="1">
      <c r="A9" s="172"/>
      <c r="B9" s="172"/>
      <c r="C9" s="165"/>
      <c r="D9" s="172"/>
      <c r="E9" s="172"/>
    </row>
    <row r="10" spans="1:5" ht="11.25" customHeight="1">
      <c r="A10" s="172"/>
      <c r="B10" s="172"/>
      <c r="C10" s="165"/>
      <c r="D10" s="172"/>
      <c r="E10" s="172"/>
    </row>
    <row r="11" spans="1:5" ht="11.25" customHeight="1">
      <c r="A11" s="172"/>
      <c r="B11" s="172" t="s">
        <v>8865</v>
      </c>
      <c r="C11" s="165"/>
      <c r="D11" s="172"/>
      <c r="E11" s="172"/>
    </row>
    <row r="12" spans="1:5" ht="11.25" customHeight="1">
      <c r="A12" s="172"/>
      <c r="B12" s="172"/>
      <c r="C12" s="165"/>
      <c r="D12" s="172"/>
      <c r="E12" s="172"/>
    </row>
    <row r="13" spans="1:5" ht="11.25" customHeight="1">
      <c r="A13" s="172"/>
      <c r="B13" s="172"/>
      <c r="C13" s="165"/>
      <c r="D13" s="172"/>
      <c r="E13" s="172"/>
    </row>
    <row r="14" spans="1:5" ht="11.25" customHeight="1">
      <c r="A14" s="172"/>
      <c r="B14" s="172"/>
      <c r="C14" s="165"/>
      <c r="D14" s="172"/>
      <c r="E14" s="172"/>
    </row>
    <row r="15" spans="1:5">
      <c r="A15" s="172"/>
      <c r="B15" s="172"/>
      <c r="C15" s="165"/>
      <c r="D15" s="172"/>
      <c r="E15" s="172"/>
    </row>
    <row r="16" spans="1:5">
      <c r="A16" s="152"/>
      <c r="B16" s="152" t="s">
        <v>232</v>
      </c>
      <c r="C16" s="166">
        <f>SUM(C8:C15)</f>
        <v>0</v>
      </c>
      <c r="D16" s="152"/>
      <c r="E16" s="152"/>
    </row>
    <row r="21" spans="2:2">
      <c r="B21" s="274" t="s">
        <v>8900</v>
      </c>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zoomScaleNormal="100" zoomScaleSheetLayoutView="100" workbookViewId="0">
      <selection activeCell="C22" sqref="C22"/>
    </sheetView>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8" width="8.7109375" style="274" customWidth="1"/>
    <col min="9" max="16384" width="11.42578125" style="274"/>
  </cols>
  <sheetData>
    <row r="1" spans="1:6">
      <c r="A1" s="3" t="s">
        <v>43</v>
      </c>
      <c r="B1" s="3"/>
      <c r="C1" s="4"/>
      <c r="D1" s="4"/>
      <c r="E1" s="4"/>
      <c r="F1" s="7"/>
    </row>
    <row r="2" spans="1:6">
      <c r="A2" s="3" t="s">
        <v>199</v>
      </c>
      <c r="B2" s="3"/>
      <c r="C2" s="4"/>
      <c r="D2" s="4"/>
      <c r="E2" s="4"/>
      <c r="F2" s="5"/>
    </row>
    <row r="3" spans="1:6">
      <c r="F3" s="5"/>
    </row>
    <row r="4" spans="1:6">
      <c r="F4" s="5"/>
    </row>
    <row r="5" spans="1:6" ht="11.25" customHeight="1">
      <c r="A5" s="10" t="s">
        <v>73</v>
      </c>
      <c r="B5" s="10"/>
      <c r="C5" s="52"/>
      <c r="D5" s="52"/>
      <c r="E5" s="52"/>
      <c r="F5" s="53" t="s">
        <v>74</v>
      </c>
    </row>
    <row r="6" spans="1:6">
      <c r="A6" s="54"/>
      <c r="B6" s="54"/>
      <c r="C6" s="52"/>
      <c r="D6" s="55"/>
      <c r="E6" s="55"/>
      <c r="F6" s="56"/>
    </row>
    <row r="7" spans="1:6" ht="15" customHeight="1">
      <c r="A7" s="15" t="s">
        <v>46</v>
      </c>
      <c r="B7" s="16" t="s">
        <v>47</v>
      </c>
      <c r="C7" s="57" t="s">
        <v>75</v>
      </c>
      <c r="D7" s="57" t="s">
        <v>76</v>
      </c>
      <c r="E7" s="57" t="s">
        <v>77</v>
      </c>
      <c r="F7" s="58" t="s">
        <v>78</v>
      </c>
    </row>
    <row r="8" spans="1:6" ht="22.5">
      <c r="A8" s="155" t="s">
        <v>8901</v>
      </c>
      <c r="B8" s="155" t="s">
        <v>8902</v>
      </c>
      <c r="C8" s="132">
        <v>650295.96</v>
      </c>
      <c r="D8" s="132">
        <v>1238475.22</v>
      </c>
      <c r="E8" s="132">
        <f>+D8-C8</f>
        <v>588179.26</v>
      </c>
      <c r="F8" s="132" t="s">
        <v>8903</v>
      </c>
    </row>
    <row r="9" spans="1:6">
      <c r="A9" s="155"/>
      <c r="B9" s="155"/>
      <c r="C9" s="132"/>
      <c r="D9" s="132"/>
      <c r="E9" s="132"/>
      <c r="F9" s="132"/>
    </row>
    <row r="10" spans="1:6">
      <c r="A10" s="155"/>
      <c r="B10" s="155"/>
      <c r="C10" s="132"/>
      <c r="D10" s="132"/>
      <c r="E10" s="132"/>
      <c r="F10" s="132"/>
    </row>
    <row r="11" spans="1:6">
      <c r="A11" s="155"/>
      <c r="B11" s="155"/>
      <c r="C11" s="132"/>
      <c r="D11" s="132"/>
      <c r="E11" s="132"/>
      <c r="F11" s="132"/>
    </row>
    <row r="12" spans="1:6">
      <c r="A12" s="155"/>
      <c r="B12" s="155"/>
      <c r="C12" s="132"/>
      <c r="D12" s="132"/>
      <c r="E12" s="132"/>
      <c r="F12" s="132"/>
    </row>
    <row r="13" spans="1:6">
      <c r="A13" s="155"/>
      <c r="B13" s="155"/>
      <c r="C13" s="132"/>
      <c r="D13" s="132"/>
      <c r="E13" s="132"/>
      <c r="F13" s="132"/>
    </row>
    <row r="14" spans="1:6">
      <c r="A14" s="155"/>
      <c r="B14" s="155"/>
      <c r="C14" s="132"/>
      <c r="D14" s="132"/>
      <c r="E14" s="132"/>
      <c r="F14" s="132"/>
    </row>
    <row r="15" spans="1:6">
      <c r="A15" s="155"/>
      <c r="B15" s="155"/>
      <c r="C15" s="132"/>
      <c r="D15" s="132"/>
      <c r="E15" s="132"/>
      <c r="F15" s="132"/>
    </row>
    <row r="16" spans="1:6">
      <c r="A16" s="168"/>
      <c r="B16" s="168" t="s">
        <v>387</v>
      </c>
      <c r="C16" s="140">
        <f>SUM(C8:C15)</f>
        <v>650295.96</v>
      </c>
      <c r="D16" s="140">
        <f>SUM(D8:D15)</f>
        <v>1238475.22</v>
      </c>
      <c r="E16" s="140">
        <f>SUM(E8:E15)</f>
        <v>588179.26</v>
      </c>
      <c r="F16" s="140"/>
    </row>
    <row r="17" spans="1:6">
      <c r="A17" s="154"/>
      <c r="B17" s="154"/>
      <c r="C17" s="162"/>
      <c r="D17" s="162"/>
      <c r="E17" s="162"/>
      <c r="F17" s="154"/>
    </row>
    <row r="18" spans="1:6">
      <c r="A18" s="154"/>
      <c r="B18" s="154"/>
      <c r="C18" s="162"/>
      <c r="D18" s="162"/>
      <c r="E18" s="162"/>
      <c r="F18" s="154"/>
    </row>
    <row r="19" spans="1:6" ht="11.25" customHeight="1">
      <c r="A19" s="10" t="s">
        <v>79</v>
      </c>
      <c r="B19" s="154"/>
      <c r="C19" s="52"/>
      <c r="D19" s="52"/>
      <c r="E19" s="52"/>
      <c r="F19" s="53" t="s">
        <v>74</v>
      </c>
    </row>
    <row r="20" spans="1:6" ht="12.75" customHeight="1">
      <c r="A20" s="44"/>
      <c r="B20" s="44"/>
      <c r="C20" s="22"/>
    </row>
    <row r="21" spans="1:6" ht="15" customHeight="1">
      <c r="A21" s="15" t="s">
        <v>46</v>
      </c>
      <c r="B21" s="16" t="s">
        <v>8865</v>
      </c>
      <c r="C21" s="57" t="s">
        <v>75</v>
      </c>
      <c r="D21" s="57" t="s">
        <v>76</v>
      </c>
      <c r="E21" s="57" t="s">
        <v>77</v>
      </c>
      <c r="F21" s="58" t="s">
        <v>78</v>
      </c>
    </row>
    <row r="22" spans="1:6" ht="45">
      <c r="A22" s="155" t="s">
        <v>813</v>
      </c>
      <c r="B22" s="138" t="s">
        <v>8904</v>
      </c>
      <c r="C22" s="132">
        <v>514801.35</v>
      </c>
      <c r="D22" s="132">
        <v>524815.35</v>
      </c>
      <c r="E22" s="136">
        <f>+D22-C22</f>
        <v>10014</v>
      </c>
      <c r="F22" s="138" t="s">
        <v>8905</v>
      </c>
    </row>
    <row r="23" spans="1:6" ht="45">
      <c r="A23" s="155" t="s">
        <v>7064</v>
      </c>
      <c r="B23" s="138" t="s">
        <v>8906</v>
      </c>
      <c r="C23" s="132">
        <v>6811.35</v>
      </c>
      <c r="D23" s="132">
        <v>6811.35</v>
      </c>
      <c r="E23" s="136">
        <f t="shared" ref="E23:E30" si="0">+D23-C23</f>
        <v>0</v>
      </c>
      <c r="F23" s="138" t="s">
        <v>8905</v>
      </c>
    </row>
    <row r="24" spans="1:6" ht="45">
      <c r="A24" s="155" t="s">
        <v>814</v>
      </c>
      <c r="B24" s="138" t="s">
        <v>8907</v>
      </c>
      <c r="C24" s="132">
        <v>1394767.73</v>
      </c>
      <c r="D24" s="132">
        <v>1412783.37</v>
      </c>
      <c r="E24" s="136">
        <f t="shared" si="0"/>
        <v>18015.64000000013</v>
      </c>
      <c r="F24" s="138" t="s">
        <v>8905</v>
      </c>
    </row>
    <row r="25" spans="1:6" ht="45">
      <c r="A25" s="155" t="s">
        <v>816</v>
      </c>
      <c r="B25" s="138" t="s">
        <v>8908</v>
      </c>
      <c r="C25" s="132">
        <v>418205.25</v>
      </c>
      <c r="D25" s="132">
        <v>423993.65</v>
      </c>
      <c r="E25" s="136">
        <f t="shared" si="0"/>
        <v>5788.4000000000233</v>
      </c>
      <c r="F25" s="138" t="s">
        <v>8905</v>
      </c>
    </row>
    <row r="26" spans="1:6" ht="45">
      <c r="A26" s="155" t="s">
        <v>7069</v>
      </c>
      <c r="B26" s="138" t="s">
        <v>8909</v>
      </c>
      <c r="C26" s="132">
        <v>9623.48</v>
      </c>
      <c r="D26" s="132">
        <v>9623.48</v>
      </c>
      <c r="E26" s="136">
        <f t="shared" si="0"/>
        <v>0</v>
      </c>
      <c r="F26" s="138" t="s">
        <v>8905</v>
      </c>
    </row>
    <row r="27" spans="1:6" ht="45">
      <c r="A27" s="155" t="s">
        <v>823</v>
      </c>
      <c r="B27" s="138" t="s">
        <v>8910</v>
      </c>
      <c r="C27" s="132">
        <v>1275218.83</v>
      </c>
      <c r="D27" s="132">
        <v>1275218.83</v>
      </c>
      <c r="E27" s="136">
        <f t="shared" si="0"/>
        <v>0</v>
      </c>
      <c r="F27" s="138" t="s">
        <v>8905</v>
      </c>
    </row>
    <row r="28" spans="1:6" ht="56.25">
      <c r="A28" s="155" t="s">
        <v>832</v>
      </c>
      <c r="B28" s="138" t="s">
        <v>8911</v>
      </c>
      <c r="C28" s="132">
        <v>111115.48</v>
      </c>
      <c r="D28" s="132">
        <v>111115.48</v>
      </c>
      <c r="E28" s="136">
        <f t="shared" si="0"/>
        <v>0</v>
      </c>
      <c r="F28" s="138" t="s">
        <v>8912</v>
      </c>
    </row>
    <row r="29" spans="1:6" ht="45">
      <c r="A29" s="155" t="s">
        <v>834</v>
      </c>
      <c r="B29" s="138" t="s">
        <v>8913</v>
      </c>
      <c r="C29" s="132">
        <v>43214.15</v>
      </c>
      <c r="D29" s="132">
        <v>43214.15</v>
      </c>
      <c r="E29" s="136">
        <f t="shared" si="0"/>
        <v>0</v>
      </c>
      <c r="F29" s="138" t="s">
        <v>8905</v>
      </c>
    </row>
    <row r="30" spans="1:6" ht="45">
      <c r="A30" s="155" t="s">
        <v>838</v>
      </c>
      <c r="B30" s="138" t="s">
        <v>8914</v>
      </c>
      <c r="C30" s="132">
        <v>75530.539999999994</v>
      </c>
      <c r="D30" s="132">
        <v>75530.539999999994</v>
      </c>
      <c r="E30" s="136">
        <f t="shared" si="0"/>
        <v>0</v>
      </c>
      <c r="F30" s="138" t="s">
        <v>8905</v>
      </c>
    </row>
    <row r="31" spans="1:6">
      <c r="A31" s="168"/>
      <c r="B31" s="168" t="s">
        <v>233</v>
      </c>
      <c r="C31" s="140">
        <f>SUM(C22:C30)</f>
        <v>3849288.1599999997</v>
      </c>
      <c r="D31" s="140">
        <f>SUM(D22:D30)</f>
        <v>3883106.2</v>
      </c>
      <c r="E31" s="140">
        <f>SUM(E22:E30)</f>
        <v>33818.040000000154</v>
      </c>
      <c r="F31" s="140"/>
    </row>
    <row r="32" spans="1:6" s="19" customFormat="1">
      <c r="A32" s="153"/>
      <c r="B32" s="153"/>
      <c r="C32" s="27"/>
      <c r="D32" s="27"/>
      <c r="E32" s="27"/>
      <c r="F32" s="27"/>
    </row>
    <row r="33" spans="1:8" s="19" customFormat="1">
      <c r="A33" s="153"/>
      <c r="B33" s="153"/>
      <c r="C33" s="27"/>
      <c r="D33" s="27"/>
      <c r="E33" s="27"/>
      <c r="F33" s="27"/>
    </row>
    <row r="34" spans="1:8" s="19" customFormat="1" ht="11.25" customHeight="1">
      <c r="A34" s="10" t="s">
        <v>215</v>
      </c>
      <c r="B34" s="10"/>
      <c r="C34" s="52"/>
      <c r="D34" s="52"/>
      <c r="E34" s="52"/>
      <c r="G34" s="53" t="s">
        <v>74</v>
      </c>
    </row>
    <row r="35" spans="1:8" s="19" customFormat="1">
      <c r="A35" s="44"/>
      <c r="B35" s="44"/>
      <c r="C35" s="22"/>
      <c r="D35" s="9"/>
      <c r="E35" s="9"/>
      <c r="F35" s="274"/>
    </row>
    <row r="36" spans="1:8" s="19" customFormat="1" ht="27.95" customHeight="1">
      <c r="A36" s="15" t="s">
        <v>46</v>
      </c>
      <c r="B36" s="16" t="s">
        <v>47</v>
      </c>
      <c r="C36" s="57" t="s">
        <v>75</v>
      </c>
      <c r="D36" s="57" t="s">
        <v>76</v>
      </c>
      <c r="E36" s="57" t="s">
        <v>77</v>
      </c>
      <c r="F36" s="58" t="s">
        <v>78</v>
      </c>
      <c r="G36" s="58" t="s">
        <v>242</v>
      </c>
      <c r="H36" s="58" t="s">
        <v>243</v>
      </c>
    </row>
    <row r="37" spans="1:8" s="19" customFormat="1">
      <c r="A37" s="155"/>
      <c r="B37" s="138"/>
      <c r="C37" s="132"/>
      <c r="D37" s="136"/>
      <c r="E37" s="136"/>
      <c r="F37" s="138"/>
      <c r="G37" s="138"/>
      <c r="H37" s="138"/>
    </row>
    <row r="38" spans="1:8" s="19" customFormat="1">
      <c r="A38" s="155"/>
      <c r="B38" s="138" t="s">
        <v>8865</v>
      </c>
      <c r="C38" s="132"/>
      <c r="D38" s="136"/>
      <c r="E38" s="136"/>
      <c r="F38" s="138"/>
      <c r="G38" s="138"/>
      <c r="H38" s="138"/>
    </row>
    <row r="39" spans="1:8" s="19" customFormat="1">
      <c r="A39" s="155"/>
      <c r="B39" s="138"/>
      <c r="C39" s="132"/>
      <c r="D39" s="136"/>
      <c r="E39" s="136"/>
      <c r="F39" s="138"/>
      <c r="G39" s="138"/>
      <c r="H39" s="138"/>
    </row>
    <row r="40" spans="1:8" s="19" customFormat="1">
      <c r="A40" s="155"/>
      <c r="B40" s="138"/>
      <c r="C40" s="132"/>
      <c r="D40" s="136"/>
      <c r="E40" s="136"/>
      <c r="F40" s="138"/>
      <c r="G40" s="138"/>
      <c r="H40" s="138"/>
    </row>
    <row r="41" spans="1:8" s="19" customFormat="1">
      <c r="A41" s="168"/>
      <c r="B41" s="168" t="s">
        <v>234</v>
      </c>
      <c r="C41" s="140">
        <f>SUM(C37:C40)</f>
        <v>0</v>
      </c>
      <c r="D41" s="140">
        <f>SUM(D37:D40)</f>
        <v>0</v>
      </c>
      <c r="E41" s="140">
        <f>SUM(E37:E40)</f>
        <v>0</v>
      </c>
      <c r="F41" s="140"/>
      <c r="G41" s="140"/>
      <c r="H41" s="140"/>
    </row>
    <row r="42" spans="1:8" s="19" customFormat="1">
      <c r="A42" s="59"/>
      <c r="B42" s="59"/>
      <c r="C42" s="60"/>
      <c r="D42" s="60"/>
      <c r="E42" s="60"/>
      <c r="F42" s="27"/>
    </row>
    <row r="44" spans="1:8">
      <c r="A44" s="10" t="s">
        <v>216</v>
      </c>
      <c r="B44" s="10"/>
      <c r="C44" s="52"/>
      <c r="D44" s="52"/>
      <c r="E44" s="52"/>
      <c r="G44" s="53" t="s">
        <v>74</v>
      </c>
    </row>
    <row r="45" spans="1:8">
      <c r="A45" s="44"/>
      <c r="B45" s="44"/>
      <c r="C45" s="22"/>
      <c r="H45" s="9"/>
    </row>
    <row r="46" spans="1:8" ht="27.95" customHeight="1">
      <c r="A46" s="15" t="s">
        <v>46</v>
      </c>
      <c r="B46" s="16" t="s">
        <v>47</v>
      </c>
      <c r="C46" s="57" t="s">
        <v>75</v>
      </c>
      <c r="D46" s="57" t="s">
        <v>76</v>
      </c>
      <c r="E46" s="57" t="s">
        <v>77</v>
      </c>
      <c r="F46" s="58" t="s">
        <v>78</v>
      </c>
      <c r="G46" s="58" t="s">
        <v>242</v>
      </c>
      <c r="H46" s="58" t="s">
        <v>243</v>
      </c>
    </row>
    <row r="47" spans="1:8">
      <c r="A47" s="155"/>
      <c r="B47" s="138"/>
      <c r="C47" s="132"/>
      <c r="D47" s="136"/>
      <c r="E47" s="136"/>
      <c r="F47" s="138"/>
      <c r="G47" s="138"/>
      <c r="H47" s="138"/>
    </row>
    <row r="48" spans="1:8">
      <c r="A48" s="155"/>
      <c r="B48" s="138" t="s">
        <v>8865</v>
      </c>
      <c r="C48" s="132"/>
      <c r="D48" s="136"/>
      <c r="E48" s="136"/>
      <c r="F48" s="138"/>
      <c r="G48" s="138"/>
      <c r="H48" s="138"/>
    </row>
    <row r="49" spans="1:8">
      <c r="A49" s="155"/>
      <c r="B49" s="138"/>
      <c r="C49" s="132"/>
      <c r="D49" s="136"/>
      <c r="E49" s="136"/>
      <c r="F49" s="138"/>
      <c r="G49" s="138"/>
      <c r="H49" s="138"/>
    </row>
    <row r="50" spans="1:8">
      <c r="A50" s="155"/>
      <c r="B50" s="138"/>
      <c r="C50" s="132"/>
      <c r="D50" s="136"/>
      <c r="E50" s="136"/>
      <c r="F50" s="138"/>
      <c r="G50" s="138"/>
      <c r="H50" s="138"/>
    </row>
    <row r="51" spans="1:8">
      <c r="A51" s="168"/>
      <c r="B51" s="168" t="s">
        <v>235</v>
      </c>
      <c r="C51" s="140">
        <f>SUM(C47:C50)</f>
        <v>0</v>
      </c>
      <c r="D51" s="140">
        <f>SUM(D47:D50)</f>
        <v>0</v>
      </c>
      <c r="E51" s="140">
        <f>SUM(E47:E50)</f>
        <v>0</v>
      </c>
      <c r="F51" s="140"/>
      <c r="G51" s="140"/>
      <c r="H51" s="140"/>
    </row>
    <row r="54" spans="1:8">
      <c r="A54" s="10" t="s">
        <v>217</v>
      </c>
      <c r="B54" s="10"/>
      <c r="C54" s="52"/>
      <c r="D54" s="52"/>
      <c r="E54" s="52"/>
      <c r="G54" s="53" t="s">
        <v>74</v>
      </c>
    </row>
    <row r="55" spans="1:8">
      <c r="A55" s="44"/>
      <c r="B55" s="44"/>
      <c r="C55" s="22"/>
    </row>
    <row r="56" spans="1:8" ht="27.95" customHeight="1">
      <c r="A56" s="15" t="s">
        <v>46</v>
      </c>
      <c r="B56" s="16" t="s">
        <v>47</v>
      </c>
      <c r="C56" s="57" t="s">
        <v>75</v>
      </c>
      <c r="D56" s="57" t="s">
        <v>76</v>
      </c>
      <c r="E56" s="57" t="s">
        <v>77</v>
      </c>
      <c r="F56" s="58" t="s">
        <v>78</v>
      </c>
      <c r="G56" s="58" t="s">
        <v>242</v>
      </c>
      <c r="H56" s="58" t="s">
        <v>243</v>
      </c>
    </row>
    <row r="57" spans="1:8" ht="45">
      <c r="A57" s="155" t="s">
        <v>8915</v>
      </c>
      <c r="B57" s="171" t="s">
        <v>8904</v>
      </c>
      <c r="C57" s="132">
        <v>270443.09000000003</v>
      </c>
      <c r="D57" s="132">
        <v>313650.2</v>
      </c>
      <c r="E57" s="136">
        <f>+D57-C57</f>
        <v>43207.109999999986</v>
      </c>
      <c r="F57" s="138" t="s">
        <v>8916</v>
      </c>
      <c r="G57" s="138" t="s">
        <v>8905</v>
      </c>
      <c r="H57" s="548">
        <v>0.1</v>
      </c>
    </row>
    <row r="58" spans="1:8" ht="45">
      <c r="A58" s="155" t="s">
        <v>8917</v>
      </c>
      <c r="B58" s="171" t="s">
        <v>8918</v>
      </c>
      <c r="C58" s="132">
        <v>1105995.8</v>
      </c>
      <c r="D58" s="132">
        <v>1249983.3799999999</v>
      </c>
      <c r="E58" s="136">
        <f t="shared" ref="E58:E65" si="1">+D58-C58</f>
        <v>143987.57999999984</v>
      </c>
      <c r="F58" s="138" t="s">
        <v>8916</v>
      </c>
      <c r="G58" s="138" t="s">
        <v>8905</v>
      </c>
      <c r="H58" s="548">
        <v>0.3</v>
      </c>
    </row>
    <row r="59" spans="1:8" ht="45">
      <c r="A59" s="155" t="s">
        <v>8919</v>
      </c>
      <c r="B59" s="171" t="s">
        <v>8920</v>
      </c>
      <c r="C59" s="132">
        <v>150898.44</v>
      </c>
      <c r="D59" s="132">
        <v>181742.7</v>
      </c>
      <c r="E59" s="136">
        <f t="shared" si="1"/>
        <v>30844.260000000009</v>
      </c>
      <c r="F59" s="138" t="s">
        <v>8916</v>
      </c>
      <c r="G59" s="138" t="s">
        <v>8905</v>
      </c>
      <c r="H59" s="548">
        <v>0.1</v>
      </c>
    </row>
    <row r="60" spans="1:8" ht="45">
      <c r="A60" s="155" t="s">
        <v>8921</v>
      </c>
      <c r="B60" s="171" t="s">
        <v>8906</v>
      </c>
      <c r="C60" s="132">
        <v>6811.35</v>
      </c>
      <c r="D60" s="132">
        <v>6811.35</v>
      </c>
      <c r="E60" s="136">
        <f t="shared" si="1"/>
        <v>0</v>
      </c>
      <c r="F60" s="138" t="s">
        <v>8916</v>
      </c>
      <c r="G60" s="138" t="s">
        <v>8905</v>
      </c>
      <c r="H60" s="548">
        <v>0.1</v>
      </c>
    </row>
    <row r="61" spans="1:8" ht="45">
      <c r="A61" s="155" t="s">
        <v>8922</v>
      </c>
      <c r="B61" s="171" t="s">
        <v>8923</v>
      </c>
      <c r="C61" s="132">
        <v>9298.58</v>
      </c>
      <c r="D61" s="132">
        <v>9461.0300000000007</v>
      </c>
      <c r="E61" s="136">
        <f t="shared" si="1"/>
        <v>162.45000000000073</v>
      </c>
      <c r="F61" s="138" t="s">
        <v>8916</v>
      </c>
      <c r="G61" s="138" t="s">
        <v>8905</v>
      </c>
      <c r="H61" s="548">
        <v>0.1</v>
      </c>
    </row>
    <row r="62" spans="1:8" ht="45">
      <c r="A62" s="155" t="s">
        <v>7080</v>
      </c>
      <c r="B62" s="171" t="s">
        <v>8924</v>
      </c>
      <c r="C62" s="132">
        <v>1063661</v>
      </c>
      <c r="D62" s="132">
        <v>1116550.46</v>
      </c>
      <c r="E62" s="136">
        <f t="shared" si="1"/>
        <v>52889.459999999963</v>
      </c>
      <c r="F62" s="138" t="s">
        <v>8916</v>
      </c>
      <c r="G62" s="138" t="s">
        <v>8905</v>
      </c>
      <c r="H62" s="548">
        <v>0.25</v>
      </c>
    </row>
    <row r="63" spans="1:8" ht="45">
      <c r="A63" s="155" t="s">
        <v>8925</v>
      </c>
      <c r="B63" s="171" t="s">
        <v>8926</v>
      </c>
      <c r="C63" s="132">
        <v>77954.720000000001</v>
      </c>
      <c r="D63" s="132">
        <v>93239.88</v>
      </c>
      <c r="E63" s="136">
        <f t="shared" si="1"/>
        <v>15285.160000000003</v>
      </c>
      <c r="F63" s="138" t="s">
        <v>8916</v>
      </c>
      <c r="G63" s="138" t="s">
        <v>8905</v>
      </c>
      <c r="H63" s="548">
        <v>0.3</v>
      </c>
    </row>
    <row r="64" spans="1:8" ht="45">
      <c r="A64" s="155" t="s">
        <v>8927</v>
      </c>
      <c r="B64" s="171" t="s">
        <v>8928</v>
      </c>
      <c r="C64" s="132">
        <v>43214.15</v>
      </c>
      <c r="D64" s="132">
        <v>43214.15</v>
      </c>
      <c r="E64" s="136">
        <f t="shared" si="1"/>
        <v>0</v>
      </c>
      <c r="F64" s="138" t="s">
        <v>8916</v>
      </c>
      <c r="G64" s="138" t="s">
        <v>8905</v>
      </c>
      <c r="H64" s="548">
        <v>0.1</v>
      </c>
    </row>
    <row r="65" spans="1:8" ht="45">
      <c r="A65" s="155" t="s">
        <v>8929</v>
      </c>
      <c r="B65" s="171" t="s">
        <v>8914</v>
      </c>
      <c r="C65" s="132">
        <v>68680.59</v>
      </c>
      <c r="D65" s="132">
        <v>75530.539999999994</v>
      </c>
      <c r="E65" s="136">
        <f t="shared" si="1"/>
        <v>6849.9499999999971</v>
      </c>
      <c r="F65" s="138" t="s">
        <v>8916</v>
      </c>
      <c r="G65" s="138" t="s">
        <v>8905</v>
      </c>
      <c r="H65" s="548">
        <v>0.1</v>
      </c>
    </row>
    <row r="66" spans="1:8">
      <c r="A66" s="168"/>
      <c r="B66" s="168" t="s">
        <v>237</v>
      </c>
      <c r="C66" s="140">
        <f>SUM(C57:C65)</f>
        <v>2796957.72</v>
      </c>
      <c r="D66" s="140">
        <f>SUM(D57:D65)</f>
        <v>3090183.69</v>
      </c>
      <c r="E66" s="140">
        <f>SUM(E57:E65)</f>
        <v>293225.9699999998</v>
      </c>
      <c r="F66" s="140"/>
      <c r="G66" s="140"/>
      <c r="H66" s="140"/>
    </row>
    <row r="69" spans="1:8">
      <c r="A69" s="10" t="s">
        <v>218</v>
      </c>
      <c r="B69" s="10"/>
      <c r="C69" s="52"/>
      <c r="D69" s="52"/>
      <c r="E69" s="52"/>
      <c r="G69" s="53" t="s">
        <v>74</v>
      </c>
    </row>
    <row r="70" spans="1:8">
      <c r="A70" s="44"/>
      <c r="B70" s="44"/>
      <c r="C70" s="22"/>
    </row>
    <row r="71" spans="1:8" ht="27.95" customHeight="1">
      <c r="A71" s="15" t="s">
        <v>46</v>
      </c>
      <c r="B71" s="16" t="s">
        <v>47</v>
      </c>
      <c r="C71" s="57" t="s">
        <v>75</v>
      </c>
      <c r="D71" s="57" t="s">
        <v>76</v>
      </c>
      <c r="E71" s="57" t="s">
        <v>77</v>
      </c>
      <c r="F71" s="58" t="s">
        <v>78</v>
      </c>
      <c r="G71" s="58" t="s">
        <v>242</v>
      </c>
      <c r="H71" s="58" t="s">
        <v>243</v>
      </c>
    </row>
    <row r="72" spans="1:8">
      <c r="A72" s="155"/>
      <c r="B72" s="138"/>
      <c r="C72" s="132"/>
      <c r="D72" s="136"/>
      <c r="E72" s="136"/>
      <c r="F72" s="138"/>
      <c r="G72" s="138"/>
      <c r="H72" s="138"/>
    </row>
    <row r="73" spans="1:8">
      <c r="A73" s="155"/>
      <c r="B73" s="138" t="s">
        <v>8865</v>
      </c>
      <c r="C73" s="132"/>
      <c r="D73" s="136"/>
      <c r="E73" s="136"/>
      <c r="F73" s="138"/>
      <c r="G73" s="138"/>
      <c r="H73" s="138"/>
    </row>
    <row r="74" spans="1:8">
      <c r="A74" s="155"/>
      <c r="B74" s="138"/>
      <c r="C74" s="132"/>
      <c r="D74" s="136"/>
      <c r="E74" s="136"/>
      <c r="F74" s="138"/>
      <c r="G74" s="138"/>
      <c r="H74" s="138"/>
    </row>
    <row r="75" spans="1:8">
      <c r="A75" s="155"/>
      <c r="B75" s="138"/>
      <c r="C75" s="132"/>
      <c r="D75" s="136"/>
      <c r="E75" s="136"/>
      <c r="F75" s="138"/>
      <c r="G75" s="138"/>
      <c r="H75" s="138"/>
    </row>
    <row r="76" spans="1:8">
      <c r="A76" s="168"/>
      <c r="B76" s="168" t="s">
        <v>236</v>
      </c>
      <c r="C76" s="140">
        <f>SUM(C72:C75)</f>
        <v>0</v>
      </c>
      <c r="D76" s="140">
        <f>SUM(D72:D75)</f>
        <v>0</v>
      </c>
      <c r="E76" s="140">
        <f>SUM(E72:E75)</f>
        <v>0</v>
      </c>
      <c r="F76" s="140"/>
      <c r="G76" s="140"/>
      <c r="H76" s="140"/>
    </row>
  </sheetData>
  <dataValidations count="11">
    <dataValidation allowBlank="1" showInputMessage="1" showErrorMessage="1" prompt="Importe final del periodo que corresponde la cuenta pública presentada (mensual:  enero, febrero, marzo, etc.; trimestral: 1er, 2do, 3ro. o 4to.)." sqref="D28"/>
    <dataValidation allowBlank="1" showInputMessage="1" showErrorMessage="1" prompt="Corresponde al número de la cuenta de acuerdo al Plan de Cuentas emitido por el CONAC (DOF 22/11/2010)." sqref="A28"/>
    <dataValidation allowBlank="1" showInputMessage="1" showErrorMessage="1" prompt="Saldo al 31 de diciembre del año anterior a la cuenta pública que se presenta." sqref="C28"/>
    <dataValidation allowBlank="1" showInputMessage="1" showErrorMessage="1" prompt="Importe final del periodo que corresponde la información financiera trimestral que se presenta." sqref="D7 D21 D36 D46 D56 D71"/>
    <dataValidation allowBlank="1" showInputMessage="1" showErrorMessage="1" prompt="Saldo al 31 de diciembre del año anterior del ejercio que se presenta." sqref="C7 C21 C36 C46 C56 C71"/>
    <dataValidation allowBlank="1" showInputMessage="1" showErrorMessage="1" prompt="Corresponde al número de la cuenta de acuerdo al Plan de Cuentas emitido por el CONAC (DOF 23/12/2015)." sqref="A7 A21 A36 A46 A56 A71"/>
    <dataValidation allowBlank="1" showInputMessage="1" showErrorMessage="1" prompt="Indicar la tasa de aplicación." sqref="H36 H46 H56 H71"/>
    <dataValidation allowBlank="1" showInputMessage="1" showErrorMessage="1" prompt="Indicar el método de depreciación." sqref="G36 G46 G56 G71"/>
    <dataValidation allowBlank="1" showInputMessage="1" showErrorMessage="1" prompt="Corresponde al nombre o descripción de la cuenta de acuerdo al Plan de Cuentas emitido por el CONAC." sqref="B7 B21 B36 B46 B56 B71 B28"/>
    <dataValidation allowBlank="1" showInputMessage="1" showErrorMessage="1" prompt="Diferencia entre el saldo final y el inicial presentados." sqref="E7 E21 E36 E46 E56 E71"/>
    <dataValidation allowBlank="1" showInputMessage="1" showErrorMessage="1" prompt="Criterio para la aplicación de depreciación: anual, mensual, trimestral, etc." sqref="F7 F21 F71 F46 F56 F36"/>
  </dataValidations>
  <pageMargins left="0.7" right="0.7" top="0.75" bottom="0.75" header="0.3" footer="0.3"/>
  <pageSetup scale="54" orientation="portrait" r:id="rId1"/>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zoomScaleNormal="100" zoomScaleSheetLayoutView="100" workbookViewId="0">
      <selection activeCell="B22" sqref="B22"/>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ht="11.25" customHeight="1">
      <c r="A1" s="3" t="s">
        <v>43</v>
      </c>
      <c r="B1" s="3"/>
      <c r="C1" s="4"/>
      <c r="D1" s="4"/>
      <c r="E1" s="4"/>
      <c r="F1" s="7"/>
    </row>
    <row r="2" spans="1:6" ht="11.25" customHeight="1">
      <c r="A2" s="3" t="s">
        <v>199</v>
      </c>
      <c r="B2" s="3"/>
      <c r="C2" s="4"/>
      <c r="D2" s="4"/>
      <c r="E2" s="4"/>
    </row>
    <row r="3" spans="1:6" ht="11.25" customHeight="1">
      <c r="A3" s="3"/>
      <c r="B3" s="3"/>
      <c r="C3" s="4"/>
      <c r="D3" s="4"/>
      <c r="E3" s="4"/>
    </row>
    <row r="4" spans="1:6" ht="11.25" customHeight="1"/>
    <row r="5" spans="1:6" ht="11.25" customHeight="1">
      <c r="A5" s="61" t="s">
        <v>144</v>
      </c>
      <c r="B5" s="61"/>
      <c r="C5" s="62"/>
      <c r="D5" s="62"/>
      <c r="E5" s="62"/>
      <c r="F5" s="366" t="s">
        <v>80</v>
      </c>
    </row>
    <row r="6" spans="1:6" s="19" customFormat="1">
      <c r="A6" s="63"/>
      <c r="B6" s="63"/>
      <c r="C6" s="62"/>
      <c r="D6" s="62"/>
      <c r="E6" s="62"/>
    </row>
    <row r="7" spans="1:6" ht="15" customHeight="1">
      <c r="A7" s="15" t="s">
        <v>46</v>
      </c>
      <c r="B7" s="16" t="s">
        <v>47</v>
      </c>
      <c r="C7" s="57" t="s">
        <v>75</v>
      </c>
      <c r="D7" s="57" t="s">
        <v>76</v>
      </c>
      <c r="E7" s="57" t="s">
        <v>77</v>
      </c>
      <c r="F7" s="58" t="s">
        <v>78</v>
      </c>
    </row>
    <row r="8" spans="1:6" ht="33.75">
      <c r="A8" s="171" t="s">
        <v>496</v>
      </c>
      <c r="B8" s="171" t="s">
        <v>8930</v>
      </c>
      <c r="C8" s="132">
        <v>810570.78</v>
      </c>
      <c r="D8" s="428">
        <v>810570.78</v>
      </c>
      <c r="E8" s="174">
        <f>+D8-C8</f>
        <v>0</v>
      </c>
      <c r="F8" s="138" t="s">
        <v>8931</v>
      </c>
    </row>
    <row r="9" spans="1:6" ht="33.75">
      <c r="A9" s="171" t="s">
        <v>8932</v>
      </c>
      <c r="B9" s="171" t="s">
        <v>8933</v>
      </c>
      <c r="C9" s="132">
        <v>31152.959999999999</v>
      </c>
      <c r="D9" s="428">
        <v>31152.959999999999</v>
      </c>
      <c r="E9" s="174">
        <f t="shared" ref="E9:E16" si="0">+D9-C9</f>
        <v>0</v>
      </c>
      <c r="F9" s="138" t="s">
        <v>8931</v>
      </c>
    </row>
    <row r="10" spans="1:6" ht="33.75">
      <c r="A10" s="171" t="s">
        <v>8934</v>
      </c>
      <c r="B10" s="171" t="s">
        <v>8935</v>
      </c>
      <c r="C10" s="132">
        <v>54995</v>
      </c>
      <c r="D10" s="428">
        <v>54995</v>
      </c>
      <c r="E10" s="174">
        <f t="shared" si="0"/>
        <v>0</v>
      </c>
      <c r="F10" s="138" t="s">
        <v>8931</v>
      </c>
    </row>
    <row r="11" spans="1:6" ht="33.75">
      <c r="A11" s="171" t="s">
        <v>8936</v>
      </c>
      <c r="B11" s="171" t="s">
        <v>8937</v>
      </c>
      <c r="C11" s="132">
        <v>5800</v>
      </c>
      <c r="D11" s="428">
        <v>5800</v>
      </c>
      <c r="E11" s="174">
        <f t="shared" si="0"/>
        <v>0</v>
      </c>
      <c r="F11" s="138" t="s">
        <v>8931</v>
      </c>
    </row>
    <row r="12" spans="1:6" ht="33.75">
      <c r="A12" s="171" t="s">
        <v>8938</v>
      </c>
      <c r="B12" s="171" t="s">
        <v>8939</v>
      </c>
      <c r="C12" s="132">
        <v>7917</v>
      </c>
      <c r="D12" s="428">
        <v>7917</v>
      </c>
      <c r="E12" s="174">
        <f t="shared" si="0"/>
        <v>0</v>
      </c>
      <c r="F12" s="138" t="s">
        <v>8931</v>
      </c>
    </row>
    <row r="13" spans="1:6" ht="33.75">
      <c r="A13" s="171" t="s">
        <v>8940</v>
      </c>
      <c r="B13" s="171" t="s">
        <v>8941</v>
      </c>
      <c r="C13" s="132">
        <v>828376.73</v>
      </c>
      <c r="D13" s="428">
        <v>828376.73</v>
      </c>
      <c r="E13" s="174">
        <f t="shared" si="0"/>
        <v>0</v>
      </c>
      <c r="F13" s="138" t="s">
        <v>8931</v>
      </c>
    </row>
    <row r="14" spans="1:6" ht="33.75">
      <c r="A14" s="171" t="s">
        <v>8942</v>
      </c>
      <c r="B14" s="171" t="s">
        <v>8943</v>
      </c>
      <c r="C14" s="132">
        <v>289222.13</v>
      </c>
      <c r="D14" s="428">
        <v>289222.13</v>
      </c>
      <c r="E14" s="174">
        <f t="shared" si="0"/>
        <v>0</v>
      </c>
      <c r="F14" s="138" t="s">
        <v>8931</v>
      </c>
    </row>
    <row r="15" spans="1:6" ht="33.75">
      <c r="A15" s="171" t="s">
        <v>8944</v>
      </c>
      <c r="B15" s="171" t="s">
        <v>8945</v>
      </c>
      <c r="C15" s="132">
        <v>0</v>
      </c>
      <c r="D15" s="428">
        <v>49325.36</v>
      </c>
      <c r="E15" s="174">
        <f t="shared" si="0"/>
        <v>49325.36</v>
      </c>
      <c r="F15" s="138" t="s">
        <v>8931</v>
      </c>
    </row>
    <row r="16" spans="1:6" ht="33.75">
      <c r="A16" s="171" t="s">
        <v>8946</v>
      </c>
      <c r="B16" s="171" t="s">
        <v>8368</v>
      </c>
      <c r="C16" s="132">
        <v>302551.63</v>
      </c>
      <c r="D16" s="428">
        <v>313817.55</v>
      </c>
      <c r="E16" s="174">
        <f t="shared" si="0"/>
        <v>11265.919999999984</v>
      </c>
      <c r="F16" s="138" t="s">
        <v>8931</v>
      </c>
    </row>
    <row r="17" spans="1:6">
      <c r="A17" s="168"/>
      <c r="B17" s="168" t="s">
        <v>238</v>
      </c>
      <c r="C17" s="140">
        <f>SUM(C8:C16)</f>
        <v>2330586.23</v>
      </c>
      <c r="D17" s="140">
        <f>SUM(D8:D16)</f>
        <v>2391177.5100000002</v>
      </c>
      <c r="E17" s="140">
        <f>SUM(E8:E16)</f>
        <v>60591.279999999984</v>
      </c>
      <c r="F17" s="168"/>
    </row>
    <row r="18" spans="1:6">
      <c r="A18" s="154"/>
      <c r="B18" s="154"/>
      <c r="C18" s="162"/>
      <c r="D18" s="162"/>
      <c r="E18" s="162"/>
      <c r="F18" s="154"/>
    </row>
    <row r="19" spans="1:6">
      <c r="A19" s="154"/>
      <c r="B19" s="154"/>
      <c r="C19" s="162"/>
      <c r="D19" s="162"/>
      <c r="E19" s="162"/>
      <c r="F19" s="154"/>
    </row>
    <row r="20" spans="1:6" ht="11.25" customHeight="1">
      <c r="A20" s="64" t="s">
        <v>219</v>
      </c>
      <c r="B20" s="65"/>
      <c r="C20" s="62"/>
      <c r="D20" s="62"/>
      <c r="E20" s="62"/>
      <c r="F20" s="366" t="s">
        <v>80</v>
      </c>
    </row>
    <row r="21" spans="1:6">
      <c r="A21" s="272"/>
      <c r="B21" s="272" t="s">
        <v>8900</v>
      </c>
      <c r="C21" s="66"/>
      <c r="D21" s="66"/>
      <c r="E21" s="66"/>
    </row>
    <row r="22" spans="1:6" ht="15" customHeight="1">
      <c r="A22" s="15" t="s">
        <v>46</v>
      </c>
      <c r="B22" s="16" t="s">
        <v>47</v>
      </c>
      <c r="C22" s="57" t="s">
        <v>75</v>
      </c>
      <c r="D22" s="57" t="s">
        <v>76</v>
      </c>
      <c r="E22" s="57" t="s">
        <v>77</v>
      </c>
      <c r="F22" s="58" t="s">
        <v>78</v>
      </c>
    </row>
    <row r="23" spans="1:6" ht="41.25" customHeight="1">
      <c r="A23" s="155" t="s">
        <v>8947</v>
      </c>
      <c r="B23" s="171" t="s">
        <v>8948</v>
      </c>
      <c r="C23" s="132">
        <v>816043.69</v>
      </c>
      <c r="D23" s="132">
        <v>1134633.74</v>
      </c>
      <c r="E23" s="132">
        <f>+D23-C23</f>
        <v>318590.05000000005</v>
      </c>
      <c r="F23" s="138" t="s">
        <v>8949</v>
      </c>
    </row>
    <row r="24" spans="1:6" ht="39.75" customHeight="1">
      <c r="A24" s="155" t="s">
        <v>8950</v>
      </c>
      <c r="B24" s="171" t="s">
        <v>8368</v>
      </c>
      <c r="C24" s="132">
        <v>291687.21000000002</v>
      </c>
      <c r="D24" s="132">
        <v>310730.99</v>
      </c>
      <c r="E24" s="132">
        <f>+D24-C24</f>
        <v>19043.77999999997</v>
      </c>
      <c r="F24" s="138" t="s">
        <v>8931</v>
      </c>
    </row>
    <row r="25" spans="1:6">
      <c r="A25" s="155"/>
      <c r="B25" s="171"/>
      <c r="C25" s="132"/>
      <c r="D25" s="132"/>
      <c r="E25" s="132"/>
      <c r="F25" s="137"/>
    </row>
    <row r="26" spans="1:6">
      <c r="A26" s="168"/>
      <c r="B26" s="168" t="s">
        <v>239</v>
      </c>
      <c r="C26" s="140">
        <f>SUM(C23:C25)</f>
        <v>1107730.8999999999</v>
      </c>
      <c r="D26" s="140">
        <f>SUM(D23:D25)</f>
        <v>1445364.73</v>
      </c>
      <c r="E26" s="140">
        <f>SUM(E23:E25)</f>
        <v>337633.83</v>
      </c>
      <c r="F26" s="168"/>
    </row>
    <row r="27" spans="1:6">
      <c r="A27" s="154"/>
      <c r="B27" s="154"/>
      <c r="C27" s="162"/>
      <c r="D27" s="162"/>
      <c r="E27" s="162"/>
      <c r="F27" s="154"/>
    </row>
    <row r="28" spans="1:6">
      <c r="A28" s="154"/>
      <c r="B28" s="154"/>
      <c r="C28" s="162"/>
      <c r="D28" s="162"/>
      <c r="E28" s="162"/>
      <c r="F28" s="154"/>
    </row>
    <row r="29" spans="1:6" ht="11.25" customHeight="1">
      <c r="A29" s="65" t="s">
        <v>152</v>
      </c>
      <c r="B29" s="154"/>
      <c r="C29" s="67"/>
      <c r="D29" s="67"/>
      <c r="E29" s="52"/>
      <c r="F29" s="53" t="s">
        <v>81</v>
      </c>
    </row>
    <row r="30" spans="1:6">
      <c r="A30" s="44"/>
      <c r="B30" s="44"/>
      <c r="C30" s="22"/>
    </row>
    <row r="31" spans="1:6" ht="15" customHeight="1">
      <c r="A31" s="15" t="s">
        <v>46</v>
      </c>
      <c r="B31" s="16" t="s">
        <v>47</v>
      </c>
      <c r="C31" s="57" t="s">
        <v>75</v>
      </c>
      <c r="D31" s="57" t="s">
        <v>76</v>
      </c>
      <c r="E31" s="57" t="s">
        <v>77</v>
      </c>
      <c r="F31" s="58" t="s">
        <v>78</v>
      </c>
    </row>
    <row r="32" spans="1:6">
      <c r="A32" s="171" t="s">
        <v>8951</v>
      </c>
      <c r="B32" s="171" t="s">
        <v>8952</v>
      </c>
      <c r="C32" s="132">
        <v>4230</v>
      </c>
      <c r="D32" s="428">
        <v>4230</v>
      </c>
      <c r="E32" s="174">
        <f>+C32-D32</f>
        <v>0</v>
      </c>
      <c r="F32" s="137" t="s">
        <v>8953</v>
      </c>
    </row>
    <row r="33" spans="1:6">
      <c r="A33" s="171" t="s">
        <v>8954</v>
      </c>
      <c r="B33" s="171" t="s">
        <v>8955</v>
      </c>
      <c r="C33" s="132">
        <v>509406.44</v>
      </c>
      <c r="D33" s="428">
        <v>541741.26</v>
      </c>
      <c r="E33" s="174">
        <f>+C33-D33</f>
        <v>-32334.820000000007</v>
      </c>
      <c r="F33" s="137" t="s">
        <v>8953</v>
      </c>
    </row>
    <row r="34" spans="1:6">
      <c r="A34" s="171" t="s">
        <v>8956</v>
      </c>
      <c r="B34" s="171" t="s">
        <v>8957</v>
      </c>
      <c r="C34" s="132">
        <v>690881.43</v>
      </c>
      <c r="D34" s="428">
        <v>738272.1</v>
      </c>
      <c r="E34" s="174">
        <f>+C34-D34</f>
        <v>-47390.669999999925</v>
      </c>
      <c r="F34" s="137" t="s">
        <v>8953</v>
      </c>
    </row>
    <row r="35" spans="1:6">
      <c r="A35" s="171" t="s">
        <v>8958</v>
      </c>
      <c r="B35" s="171" t="s">
        <v>8959</v>
      </c>
      <c r="C35" s="132">
        <v>81975.56</v>
      </c>
      <c r="D35" s="428">
        <v>46454.95</v>
      </c>
      <c r="E35" s="174">
        <f>+C35-D35</f>
        <v>35520.61</v>
      </c>
      <c r="F35" s="137" t="s">
        <v>8953</v>
      </c>
    </row>
    <row r="36" spans="1:6">
      <c r="A36" s="171"/>
      <c r="B36" s="171"/>
      <c r="C36" s="132"/>
      <c r="D36" s="174"/>
      <c r="E36" s="174"/>
      <c r="F36" s="137"/>
    </row>
    <row r="37" spans="1:6">
      <c r="A37" s="171"/>
      <c r="B37" s="171"/>
      <c r="C37" s="132"/>
      <c r="D37" s="174"/>
      <c r="E37" s="174"/>
      <c r="F37" s="137"/>
    </row>
    <row r="38" spans="1:6">
      <c r="A38" s="175"/>
      <c r="B38" s="175" t="s">
        <v>240</v>
      </c>
      <c r="C38" s="176">
        <f>SUM(C32:C37)</f>
        <v>1286493.4300000002</v>
      </c>
      <c r="D38" s="176">
        <f>SUM(D32:D37)</f>
        <v>1330698.3099999998</v>
      </c>
      <c r="E38" s="176">
        <f>SUM(E32:E37)</f>
        <v>-44204.879999999932</v>
      </c>
      <c r="F38" s="176"/>
    </row>
    <row r="39" spans="1:6">
      <c r="A39" s="147"/>
      <c r="B39" s="148"/>
      <c r="C39" s="149"/>
      <c r="D39" s="149"/>
      <c r="E39" s="149"/>
      <c r="F39" s="148"/>
    </row>
  </sheetData>
  <dataValidations count="9">
    <dataValidation allowBlank="1" showInputMessage="1" showErrorMessage="1" prompt="Importe final del periodo que corresponde la cuenta pública presentada (mensual:  enero, febrero, marzo, etc.; trimestral: 1er, 2do, 3ro. o 4to.)." sqref="D14"/>
    <dataValidation allowBlank="1" showInputMessage="1" showErrorMessage="1" prompt="Corresponde al número de la cuenta de acuerdo al Plan de Cuentas emitido por el CONAC (DOF 22/11/2010)." sqref="A14 A23"/>
    <dataValidation allowBlank="1" showInputMessage="1" showErrorMessage="1" prompt="Saldo al 31 de diciembre del año anterior a la cuenta pública que se presenta." sqref="C14"/>
    <dataValidation allowBlank="1" showInputMessage="1" showErrorMessage="1" prompt="Importe final del periodo que corresponde la información financiera trimestral que se presenta." sqref="D7 D22 D31"/>
    <dataValidation allowBlank="1" showInputMessage="1" showErrorMessage="1" prompt="Saldo al 31 de diciembre del año anterior del ejercio que se presenta." sqref="C7 C22 C31"/>
    <dataValidation allowBlank="1" showInputMessage="1" showErrorMessage="1" prompt="Corresponde al número de la cuenta de acuerdo al Plan de Cuentas emitido por el CONAC (DOF 23/12/2015)." sqref="A7 A22 A31"/>
    <dataValidation allowBlank="1" showInputMessage="1" showErrorMessage="1" prompt="Indicar el medio como se está amortizando el intangible, por tiempo, por uso." sqref="F7 F31 F22"/>
    <dataValidation allowBlank="1" showInputMessage="1" showErrorMessage="1" prompt="Diferencia entre el saldo final y el inicial presentados." sqref="E7 E31 E22"/>
    <dataValidation allowBlank="1" showInputMessage="1" showErrorMessage="1" prompt="Corresponde al nombre o descripción de la cuenta de acuerdo al Plan de Cuentas emitido por el CONAC." sqref="B7 B31 B22:B23 B14"/>
  </dataValidations>
  <pageMargins left="0.70866141732283472" right="0.70866141732283472" top="0.74803149606299213" bottom="0.74803149606299213" header="0.31496062992125984" footer="0.31496062992125984"/>
  <pageSetup scale="65" orientation="portrait"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Normal="100" zoomScaleSheetLayoutView="100" workbookViewId="0">
      <selection activeCell="B22" sqref="B22"/>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83</v>
      </c>
      <c r="B5" s="70"/>
      <c r="C5" s="274"/>
      <c r="D5" s="274"/>
      <c r="E5" s="63"/>
      <c r="F5" s="63"/>
      <c r="G5" s="63"/>
      <c r="H5" s="366" t="s">
        <v>82</v>
      </c>
    </row>
    <row r="6" spans="1:17">
      <c r="J6" s="1014"/>
      <c r="K6" s="1014"/>
      <c r="L6" s="1014"/>
      <c r="M6" s="1014"/>
      <c r="N6" s="1014"/>
      <c r="O6" s="1014"/>
      <c r="P6" s="1014"/>
      <c r="Q6" s="1014"/>
    </row>
    <row r="7" spans="1:17">
      <c r="A7" s="3" t="s">
        <v>84</v>
      </c>
    </row>
    <row r="8" spans="1:17" ht="52.5" customHeight="1">
      <c r="A8" s="1015" t="s">
        <v>85</v>
      </c>
      <c r="B8" s="1015"/>
      <c r="C8" s="1015"/>
      <c r="D8" s="1015"/>
      <c r="E8" s="1015"/>
      <c r="F8" s="1015"/>
      <c r="G8" s="1015"/>
      <c r="H8" s="1015"/>
    </row>
    <row r="11" spans="1:17">
      <c r="C11" s="68" t="s">
        <v>8865</v>
      </c>
    </row>
    <row r="21" spans="2:2">
      <c r="B21" s="68" t="s">
        <v>8900</v>
      </c>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zoomScaleNormal="100" zoomScaleSheetLayoutView="100" workbookViewId="0">
      <selection activeCell="B22" sqref="B22"/>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c r="A8" s="172"/>
      <c r="B8" s="172"/>
      <c r="C8" s="162"/>
      <c r="D8" s="177"/>
    </row>
    <row r="9" spans="1:4">
      <c r="A9" s="172"/>
      <c r="B9" s="172" t="s">
        <v>8865</v>
      </c>
      <c r="C9" s="178"/>
      <c r="D9" s="177"/>
    </row>
    <row r="10" spans="1:4">
      <c r="A10" s="172"/>
      <c r="B10" s="172"/>
      <c r="C10" s="178"/>
      <c r="D10" s="179"/>
    </row>
    <row r="11" spans="1:4">
      <c r="A11" s="152"/>
      <c r="B11" s="152" t="s">
        <v>245</v>
      </c>
      <c r="C11" s="144">
        <f>SUM(C8:C10)</f>
        <v>0</v>
      </c>
      <c r="D11" s="180"/>
    </row>
    <row r="14" spans="1:4" ht="11.25" customHeight="1">
      <c r="A14" s="61" t="s">
        <v>145</v>
      </c>
      <c r="B14" s="273"/>
      <c r="C14" s="73"/>
      <c r="D14" s="74" t="s">
        <v>86</v>
      </c>
    </row>
    <row r="15" spans="1:4">
      <c r="A15" s="75"/>
      <c r="B15" s="75"/>
      <c r="C15" s="76"/>
      <c r="D15" s="75"/>
    </row>
    <row r="16" spans="1:4" ht="15" customHeight="1">
      <c r="A16" s="15" t="s">
        <v>46</v>
      </c>
      <c r="B16" s="16" t="s">
        <v>47</v>
      </c>
      <c r="C16" s="17" t="s">
        <v>48</v>
      </c>
      <c r="D16" s="51" t="s">
        <v>59</v>
      </c>
    </row>
    <row r="17" spans="1:4">
      <c r="A17" s="172"/>
      <c r="B17" s="172"/>
      <c r="C17" s="162"/>
      <c r="D17" s="177"/>
    </row>
    <row r="18" spans="1:4">
      <c r="A18" s="172"/>
      <c r="B18" s="172" t="s">
        <v>8865</v>
      </c>
      <c r="C18" s="178"/>
      <c r="D18" s="177"/>
    </row>
    <row r="19" spans="1:4">
      <c r="A19" s="172"/>
      <c r="B19" s="172"/>
      <c r="C19" s="178"/>
      <c r="D19" s="179"/>
    </row>
    <row r="20" spans="1:4">
      <c r="A20" s="152"/>
      <c r="B20" s="152" t="s">
        <v>241</v>
      </c>
      <c r="C20" s="144">
        <f>SUM(C17:C19)</f>
        <v>0</v>
      </c>
      <c r="D20" s="180"/>
    </row>
    <row r="21" spans="1:4">
      <c r="B21" s="274" t="s">
        <v>8900</v>
      </c>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73" orientation="portrait" r:id="rId1"/>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Normal="100" zoomScaleSheetLayoutView="100" workbookViewId="0">
      <selection activeCell="B22" sqref="B22"/>
    </sheetView>
  </sheetViews>
  <sheetFormatPr baseColWidth="10" defaultColWidth="13.7109375" defaultRowHeight="11.25"/>
  <cols>
    <col min="1" max="1" width="20.7109375" style="274" customWidth="1"/>
    <col min="2" max="2" width="50.7109375" style="274" customWidth="1"/>
    <col min="3" max="7" width="17.7109375" style="9" customWidth="1"/>
    <col min="8" max="8" width="17.7109375" style="274" customWidth="1"/>
    <col min="9" max="16384" width="13.7109375" style="274"/>
  </cols>
  <sheetData>
    <row r="1" spans="1:8" ht="11.25" customHeight="1">
      <c r="A1" s="3" t="s">
        <v>43</v>
      </c>
      <c r="B1" s="3"/>
      <c r="C1" s="4"/>
      <c r="D1" s="4"/>
      <c r="E1" s="4"/>
      <c r="F1" s="4"/>
      <c r="G1" s="4"/>
      <c r="H1" s="7"/>
    </row>
    <row r="2" spans="1:8">
      <c r="A2" s="3" t="s">
        <v>199</v>
      </c>
      <c r="B2" s="3"/>
      <c r="C2" s="4"/>
      <c r="D2" s="4"/>
      <c r="E2" s="4"/>
      <c r="F2" s="4"/>
      <c r="G2" s="4"/>
      <c r="H2" s="9"/>
    </row>
    <row r="3" spans="1:8">
      <c r="H3" s="9"/>
    </row>
    <row r="4" spans="1:8">
      <c r="H4" s="9"/>
    </row>
    <row r="5" spans="1:8" ht="11.25" customHeight="1">
      <c r="A5" s="10" t="s">
        <v>246</v>
      </c>
      <c r="B5" s="366"/>
      <c r="C5" s="78"/>
      <c r="D5" s="78"/>
      <c r="E5" s="78"/>
      <c r="F5" s="78"/>
      <c r="G5" s="78"/>
      <c r="H5" s="79" t="s">
        <v>87</v>
      </c>
    </row>
    <row r="6" spans="1:8">
      <c r="A6" s="272"/>
    </row>
    <row r="7" spans="1:8" ht="15" customHeight="1">
      <c r="A7" s="15" t="s">
        <v>46</v>
      </c>
      <c r="B7" s="16" t="s">
        <v>47</v>
      </c>
      <c r="C7" s="17" t="s">
        <v>48</v>
      </c>
      <c r="D7" s="39" t="s">
        <v>55</v>
      </c>
      <c r="E7" s="39" t="s">
        <v>56</v>
      </c>
      <c r="F7" s="39" t="s">
        <v>57</v>
      </c>
      <c r="G7" s="40" t="s">
        <v>58</v>
      </c>
      <c r="H7" s="16" t="s">
        <v>59</v>
      </c>
    </row>
    <row r="8" spans="1:8" ht="22.5">
      <c r="A8" s="155" t="s">
        <v>8960</v>
      </c>
      <c r="B8" s="155" t="s">
        <v>5017</v>
      </c>
      <c r="C8" s="132">
        <v>76386.81</v>
      </c>
      <c r="D8" s="132">
        <v>76386.81</v>
      </c>
      <c r="E8" s="132"/>
      <c r="F8" s="132"/>
      <c r="G8" s="132"/>
      <c r="H8" s="181" t="s">
        <v>8961</v>
      </c>
    </row>
    <row r="9" spans="1:8" ht="22.5">
      <c r="A9" s="155" t="s">
        <v>8962</v>
      </c>
      <c r="B9" s="155" t="s">
        <v>5019</v>
      </c>
      <c r="C9" s="132">
        <v>78209.23</v>
      </c>
      <c r="D9" s="132">
        <v>78209.23</v>
      </c>
      <c r="E9" s="132"/>
      <c r="F9" s="132"/>
      <c r="G9" s="132"/>
      <c r="H9" s="181" t="s">
        <v>8963</v>
      </c>
    </row>
    <row r="10" spans="1:8" ht="22.5">
      <c r="A10" s="155" t="s">
        <v>8964</v>
      </c>
      <c r="B10" s="155" t="s">
        <v>8965</v>
      </c>
      <c r="C10" s="132">
        <v>98152.62</v>
      </c>
      <c r="D10" s="132">
        <v>98152.62</v>
      </c>
      <c r="E10" s="132"/>
      <c r="F10" s="132"/>
      <c r="G10" s="132"/>
      <c r="H10" s="181" t="s">
        <v>8963</v>
      </c>
    </row>
    <row r="11" spans="1:8" ht="22.5">
      <c r="A11" s="155" t="s">
        <v>8966</v>
      </c>
      <c r="B11" s="155" t="s">
        <v>8967</v>
      </c>
      <c r="C11" s="132">
        <v>1612</v>
      </c>
      <c r="D11" s="132">
        <v>1612</v>
      </c>
      <c r="E11" s="132"/>
      <c r="F11" s="132"/>
      <c r="G11" s="132"/>
      <c r="H11" s="181" t="s">
        <v>8961</v>
      </c>
    </row>
    <row r="12" spans="1:8" ht="22.5">
      <c r="A12" s="155" t="s">
        <v>8968</v>
      </c>
      <c r="B12" s="155" t="s">
        <v>8969</v>
      </c>
      <c r="C12" s="132">
        <v>180569.31</v>
      </c>
      <c r="D12" s="132">
        <v>180569.31</v>
      </c>
      <c r="E12" s="132"/>
      <c r="F12" s="132"/>
      <c r="G12" s="132"/>
      <c r="H12" s="181" t="s">
        <v>8961</v>
      </c>
    </row>
    <row r="13" spans="1:8" ht="22.5">
      <c r="A13" s="155" t="s">
        <v>8970</v>
      </c>
      <c r="B13" s="155" t="s">
        <v>8971</v>
      </c>
      <c r="C13" s="132">
        <v>6783.49</v>
      </c>
      <c r="D13" s="132">
        <v>6783.49</v>
      </c>
      <c r="E13" s="132"/>
      <c r="F13" s="132"/>
      <c r="G13" s="132"/>
      <c r="H13" s="181" t="s">
        <v>8961</v>
      </c>
    </row>
    <row r="14" spans="1:8" ht="22.5">
      <c r="A14" s="155" t="s">
        <v>8972</v>
      </c>
      <c r="B14" s="155" t="s">
        <v>8973</v>
      </c>
      <c r="C14" s="132">
        <v>6316.66</v>
      </c>
      <c r="D14" s="132">
        <v>6316.66</v>
      </c>
      <c r="E14" s="132"/>
      <c r="F14" s="132"/>
      <c r="G14" s="132"/>
      <c r="H14" s="181" t="s">
        <v>8963</v>
      </c>
    </row>
    <row r="15" spans="1:8" ht="22.5">
      <c r="A15" s="155" t="s">
        <v>8974</v>
      </c>
      <c r="B15" s="155" t="s">
        <v>8975</v>
      </c>
      <c r="C15" s="132">
        <v>6591.75</v>
      </c>
      <c r="D15" s="132">
        <v>6591.75</v>
      </c>
      <c r="E15" s="132"/>
      <c r="F15" s="132"/>
      <c r="G15" s="132"/>
      <c r="H15" s="181" t="s">
        <v>8963</v>
      </c>
    </row>
    <row r="16" spans="1:8" ht="22.5">
      <c r="A16" s="155" t="s">
        <v>8976</v>
      </c>
      <c r="B16" s="155" t="s">
        <v>8977</v>
      </c>
      <c r="C16" s="132">
        <v>4127</v>
      </c>
      <c r="D16" s="132">
        <v>4127</v>
      </c>
      <c r="E16" s="132"/>
      <c r="F16" s="132"/>
      <c r="G16" s="132"/>
      <c r="H16" s="181" t="s">
        <v>8963</v>
      </c>
    </row>
    <row r="17" spans="1:8" ht="22.5">
      <c r="A17" s="155" t="s">
        <v>8978</v>
      </c>
      <c r="B17" s="155" t="s">
        <v>8979</v>
      </c>
      <c r="C17" s="132">
        <v>4106.45</v>
      </c>
      <c r="D17" s="132">
        <v>4106.45</v>
      </c>
      <c r="E17" s="132"/>
      <c r="F17" s="132"/>
      <c r="G17" s="132"/>
      <c r="H17" s="181" t="s">
        <v>8963</v>
      </c>
    </row>
    <row r="18" spans="1:8" ht="22.5">
      <c r="A18" s="155" t="s">
        <v>8980</v>
      </c>
      <c r="B18" s="155" t="s">
        <v>8981</v>
      </c>
      <c r="C18" s="132">
        <v>8488.1</v>
      </c>
      <c r="D18" s="132">
        <v>8488.1</v>
      </c>
      <c r="E18" s="132"/>
      <c r="F18" s="132"/>
      <c r="G18" s="132"/>
      <c r="H18" s="181" t="s">
        <v>8963</v>
      </c>
    </row>
    <row r="19" spans="1:8" ht="22.5">
      <c r="A19" s="155" t="s">
        <v>8982</v>
      </c>
      <c r="B19" s="155" t="s">
        <v>8983</v>
      </c>
      <c r="C19" s="132">
        <v>1973.31</v>
      </c>
      <c r="D19" s="132">
        <v>1973.31</v>
      </c>
      <c r="E19" s="132"/>
      <c r="F19" s="132"/>
      <c r="G19" s="132"/>
      <c r="H19" s="181" t="s">
        <v>8963</v>
      </c>
    </row>
    <row r="20" spans="1:8" ht="22.5">
      <c r="A20" s="155" t="s">
        <v>8984</v>
      </c>
      <c r="B20" s="155" t="s">
        <v>8985</v>
      </c>
      <c r="C20" s="132">
        <v>2550.58</v>
      </c>
      <c r="D20" s="132">
        <v>2550.58</v>
      </c>
      <c r="E20" s="132"/>
      <c r="F20" s="132"/>
      <c r="G20" s="132"/>
      <c r="H20" s="181" t="s">
        <v>8963</v>
      </c>
    </row>
    <row r="21" spans="1:8" ht="22.5">
      <c r="A21" s="155" t="s">
        <v>8986</v>
      </c>
      <c r="B21" s="155" t="s">
        <v>8987</v>
      </c>
      <c r="C21" s="132">
        <v>5854.64</v>
      </c>
      <c r="D21" s="132">
        <v>5854.64</v>
      </c>
      <c r="E21" s="132"/>
      <c r="F21" s="132"/>
      <c r="G21" s="132"/>
      <c r="H21" s="181" t="s">
        <v>8963</v>
      </c>
    </row>
    <row r="22" spans="1:8" ht="22.5">
      <c r="A22" s="155" t="s">
        <v>8988</v>
      </c>
      <c r="B22" s="155" t="s">
        <v>8989</v>
      </c>
      <c r="C22" s="132">
        <v>15768.38</v>
      </c>
      <c r="D22" s="132">
        <v>15768.38</v>
      </c>
      <c r="E22" s="132"/>
      <c r="F22" s="132"/>
      <c r="G22" s="132"/>
      <c r="H22" s="181" t="s">
        <v>8963</v>
      </c>
    </row>
    <row r="23" spans="1:8" ht="22.5">
      <c r="A23" s="155" t="s">
        <v>8990</v>
      </c>
      <c r="B23" s="155" t="s">
        <v>8991</v>
      </c>
      <c r="C23" s="132">
        <v>7744.32</v>
      </c>
      <c r="D23" s="132">
        <v>7744.32</v>
      </c>
      <c r="E23" s="132"/>
      <c r="F23" s="132"/>
      <c r="G23" s="132"/>
      <c r="H23" s="181" t="s">
        <v>8963</v>
      </c>
    </row>
    <row r="24" spans="1:8" ht="22.5">
      <c r="A24" s="155" t="s">
        <v>513</v>
      </c>
      <c r="B24" s="155" t="s">
        <v>8992</v>
      </c>
      <c r="C24" s="132">
        <v>12718</v>
      </c>
      <c r="D24" s="132">
        <v>12718</v>
      </c>
      <c r="E24" s="132"/>
      <c r="F24" s="132"/>
      <c r="G24" s="132"/>
      <c r="H24" s="181" t="s">
        <v>8961</v>
      </c>
    </row>
    <row r="25" spans="1:8" ht="22.5">
      <c r="A25" s="155" t="s">
        <v>7196</v>
      </c>
      <c r="B25" s="155" t="s">
        <v>8993</v>
      </c>
      <c r="C25" s="132">
        <v>1272</v>
      </c>
      <c r="D25" s="132">
        <v>1272</v>
      </c>
      <c r="E25" s="132"/>
      <c r="F25" s="132"/>
      <c r="G25" s="132"/>
      <c r="H25" s="181" t="s">
        <v>8961</v>
      </c>
    </row>
    <row r="26" spans="1:8" ht="22.5">
      <c r="A26" s="155" t="s">
        <v>8994</v>
      </c>
      <c r="B26" s="155" t="s">
        <v>8995</v>
      </c>
      <c r="C26" s="132">
        <v>36080</v>
      </c>
      <c r="D26" s="132">
        <v>36080</v>
      </c>
      <c r="E26" s="132"/>
      <c r="F26" s="132"/>
      <c r="G26" s="132"/>
      <c r="H26" s="181" t="s">
        <v>8961</v>
      </c>
    </row>
    <row r="27" spans="1:8">
      <c r="A27" s="182"/>
      <c r="B27" s="182" t="s">
        <v>248</v>
      </c>
      <c r="C27" s="183">
        <f>SUM(C8:C26)</f>
        <v>555304.64999999991</v>
      </c>
      <c r="D27" s="183">
        <f>SUM(D8:D26)</f>
        <v>555304.64999999991</v>
      </c>
      <c r="E27" s="183">
        <f>SUM(E8:E26)</f>
        <v>0</v>
      </c>
      <c r="F27" s="183">
        <f>SUM(F8:F26)</f>
        <v>0</v>
      </c>
      <c r="G27" s="183">
        <f>SUM(G8:G26)</f>
        <v>0</v>
      </c>
      <c r="H27" s="183"/>
    </row>
    <row r="30" spans="1:8">
      <c r="A30" s="10" t="s">
        <v>247</v>
      </c>
      <c r="B30" s="366"/>
      <c r="C30" s="78"/>
      <c r="D30" s="78"/>
      <c r="E30" s="78"/>
      <c r="F30" s="78"/>
      <c r="G30" s="78"/>
      <c r="H30" s="79" t="s">
        <v>87</v>
      </c>
    </row>
    <row r="31" spans="1:8">
      <c r="A31" s="272"/>
    </row>
    <row r="32" spans="1:8" ht="15" customHeight="1">
      <c r="A32" s="15" t="s">
        <v>46</v>
      </c>
      <c r="B32" s="16" t="s">
        <v>47</v>
      </c>
      <c r="C32" s="17" t="s">
        <v>48</v>
      </c>
      <c r="D32" s="39" t="s">
        <v>55</v>
      </c>
      <c r="E32" s="39" t="s">
        <v>56</v>
      </c>
      <c r="F32" s="39" t="s">
        <v>57</v>
      </c>
      <c r="G32" s="40" t="s">
        <v>58</v>
      </c>
      <c r="H32" s="16" t="s">
        <v>59</v>
      </c>
    </row>
    <row r="33" spans="1:8">
      <c r="A33" s="155"/>
      <c r="B33" s="155"/>
      <c r="C33" s="132"/>
      <c r="D33" s="132"/>
      <c r="E33" s="132"/>
      <c r="F33" s="132"/>
      <c r="G33" s="132"/>
      <c r="H33" s="181"/>
    </row>
    <row r="34" spans="1:8">
      <c r="A34" s="155"/>
      <c r="B34" s="155"/>
      <c r="C34" s="132"/>
      <c r="D34" s="132"/>
      <c r="E34" s="132"/>
      <c r="F34" s="132"/>
      <c r="G34" s="132"/>
      <c r="H34" s="181"/>
    </row>
    <row r="35" spans="1:8">
      <c r="A35" s="155"/>
      <c r="B35" s="155" t="s">
        <v>8865</v>
      </c>
      <c r="C35" s="132"/>
      <c r="D35" s="132"/>
      <c r="E35" s="132"/>
      <c r="F35" s="132"/>
      <c r="G35" s="132"/>
      <c r="H35" s="181"/>
    </row>
    <row r="36" spans="1:8">
      <c r="A36" s="155"/>
      <c r="B36" s="155"/>
      <c r="C36" s="132"/>
      <c r="D36" s="132"/>
      <c r="E36" s="132"/>
      <c r="F36" s="132"/>
      <c r="G36" s="132"/>
      <c r="H36" s="181"/>
    </row>
    <row r="37" spans="1:8">
      <c r="A37" s="155"/>
      <c r="B37" s="155"/>
      <c r="C37" s="132"/>
      <c r="D37" s="132"/>
      <c r="E37" s="132"/>
      <c r="F37" s="132"/>
      <c r="G37" s="132"/>
      <c r="H37" s="181"/>
    </row>
    <row r="38" spans="1:8">
      <c r="A38" s="155"/>
      <c r="B38" s="155"/>
      <c r="C38" s="132"/>
      <c r="D38" s="132"/>
      <c r="E38" s="132"/>
      <c r="F38" s="132"/>
      <c r="G38" s="132"/>
      <c r="H38" s="181"/>
    </row>
    <row r="39" spans="1:8">
      <c r="A39" s="155"/>
      <c r="B39" s="155"/>
      <c r="C39" s="132"/>
      <c r="D39" s="132"/>
      <c r="E39" s="132"/>
      <c r="F39" s="132"/>
      <c r="G39" s="132"/>
      <c r="H39" s="181"/>
    </row>
    <row r="40" spans="1:8">
      <c r="A40" s="155"/>
      <c r="B40" s="155"/>
      <c r="C40" s="132"/>
      <c r="D40" s="132"/>
      <c r="E40" s="132"/>
      <c r="F40" s="132"/>
      <c r="G40" s="132"/>
      <c r="H40" s="181"/>
    </row>
    <row r="41" spans="1:8">
      <c r="A41" s="155"/>
      <c r="B41" s="155"/>
      <c r="C41" s="132"/>
      <c r="D41" s="132"/>
      <c r="E41" s="132"/>
      <c r="F41" s="132"/>
      <c r="G41" s="132"/>
      <c r="H41" s="181"/>
    </row>
    <row r="42" spans="1:8">
      <c r="A42" s="155"/>
      <c r="B42" s="155"/>
      <c r="C42" s="132"/>
      <c r="D42" s="132"/>
      <c r="E42" s="132"/>
      <c r="F42" s="132"/>
      <c r="G42" s="132"/>
      <c r="H42" s="181"/>
    </row>
    <row r="43" spans="1:8">
      <c r="A43" s="155"/>
      <c r="B43" s="155"/>
      <c r="C43" s="132"/>
      <c r="D43" s="132"/>
      <c r="E43" s="132"/>
      <c r="F43" s="132"/>
      <c r="G43" s="132"/>
      <c r="H43" s="181"/>
    </row>
    <row r="44" spans="1:8">
      <c r="A44" s="155"/>
      <c r="B44" s="155"/>
      <c r="C44" s="132"/>
      <c r="D44" s="132"/>
      <c r="E44" s="132"/>
      <c r="F44" s="132"/>
      <c r="G44" s="132"/>
      <c r="H44" s="181"/>
    </row>
    <row r="45" spans="1:8">
      <c r="A45" s="155"/>
      <c r="B45" s="155"/>
      <c r="C45" s="132"/>
      <c r="D45" s="132"/>
      <c r="E45" s="132"/>
      <c r="F45" s="132"/>
      <c r="G45" s="132"/>
      <c r="H45" s="181"/>
    </row>
    <row r="46" spans="1:8">
      <c r="A46" s="155"/>
      <c r="B46" s="155"/>
      <c r="C46" s="132"/>
      <c r="D46" s="132"/>
      <c r="E46" s="132"/>
      <c r="F46" s="132"/>
      <c r="G46" s="132"/>
      <c r="H46" s="181"/>
    </row>
    <row r="47" spans="1:8">
      <c r="A47" s="182"/>
      <c r="B47" s="182" t="s">
        <v>249</v>
      </c>
      <c r="C47" s="183">
        <f>SUM(C33:C46)</f>
        <v>0</v>
      </c>
      <c r="D47" s="183">
        <f>SUM(D33:D46)</f>
        <v>0</v>
      </c>
      <c r="E47" s="183">
        <f>SUM(E33:E46)</f>
        <v>0</v>
      </c>
      <c r="F47" s="183">
        <f>SUM(F33:F46)</f>
        <v>0</v>
      </c>
      <c r="G47" s="183">
        <f>SUM(G33:G46)</f>
        <v>0</v>
      </c>
      <c r="H47" s="183"/>
    </row>
  </sheetData>
  <dataValidations count="8">
    <dataValidation allowBlank="1" showInputMessage="1" showErrorMessage="1" prompt="Saldo final de la Información Financiera Trimestral que se presenta (trimestral: 1er, 2do, 3ro. o 4to.)." sqref="C7 C32"/>
    <dataValidation allowBlank="1" showInputMessage="1" showErrorMessage="1" prompt="Corresponde al número de la cuenta de acuerdo al Plan de Cuentas emitido por el CONAC (DOF 23/12/2015)." sqref="A7 A32"/>
    <dataValidation allowBlank="1" showInputMessage="1" showErrorMessage="1" prompt="Informar sobre la factibilidad de pago." sqref="H7 H32"/>
    <dataValidation allowBlank="1" showInputMessage="1" showErrorMessage="1" prompt="Importe de la cuentas por cobrar con vencimiento mayor a 365 días." sqref="G7 G32"/>
    <dataValidation allowBlank="1" showInputMessage="1" showErrorMessage="1" prompt="Importe de la cuentas por cobrar con fecha de vencimiento de 181 a 365 días." sqref="F7 F32"/>
    <dataValidation allowBlank="1" showInputMessage="1" showErrorMessage="1" prompt="Importe de la cuentas por cobrar con fecha de vencimiento de 91 a 180 días." sqref="E7 E32"/>
    <dataValidation allowBlank="1" showInputMessage="1" showErrorMessage="1" prompt="Importe de la cuentas por cobrar con fecha de vencimiento de 1 a 90 días." sqref="D7 D32"/>
    <dataValidation allowBlank="1" showInputMessage="1" showErrorMessage="1" prompt="Corresponde al nombre o descripción de la cuenta de acuerdo al Plan de Cuentas emitido por el CONAC." sqref="B7 B32"/>
  </dataValidations>
  <pageMargins left="0.7" right="0.7" top="0.75" bottom="0.75" header="0.3" footer="0.3"/>
  <pageSetup scale="55" orientation="portrait" horizontalDpi="300" verticalDpi="300" r:id="rId1"/>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zoomScaleSheetLayoutView="100" workbookViewId="0">
      <selection activeCell="B22" sqref="B22"/>
    </sheetView>
  </sheetViews>
  <sheetFormatPr baseColWidth="10" defaultColWidth="13.7109375" defaultRowHeight="11.25"/>
  <cols>
    <col min="1" max="1" width="20.7109375" style="274" customWidth="1"/>
    <col min="2" max="2" width="50.7109375" style="274" customWidth="1"/>
    <col min="3" max="3" width="17.7109375" style="9" customWidth="1"/>
    <col min="4" max="5" width="17.7109375" style="274" customWidth="1"/>
    <col min="6" max="16384" width="13.7109375" style="274"/>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ht="11.25" customHeight="1">
      <c r="A8" s="155"/>
      <c r="B8" s="155"/>
      <c r="C8" s="181"/>
      <c r="D8" s="181"/>
      <c r="E8" s="137"/>
    </row>
    <row r="9" spans="1:5">
      <c r="A9" s="155"/>
      <c r="B9" s="155" t="s">
        <v>8865</v>
      </c>
      <c r="C9" s="181"/>
      <c r="D9" s="181"/>
      <c r="E9" s="137"/>
    </row>
    <row r="10" spans="1:5">
      <c r="A10" s="190"/>
      <c r="B10" s="190" t="s">
        <v>251</v>
      </c>
      <c r="C10" s="191">
        <f>SUM(C8:C9)</f>
        <v>0</v>
      </c>
      <c r="D10" s="189"/>
      <c r="E10" s="189"/>
    </row>
    <row r="13" spans="1:5" ht="11.25" customHeight="1">
      <c r="A13" s="10" t="s">
        <v>250</v>
      </c>
      <c r="B13" s="366"/>
      <c r="E13" s="79" t="s">
        <v>88</v>
      </c>
    </row>
    <row r="14" spans="1:5">
      <c r="A14" s="272"/>
    </row>
    <row r="15" spans="1:5" ht="15" customHeight="1">
      <c r="A15" s="15" t="s">
        <v>46</v>
      </c>
      <c r="B15" s="16" t="s">
        <v>47</v>
      </c>
      <c r="C15" s="17" t="s">
        <v>48</v>
      </c>
      <c r="D15" s="17" t="s">
        <v>89</v>
      </c>
      <c r="E15" s="17" t="s">
        <v>59</v>
      </c>
    </row>
    <row r="16" spans="1:5">
      <c r="A16" s="184"/>
      <c r="B16" s="185"/>
      <c r="C16" s="186"/>
      <c r="D16" s="181"/>
      <c r="E16" s="137"/>
    </row>
    <row r="17" spans="1:5">
      <c r="A17" s="155"/>
      <c r="B17" s="187" t="s">
        <v>8865</v>
      </c>
      <c r="C17" s="181"/>
      <c r="D17" s="181"/>
      <c r="E17" s="137"/>
    </row>
    <row r="18" spans="1:5">
      <c r="A18" s="182"/>
      <c r="B18" s="182" t="s">
        <v>252</v>
      </c>
      <c r="C18" s="188">
        <f>SUM(C16:C17)</f>
        <v>0</v>
      </c>
      <c r="D18" s="189"/>
      <c r="E18" s="189"/>
    </row>
    <row r="21" spans="1:5">
      <c r="B21" s="274" t="s">
        <v>8900</v>
      </c>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activeCell="B22" sqref="B22"/>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366"/>
      <c r="C5" s="9"/>
      <c r="D5" s="274"/>
      <c r="E5" s="79" t="s">
        <v>256</v>
      </c>
    </row>
    <row r="6" spans="1:5" s="41" customFormat="1">
      <c r="A6" s="272"/>
      <c r="B6" s="274"/>
      <c r="C6" s="9"/>
      <c r="D6" s="274"/>
      <c r="E6" s="274"/>
    </row>
    <row r="7" spans="1:5" s="41" customFormat="1" ht="15" customHeight="1">
      <c r="A7" s="15" t="s">
        <v>46</v>
      </c>
      <c r="B7" s="16" t="s">
        <v>47</v>
      </c>
      <c r="C7" s="17" t="s">
        <v>48</v>
      </c>
      <c r="D7" s="17" t="s">
        <v>89</v>
      </c>
      <c r="E7" s="17" t="s">
        <v>59</v>
      </c>
    </row>
    <row r="8" spans="1:5" s="41" customFormat="1">
      <c r="A8" s="184"/>
      <c r="B8" s="185" t="s">
        <v>8865</v>
      </c>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366" t="s">
        <v>90</v>
      </c>
    </row>
    <row r="14" spans="1:5" s="81" customFormat="1">
      <c r="A14" s="44"/>
      <c r="B14" s="44"/>
      <c r="C14" s="78"/>
      <c r="D14" s="82"/>
    </row>
    <row r="15" spans="1:5" ht="15" customHeight="1">
      <c r="A15" s="15" t="s">
        <v>46</v>
      </c>
      <c r="B15" s="16" t="s">
        <v>47</v>
      </c>
      <c r="C15" s="17" t="s">
        <v>48</v>
      </c>
      <c r="D15" s="17" t="s">
        <v>89</v>
      </c>
      <c r="E15" s="17" t="s">
        <v>59</v>
      </c>
    </row>
    <row r="16" spans="1:5" ht="11.25" customHeight="1">
      <c r="A16" s="150"/>
      <c r="B16" s="167" t="s">
        <v>8865</v>
      </c>
      <c r="C16" s="132"/>
      <c r="D16" s="132"/>
      <c r="E16" s="137"/>
    </row>
    <row r="17" spans="1:5">
      <c r="A17" s="150"/>
      <c r="B17" s="167"/>
      <c r="C17" s="132"/>
      <c r="D17" s="132"/>
      <c r="E17" s="137"/>
    </row>
    <row r="18" spans="1:5">
      <c r="A18" s="192"/>
      <c r="B18" s="192" t="s">
        <v>255</v>
      </c>
      <c r="C18" s="193">
        <f>SUM(C16:C17)</f>
        <v>0</v>
      </c>
      <c r="D18" s="140"/>
      <c r="E18" s="140"/>
    </row>
    <row r="21" spans="1:5">
      <c r="A21" s="10" t="s">
        <v>153</v>
      </c>
      <c r="B21" s="10"/>
      <c r="E21" s="79" t="s">
        <v>256</v>
      </c>
    </row>
    <row r="22" spans="1:5">
      <c r="A22" s="272"/>
    </row>
    <row r="23" spans="1:5" ht="15" customHeight="1">
      <c r="A23" s="15" t="s">
        <v>46</v>
      </c>
      <c r="B23" s="16" t="s">
        <v>47</v>
      </c>
      <c r="C23" s="17" t="s">
        <v>48</v>
      </c>
      <c r="D23" s="17" t="s">
        <v>89</v>
      </c>
      <c r="E23" s="17" t="s">
        <v>59</v>
      </c>
    </row>
    <row r="24" spans="1:5">
      <c r="A24" s="184"/>
      <c r="B24" s="185" t="s">
        <v>8865</v>
      </c>
      <c r="C24" s="186"/>
      <c r="D24" s="181"/>
      <c r="E24" s="137"/>
    </row>
    <row r="25" spans="1:5">
      <c r="A25" s="155"/>
      <c r="B25" s="187"/>
      <c r="C25" s="181"/>
      <c r="D25" s="181"/>
      <c r="E25" s="137"/>
    </row>
    <row r="26" spans="1:5">
      <c r="A26" s="182"/>
      <c r="B26" s="182" t="s">
        <v>254</v>
      </c>
      <c r="C26" s="188">
        <f>SUM(C24:C25)</f>
        <v>0</v>
      </c>
      <c r="D26" s="189"/>
      <c r="E26" s="189"/>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
  <sheetViews>
    <sheetView zoomScaleNormal="100" zoomScaleSheetLayoutView="100" workbookViewId="0">
      <selection activeCell="B22" sqref="B22"/>
    </sheetView>
  </sheetViews>
  <sheetFormatPr baseColWidth="10"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8996</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274"/>
      <c r="B2" s="274"/>
      <c r="C2" s="274"/>
      <c r="D2" s="274"/>
      <c r="E2" s="274"/>
      <c r="F2" s="9"/>
      <c r="G2" s="9"/>
      <c r="H2" s="9"/>
      <c r="I2" s="9"/>
      <c r="J2" s="9"/>
      <c r="K2" s="9"/>
      <c r="L2" s="9"/>
      <c r="M2" s="9"/>
      <c r="N2" s="9"/>
      <c r="O2" s="9"/>
      <c r="P2" s="274"/>
      <c r="Q2" s="274"/>
      <c r="R2" s="274"/>
      <c r="S2" s="84"/>
      <c r="T2" s="274"/>
      <c r="U2" s="274"/>
      <c r="V2" s="274"/>
      <c r="W2" s="274"/>
      <c r="X2" s="274"/>
      <c r="Y2" s="274"/>
      <c r="Z2" s="274"/>
      <c r="AA2" s="274"/>
      <c r="AB2" s="41"/>
    </row>
    <row r="3" spans="1:28" s="81" customFormat="1">
      <c r="A3" s="274"/>
      <c r="B3" s="274"/>
      <c r="C3" s="274"/>
      <c r="D3" s="274"/>
      <c r="E3" s="274"/>
      <c r="F3" s="9"/>
      <c r="G3" s="9"/>
      <c r="H3" s="9"/>
      <c r="I3" s="9"/>
      <c r="J3" s="9"/>
      <c r="K3" s="9"/>
      <c r="L3" s="9"/>
      <c r="M3" s="9"/>
      <c r="N3" s="9"/>
      <c r="O3" s="9"/>
      <c r="P3" s="274"/>
      <c r="Q3" s="274"/>
      <c r="R3" s="274"/>
      <c r="S3" s="84"/>
      <c r="T3" s="274"/>
      <c r="U3" s="274"/>
      <c r="V3" s="274"/>
      <c r="W3" s="274"/>
      <c r="X3" s="274"/>
      <c r="Y3" s="274"/>
      <c r="Z3" s="274"/>
      <c r="AA3" s="274"/>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274"/>
      <c r="V4" s="274"/>
      <c r="W4" s="274"/>
      <c r="X4" s="274"/>
      <c r="Y4" s="274"/>
      <c r="Z4" s="274"/>
      <c r="AA4" s="274"/>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t="s">
        <v>8865</v>
      </c>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c r="A20" s="59"/>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row r="21" spans="1:27">
      <c r="B21" s="2" t="s">
        <v>8900</v>
      </c>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zoomScaleNormal="100" zoomScaleSheetLayoutView="100" workbookViewId="0">
      <selection activeCell="B22" sqref="B22"/>
    </sheetView>
  </sheetViews>
  <sheetFormatPr baseColWidth="10" defaultColWidth="12.42578125" defaultRowHeight="11.25"/>
  <cols>
    <col min="1" max="1" width="19.7109375" style="274" customWidth="1"/>
    <col min="2" max="2" width="50.7109375" style="274" customWidth="1"/>
    <col min="3" max="4" width="17.7109375" style="6" customWidth="1"/>
    <col min="5" max="16384" width="12.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ht="11.25" customHeight="1">
      <c r="A5" s="61" t="s">
        <v>257</v>
      </c>
      <c r="B5" s="61"/>
      <c r="C5" s="42"/>
      <c r="D5" s="366" t="s">
        <v>284</v>
      </c>
    </row>
    <row r="6" spans="1:4" ht="11.25" customHeight="1">
      <c r="A6" s="75"/>
      <c r="B6" s="75"/>
      <c r="C6" s="76"/>
      <c r="D6" s="92"/>
    </row>
    <row r="7" spans="1:4" ht="15" customHeight="1">
      <c r="A7" s="15" t="s">
        <v>46</v>
      </c>
      <c r="B7" s="16" t="s">
        <v>47</v>
      </c>
      <c r="C7" s="17" t="s">
        <v>48</v>
      </c>
      <c r="D7" s="17" t="s">
        <v>59</v>
      </c>
    </row>
    <row r="8" spans="1:4" ht="22.5">
      <c r="A8" s="150" t="s">
        <v>8997</v>
      </c>
      <c r="B8" s="150" t="s">
        <v>8998</v>
      </c>
      <c r="C8" s="143">
        <v>80050</v>
      </c>
      <c r="D8" s="132" t="s">
        <v>8999</v>
      </c>
    </row>
    <row r="9" spans="1:4" ht="33.75">
      <c r="A9" s="150" t="s">
        <v>9000</v>
      </c>
      <c r="B9" s="150" t="s">
        <v>9001</v>
      </c>
      <c r="C9" s="143">
        <v>6449.79</v>
      </c>
      <c r="D9" s="132" t="s">
        <v>9002</v>
      </c>
    </row>
    <row r="10" spans="1:4">
      <c r="A10" s="150"/>
      <c r="B10" s="150"/>
      <c r="C10" s="143"/>
      <c r="D10" s="132"/>
    </row>
    <row r="11" spans="1:4">
      <c r="A11" s="150"/>
      <c r="B11" s="150"/>
      <c r="C11" s="143"/>
      <c r="D11" s="132"/>
    </row>
    <row r="12" spans="1:4">
      <c r="A12" s="150"/>
      <c r="B12" s="150"/>
      <c r="C12" s="143"/>
      <c r="D12" s="132"/>
    </row>
    <row r="13" spans="1:4">
      <c r="A13" s="150"/>
      <c r="B13" s="150"/>
      <c r="C13" s="143"/>
      <c r="D13" s="132"/>
    </row>
    <row r="14" spans="1:4">
      <c r="A14" s="150"/>
      <c r="B14" s="150"/>
      <c r="C14" s="143"/>
      <c r="D14" s="132"/>
    </row>
    <row r="15" spans="1:4">
      <c r="A15" s="150"/>
      <c r="B15" s="150"/>
      <c r="C15" s="143"/>
      <c r="D15" s="132"/>
    </row>
    <row r="16" spans="1:4">
      <c r="A16" s="150"/>
      <c r="B16" s="150"/>
      <c r="C16" s="143"/>
      <c r="D16" s="132"/>
    </row>
    <row r="17" spans="1:4">
      <c r="A17" s="150"/>
      <c r="B17" s="150"/>
      <c r="C17" s="143"/>
      <c r="D17" s="132"/>
    </row>
    <row r="18" spans="1:4">
      <c r="A18" s="150"/>
      <c r="B18" s="150"/>
      <c r="C18" s="143"/>
      <c r="D18" s="132"/>
    </row>
    <row r="19" spans="1:4">
      <c r="A19" s="150"/>
      <c r="B19" s="150"/>
      <c r="C19" s="143"/>
      <c r="D19" s="132"/>
    </row>
    <row r="20" spans="1:4">
      <c r="A20" s="150"/>
      <c r="B20" s="150"/>
      <c r="C20" s="143"/>
      <c r="D20" s="132"/>
    </row>
    <row r="21" spans="1:4">
      <c r="A21" s="150"/>
      <c r="B21" s="150" t="s">
        <v>8900</v>
      </c>
      <c r="C21" s="143"/>
      <c r="D21" s="132"/>
    </row>
    <row r="22" spans="1:4">
      <c r="A22" s="150"/>
      <c r="B22" s="150"/>
      <c r="C22" s="143"/>
      <c r="D22" s="132"/>
    </row>
    <row r="23" spans="1:4">
      <c r="A23" s="150"/>
      <c r="B23" s="150"/>
      <c r="C23" s="143"/>
      <c r="D23" s="132"/>
    </row>
    <row r="24" spans="1:4">
      <c r="A24" s="150"/>
      <c r="B24" s="150"/>
      <c r="C24" s="143"/>
      <c r="D24" s="132"/>
    </row>
    <row r="25" spans="1:4">
      <c r="A25" s="150"/>
      <c r="B25" s="150"/>
      <c r="C25" s="143"/>
      <c r="D25" s="132"/>
    </row>
    <row r="26" spans="1:4">
      <c r="A26" s="150"/>
      <c r="B26" s="150"/>
      <c r="C26" s="143"/>
      <c r="D26" s="132"/>
    </row>
    <row r="27" spans="1:4">
      <c r="A27" s="150"/>
      <c r="B27" s="150"/>
      <c r="C27" s="143"/>
      <c r="D27" s="132"/>
    </row>
    <row r="28" spans="1:4">
      <c r="A28" s="150"/>
      <c r="B28" s="150"/>
      <c r="C28" s="143"/>
      <c r="D28" s="132"/>
    </row>
    <row r="29" spans="1:4">
      <c r="A29" s="150"/>
      <c r="B29" s="150"/>
      <c r="C29" s="143"/>
      <c r="D29" s="132"/>
    </row>
    <row r="30" spans="1:4">
      <c r="A30" s="150"/>
      <c r="B30" s="150"/>
      <c r="C30" s="143"/>
      <c r="D30" s="132"/>
    </row>
    <row r="31" spans="1:4">
      <c r="A31" s="150"/>
      <c r="B31" s="150"/>
      <c r="C31" s="143"/>
      <c r="D31" s="132"/>
    </row>
    <row r="32" spans="1:4">
      <c r="A32" s="150"/>
      <c r="B32" s="150"/>
      <c r="C32" s="143"/>
      <c r="D32" s="132"/>
    </row>
    <row r="33" spans="1:4">
      <c r="A33" s="150"/>
      <c r="B33" s="150"/>
      <c r="C33" s="143"/>
      <c r="D33" s="132"/>
    </row>
    <row r="34" spans="1:4">
      <c r="A34" s="150"/>
      <c r="B34" s="150"/>
      <c r="C34" s="143"/>
      <c r="D34" s="132"/>
    </row>
    <row r="35" spans="1:4">
      <c r="A35" s="150"/>
      <c r="B35" s="150"/>
      <c r="C35" s="143"/>
      <c r="D35" s="132"/>
    </row>
    <row r="36" spans="1:4">
      <c r="A36" s="150"/>
      <c r="B36" s="150"/>
      <c r="C36" s="143"/>
      <c r="D36" s="132"/>
    </row>
    <row r="37" spans="1:4">
      <c r="A37" s="150"/>
      <c r="B37" s="150"/>
      <c r="C37" s="143"/>
      <c r="D37" s="132"/>
    </row>
    <row r="38" spans="1:4">
      <c r="A38" s="150"/>
      <c r="B38" s="150"/>
      <c r="C38" s="143"/>
      <c r="D38" s="132"/>
    </row>
    <row r="39" spans="1:4">
      <c r="A39" s="150"/>
      <c r="B39" s="150"/>
      <c r="C39" s="143"/>
      <c r="D39" s="132"/>
    </row>
    <row r="40" spans="1:4">
      <c r="A40" s="150"/>
      <c r="B40" s="150"/>
      <c r="C40" s="143"/>
      <c r="D40" s="132"/>
    </row>
    <row r="41" spans="1:4">
      <c r="A41" s="150"/>
      <c r="B41" s="150"/>
      <c r="C41" s="143"/>
      <c r="D41" s="132"/>
    </row>
    <row r="42" spans="1:4">
      <c r="A42" s="150"/>
      <c r="B42" s="150"/>
      <c r="C42" s="143"/>
      <c r="D42" s="132"/>
    </row>
    <row r="43" spans="1:4">
      <c r="A43" s="150"/>
      <c r="B43" s="150"/>
      <c r="C43" s="143"/>
      <c r="D43" s="132"/>
    </row>
    <row r="44" spans="1:4">
      <c r="A44" s="150"/>
      <c r="B44" s="150"/>
      <c r="C44" s="143"/>
      <c r="D44" s="132"/>
    </row>
    <row r="45" spans="1:4" s="19" customFormat="1">
      <c r="A45" s="152"/>
      <c r="B45" s="152" t="s">
        <v>260</v>
      </c>
      <c r="C45" s="144">
        <f>SUM(C8:C44)</f>
        <v>86499.79</v>
      </c>
      <c r="D45" s="140"/>
    </row>
    <row r="46" spans="1:4" s="19" customFormat="1">
      <c r="A46" s="153"/>
      <c r="B46" s="153"/>
      <c r="C46" s="27"/>
      <c r="D46" s="27"/>
    </row>
    <row r="47" spans="1:4" s="19" customFormat="1">
      <c r="A47" s="153"/>
      <c r="B47" s="153"/>
      <c r="C47" s="27"/>
      <c r="D47" s="27"/>
    </row>
    <row r="48" spans="1:4">
      <c r="A48" s="154"/>
      <c r="B48" s="154"/>
      <c r="C48" s="118"/>
      <c r="D48" s="118"/>
    </row>
    <row r="49" spans="1:4" ht="21.75" customHeight="1">
      <c r="A49" s="61" t="s">
        <v>258</v>
      </c>
      <c r="B49" s="61"/>
      <c r="C49" s="278"/>
      <c r="D49" s="366" t="s">
        <v>113</v>
      </c>
    </row>
    <row r="50" spans="1:4">
      <c r="A50" s="75"/>
      <c r="B50" s="75"/>
      <c r="C50" s="76"/>
      <c r="D50" s="92"/>
    </row>
    <row r="51" spans="1:4" ht="15" customHeight="1">
      <c r="A51" s="15" t="s">
        <v>46</v>
      </c>
      <c r="B51" s="16" t="s">
        <v>47</v>
      </c>
      <c r="C51" s="17" t="s">
        <v>48</v>
      </c>
      <c r="D51" s="17" t="s">
        <v>59</v>
      </c>
    </row>
    <row r="52" spans="1:4" ht="22.5">
      <c r="A52" s="150" t="s">
        <v>9003</v>
      </c>
      <c r="B52" s="150" t="s">
        <v>9004</v>
      </c>
      <c r="C52" s="143">
        <v>21165788.309999999</v>
      </c>
      <c r="D52" s="132" t="s">
        <v>9005</v>
      </c>
    </row>
    <row r="53" spans="1:4" ht="22.5">
      <c r="A53" s="150" t="s">
        <v>9006</v>
      </c>
      <c r="B53" s="150" t="s">
        <v>9007</v>
      </c>
      <c r="C53" s="143">
        <v>6981220</v>
      </c>
      <c r="D53" s="132" t="s">
        <v>9008</v>
      </c>
    </row>
    <row r="54" spans="1:4" ht="33.75">
      <c r="A54" s="150" t="s">
        <v>9009</v>
      </c>
      <c r="B54" s="150" t="s">
        <v>9010</v>
      </c>
      <c r="C54" s="143">
        <v>800000</v>
      </c>
      <c r="D54" s="132" t="s">
        <v>9011</v>
      </c>
    </row>
    <row r="55" spans="1:4">
      <c r="A55" s="150"/>
      <c r="B55" s="150"/>
      <c r="C55" s="143"/>
      <c r="D55" s="132"/>
    </row>
    <row r="56" spans="1:4">
      <c r="A56" s="150"/>
      <c r="B56" s="150"/>
      <c r="C56" s="143"/>
      <c r="D56" s="132"/>
    </row>
    <row r="57" spans="1:4">
      <c r="A57" s="150"/>
      <c r="B57" s="150"/>
      <c r="C57" s="143"/>
      <c r="D57" s="132"/>
    </row>
    <row r="58" spans="1:4">
      <c r="A58" s="150"/>
      <c r="B58" s="150"/>
      <c r="C58" s="143"/>
      <c r="D58" s="132"/>
    </row>
    <row r="59" spans="1:4">
      <c r="A59" s="150"/>
      <c r="B59" s="150"/>
      <c r="C59" s="143"/>
      <c r="D59" s="132"/>
    </row>
    <row r="60" spans="1:4">
      <c r="A60" s="150"/>
      <c r="B60" s="150"/>
      <c r="C60" s="143"/>
      <c r="D60" s="132"/>
    </row>
    <row r="61" spans="1:4">
      <c r="A61" s="150"/>
      <c r="B61" s="150"/>
      <c r="C61" s="143"/>
      <c r="D61" s="132"/>
    </row>
    <row r="62" spans="1:4">
      <c r="A62" s="150"/>
      <c r="B62" s="150"/>
      <c r="C62" s="143"/>
      <c r="D62" s="132"/>
    </row>
    <row r="63" spans="1:4">
      <c r="A63" s="150"/>
      <c r="B63" s="150"/>
      <c r="C63" s="143"/>
      <c r="D63" s="132"/>
    </row>
    <row r="64" spans="1:4">
      <c r="A64" s="150"/>
      <c r="B64" s="150"/>
      <c r="C64" s="143"/>
      <c r="D64" s="132"/>
    </row>
    <row r="65" spans="1:4">
      <c r="A65" s="150"/>
      <c r="B65" s="150"/>
      <c r="C65" s="143"/>
      <c r="D65" s="132"/>
    </row>
    <row r="66" spans="1:4">
      <c r="A66" s="150"/>
      <c r="B66" s="150"/>
      <c r="C66" s="143"/>
      <c r="D66" s="132"/>
    </row>
    <row r="67" spans="1:4">
      <c r="A67" s="150"/>
      <c r="B67" s="150"/>
      <c r="C67" s="143"/>
      <c r="D67" s="132"/>
    </row>
    <row r="68" spans="1:4">
      <c r="A68" s="150"/>
      <c r="B68" s="150"/>
      <c r="C68" s="143"/>
      <c r="D68" s="132"/>
    </row>
    <row r="69" spans="1:4">
      <c r="A69" s="150"/>
      <c r="B69" s="150"/>
      <c r="C69" s="143"/>
      <c r="D69" s="132"/>
    </row>
    <row r="70" spans="1:4">
      <c r="A70" s="150"/>
      <c r="B70" s="150"/>
      <c r="C70" s="143"/>
      <c r="D70" s="132"/>
    </row>
    <row r="71" spans="1:4">
      <c r="A71" s="150"/>
      <c r="B71" s="150"/>
      <c r="C71" s="143"/>
      <c r="D71" s="132"/>
    </row>
    <row r="72" spans="1:4">
      <c r="A72" s="150"/>
      <c r="B72" s="150"/>
      <c r="C72" s="143"/>
      <c r="D72" s="132"/>
    </row>
    <row r="73" spans="1:4">
      <c r="A73" s="150"/>
      <c r="B73" s="150"/>
      <c r="C73" s="143"/>
      <c r="D73" s="132"/>
    </row>
    <row r="74" spans="1:4">
      <c r="A74" s="150"/>
      <c r="B74" s="150"/>
      <c r="C74" s="143"/>
      <c r="D74" s="132"/>
    </row>
    <row r="75" spans="1:4">
      <c r="A75" s="150"/>
      <c r="B75" s="150"/>
      <c r="C75" s="143"/>
      <c r="D75" s="132"/>
    </row>
    <row r="76" spans="1:4">
      <c r="A76" s="150"/>
      <c r="B76" s="150"/>
      <c r="C76" s="143"/>
      <c r="D76" s="132"/>
    </row>
    <row r="77" spans="1:4">
      <c r="A77" s="150"/>
      <c r="B77" s="150"/>
      <c r="C77" s="143"/>
      <c r="D77" s="132"/>
    </row>
    <row r="78" spans="1:4">
      <c r="A78" s="150"/>
      <c r="B78" s="150"/>
      <c r="C78" s="143"/>
      <c r="D78" s="132"/>
    </row>
    <row r="79" spans="1:4">
      <c r="A79" s="150"/>
      <c r="B79" s="150"/>
      <c r="C79" s="143"/>
      <c r="D79" s="132"/>
    </row>
    <row r="80" spans="1:4">
      <c r="A80" s="150"/>
      <c r="B80" s="150"/>
      <c r="C80" s="143"/>
      <c r="D80" s="132"/>
    </row>
    <row r="81" spans="1:4">
      <c r="A81" s="150"/>
      <c r="B81" s="150"/>
      <c r="C81" s="143"/>
      <c r="D81" s="132"/>
    </row>
    <row r="82" spans="1:4">
      <c r="A82" s="150"/>
      <c r="B82" s="150"/>
      <c r="C82" s="143"/>
      <c r="D82" s="132"/>
    </row>
    <row r="83" spans="1:4">
      <c r="A83" s="150"/>
      <c r="B83" s="150"/>
      <c r="C83" s="143"/>
      <c r="D83" s="132"/>
    </row>
    <row r="84" spans="1:4">
      <c r="A84" s="150"/>
      <c r="B84" s="150"/>
      <c r="C84" s="143"/>
      <c r="D84" s="132"/>
    </row>
    <row r="85" spans="1:4">
      <c r="A85" s="150"/>
      <c r="B85" s="150"/>
      <c r="C85" s="143"/>
      <c r="D85" s="132"/>
    </row>
    <row r="86" spans="1:4">
      <c r="A86" s="150"/>
      <c r="B86" s="150"/>
      <c r="C86" s="143"/>
      <c r="D86" s="132"/>
    </row>
    <row r="87" spans="1:4">
      <c r="A87" s="150"/>
      <c r="B87" s="150"/>
      <c r="C87" s="143"/>
      <c r="D87" s="132"/>
    </row>
    <row r="88" spans="1:4">
      <c r="A88" s="150"/>
      <c r="B88" s="150"/>
      <c r="C88" s="143"/>
      <c r="D88" s="132"/>
    </row>
    <row r="89" spans="1:4">
      <c r="A89" s="152"/>
      <c r="B89" s="152" t="s">
        <v>276</v>
      </c>
      <c r="C89" s="144">
        <f>SUM(C52:C88)</f>
        <v>28947008.309999999</v>
      </c>
      <c r="D89" s="140"/>
    </row>
    <row r="90" spans="1:4">
      <c r="A90" s="154"/>
      <c r="B90" s="154"/>
      <c r="C90" s="118"/>
      <c r="D90" s="118"/>
    </row>
    <row r="91" spans="1:4">
      <c r="A91" s="154"/>
      <c r="B91" s="154"/>
      <c r="C91" s="118"/>
      <c r="D91" s="118"/>
    </row>
    <row r="92" spans="1:4">
      <c r="A92" s="154"/>
      <c r="B92" s="154"/>
      <c r="C92" s="118"/>
      <c r="D92" s="118"/>
    </row>
    <row r="93" spans="1:4">
      <c r="A93" s="154"/>
      <c r="B93" s="154"/>
      <c r="C93" s="118"/>
      <c r="D93" s="118"/>
    </row>
    <row r="94" spans="1:4">
      <c r="A94" s="154"/>
      <c r="B94" s="154"/>
      <c r="C94" s="118"/>
      <c r="D94" s="118"/>
    </row>
    <row r="95" spans="1:4">
      <c r="A95" s="154"/>
      <c r="B95" s="154"/>
      <c r="C95" s="118"/>
      <c r="D95" s="118"/>
    </row>
    <row r="96" spans="1:4">
      <c r="A96" s="154"/>
      <c r="B96" s="154"/>
      <c r="C96" s="118"/>
      <c r="D96" s="118"/>
    </row>
    <row r="97" spans="1:4">
      <c r="A97" s="154"/>
      <c r="B97" s="154"/>
      <c r="C97" s="118"/>
      <c r="D97" s="118"/>
    </row>
    <row r="98" spans="1:4">
      <c r="A98" s="154"/>
      <c r="B98" s="154"/>
      <c r="C98" s="118"/>
      <c r="D98" s="118"/>
    </row>
    <row r="99" spans="1:4">
      <c r="A99" s="154"/>
      <c r="B99" s="154"/>
      <c r="C99" s="118"/>
      <c r="D99" s="118"/>
    </row>
    <row r="100" spans="1:4">
      <c r="A100" s="154"/>
      <c r="B100" s="154"/>
      <c r="C100" s="118"/>
      <c r="D100" s="118"/>
    </row>
    <row r="101" spans="1:4">
      <c r="A101" s="154"/>
      <c r="B101" s="154"/>
      <c r="C101" s="118"/>
      <c r="D101" s="118"/>
    </row>
    <row r="102" spans="1:4">
      <c r="A102" s="154"/>
      <c r="B102" s="154"/>
      <c r="C102" s="118"/>
      <c r="D102" s="118"/>
    </row>
    <row r="103" spans="1:4">
      <c r="A103" s="154"/>
      <c r="B103" s="154"/>
      <c r="C103" s="118"/>
      <c r="D103" s="118"/>
    </row>
    <row r="104" spans="1:4">
      <c r="A104" s="154"/>
      <c r="B104" s="154"/>
      <c r="C104" s="118"/>
      <c r="D104" s="118"/>
    </row>
    <row r="105" spans="1:4">
      <c r="A105" s="154"/>
      <c r="B105" s="154"/>
      <c r="C105" s="118"/>
      <c r="D105" s="118"/>
    </row>
    <row r="106" spans="1:4">
      <c r="A106" s="154"/>
      <c r="B106" s="154"/>
      <c r="C106" s="118"/>
      <c r="D106" s="118"/>
    </row>
  </sheetData>
  <dataValidations count="4">
    <dataValidation allowBlank="1" showInputMessage="1" showErrorMessage="1" prompt="Saldo final de la Información Financiera Trimestral que se presenta (trimestral: 1er, 2do, 3ro. o 4to.)." sqref="C7 C51"/>
    <dataValidation allowBlank="1" showInputMessage="1" showErrorMessage="1" prompt="Corresponde al número de la cuenta de acuerdo al Plan de Cuentas emitido por el CONAC (DOF 23/12/2015)." sqref="A7 A51"/>
    <dataValidation allowBlank="1" showInputMessage="1" showErrorMessage="1" prompt="Corresponde al nombre o descripción de la cuenta de acuerdo al Plan de Cuentas emitido por el CONAC." sqref="B7 B51"/>
    <dataValidation allowBlank="1" showInputMessage="1" showErrorMessage="1" prompt="Características cualitativas significativas que les impacten financieramente." sqref="D7 D51"/>
  </dataValidations>
  <pageMargins left="0.70866141732283472" right="0.70866141732283472" top="0.98425196850393704" bottom="0.98425196850393704" header="0.31496062992125984" footer="0.31496062992125984"/>
  <pageSetup scale="78" orientation="portrait" r:id="rId1"/>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zoomScaleNormal="100" zoomScaleSheetLayoutView="100" workbookViewId="0">
      <selection activeCell="B22" sqref="B22"/>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5" width="19.5703125" style="274"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41"/>
      <c r="B4" s="41"/>
      <c r="C4" s="72"/>
      <c r="D4" s="41"/>
      <c r="E4" s="41"/>
    </row>
    <row r="5" spans="1:5" ht="11.25" customHeight="1">
      <c r="A5" s="61" t="s">
        <v>138</v>
      </c>
      <c r="B5" s="61"/>
      <c r="C5" s="72"/>
      <c r="E5" s="366" t="s">
        <v>283</v>
      </c>
    </row>
    <row r="6" spans="1:5">
      <c r="A6" s="75"/>
      <c r="B6" s="75"/>
      <c r="C6" s="76"/>
      <c r="D6" s="75"/>
      <c r="E6" s="92"/>
    </row>
    <row r="7" spans="1:5" ht="15" customHeight="1">
      <c r="A7" s="15" t="s">
        <v>46</v>
      </c>
      <c r="B7" s="16" t="s">
        <v>47</v>
      </c>
      <c r="C7" s="17" t="s">
        <v>48</v>
      </c>
      <c r="D7" s="23" t="s">
        <v>89</v>
      </c>
      <c r="E7" s="17" t="s">
        <v>59</v>
      </c>
    </row>
    <row r="8" spans="1:5">
      <c r="A8" s="93" t="s">
        <v>9012</v>
      </c>
      <c r="B8" s="93" t="s">
        <v>9013</v>
      </c>
      <c r="C8" s="94">
        <v>327298.59999999998</v>
      </c>
      <c r="D8" s="48" t="s">
        <v>9014</v>
      </c>
      <c r="E8" s="48" t="s">
        <v>9015</v>
      </c>
    </row>
    <row r="9" spans="1:5">
      <c r="A9" s="93" t="s">
        <v>9016</v>
      </c>
      <c r="B9" s="93" t="s">
        <v>9017</v>
      </c>
      <c r="C9" s="94">
        <v>86147.88</v>
      </c>
      <c r="D9" s="48" t="s">
        <v>9018</v>
      </c>
      <c r="E9" s="48" t="s">
        <v>9019</v>
      </c>
    </row>
    <row r="10" spans="1:5">
      <c r="A10" s="93"/>
      <c r="B10" s="93"/>
      <c r="C10" s="94"/>
      <c r="D10" s="48"/>
      <c r="E10" s="48"/>
    </row>
    <row r="11" spans="1:5">
      <c r="A11" s="93"/>
      <c r="B11" s="93"/>
      <c r="C11" s="94"/>
      <c r="D11" s="48"/>
      <c r="E11" s="48"/>
    </row>
    <row r="12" spans="1:5">
      <c r="A12" s="93"/>
      <c r="B12" s="93"/>
      <c r="C12" s="94"/>
      <c r="D12" s="48"/>
      <c r="E12" s="48"/>
    </row>
    <row r="13" spans="1:5">
      <c r="A13" s="93"/>
      <c r="B13" s="93"/>
      <c r="C13" s="94"/>
      <c r="D13" s="48"/>
      <c r="E13" s="48"/>
    </row>
    <row r="14" spans="1:5">
      <c r="A14" s="29"/>
      <c r="B14" s="152" t="s">
        <v>277</v>
      </c>
      <c r="C14" s="30">
        <f>SUM(C8:C13)</f>
        <v>413446.48</v>
      </c>
      <c r="D14" s="77"/>
      <c r="E14" s="77"/>
    </row>
    <row r="21" spans="2:2">
      <c r="B21" s="274" t="s">
        <v>8900</v>
      </c>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zoomScaleNormal="100" zoomScaleSheetLayoutView="100" workbookViewId="0">
      <selection activeCell="B22" sqref="B22"/>
    </sheetView>
  </sheetViews>
  <sheetFormatPr baseColWidth="10" defaultRowHeight="11.25"/>
  <cols>
    <col min="1" max="1" width="20.7109375" style="154" customWidth="1"/>
    <col min="2" max="2" width="50.7109375" style="154" customWidth="1"/>
    <col min="3" max="3" width="17.7109375" style="118" customWidth="1"/>
    <col min="4" max="4" width="17.7109375" style="194" customWidth="1"/>
    <col min="5" max="5" width="17.7109375" style="195" customWidth="1"/>
    <col min="6" max="8" width="11.42578125" style="154"/>
    <col min="9" max="16384" width="11.42578125" style="274"/>
  </cols>
  <sheetData>
    <row r="1" spans="1:8" s="41" customFormat="1" ht="11.25" customHeight="1">
      <c r="A1" s="71" t="s">
        <v>43</v>
      </c>
      <c r="B1" s="71"/>
      <c r="C1" s="72"/>
      <c r="D1" s="95"/>
      <c r="E1" s="7"/>
    </row>
    <row r="2" spans="1:8" s="41" customFormat="1" ht="11.25" customHeight="1">
      <c r="A2" s="71" t="s">
        <v>0</v>
      </c>
      <c r="B2" s="71"/>
      <c r="C2" s="72"/>
      <c r="D2" s="95"/>
      <c r="E2" s="96"/>
    </row>
    <row r="3" spans="1:8" s="41" customFormat="1" ht="10.5" customHeight="1">
      <c r="C3" s="72"/>
      <c r="D3" s="95"/>
      <c r="E3" s="96"/>
    </row>
    <row r="4" spans="1:8" s="41" customFormat="1" ht="10.5" customHeight="1">
      <c r="C4" s="72"/>
      <c r="D4" s="95"/>
      <c r="E4" s="96"/>
    </row>
    <row r="5" spans="1:8" s="41" customFormat="1" ht="11.25" customHeight="1">
      <c r="A5" s="10" t="s">
        <v>208</v>
      </c>
      <c r="B5" s="10"/>
      <c r="C5" s="72"/>
      <c r="D5" s="97"/>
      <c r="E5" s="98" t="s">
        <v>282</v>
      </c>
    </row>
    <row r="6" spans="1:8" ht="11.25" customHeight="1">
      <c r="A6" s="13"/>
      <c r="B6" s="13"/>
      <c r="C6" s="4"/>
      <c r="D6" s="99"/>
      <c r="E6" s="3"/>
      <c r="F6" s="274"/>
      <c r="G6" s="274"/>
      <c r="H6" s="274"/>
    </row>
    <row r="7" spans="1:8" ht="15" customHeight="1">
      <c r="A7" s="15" t="s">
        <v>46</v>
      </c>
      <c r="B7" s="16" t="s">
        <v>47</v>
      </c>
      <c r="C7" s="17" t="s">
        <v>48</v>
      </c>
      <c r="D7" s="206" t="s">
        <v>114</v>
      </c>
      <c r="E7" s="100" t="s">
        <v>115</v>
      </c>
      <c r="F7" s="274"/>
      <c r="G7" s="274"/>
      <c r="H7" s="274"/>
    </row>
    <row r="8" spans="1:8" ht="22.5">
      <c r="A8" s="150" t="s">
        <v>1088</v>
      </c>
      <c r="B8" s="150" t="s">
        <v>9020</v>
      </c>
      <c r="C8" s="165">
        <v>8308518.0800000001</v>
      </c>
      <c r="D8" s="196">
        <f>+C8/$C$109</f>
        <v>0.3234845392025153</v>
      </c>
      <c r="E8" s="197" t="s">
        <v>9021</v>
      </c>
    </row>
    <row r="9" spans="1:8">
      <c r="A9" s="150" t="s">
        <v>1091</v>
      </c>
      <c r="B9" s="150" t="s">
        <v>9022</v>
      </c>
      <c r="C9" s="165">
        <v>16214.88</v>
      </c>
      <c r="D9" s="196">
        <f t="shared" ref="D9:D72" si="0">+C9/$C$109</f>
        <v>6.313114967698405E-4</v>
      </c>
      <c r="E9" s="197"/>
    </row>
    <row r="10" spans="1:8">
      <c r="A10" s="150" t="s">
        <v>1093</v>
      </c>
      <c r="B10" s="150" t="s">
        <v>9023</v>
      </c>
      <c r="C10" s="165">
        <v>267975.40000000002</v>
      </c>
      <c r="D10" s="196">
        <f t="shared" si="0"/>
        <v>1.0433376680647451E-2</v>
      </c>
      <c r="E10" s="197"/>
    </row>
    <row r="11" spans="1:8">
      <c r="A11" s="150" t="s">
        <v>1097</v>
      </c>
      <c r="B11" s="150" t="s">
        <v>5015</v>
      </c>
      <c r="C11" s="165">
        <v>1172628.0900000001</v>
      </c>
      <c r="D11" s="196">
        <f t="shared" si="0"/>
        <v>4.5655200325396134E-2</v>
      </c>
      <c r="E11" s="197"/>
    </row>
    <row r="12" spans="1:8">
      <c r="A12" s="150" t="s">
        <v>1101</v>
      </c>
      <c r="B12" s="150" t="s">
        <v>5017</v>
      </c>
      <c r="C12" s="165">
        <v>737822.42</v>
      </c>
      <c r="D12" s="196">
        <f t="shared" si="0"/>
        <v>2.8726439931750707E-2</v>
      </c>
      <c r="E12" s="197"/>
    </row>
    <row r="13" spans="1:8">
      <c r="A13" s="150" t="s">
        <v>1103</v>
      </c>
      <c r="B13" s="150" t="s">
        <v>5019</v>
      </c>
      <c r="C13" s="165">
        <v>457560.24</v>
      </c>
      <c r="D13" s="196">
        <f t="shared" si="0"/>
        <v>1.7814688728918587E-2</v>
      </c>
      <c r="E13" s="197"/>
    </row>
    <row r="14" spans="1:8">
      <c r="A14" s="150" t="s">
        <v>1105</v>
      </c>
      <c r="B14" s="150" t="s">
        <v>9024</v>
      </c>
      <c r="C14" s="165">
        <v>470285.27</v>
      </c>
      <c r="D14" s="196">
        <f t="shared" si="0"/>
        <v>1.8310126113329769E-2</v>
      </c>
      <c r="E14" s="197"/>
    </row>
    <row r="15" spans="1:8">
      <c r="A15" s="150" t="s">
        <v>1107</v>
      </c>
      <c r="B15" s="150" t="s">
        <v>9025</v>
      </c>
      <c r="C15" s="165">
        <v>99943</v>
      </c>
      <c r="D15" s="196">
        <f t="shared" si="0"/>
        <v>3.8911891374877996E-3</v>
      </c>
      <c r="E15" s="197"/>
    </row>
    <row r="16" spans="1:8">
      <c r="A16" s="150" t="s">
        <v>1111</v>
      </c>
      <c r="B16" s="150" t="s">
        <v>5023</v>
      </c>
      <c r="C16" s="165">
        <v>21152.7</v>
      </c>
      <c r="D16" s="196">
        <f t="shared" si="0"/>
        <v>8.2356099445221956E-4</v>
      </c>
      <c r="E16" s="197"/>
    </row>
    <row r="17" spans="1:5">
      <c r="A17" s="150" t="s">
        <v>1115</v>
      </c>
      <c r="B17" s="150" t="s">
        <v>9026</v>
      </c>
      <c r="C17" s="165">
        <v>396296.09</v>
      </c>
      <c r="D17" s="196">
        <f t="shared" si="0"/>
        <v>1.5429425178720745E-2</v>
      </c>
      <c r="E17" s="197"/>
    </row>
    <row r="18" spans="1:5">
      <c r="A18" s="150" t="s">
        <v>9027</v>
      </c>
      <c r="B18" s="150" t="s">
        <v>9028</v>
      </c>
      <c r="C18" s="165">
        <v>5940</v>
      </c>
      <c r="D18" s="196">
        <f t="shared" si="0"/>
        <v>2.3126845778771428E-4</v>
      </c>
      <c r="E18" s="197"/>
    </row>
    <row r="19" spans="1:5">
      <c r="A19" s="150" t="s">
        <v>1117</v>
      </c>
      <c r="B19" s="150" t="s">
        <v>9029</v>
      </c>
      <c r="C19" s="165">
        <v>83674.210000000006</v>
      </c>
      <c r="D19" s="196">
        <f t="shared" si="0"/>
        <v>3.2577787042601587E-3</v>
      </c>
      <c r="E19" s="197"/>
    </row>
    <row r="20" spans="1:5">
      <c r="A20" s="150" t="s">
        <v>1119</v>
      </c>
      <c r="B20" s="150" t="s">
        <v>5027</v>
      </c>
      <c r="C20" s="165">
        <v>109670.84</v>
      </c>
      <c r="D20" s="196">
        <f t="shared" si="0"/>
        <v>4.2699336752665259E-3</v>
      </c>
      <c r="E20" s="197"/>
    </row>
    <row r="21" spans="1:5">
      <c r="A21" s="150" t="s">
        <v>9030</v>
      </c>
      <c r="B21" s="150" t="s">
        <v>5029</v>
      </c>
      <c r="C21" s="165">
        <v>830214.43</v>
      </c>
      <c r="D21" s="196">
        <f t="shared" si="0"/>
        <v>3.2323638191785568E-2</v>
      </c>
      <c r="E21" s="197"/>
    </row>
    <row r="22" spans="1:5">
      <c r="A22" s="150" t="s">
        <v>9031</v>
      </c>
      <c r="B22" s="150" t="s">
        <v>5031</v>
      </c>
      <c r="C22" s="165">
        <v>830214.43</v>
      </c>
      <c r="D22" s="196">
        <f t="shared" si="0"/>
        <v>3.2323638191785568E-2</v>
      </c>
      <c r="E22" s="197"/>
    </row>
    <row r="23" spans="1:5">
      <c r="A23" s="150" t="s">
        <v>7360</v>
      </c>
      <c r="B23" s="150" t="s">
        <v>6661</v>
      </c>
      <c r="C23" s="165">
        <v>46768.06</v>
      </c>
      <c r="D23" s="196">
        <f t="shared" si="0"/>
        <v>1.8208715673271529E-3</v>
      </c>
      <c r="E23" s="197"/>
    </row>
    <row r="24" spans="1:5">
      <c r="A24" s="150" t="s">
        <v>7361</v>
      </c>
      <c r="B24" s="150" t="s">
        <v>6665</v>
      </c>
      <c r="C24" s="165">
        <v>45598.44</v>
      </c>
      <c r="D24" s="196">
        <f t="shared" si="0"/>
        <v>1.775333484229903E-3</v>
      </c>
      <c r="E24" s="197"/>
    </row>
    <row r="25" spans="1:5">
      <c r="A25" s="150" t="s">
        <v>1133</v>
      </c>
      <c r="B25" s="150" t="s">
        <v>9032</v>
      </c>
      <c r="C25" s="165">
        <v>96145.58</v>
      </c>
      <c r="D25" s="196">
        <f t="shared" si="0"/>
        <v>3.7433400689739576E-3</v>
      </c>
      <c r="E25" s="197"/>
    </row>
    <row r="26" spans="1:5">
      <c r="A26" s="150" t="s">
        <v>1135</v>
      </c>
      <c r="B26" s="150" t="s">
        <v>6667</v>
      </c>
      <c r="C26" s="165">
        <v>3280</v>
      </c>
      <c r="D26" s="196">
        <f t="shared" si="0"/>
        <v>1.2770379487267723E-4</v>
      </c>
      <c r="E26" s="197"/>
    </row>
    <row r="27" spans="1:5">
      <c r="A27" s="150" t="s">
        <v>1136</v>
      </c>
      <c r="B27" s="150" t="s">
        <v>5039</v>
      </c>
      <c r="C27" s="165">
        <v>24231.91</v>
      </c>
      <c r="D27" s="196">
        <f t="shared" si="0"/>
        <v>9.4344721463816351E-4</v>
      </c>
      <c r="E27" s="197"/>
    </row>
    <row r="28" spans="1:5">
      <c r="A28" s="150" t="s">
        <v>1139</v>
      </c>
      <c r="B28" s="150" t="s">
        <v>5041</v>
      </c>
      <c r="C28" s="165">
        <v>51109.78</v>
      </c>
      <c r="D28" s="196">
        <f t="shared" si="0"/>
        <v>1.9899124576547751E-3</v>
      </c>
      <c r="E28" s="197"/>
    </row>
    <row r="29" spans="1:5">
      <c r="A29" s="150" t="s">
        <v>1142</v>
      </c>
      <c r="B29" s="150" t="s">
        <v>6674</v>
      </c>
      <c r="C29" s="165">
        <v>5434.6</v>
      </c>
      <c r="D29" s="196">
        <f t="shared" si="0"/>
        <v>2.1159117183385727E-4</v>
      </c>
      <c r="E29" s="197"/>
    </row>
    <row r="30" spans="1:5">
      <c r="A30" s="150" t="s">
        <v>9033</v>
      </c>
      <c r="B30" s="150" t="s">
        <v>6686</v>
      </c>
      <c r="C30" s="165">
        <v>3520.2</v>
      </c>
      <c r="D30" s="196">
        <f t="shared" si="0"/>
        <v>1.370557618020727E-4</v>
      </c>
      <c r="E30" s="197"/>
    </row>
    <row r="31" spans="1:5">
      <c r="A31" s="150" t="s">
        <v>9034</v>
      </c>
      <c r="B31" s="150" t="s">
        <v>5043</v>
      </c>
      <c r="C31" s="165">
        <v>7070.04</v>
      </c>
      <c r="D31" s="196">
        <f t="shared" si="0"/>
        <v>2.752655298480558E-4</v>
      </c>
      <c r="E31" s="197"/>
    </row>
    <row r="32" spans="1:5">
      <c r="A32" s="150" t="s">
        <v>1172</v>
      </c>
      <c r="B32" s="150" t="s">
        <v>9035</v>
      </c>
      <c r="C32" s="165">
        <v>1458.48</v>
      </c>
      <c r="D32" s="196">
        <f t="shared" si="0"/>
        <v>5.678458254448241E-5</v>
      </c>
      <c r="E32" s="197"/>
    </row>
    <row r="33" spans="1:5">
      <c r="A33" s="150" t="s">
        <v>1176</v>
      </c>
      <c r="B33" s="150" t="s">
        <v>9036</v>
      </c>
      <c r="C33" s="165">
        <v>59952.11</v>
      </c>
      <c r="D33" s="196">
        <f t="shared" si="0"/>
        <v>2.3341804748854213E-3</v>
      </c>
      <c r="E33" s="197"/>
    </row>
    <row r="34" spans="1:5">
      <c r="A34" s="150" t="s">
        <v>1177</v>
      </c>
      <c r="B34" s="150" t="s">
        <v>9037</v>
      </c>
      <c r="C34" s="165">
        <v>12547.89</v>
      </c>
      <c r="D34" s="196">
        <f t="shared" si="0"/>
        <v>4.8854060080637739E-4</v>
      </c>
      <c r="E34" s="197"/>
    </row>
    <row r="35" spans="1:5">
      <c r="A35" s="150" t="s">
        <v>1191</v>
      </c>
      <c r="B35" s="150" t="s">
        <v>9038</v>
      </c>
      <c r="C35" s="165">
        <v>6080.99</v>
      </c>
      <c r="D35" s="196">
        <f t="shared" si="0"/>
        <v>2.3675777426304927E-4</v>
      </c>
      <c r="E35" s="197"/>
    </row>
    <row r="36" spans="1:5">
      <c r="A36" s="150" t="s">
        <v>9039</v>
      </c>
      <c r="B36" s="150" t="s">
        <v>9040</v>
      </c>
      <c r="C36" s="165">
        <v>3100</v>
      </c>
      <c r="D36" s="196">
        <f t="shared" si="0"/>
        <v>1.2069565978820105E-4</v>
      </c>
      <c r="E36" s="197"/>
    </row>
    <row r="37" spans="1:5">
      <c r="A37" s="150" t="s">
        <v>537</v>
      </c>
      <c r="B37" s="150" t="s">
        <v>6703</v>
      </c>
      <c r="C37" s="165">
        <v>120178</v>
      </c>
      <c r="D37" s="196">
        <f t="shared" si="0"/>
        <v>4.6790203232343315E-3</v>
      </c>
      <c r="E37" s="197"/>
    </row>
    <row r="38" spans="1:5">
      <c r="A38" s="150" t="s">
        <v>1199</v>
      </c>
      <c r="B38" s="150" t="s">
        <v>9041</v>
      </c>
      <c r="C38" s="165">
        <v>67330</v>
      </c>
      <c r="D38" s="196">
        <f t="shared" si="0"/>
        <v>2.6214318624321218E-3</v>
      </c>
      <c r="E38" s="197"/>
    </row>
    <row r="39" spans="1:5">
      <c r="A39" s="150" t="s">
        <v>1201</v>
      </c>
      <c r="B39" s="150" t="s">
        <v>9042</v>
      </c>
      <c r="C39" s="165">
        <v>21546</v>
      </c>
      <c r="D39" s="196">
        <f t="shared" si="0"/>
        <v>8.3887376961180003E-4</v>
      </c>
      <c r="E39" s="197"/>
    </row>
    <row r="40" spans="1:5" ht="22.5">
      <c r="A40" s="150" t="s">
        <v>545</v>
      </c>
      <c r="B40" s="150" t="s">
        <v>9043</v>
      </c>
      <c r="C40" s="165">
        <v>51152.4</v>
      </c>
      <c r="D40" s="196">
        <f t="shared" si="0"/>
        <v>1.991571828306444E-3</v>
      </c>
      <c r="E40" s="197"/>
    </row>
    <row r="41" spans="1:5">
      <c r="A41" s="150" t="s">
        <v>547</v>
      </c>
      <c r="B41" s="150" t="s">
        <v>9044</v>
      </c>
      <c r="C41" s="165">
        <v>2831.82</v>
      </c>
      <c r="D41" s="196">
        <f t="shared" si="0"/>
        <v>1.102543171940076E-4</v>
      </c>
      <c r="E41" s="197"/>
    </row>
    <row r="42" spans="1:5">
      <c r="A42" s="150" t="s">
        <v>9045</v>
      </c>
      <c r="B42" s="150" t="s">
        <v>5057</v>
      </c>
      <c r="C42" s="165">
        <v>8000</v>
      </c>
      <c r="D42" s="196">
        <f t="shared" si="0"/>
        <v>3.1147267042116403E-4</v>
      </c>
      <c r="E42" s="197"/>
    </row>
    <row r="43" spans="1:5">
      <c r="A43" s="150" t="s">
        <v>1208</v>
      </c>
      <c r="B43" s="150" t="s">
        <v>9046</v>
      </c>
      <c r="C43" s="165">
        <v>228636</v>
      </c>
      <c r="D43" s="196">
        <f t="shared" si="0"/>
        <v>8.9017331843016575E-3</v>
      </c>
      <c r="E43" s="197"/>
    </row>
    <row r="44" spans="1:5" ht="33.75">
      <c r="A44" s="150" t="s">
        <v>7381</v>
      </c>
      <c r="B44" s="150" t="s">
        <v>9047</v>
      </c>
      <c r="C44" s="165">
        <v>8532138.8100000005</v>
      </c>
      <c r="D44" s="196">
        <f t="shared" si="0"/>
        <v>0.3321910074443441</v>
      </c>
      <c r="E44" s="197" t="s">
        <v>9048</v>
      </c>
    </row>
    <row r="45" spans="1:5">
      <c r="A45" s="150" t="s">
        <v>691</v>
      </c>
      <c r="B45" s="150" t="s">
        <v>9049</v>
      </c>
      <c r="C45" s="165">
        <v>405681</v>
      </c>
      <c r="D45" s="196">
        <f t="shared" si="0"/>
        <v>1.5794818051141031E-2</v>
      </c>
      <c r="E45" s="197"/>
    </row>
    <row r="46" spans="1:5">
      <c r="A46" s="150" t="s">
        <v>557</v>
      </c>
      <c r="B46" s="150" t="s">
        <v>9050</v>
      </c>
      <c r="C46" s="165">
        <v>51569.24</v>
      </c>
      <c r="D46" s="196">
        <f t="shared" si="0"/>
        <v>2.0078011117987383E-3</v>
      </c>
      <c r="E46" s="197"/>
    </row>
    <row r="47" spans="1:5">
      <c r="A47" s="150" t="s">
        <v>559</v>
      </c>
      <c r="B47" s="150" t="s">
        <v>9051</v>
      </c>
      <c r="C47" s="165">
        <v>135450.35999999999</v>
      </c>
      <c r="D47" s="196">
        <f t="shared" si="0"/>
        <v>5.2736356673385018E-3</v>
      </c>
      <c r="E47" s="197"/>
    </row>
    <row r="48" spans="1:5">
      <c r="A48" s="150" t="s">
        <v>1223</v>
      </c>
      <c r="B48" s="150" t="s">
        <v>9052</v>
      </c>
      <c r="C48" s="165">
        <v>257851.7</v>
      </c>
      <c r="D48" s="196">
        <f t="shared" si="0"/>
        <v>1.0039219696454608E-2</v>
      </c>
      <c r="E48" s="197"/>
    </row>
    <row r="49" spans="1:5">
      <c r="A49" s="150" t="s">
        <v>563</v>
      </c>
      <c r="B49" s="150" t="s">
        <v>5067</v>
      </c>
      <c r="C49" s="165">
        <v>5730.4</v>
      </c>
      <c r="D49" s="196">
        <f t="shared" si="0"/>
        <v>2.2310787382267977E-4</v>
      </c>
      <c r="E49" s="197"/>
    </row>
    <row r="50" spans="1:5">
      <c r="A50" s="150" t="s">
        <v>565</v>
      </c>
      <c r="B50" s="150" t="s">
        <v>9053</v>
      </c>
      <c r="C50" s="165">
        <v>40311.24</v>
      </c>
      <c r="D50" s="196">
        <f t="shared" si="0"/>
        <v>1.5694811963485554E-3</v>
      </c>
      <c r="E50" s="197"/>
    </row>
    <row r="51" spans="1:5">
      <c r="A51" s="150" t="s">
        <v>569</v>
      </c>
      <c r="B51" s="150" t="s">
        <v>6753</v>
      </c>
      <c r="C51" s="165">
        <v>100750.2</v>
      </c>
      <c r="D51" s="196">
        <f t="shared" si="0"/>
        <v>3.9226167299332947E-3</v>
      </c>
      <c r="E51" s="197"/>
    </row>
    <row r="52" spans="1:5">
      <c r="A52" s="150" t="s">
        <v>1230</v>
      </c>
      <c r="B52" s="150" t="s">
        <v>5071</v>
      </c>
      <c r="C52" s="165">
        <v>38865.800000000003</v>
      </c>
      <c r="D52" s="196">
        <f t="shared" si="0"/>
        <v>1.5132043142568597E-3</v>
      </c>
      <c r="E52" s="197"/>
    </row>
    <row r="53" spans="1:5">
      <c r="A53" s="150" t="s">
        <v>638</v>
      </c>
      <c r="B53" s="150" t="s">
        <v>9054</v>
      </c>
      <c r="C53" s="165">
        <v>10187.93</v>
      </c>
      <c r="D53" s="196">
        <f t="shared" si="0"/>
        <v>3.9665772039548618E-4</v>
      </c>
      <c r="E53" s="197"/>
    </row>
    <row r="54" spans="1:5">
      <c r="A54" s="150" t="s">
        <v>573</v>
      </c>
      <c r="B54" s="150" t="s">
        <v>9055</v>
      </c>
      <c r="C54" s="165">
        <v>63070.69</v>
      </c>
      <c r="D54" s="196">
        <f t="shared" si="0"/>
        <v>2.4555995299506755E-3</v>
      </c>
      <c r="E54" s="197"/>
    </row>
    <row r="55" spans="1:5">
      <c r="A55" s="150" t="s">
        <v>575</v>
      </c>
      <c r="B55" s="150" t="s">
        <v>9056</v>
      </c>
      <c r="C55" s="165">
        <v>75605.31</v>
      </c>
      <c r="D55" s="196">
        <f t="shared" si="0"/>
        <v>2.9436234754649918E-3</v>
      </c>
      <c r="E55" s="197"/>
    </row>
    <row r="56" spans="1:5">
      <c r="A56" s="150" t="s">
        <v>579</v>
      </c>
      <c r="B56" s="150" t="s">
        <v>9057</v>
      </c>
      <c r="C56" s="165">
        <v>168637.1</v>
      </c>
      <c r="D56" s="196">
        <f t="shared" si="0"/>
        <v>6.5657309836351097E-3</v>
      </c>
      <c r="E56" s="197"/>
    </row>
    <row r="57" spans="1:5">
      <c r="A57" s="150" t="s">
        <v>581</v>
      </c>
      <c r="B57" s="150" t="s">
        <v>9058</v>
      </c>
      <c r="C57" s="165">
        <v>77256</v>
      </c>
      <c r="D57" s="196">
        <f t="shared" si="0"/>
        <v>3.0078915782571808E-3</v>
      </c>
      <c r="E57" s="197"/>
    </row>
    <row r="58" spans="1:5">
      <c r="A58" s="150" t="s">
        <v>695</v>
      </c>
      <c r="B58" s="150" t="s">
        <v>9059</v>
      </c>
      <c r="C58" s="165">
        <v>7917</v>
      </c>
      <c r="D58" s="196">
        <f t="shared" si="0"/>
        <v>3.0824114146554442E-4</v>
      </c>
      <c r="E58" s="197"/>
    </row>
    <row r="59" spans="1:5">
      <c r="A59" s="150" t="s">
        <v>639</v>
      </c>
      <c r="B59" s="150" t="s">
        <v>9060</v>
      </c>
      <c r="C59" s="165">
        <v>14374.99</v>
      </c>
      <c r="D59" s="196">
        <f t="shared" si="0"/>
        <v>5.5967706532219109E-4</v>
      </c>
      <c r="E59" s="197"/>
    </row>
    <row r="60" spans="1:5">
      <c r="A60" s="150" t="s">
        <v>9061</v>
      </c>
      <c r="B60" s="150" t="s">
        <v>9062</v>
      </c>
      <c r="C60" s="165">
        <v>17758</v>
      </c>
      <c r="D60" s="196">
        <f t="shared" si="0"/>
        <v>6.9139146016737878E-4</v>
      </c>
      <c r="E60" s="197"/>
    </row>
    <row r="61" spans="1:5">
      <c r="A61" s="150" t="s">
        <v>1241</v>
      </c>
      <c r="B61" s="150" t="s">
        <v>9063</v>
      </c>
      <c r="C61" s="165">
        <v>14642.68</v>
      </c>
      <c r="D61" s="196">
        <f t="shared" si="0"/>
        <v>5.7009933021532125E-4</v>
      </c>
      <c r="E61" s="197"/>
    </row>
    <row r="62" spans="1:5">
      <c r="A62" s="150" t="s">
        <v>587</v>
      </c>
      <c r="B62" s="150" t="s">
        <v>9064</v>
      </c>
      <c r="C62" s="165">
        <v>5474.18</v>
      </c>
      <c r="D62" s="196">
        <f t="shared" si="0"/>
        <v>2.1313218287076597E-4</v>
      </c>
      <c r="E62" s="197"/>
    </row>
    <row r="63" spans="1:5">
      <c r="A63" s="150" t="s">
        <v>9065</v>
      </c>
      <c r="B63" s="150" t="s">
        <v>9066</v>
      </c>
      <c r="C63" s="165">
        <v>15600.94</v>
      </c>
      <c r="D63" s="196">
        <f t="shared" si="0"/>
        <v>6.0740830536004436E-4</v>
      </c>
      <c r="E63" s="197"/>
    </row>
    <row r="64" spans="1:5">
      <c r="A64" s="150" t="s">
        <v>589</v>
      </c>
      <c r="B64" s="150" t="s">
        <v>6782</v>
      </c>
      <c r="C64" s="165">
        <v>10337</v>
      </c>
      <c r="D64" s="196">
        <f t="shared" si="0"/>
        <v>4.0246162426794653E-4</v>
      </c>
      <c r="E64" s="197"/>
    </row>
    <row r="65" spans="1:5">
      <c r="A65" s="150" t="s">
        <v>595</v>
      </c>
      <c r="B65" s="150" t="s">
        <v>9067</v>
      </c>
      <c r="C65" s="165">
        <v>68877.78</v>
      </c>
      <c r="D65" s="196">
        <f t="shared" si="0"/>
        <v>2.6816932586601803E-3</v>
      </c>
      <c r="E65" s="197"/>
    </row>
    <row r="66" spans="1:5">
      <c r="A66" s="150" t="s">
        <v>7397</v>
      </c>
      <c r="B66" s="150" t="s">
        <v>9068</v>
      </c>
      <c r="C66" s="165">
        <v>55785.5</v>
      </c>
      <c r="D66" s="196">
        <f t="shared" si="0"/>
        <v>2.1719573319724807E-3</v>
      </c>
      <c r="E66" s="197"/>
    </row>
    <row r="67" spans="1:5">
      <c r="A67" s="150" t="s">
        <v>597</v>
      </c>
      <c r="B67" s="150" t="s">
        <v>6793</v>
      </c>
      <c r="C67" s="165">
        <v>6772.39</v>
      </c>
      <c r="D67" s="196">
        <f t="shared" si="0"/>
        <v>2.6367679980419836E-4</v>
      </c>
      <c r="E67" s="197"/>
    </row>
    <row r="68" spans="1:5">
      <c r="A68" s="150" t="s">
        <v>1275</v>
      </c>
      <c r="B68" s="150" t="s">
        <v>9069</v>
      </c>
      <c r="C68" s="165">
        <v>198848</v>
      </c>
      <c r="D68" s="196">
        <f t="shared" si="0"/>
        <v>7.7419646959884531E-3</v>
      </c>
      <c r="E68" s="197"/>
    </row>
    <row r="69" spans="1:5">
      <c r="A69" s="150" t="s">
        <v>9070</v>
      </c>
      <c r="B69" s="150" t="s">
        <v>6552</v>
      </c>
      <c r="C69" s="165">
        <v>43207.11</v>
      </c>
      <c r="D69" s="196">
        <f t="shared" si="0"/>
        <v>1.6822292416101225E-3</v>
      </c>
      <c r="E69" s="197"/>
    </row>
    <row r="70" spans="1:5">
      <c r="A70" s="150" t="s">
        <v>9071</v>
      </c>
      <c r="B70" s="150" t="s">
        <v>9072</v>
      </c>
      <c r="C70" s="165">
        <v>143987.57999999999</v>
      </c>
      <c r="D70" s="196">
        <f t="shared" si="0"/>
        <v>5.6060245062601226E-3</v>
      </c>
      <c r="E70" s="197"/>
    </row>
    <row r="71" spans="1:5">
      <c r="A71" s="150" t="s">
        <v>9073</v>
      </c>
      <c r="B71" s="150" t="s">
        <v>9074</v>
      </c>
      <c r="C71" s="165">
        <v>30844.26</v>
      </c>
      <c r="D71" s="196">
        <f t="shared" si="0"/>
        <v>1.2008930036705866E-3</v>
      </c>
      <c r="E71" s="197"/>
    </row>
    <row r="72" spans="1:5">
      <c r="A72" s="150" t="s">
        <v>9075</v>
      </c>
      <c r="B72" s="150" t="s">
        <v>8909</v>
      </c>
      <c r="C72" s="165">
        <v>162.44999999999999</v>
      </c>
      <c r="D72" s="196">
        <f t="shared" si="0"/>
        <v>6.3248419137397612E-6</v>
      </c>
      <c r="E72" s="197"/>
    </row>
    <row r="73" spans="1:5">
      <c r="A73" s="150" t="s">
        <v>9076</v>
      </c>
      <c r="B73" s="150" t="s">
        <v>6566</v>
      </c>
      <c r="C73" s="165">
        <v>52889.46</v>
      </c>
      <c r="D73" s="196">
        <f t="shared" ref="D73:D77" si="1">+C73/$C$109</f>
        <v>2.0592026679166673E-3</v>
      </c>
      <c r="E73" s="197"/>
    </row>
    <row r="74" spans="1:5">
      <c r="A74" s="150" t="s">
        <v>9077</v>
      </c>
      <c r="B74" s="150" t="s">
        <v>9078</v>
      </c>
      <c r="C74" s="165">
        <v>15285.16</v>
      </c>
      <c r="D74" s="196">
        <f t="shared" si="1"/>
        <v>5.9511370037684493E-4</v>
      </c>
      <c r="E74" s="197"/>
    </row>
    <row r="75" spans="1:5">
      <c r="A75" s="150" t="s">
        <v>9079</v>
      </c>
      <c r="B75" s="150" t="s">
        <v>9080</v>
      </c>
      <c r="C75" s="165">
        <v>6849.95</v>
      </c>
      <c r="D75" s="196">
        <f t="shared" si="1"/>
        <v>2.6669652734393157E-4</v>
      </c>
      <c r="E75" s="197"/>
    </row>
    <row r="76" spans="1:5">
      <c r="A76" s="150" t="s">
        <v>9081</v>
      </c>
      <c r="B76" s="150" t="s">
        <v>9082</v>
      </c>
      <c r="C76" s="165">
        <v>318590.05</v>
      </c>
      <c r="D76" s="196">
        <f t="shared" si="1"/>
        <v>1.2404011705389019E-2</v>
      </c>
      <c r="E76" s="197"/>
    </row>
    <row r="77" spans="1:5">
      <c r="A77" s="150" t="s">
        <v>9083</v>
      </c>
      <c r="B77" s="150" t="s">
        <v>6898</v>
      </c>
      <c r="C77" s="165">
        <v>19043.78</v>
      </c>
      <c r="D77" s="196">
        <f t="shared" si="1"/>
        <v>7.4145212643914429E-4</v>
      </c>
      <c r="E77" s="197"/>
    </row>
    <row r="78" spans="1:5" hidden="1">
      <c r="A78" s="150"/>
      <c r="B78" s="150"/>
      <c r="C78" s="165"/>
      <c r="D78" s="196"/>
      <c r="E78" s="197"/>
    </row>
    <row r="79" spans="1:5" hidden="1">
      <c r="A79" s="150"/>
      <c r="B79" s="150"/>
      <c r="C79" s="165"/>
      <c r="D79" s="196"/>
      <c r="E79" s="197"/>
    </row>
    <row r="80" spans="1:5" hidden="1">
      <c r="A80" s="150"/>
      <c r="B80" s="150"/>
      <c r="C80" s="165"/>
      <c r="D80" s="196"/>
      <c r="E80" s="197"/>
    </row>
    <row r="81" spans="1:5" hidden="1">
      <c r="A81" s="150"/>
      <c r="B81" s="150"/>
      <c r="C81" s="165"/>
      <c r="D81" s="196"/>
      <c r="E81" s="197"/>
    </row>
    <row r="82" spans="1:5" hidden="1">
      <c r="A82" s="150"/>
      <c r="B82" s="150"/>
      <c r="C82" s="165"/>
      <c r="D82" s="196"/>
      <c r="E82" s="197"/>
    </row>
    <row r="83" spans="1:5" hidden="1">
      <c r="A83" s="150"/>
      <c r="B83" s="150"/>
      <c r="C83" s="165"/>
      <c r="D83" s="196"/>
      <c r="E83" s="197"/>
    </row>
    <row r="84" spans="1:5" hidden="1">
      <c r="A84" s="150"/>
      <c r="B84" s="150"/>
      <c r="C84" s="165"/>
      <c r="D84" s="196"/>
      <c r="E84" s="197"/>
    </row>
    <row r="85" spans="1:5" hidden="1">
      <c r="A85" s="150"/>
      <c r="B85" s="150"/>
      <c r="C85" s="165"/>
      <c r="D85" s="196"/>
      <c r="E85" s="197"/>
    </row>
    <row r="86" spans="1:5" hidden="1">
      <c r="A86" s="150"/>
      <c r="B86" s="150"/>
      <c r="C86" s="165"/>
      <c r="D86" s="196"/>
      <c r="E86" s="197"/>
    </row>
    <row r="87" spans="1:5" hidden="1">
      <c r="A87" s="150"/>
      <c r="B87" s="150"/>
      <c r="C87" s="165"/>
      <c r="D87" s="196"/>
      <c r="E87" s="197"/>
    </row>
    <row r="88" spans="1:5" hidden="1">
      <c r="A88" s="150"/>
      <c r="B88" s="150"/>
      <c r="C88" s="165"/>
      <c r="D88" s="196"/>
      <c r="E88" s="197"/>
    </row>
    <row r="89" spans="1:5" hidden="1">
      <c r="A89" s="150"/>
      <c r="B89" s="150"/>
      <c r="C89" s="165"/>
      <c r="D89" s="196"/>
      <c r="E89" s="197"/>
    </row>
    <row r="90" spans="1:5" hidden="1">
      <c r="A90" s="150"/>
      <c r="B90" s="150"/>
      <c r="C90" s="165"/>
      <c r="D90" s="196"/>
      <c r="E90" s="197"/>
    </row>
    <row r="91" spans="1:5" hidden="1">
      <c r="A91" s="150"/>
      <c r="B91" s="150"/>
      <c r="C91" s="165"/>
      <c r="D91" s="196"/>
      <c r="E91" s="197"/>
    </row>
    <row r="92" spans="1:5" hidden="1">
      <c r="A92" s="150"/>
      <c r="B92" s="150"/>
      <c r="C92" s="165"/>
      <c r="D92" s="196"/>
      <c r="E92" s="197"/>
    </row>
    <row r="93" spans="1:5" hidden="1">
      <c r="A93" s="150"/>
      <c r="B93" s="150"/>
      <c r="C93" s="165"/>
      <c r="D93" s="196"/>
      <c r="E93" s="197"/>
    </row>
    <row r="94" spans="1:5" hidden="1">
      <c r="A94" s="150"/>
      <c r="B94" s="150"/>
      <c r="C94" s="165"/>
      <c r="D94" s="196"/>
      <c r="E94" s="197"/>
    </row>
    <row r="95" spans="1:5" hidden="1">
      <c r="A95" s="150"/>
      <c r="B95" s="150"/>
      <c r="C95" s="165"/>
      <c r="D95" s="196"/>
      <c r="E95" s="197"/>
    </row>
    <row r="96" spans="1:5" hidden="1">
      <c r="A96" s="150"/>
      <c r="B96" s="150"/>
      <c r="C96" s="165"/>
      <c r="D96" s="196"/>
      <c r="E96" s="197"/>
    </row>
    <row r="97" spans="1:5" hidden="1">
      <c r="A97" s="150"/>
      <c r="B97" s="150"/>
      <c r="C97" s="165"/>
      <c r="D97" s="196"/>
      <c r="E97" s="197"/>
    </row>
    <row r="98" spans="1:5" hidden="1">
      <c r="A98" s="150"/>
      <c r="B98" s="150"/>
      <c r="C98" s="165"/>
      <c r="D98" s="196"/>
      <c r="E98" s="197"/>
    </row>
    <row r="99" spans="1:5" hidden="1">
      <c r="A99" s="150"/>
      <c r="B99" s="150"/>
      <c r="C99" s="165"/>
      <c r="D99" s="196"/>
      <c r="E99" s="197"/>
    </row>
    <row r="100" spans="1:5" hidden="1">
      <c r="A100" s="150"/>
      <c r="B100" s="150"/>
      <c r="C100" s="165"/>
      <c r="D100" s="196"/>
      <c r="E100" s="197"/>
    </row>
    <row r="101" spans="1:5" hidden="1">
      <c r="A101" s="150"/>
      <c r="B101" s="150"/>
      <c r="C101" s="165"/>
      <c r="D101" s="196"/>
      <c r="E101" s="197"/>
    </row>
    <row r="102" spans="1:5" hidden="1">
      <c r="A102" s="150"/>
      <c r="B102" s="150"/>
      <c r="C102" s="165"/>
      <c r="D102" s="196"/>
      <c r="E102" s="197"/>
    </row>
    <row r="103" spans="1:5" hidden="1">
      <c r="A103" s="150"/>
      <c r="B103" s="150"/>
      <c r="C103" s="165"/>
      <c r="D103" s="196"/>
      <c r="E103" s="197"/>
    </row>
    <row r="104" spans="1:5" hidden="1">
      <c r="A104" s="150"/>
      <c r="B104" s="150"/>
      <c r="C104" s="165"/>
      <c r="D104" s="196"/>
      <c r="E104" s="197"/>
    </row>
    <row r="105" spans="1:5" hidden="1">
      <c r="A105" s="150"/>
      <c r="B105" s="150"/>
      <c r="C105" s="165"/>
      <c r="D105" s="196"/>
      <c r="E105" s="197"/>
    </row>
    <row r="106" spans="1:5" hidden="1">
      <c r="A106" s="150"/>
      <c r="B106" s="150"/>
      <c r="C106" s="165"/>
      <c r="D106" s="196"/>
      <c r="E106" s="197"/>
    </row>
    <row r="107" spans="1:5" hidden="1">
      <c r="A107" s="150"/>
      <c r="B107" s="150"/>
      <c r="C107" s="165"/>
      <c r="D107" s="196"/>
      <c r="E107" s="197"/>
    </row>
    <row r="108" spans="1:5" hidden="1">
      <c r="A108" s="150"/>
      <c r="B108" s="150"/>
      <c r="C108" s="165"/>
      <c r="D108" s="196"/>
      <c r="E108" s="197"/>
    </row>
    <row r="109" spans="1:5">
      <c r="A109" s="152"/>
      <c r="B109" s="152" t="s">
        <v>388</v>
      </c>
      <c r="C109" s="166">
        <f>SUM(C8:C108)</f>
        <v>25684436.419999994</v>
      </c>
      <c r="D109" s="569">
        <f>SUM(D8:D108)</f>
        <v>1</v>
      </c>
      <c r="E109" s="180"/>
    </row>
    <row r="110" spans="1:5">
      <c r="A110" s="198"/>
      <c r="B110" s="198"/>
      <c r="C110" s="199"/>
      <c r="D110" s="200"/>
      <c r="E110" s="20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zoomScaleSheetLayoutView="100" workbookViewId="0">
      <selection activeCell="C22" sqref="C22"/>
    </sheetView>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16384" width="11.42578125" style="274"/>
  </cols>
  <sheetData>
    <row r="1" spans="1:7" s="41" customFormat="1" ht="11.25" customHeight="1">
      <c r="A1" s="71" t="s">
        <v>43</v>
      </c>
      <c r="B1" s="71"/>
      <c r="C1" s="42"/>
      <c r="D1" s="42"/>
      <c r="E1" s="42"/>
      <c r="F1" s="101"/>
      <c r="G1" s="7"/>
    </row>
    <row r="2" spans="1:7" s="41" customFormat="1" ht="11.25" customHeight="1">
      <c r="A2" s="71" t="s">
        <v>0</v>
      </c>
      <c r="B2" s="71"/>
      <c r="C2" s="42"/>
      <c r="D2" s="42"/>
      <c r="E2" s="42"/>
    </row>
    <row r="3" spans="1:7" s="41" customFormat="1">
      <c r="C3" s="42"/>
      <c r="D3" s="42"/>
      <c r="E3" s="42"/>
    </row>
    <row r="4" spans="1:7" s="41" customFormat="1">
      <c r="C4" s="42"/>
      <c r="D4" s="42"/>
      <c r="E4" s="42"/>
    </row>
    <row r="5" spans="1:7" s="41" customFormat="1" ht="11.25" customHeight="1">
      <c r="A5" s="10" t="s">
        <v>139</v>
      </c>
      <c r="B5" s="10"/>
      <c r="C5" s="42"/>
      <c r="D5" s="42"/>
      <c r="E5" s="42"/>
      <c r="G5" s="366"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c r="A8" s="150" t="s">
        <v>1299</v>
      </c>
      <c r="B8" s="150" t="s">
        <v>9084</v>
      </c>
      <c r="C8" s="165">
        <v>93950</v>
      </c>
      <c r="D8" s="165">
        <v>93950</v>
      </c>
      <c r="E8" s="165">
        <v>0</v>
      </c>
      <c r="F8" s="177" t="s">
        <v>3509</v>
      </c>
      <c r="G8" s="172" t="s">
        <v>7416</v>
      </c>
    </row>
    <row r="9" spans="1:7">
      <c r="A9" s="150"/>
      <c r="B9" s="150"/>
      <c r="C9" s="165"/>
      <c r="D9" s="165"/>
      <c r="E9" s="165"/>
      <c r="F9" s="165"/>
      <c r="G9" s="172"/>
    </row>
    <row r="10" spans="1:7">
      <c r="A10" s="150"/>
      <c r="B10" s="150"/>
      <c r="C10" s="165"/>
      <c r="D10" s="165"/>
      <c r="E10" s="165"/>
      <c r="F10" s="172"/>
      <c r="G10" s="172"/>
    </row>
    <row r="11" spans="1:7">
      <c r="A11" s="150"/>
      <c r="B11" s="150"/>
      <c r="C11" s="165"/>
      <c r="D11" s="165"/>
      <c r="E11" s="165"/>
      <c r="F11" s="172"/>
      <c r="G11" s="172"/>
    </row>
    <row r="12" spans="1:7">
      <c r="A12" s="150"/>
      <c r="B12" s="150"/>
      <c r="C12" s="165"/>
      <c r="D12" s="165"/>
      <c r="E12" s="165"/>
      <c r="F12" s="172"/>
      <c r="G12" s="172"/>
    </row>
    <row r="13" spans="1:7">
      <c r="A13" s="150"/>
      <c r="B13" s="150"/>
      <c r="C13" s="165"/>
      <c r="D13" s="165"/>
      <c r="E13" s="165"/>
      <c r="F13" s="172"/>
      <c r="G13" s="172"/>
    </row>
    <row r="14" spans="1:7">
      <c r="A14" s="169"/>
      <c r="B14" s="152" t="s">
        <v>278</v>
      </c>
      <c r="C14" s="142">
        <f>SUM(C8:C13)</f>
        <v>93950</v>
      </c>
      <c r="D14" s="142">
        <f>SUM(D8:D13)</f>
        <v>93950</v>
      </c>
      <c r="E14" s="145">
        <f>SUM(E8:E13)</f>
        <v>0</v>
      </c>
      <c r="F14" s="202"/>
      <c r="G14" s="202"/>
    </row>
    <row r="21" spans="2:2">
      <c r="B21" s="274" t="s">
        <v>8900</v>
      </c>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zoomScaleSheetLayoutView="100" workbookViewId="0">
      <selection activeCell="B22" sqref="B22"/>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ht="11.25" customHeight="1">
      <c r="A5" s="10" t="s">
        <v>140</v>
      </c>
      <c r="B5" s="10"/>
      <c r="C5" s="42"/>
      <c r="D5" s="42"/>
      <c r="E5" s="42"/>
      <c r="F5" s="366" t="s">
        <v>118</v>
      </c>
    </row>
    <row r="6" spans="1:6" s="81" customFormat="1">
      <c r="A6" s="44"/>
      <c r="B6" s="44"/>
      <c r="C6" s="78"/>
      <c r="D6" s="80"/>
      <c r="E6" s="80"/>
    </row>
    <row r="7" spans="1:6" ht="15" customHeight="1">
      <c r="A7" s="15" t="s">
        <v>46</v>
      </c>
      <c r="B7" s="16" t="s">
        <v>47</v>
      </c>
      <c r="C7" s="57" t="s">
        <v>75</v>
      </c>
      <c r="D7" s="57" t="s">
        <v>76</v>
      </c>
      <c r="E7" s="102" t="s">
        <v>117</v>
      </c>
      <c r="F7" s="102" t="s">
        <v>89</v>
      </c>
    </row>
    <row r="8" spans="1:6">
      <c r="A8" s="150" t="s">
        <v>7419</v>
      </c>
      <c r="B8" s="150" t="s">
        <v>9085</v>
      </c>
      <c r="C8" s="165">
        <v>0</v>
      </c>
      <c r="D8" s="165">
        <v>3762518.16</v>
      </c>
      <c r="E8" s="165">
        <f>+D8-C8</f>
        <v>3762518.16</v>
      </c>
      <c r="F8" s="207" t="s">
        <v>7416</v>
      </c>
    </row>
    <row r="9" spans="1:6">
      <c r="A9" s="150" t="s">
        <v>601</v>
      </c>
      <c r="B9" s="150" t="s">
        <v>9086</v>
      </c>
      <c r="C9" s="165">
        <v>8645377.5200000014</v>
      </c>
      <c r="D9" s="165">
        <v>8645377.5200000014</v>
      </c>
      <c r="E9" s="165">
        <f t="shared" ref="E9:E14" si="0">+D9-C9</f>
        <v>0</v>
      </c>
      <c r="F9" s="207" t="s">
        <v>7416</v>
      </c>
    </row>
    <row r="10" spans="1:6">
      <c r="A10" s="150" t="s">
        <v>601</v>
      </c>
      <c r="B10" s="150" t="s">
        <v>9087</v>
      </c>
      <c r="C10" s="165">
        <v>474999.81999999995</v>
      </c>
      <c r="D10" s="165">
        <v>474999.81999999995</v>
      </c>
      <c r="E10" s="165">
        <f t="shared" si="0"/>
        <v>0</v>
      </c>
      <c r="F10" s="207" t="s">
        <v>7416</v>
      </c>
    </row>
    <row r="11" spans="1:6">
      <c r="A11" s="150" t="s">
        <v>603</v>
      </c>
      <c r="B11" s="150" t="s">
        <v>9088</v>
      </c>
      <c r="C11" s="165">
        <v>-119263.26</v>
      </c>
      <c r="D11" s="165">
        <v>-119263.26</v>
      </c>
      <c r="E11" s="165">
        <f t="shared" si="0"/>
        <v>0</v>
      </c>
      <c r="F11" s="207" t="s">
        <v>7416</v>
      </c>
    </row>
    <row r="12" spans="1:6">
      <c r="A12" s="150" t="s">
        <v>605</v>
      </c>
      <c r="B12" s="150" t="s">
        <v>9089</v>
      </c>
      <c r="C12" s="165">
        <v>6692733.5800000001</v>
      </c>
      <c r="D12" s="165">
        <v>6692733.5800000001</v>
      </c>
      <c r="E12" s="165">
        <f t="shared" si="0"/>
        <v>0</v>
      </c>
      <c r="F12" s="207" t="s">
        <v>7416</v>
      </c>
    </row>
    <row r="13" spans="1:6">
      <c r="A13" s="150" t="s">
        <v>607</v>
      </c>
      <c r="B13" s="150" t="s">
        <v>9090</v>
      </c>
      <c r="C13" s="165">
        <v>-826627.7</v>
      </c>
      <c r="D13" s="165">
        <v>-826627.7</v>
      </c>
      <c r="E13" s="165">
        <f t="shared" si="0"/>
        <v>0</v>
      </c>
      <c r="F13" s="207" t="s">
        <v>7416</v>
      </c>
    </row>
    <row r="14" spans="1:6">
      <c r="A14" s="150" t="s">
        <v>609</v>
      </c>
      <c r="B14" s="150" t="s">
        <v>9091</v>
      </c>
      <c r="C14" s="165">
        <v>1359175.82</v>
      </c>
      <c r="D14" s="165">
        <v>1039175.82</v>
      </c>
      <c r="E14" s="165">
        <f t="shared" si="0"/>
        <v>-320000.00000000012</v>
      </c>
      <c r="F14" s="207" t="s">
        <v>7416</v>
      </c>
    </row>
    <row r="15" spans="1:6">
      <c r="A15" s="150"/>
      <c r="B15" s="150"/>
      <c r="C15" s="165"/>
      <c r="D15" s="165"/>
      <c r="E15" s="165"/>
      <c r="F15" s="207"/>
    </row>
    <row r="16" spans="1:6">
      <c r="A16" s="150"/>
      <c r="B16" s="150"/>
      <c r="C16" s="165"/>
      <c r="D16" s="165"/>
      <c r="E16" s="165"/>
      <c r="F16" s="207"/>
    </row>
    <row r="17" spans="1:6">
      <c r="A17" s="150"/>
      <c r="B17" s="150"/>
      <c r="C17" s="165"/>
      <c r="D17" s="165"/>
      <c r="E17" s="165"/>
      <c r="F17" s="207"/>
    </row>
    <row r="18" spans="1:6">
      <c r="A18" s="150"/>
      <c r="B18" s="150"/>
      <c r="C18" s="165"/>
      <c r="D18" s="165"/>
      <c r="E18" s="165"/>
      <c r="F18" s="207"/>
    </row>
    <row r="19" spans="1:6">
      <c r="A19" s="150"/>
      <c r="B19" s="150"/>
      <c r="C19" s="165"/>
      <c r="D19" s="165"/>
      <c r="E19" s="165"/>
      <c r="F19" s="207"/>
    </row>
    <row r="20" spans="1:6">
      <c r="A20" s="150"/>
      <c r="B20" s="150"/>
      <c r="C20" s="165"/>
      <c r="D20" s="165"/>
      <c r="E20" s="165"/>
      <c r="F20" s="207"/>
    </row>
    <row r="21" spans="1:6">
      <c r="A21" s="150"/>
      <c r="B21" s="150"/>
      <c r="C21" s="165"/>
      <c r="D21" s="165"/>
      <c r="E21" s="165"/>
      <c r="F21" s="207"/>
    </row>
    <row r="22" spans="1:6">
      <c r="A22" s="150"/>
      <c r="B22" s="150"/>
      <c r="C22" s="165"/>
      <c r="D22" s="165"/>
      <c r="E22" s="165"/>
      <c r="F22" s="207"/>
    </row>
    <row r="23" spans="1:6">
      <c r="A23" s="152"/>
      <c r="B23" s="152" t="s">
        <v>279</v>
      </c>
      <c r="C23" s="166">
        <f>SUM(C8:C22)</f>
        <v>16226395.780000003</v>
      </c>
      <c r="D23" s="166">
        <f>SUM(D8:D22)</f>
        <v>19668913.940000001</v>
      </c>
      <c r="E23" s="166">
        <f>SUM(E8:E22)</f>
        <v>3442518.16</v>
      </c>
      <c r="F23" s="152"/>
    </row>
  </sheetData>
  <protectedRanges>
    <protectedRange sqref="F23"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3"/>
  <sheetViews>
    <sheetView zoomScaleNormal="100" zoomScaleSheetLayoutView="100" workbookViewId="0">
      <selection activeCell="B22" sqref="B22"/>
    </sheetView>
  </sheetViews>
  <sheetFormatPr baseColWidth="10" defaultRowHeight="11.25"/>
  <cols>
    <col min="1" max="1" width="20.7109375" style="154" customWidth="1"/>
    <col min="2" max="2" width="50.7109375" style="154" customWidth="1"/>
    <col min="3" max="5" width="17.7109375" style="118" customWidth="1"/>
    <col min="6" max="16384" width="11.42578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ht="11.25" customHeight="1">
      <c r="A5" s="65" t="s">
        <v>154</v>
      </c>
      <c r="C5" s="72"/>
      <c r="D5" s="72"/>
      <c r="E5" s="262" t="s">
        <v>119</v>
      </c>
    </row>
    <row r="6" spans="1:5" s="81" customFormat="1">
      <c r="A6" s="28"/>
      <c r="B6" s="28"/>
      <c r="C6" s="103"/>
      <c r="D6" s="104"/>
      <c r="E6" s="104"/>
    </row>
    <row r="7" spans="1:5" ht="15" customHeight="1">
      <c r="A7" s="15" t="s">
        <v>46</v>
      </c>
      <c r="B7" s="16" t="s">
        <v>47</v>
      </c>
      <c r="C7" s="57" t="s">
        <v>75</v>
      </c>
      <c r="D7" s="57" t="s">
        <v>76</v>
      </c>
      <c r="E7" s="57" t="s">
        <v>77</v>
      </c>
    </row>
    <row r="8" spans="1:5">
      <c r="A8" s="172" t="s">
        <v>6359</v>
      </c>
      <c r="B8" s="172" t="s">
        <v>9092</v>
      </c>
      <c r="C8" s="165">
        <v>962430.45</v>
      </c>
      <c r="D8" s="165">
        <v>1047960.51</v>
      </c>
      <c r="E8" s="165">
        <f>+D8-C8</f>
        <v>85530.060000000056</v>
      </c>
    </row>
    <row r="9" spans="1:5" ht="22.5">
      <c r="A9" s="172" t="s">
        <v>6369</v>
      </c>
      <c r="B9" s="172" t="s">
        <v>9093</v>
      </c>
      <c r="C9" s="165">
        <v>0</v>
      </c>
      <c r="D9" s="165">
        <v>2</v>
      </c>
      <c r="E9" s="165">
        <f>+D9-C9</f>
        <v>2</v>
      </c>
    </row>
    <row r="10" spans="1:5">
      <c r="A10" s="172" t="s">
        <v>8889</v>
      </c>
      <c r="B10" s="172" t="s">
        <v>8890</v>
      </c>
      <c r="C10" s="165">
        <v>11577105.800000001</v>
      </c>
      <c r="D10" s="165">
        <v>14954109.99</v>
      </c>
      <c r="E10" s="165">
        <f>+D10-C10</f>
        <v>3377004.1899999995</v>
      </c>
    </row>
    <row r="11" spans="1:5">
      <c r="A11" s="172"/>
      <c r="B11" s="172"/>
      <c r="C11" s="165"/>
      <c r="D11" s="165"/>
      <c r="E11" s="165"/>
    </row>
    <row r="12" spans="1:5">
      <c r="A12" s="172"/>
      <c r="B12" s="172"/>
      <c r="C12" s="165"/>
      <c r="D12" s="165"/>
      <c r="E12" s="165"/>
    </row>
    <row r="13" spans="1:5">
      <c r="A13" s="172"/>
      <c r="B13" s="172"/>
      <c r="C13" s="165"/>
      <c r="D13" s="165"/>
      <c r="E13" s="165"/>
    </row>
    <row r="14" spans="1:5">
      <c r="A14" s="172"/>
      <c r="B14" s="172"/>
      <c r="C14" s="165"/>
      <c r="D14" s="165"/>
      <c r="E14" s="165"/>
    </row>
    <row r="15" spans="1:5">
      <c r="A15" s="172"/>
      <c r="B15" s="172"/>
      <c r="C15" s="165"/>
      <c r="D15" s="165"/>
      <c r="E15" s="165"/>
    </row>
    <row r="16" spans="1:5">
      <c r="A16" s="172"/>
      <c r="B16" s="172"/>
      <c r="C16" s="165"/>
      <c r="D16" s="165"/>
      <c r="E16" s="165"/>
    </row>
    <row r="17" spans="1:5">
      <c r="A17" s="172"/>
      <c r="B17" s="172"/>
      <c r="C17" s="165"/>
      <c r="D17" s="165"/>
      <c r="E17" s="165"/>
    </row>
    <row r="18" spans="1:5">
      <c r="A18" s="172"/>
      <c r="B18" s="172"/>
      <c r="C18" s="165"/>
      <c r="D18" s="165"/>
      <c r="E18" s="165"/>
    </row>
    <row r="19" spans="1:5">
      <c r="A19" s="172"/>
      <c r="B19" s="172"/>
      <c r="C19" s="165"/>
      <c r="D19" s="165"/>
      <c r="E19" s="165"/>
    </row>
    <row r="20" spans="1:5">
      <c r="A20" s="172"/>
      <c r="B20" s="172"/>
      <c r="C20" s="165"/>
      <c r="D20" s="165"/>
      <c r="E20" s="165"/>
    </row>
    <row r="21" spans="1:5">
      <c r="A21" s="172"/>
      <c r="B21" s="172" t="s">
        <v>8900</v>
      </c>
      <c r="C21" s="165"/>
      <c r="D21" s="165"/>
      <c r="E21" s="165"/>
    </row>
    <row r="22" spans="1:5">
      <c r="A22" s="172"/>
      <c r="B22" s="172"/>
      <c r="C22" s="165"/>
      <c r="D22" s="165"/>
      <c r="E22" s="165"/>
    </row>
    <row r="23" spans="1:5">
      <c r="A23" s="172"/>
      <c r="B23" s="172"/>
      <c r="C23" s="165"/>
      <c r="D23" s="165"/>
      <c r="E23" s="165"/>
    </row>
    <row r="24" spans="1:5">
      <c r="A24" s="172"/>
      <c r="B24" s="172"/>
      <c r="C24" s="165"/>
      <c r="D24" s="165"/>
      <c r="E24" s="165"/>
    </row>
    <row r="25" spans="1:5">
      <c r="A25" s="172"/>
      <c r="B25" s="172"/>
      <c r="C25" s="165"/>
      <c r="D25" s="165"/>
      <c r="E25" s="165"/>
    </row>
    <row r="26" spans="1:5">
      <c r="A26" s="172"/>
      <c r="B26" s="172"/>
      <c r="C26" s="165"/>
      <c r="D26" s="165"/>
      <c r="E26" s="165"/>
    </row>
    <row r="27" spans="1:5">
      <c r="A27" s="172"/>
      <c r="B27" s="172"/>
      <c r="C27" s="165"/>
      <c r="D27" s="165"/>
      <c r="E27" s="165"/>
    </row>
    <row r="28" spans="1:5">
      <c r="A28" s="172"/>
      <c r="B28" s="172"/>
      <c r="C28" s="165"/>
      <c r="D28" s="165"/>
      <c r="E28" s="165"/>
    </row>
    <row r="29" spans="1:5">
      <c r="A29" s="172"/>
      <c r="B29" s="172"/>
      <c r="C29" s="165"/>
      <c r="D29" s="165"/>
      <c r="E29" s="165"/>
    </row>
    <row r="30" spans="1:5">
      <c r="A30" s="172"/>
      <c r="B30" s="172"/>
      <c r="C30" s="165"/>
      <c r="D30" s="165"/>
      <c r="E30" s="165"/>
    </row>
    <row r="31" spans="1:5">
      <c r="A31" s="172"/>
      <c r="B31" s="172"/>
      <c r="C31" s="165"/>
      <c r="D31" s="165"/>
      <c r="E31" s="165"/>
    </row>
    <row r="32" spans="1:5">
      <c r="A32" s="172"/>
      <c r="B32" s="172"/>
      <c r="C32" s="165"/>
      <c r="D32" s="165"/>
      <c r="E32" s="165"/>
    </row>
    <row r="33" spans="1:5">
      <c r="A33" s="172"/>
      <c r="B33" s="172"/>
      <c r="C33" s="165"/>
      <c r="D33" s="165"/>
      <c r="E33" s="165"/>
    </row>
    <row r="34" spans="1:5">
      <c r="A34" s="172"/>
      <c r="B34" s="172"/>
      <c r="C34" s="165"/>
      <c r="D34" s="165"/>
      <c r="E34" s="165"/>
    </row>
    <row r="35" spans="1:5">
      <c r="A35" s="172"/>
      <c r="B35" s="172"/>
      <c r="C35" s="165"/>
      <c r="D35" s="165"/>
      <c r="E35" s="165"/>
    </row>
    <row r="36" spans="1:5">
      <c r="A36" s="172"/>
      <c r="B36" s="172"/>
      <c r="C36" s="165"/>
      <c r="D36" s="165"/>
      <c r="E36" s="165"/>
    </row>
    <row r="37" spans="1:5">
      <c r="A37" s="172"/>
      <c r="B37" s="172"/>
      <c r="C37" s="165"/>
      <c r="D37" s="165"/>
      <c r="E37" s="165"/>
    </row>
    <row r="38" spans="1:5">
      <c r="A38" s="172"/>
      <c r="B38" s="172"/>
      <c r="C38" s="165"/>
      <c r="D38" s="165"/>
      <c r="E38" s="165"/>
    </row>
    <row r="39" spans="1:5">
      <c r="A39" s="172"/>
      <c r="B39" s="172"/>
      <c r="C39" s="165"/>
      <c r="D39" s="165"/>
      <c r="E39" s="165"/>
    </row>
    <row r="40" spans="1:5">
      <c r="A40" s="172"/>
      <c r="B40" s="172"/>
      <c r="C40" s="165"/>
      <c r="D40" s="165"/>
      <c r="E40" s="165"/>
    </row>
    <row r="41" spans="1:5">
      <c r="A41" s="172"/>
      <c r="B41" s="172"/>
      <c r="C41" s="165"/>
      <c r="D41" s="165"/>
      <c r="E41" s="165"/>
    </row>
    <row r="42" spans="1:5">
      <c r="A42" s="172"/>
      <c r="B42" s="172"/>
      <c r="C42" s="165"/>
      <c r="D42" s="165"/>
      <c r="E42" s="165"/>
    </row>
    <row r="43" spans="1:5">
      <c r="A43" s="172"/>
      <c r="B43" s="172"/>
      <c r="C43" s="165"/>
      <c r="D43" s="165"/>
      <c r="E43" s="165"/>
    </row>
    <row r="44" spans="1:5">
      <c r="A44" s="172"/>
      <c r="B44" s="172"/>
      <c r="C44" s="165"/>
      <c r="D44" s="165"/>
      <c r="E44" s="165"/>
    </row>
    <row r="45" spans="1:5">
      <c r="A45" s="172"/>
      <c r="B45" s="172"/>
      <c r="C45" s="165"/>
      <c r="D45" s="165"/>
      <c r="E45" s="165"/>
    </row>
    <row r="46" spans="1:5">
      <c r="A46" s="172"/>
      <c r="B46" s="172"/>
      <c r="C46" s="165"/>
      <c r="D46" s="165"/>
      <c r="E46" s="165"/>
    </row>
    <row r="47" spans="1:5">
      <c r="A47" s="172"/>
      <c r="B47" s="172"/>
      <c r="C47" s="165"/>
      <c r="D47" s="165"/>
      <c r="E47" s="165"/>
    </row>
    <row r="48" spans="1:5">
      <c r="A48" s="172"/>
      <c r="B48" s="172"/>
      <c r="C48" s="165"/>
      <c r="D48" s="165"/>
      <c r="E48" s="165"/>
    </row>
    <row r="49" spans="1:5">
      <c r="A49" s="172"/>
      <c r="B49" s="172"/>
      <c r="C49" s="165"/>
      <c r="D49" s="165"/>
      <c r="E49" s="165"/>
    </row>
    <row r="50" spans="1:5">
      <c r="A50" s="172"/>
      <c r="B50" s="172"/>
      <c r="C50" s="165"/>
      <c r="D50" s="165"/>
      <c r="E50" s="165"/>
    </row>
    <row r="51" spans="1:5">
      <c r="A51" s="172"/>
      <c r="B51" s="172"/>
      <c r="C51" s="165"/>
      <c r="D51" s="165"/>
      <c r="E51" s="165"/>
    </row>
    <row r="52" spans="1:5">
      <c r="A52" s="172"/>
      <c r="B52" s="172"/>
      <c r="C52" s="165"/>
      <c r="D52" s="165"/>
      <c r="E52" s="165"/>
    </row>
    <row r="53" spans="1:5">
      <c r="A53" s="172"/>
      <c r="B53" s="172"/>
      <c r="C53" s="165"/>
      <c r="D53" s="165"/>
      <c r="E53" s="165"/>
    </row>
    <row r="54" spans="1:5">
      <c r="A54" s="172"/>
      <c r="B54" s="172"/>
      <c r="C54" s="165"/>
      <c r="D54" s="165"/>
      <c r="E54" s="165"/>
    </row>
    <row r="55" spans="1:5">
      <c r="A55" s="172"/>
      <c r="B55" s="172"/>
      <c r="C55" s="165"/>
      <c r="D55" s="165"/>
      <c r="E55" s="165"/>
    </row>
    <row r="56" spans="1:5">
      <c r="A56" s="172"/>
      <c r="B56" s="172"/>
      <c r="C56" s="165"/>
      <c r="D56" s="165"/>
      <c r="E56" s="165"/>
    </row>
    <row r="57" spans="1:5">
      <c r="A57" s="172"/>
      <c r="B57" s="172"/>
      <c r="C57" s="165"/>
      <c r="D57" s="165"/>
      <c r="E57" s="165"/>
    </row>
    <row r="58" spans="1:5">
      <c r="A58" s="172"/>
      <c r="B58" s="172"/>
      <c r="C58" s="165"/>
      <c r="D58" s="165"/>
      <c r="E58" s="165"/>
    </row>
    <row r="59" spans="1:5">
      <c r="A59" s="172"/>
      <c r="B59" s="172"/>
      <c r="C59" s="165"/>
      <c r="D59" s="165"/>
      <c r="E59" s="165"/>
    </row>
    <row r="60" spans="1:5">
      <c r="A60" s="172"/>
      <c r="B60" s="172"/>
      <c r="C60" s="165"/>
      <c r="D60" s="165"/>
      <c r="E60" s="165"/>
    </row>
    <row r="61" spans="1:5">
      <c r="A61" s="172"/>
      <c r="B61" s="172"/>
      <c r="C61" s="165"/>
      <c r="D61" s="165"/>
      <c r="E61" s="165"/>
    </row>
    <row r="62" spans="1:5">
      <c r="A62" s="172"/>
      <c r="B62" s="172"/>
      <c r="C62" s="165"/>
      <c r="D62" s="165"/>
      <c r="E62" s="165"/>
    </row>
    <row r="63" spans="1:5">
      <c r="A63" s="172"/>
      <c r="B63" s="172"/>
      <c r="C63" s="165"/>
      <c r="D63" s="165"/>
      <c r="E63" s="165"/>
    </row>
    <row r="64" spans="1:5">
      <c r="A64" s="172"/>
      <c r="B64" s="172"/>
      <c r="C64" s="165"/>
      <c r="D64" s="165"/>
      <c r="E64" s="165"/>
    </row>
    <row r="65" spans="1:5">
      <c r="A65" s="172"/>
      <c r="B65" s="172"/>
      <c r="C65" s="165"/>
      <c r="D65" s="165"/>
      <c r="E65" s="165"/>
    </row>
    <row r="66" spans="1:5">
      <c r="A66" s="172"/>
      <c r="B66" s="172"/>
      <c r="C66" s="165"/>
      <c r="D66" s="165"/>
      <c r="E66" s="165"/>
    </row>
    <row r="67" spans="1:5">
      <c r="A67" s="172"/>
      <c r="B67" s="172"/>
      <c r="C67" s="165"/>
      <c r="D67" s="165"/>
      <c r="E67" s="165"/>
    </row>
    <row r="68" spans="1:5">
      <c r="A68" s="172"/>
      <c r="B68" s="172"/>
      <c r="C68" s="165"/>
      <c r="D68" s="165"/>
      <c r="E68" s="165"/>
    </row>
    <row r="69" spans="1:5">
      <c r="A69" s="172"/>
      <c r="B69" s="172"/>
      <c r="C69" s="165"/>
      <c r="D69" s="165"/>
      <c r="E69" s="165"/>
    </row>
    <row r="70" spans="1:5">
      <c r="A70" s="172"/>
      <c r="B70" s="172"/>
      <c r="C70" s="165"/>
      <c r="D70" s="165"/>
      <c r="E70" s="165"/>
    </row>
    <row r="71" spans="1:5">
      <c r="A71" s="172"/>
      <c r="B71" s="172"/>
      <c r="C71" s="165"/>
      <c r="D71" s="165"/>
      <c r="E71" s="165"/>
    </row>
    <row r="72" spans="1:5">
      <c r="A72" s="172"/>
      <c r="B72" s="172"/>
      <c r="C72" s="165"/>
      <c r="D72" s="165"/>
      <c r="E72" s="165"/>
    </row>
    <row r="73" spans="1:5">
      <c r="A73" s="172"/>
      <c r="B73" s="172"/>
      <c r="C73" s="165"/>
      <c r="D73" s="165"/>
      <c r="E73" s="165"/>
    </row>
    <row r="74" spans="1:5">
      <c r="A74" s="172"/>
      <c r="B74" s="172"/>
      <c r="C74" s="165"/>
      <c r="D74" s="165"/>
      <c r="E74" s="165"/>
    </row>
    <row r="75" spans="1:5">
      <c r="A75" s="172"/>
      <c r="B75" s="172"/>
      <c r="C75" s="165"/>
      <c r="D75" s="165"/>
      <c r="E75" s="165"/>
    </row>
    <row r="76" spans="1:5">
      <c r="A76" s="172"/>
      <c r="B76" s="172"/>
      <c r="C76" s="165"/>
      <c r="D76" s="165"/>
      <c r="E76" s="165"/>
    </row>
    <row r="77" spans="1:5">
      <c r="A77" s="172"/>
      <c r="B77" s="172"/>
      <c r="C77" s="165"/>
      <c r="D77" s="165"/>
      <c r="E77" s="165"/>
    </row>
    <row r="78" spans="1:5">
      <c r="A78" s="172"/>
      <c r="B78" s="172"/>
      <c r="C78" s="165"/>
      <c r="D78" s="165"/>
      <c r="E78" s="165"/>
    </row>
    <row r="79" spans="1:5">
      <c r="A79" s="172"/>
      <c r="B79" s="172"/>
      <c r="C79" s="165"/>
      <c r="D79" s="165"/>
      <c r="E79" s="165"/>
    </row>
    <row r="80" spans="1:5">
      <c r="A80" s="172"/>
      <c r="B80" s="172"/>
      <c r="C80" s="165"/>
      <c r="D80" s="165"/>
      <c r="E80" s="165"/>
    </row>
    <row r="81" spans="1:5">
      <c r="A81" s="172"/>
      <c r="B81" s="172"/>
      <c r="C81" s="165"/>
      <c r="D81" s="165"/>
      <c r="E81" s="165"/>
    </row>
    <row r="82" spans="1:5">
      <c r="A82" s="172"/>
      <c r="B82" s="172"/>
      <c r="C82" s="165"/>
      <c r="D82" s="165"/>
      <c r="E82" s="165"/>
    </row>
    <row r="83" spans="1:5">
      <c r="A83" s="172"/>
      <c r="B83" s="172"/>
      <c r="C83" s="165"/>
      <c r="D83" s="165"/>
      <c r="E83" s="165"/>
    </row>
    <row r="84" spans="1:5">
      <c r="A84" s="172"/>
      <c r="B84" s="172"/>
      <c r="C84" s="165"/>
      <c r="D84" s="165"/>
      <c r="E84" s="165"/>
    </row>
    <row r="85" spans="1:5">
      <c r="A85" s="172"/>
      <c r="B85" s="172"/>
      <c r="C85" s="165"/>
      <c r="D85" s="165"/>
      <c r="E85" s="165"/>
    </row>
    <row r="86" spans="1:5">
      <c r="A86" s="172"/>
      <c r="B86" s="172"/>
      <c r="C86" s="165"/>
      <c r="D86" s="165"/>
      <c r="E86" s="165"/>
    </row>
    <row r="87" spans="1:5">
      <c r="A87" s="172"/>
      <c r="B87" s="172"/>
      <c r="C87" s="165"/>
      <c r="D87" s="165"/>
      <c r="E87" s="165"/>
    </row>
    <row r="88" spans="1:5">
      <c r="A88" s="172"/>
      <c r="B88" s="172"/>
      <c r="C88" s="165"/>
      <c r="D88" s="165"/>
      <c r="E88" s="165"/>
    </row>
    <row r="89" spans="1:5">
      <c r="A89" s="172"/>
      <c r="B89" s="172"/>
      <c r="C89" s="165"/>
      <c r="D89" s="165"/>
      <c r="E89" s="165"/>
    </row>
    <row r="90" spans="1:5">
      <c r="A90" s="172"/>
      <c r="B90" s="172"/>
      <c r="C90" s="165"/>
      <c r="D90" s="165"/>
      <c r="E90" s="165"/>
    </row>
    <row r="91" spans="1:5">
      <c r="A91" s="172"/>
      <c r="B91" s="172"/>
      <c r="C91" s="165"/>
      <c r="D91" s="165"/>
      <c r="E91" s="165"/>
    </row>
    <row r="92" spans="1:5">
      <c r="A92" s="172"/>
      <c r="B92" s="172"/>
      <c r="C92" s="165"/>
      <c r="D92" s="165"/>
      <c r="E92" s="165"/>
    </row>
    <row r="93" spans="1:5">
      <c r="A93" s="172"/>
      <c r="B93" s="172"/>
      <c r="C93" s="165"/>
      <c r="D93" s="165"/>
      <c r="E93" s="165"/>
    </row>
    <row r="94" spans="1:5">
      <c r="A94" s="172"/>
      <c r="B94" s="172"/>
      <c r="C94" s="165"/>
      <c r="D94" s="165"/>
      <c r="E94" s="165"/>
    </row>
    <row r="95" spans="1:5">
      <c r="A95" s="172"/>
      <c r="B95" s="172"/>
      <c r="C95" s="165"/>
      <c r="D95" s="165"/>
      <c r="E95" s="165"/>
    </row>
    <row r="96" spans="1:5">
      <c r="A96" s="172"/>
      <c r="B96" s="172"/>
      <c r="C96" s="165"/>
      <c r="D96" s="165"/>
      <c r="E96" s="165"/>
    </row>
    <row r="97" spans="1:5">
      <c r="A97" s="172"/>
      <c r="B97" s="172"/>
      <c r="C97" s="165"/>
      <c r="D97" s="165"/>
      <c r="E97" s="165"/>
    </row>
    <row r="98" spans="1:5">
      <c r="A98" s="172"/>
      <c r="B98" s="172"/>
      <c r="C98" s="165"/>
      <c r="D98" s="165"/>
      <c r="E98" s="165"/>
    </row>
    <row r="99" spans="1:5">
      <c r="A99" s="172"/>
      <c r="B99" s="172"/>
      <c r="C99" s="165"/>
      <c r="D99" s="165"/>
      <c r="E99" s="165"/>
    </row>
    <row r="100" spans="1:5">
      <c r="A100" s="172"/>
      <c r="B100" s="172"/>
      <c r="C100" s="165"/>
      <c r="D100" s="165"/>
      <c r="E100" s="165"/>
    </row>
    <row r="101" spans="1:5">
      <c r="A101" s="172"/>
      <c r="B101" s="172"/>
      <c r="C101" s="165"/>
      <c r="D101" s="165"/>
      <c r="E101" s="165"/>
    </row>
    <row r="102" spans="1:5">
      <c r="A102" s="172"/>
      <c r="B102" s="172"/>
      <c r="C102" s="165"/>
      <c r="D102" s="165"/>
      <c r="E102" s="165"/>
    </row>
    <row r="103" spans="1:5">
      <c r="A103" s="172"/>
      <c r="B103" s="172"/>
      <c r="C103" s="165"/>
      <c r="D103" s="165"/>
      <c r="E103" s="165"/>
    </row>
    <row r="104" spans="1:5">
      <c r="A104" s="172"/>
      <c r="B104" s="172"/>
      <c r="C104" s="165"/>
      <c r="D104" s="165"/>
      <c r="E104" s="165"/>
    </row>
    <row r="105" spans="1:5">
      <c r="A105" s="172"/>
      <c r="B105" s="172"/>
      <c r="C105" s="165"/>
      <c r="D105" s="165"/>
      <c r="E105" s="165"/>
    </row>
    <row r="106" spans="1:5">
      <c r="A106" s="172"/>
      <c r="B106" s="172"/>
      <c r="C106" s="165"/>
      <c r="D106" s="165"/>
      <c r="E106" s="165"/>
    </row>
    <row r="107" spans="1:5">
      <c r="A107" s="172"/>
      <c r="B107" s="172"/>
      <c r="C107" s="165"/>
      <c r="D107" s="165"/>
      <c r="E107" s="165"/>
    </row>
    <row r="108" spans="1:5">
      <c r="A108" s="172"/>
      <c r="B108" s="172"/>
      <c r="C108" s="165"/>
      <c r="D108" s="165"/>
      <c r="E108" s="165"/>
    </row>
    <row r="109" spans="1:5">
      <c r="A109" s="172"/>
      <c r="B109" s="172"/>
      <c r="C109" s="165"/>
      <c r="D109" s="165"/>
      <c r="E109" s="165"/>
    </row>
    <row r="110" spans="1:5">
      <c r="A110" s="172"/>
      <c r="B110" s="172"/>
      <c r="C110" s="165"/>
      <c r="D110" s="165"/>
      <c r="E110" s="165"/>
    </row>
    <row r="111" spans="1:5">
      <c r="A111" s="172"/>
      <c r="B111" s="172"/>
      <c r="C111" s="165"/>
      <c r="D111" s="165"/>
      <c r="E111" s="165"/>
    </row>
    <row r="112" spans="1:5">
      <c r="A112" s="172"/>
      <c r="B112" s="172"/>
      <c r="C112" s="165"/>
      <c r="D112" s="165"/>
      <c r="E112" s="165"/>
    </row>
    <row r="113" spans="1:5">
      <c r="A113" s="172"/>
      <c r="B113" s="172"/>
      <c r="C113" s="165"/>
      <c r="D113" s="165"/>
      <c r="E113" s="165"/>
    </row>
    <row r="114" spans="1:5">
      <c r="A114" s="172"/>
      <c r="B114" s="172"/>
      <c r="C114" s="165"/>
      <c r="D114" s="165"/>
      <c r="E114" s="165"/>
    </row>
    <row r="115" spans="1:5">
      <c r="A115" s="172"/>
      <c r="B115" s="172"/>
      <c r="C115" s="165"/>
      <c r="D115" s="165"/>
      <c r="E115" s="165"/>
    </row>
    <row r="116" spans="1:5">
      <c r="A116" s="172"/>
      <c r="B116" s="172"/>
      <c r="C116" s="165"/>
      <c r="D116" s="165"/>
      <c r="E116" s="165"/>
    </row>
    <row r="117" spans="1:5">
      <c r="A117" s="172"/>
      <c r="B117" s="172"/>
      <c r="C117" s="165"/>
      <c r="D117" s="165"/>
      <c r="E117" s="165"/>
    </row>
    <row r="118" spans="1:5">
      <c r="A118" s="172"/>
      <c r="B118" s="172"/>
      <c r="C118" s="165"/>
      <c r="D118" s="165"/>
      <c r="E118" s="165"/>
    </row>
    <row r="119" spans="1:5">
      <c r="A119" s="172"/>
      <c r="B119" s="172"/>
      <c r="C119" s="165"/>
      <c r="D119" s="165"/>
      <c r="E119" s="165"/>
    </row>
    <row r="120" spans="1:5">
      <c r="A120" s="172"/>
      <c r="B120" s="172"/>
      <c r="C120" s="165"/>
      <c r="D120" s="165"/>
      <c r="E120" s="165"/>
    </row>
    <row r="121" spans="1:5">
      <c r="A121" s="172"/>
      <c r="B121" s="172"/>
      <c r="C121" s="165"/>
      <c r="D121" s="165"/>
      <c r="E121" s="165"/>
    </row>
    <row r="122" spans="1:5">
      <c r="A122" s="172"/>
      <c r="B122" s="172"/>
      <c r="C122" s="165"/>
      <c r="D122" s="165"/>
      <c r="E122" s="165"/>
    </row>
    <row r="123" spans="1:5">
      <c r="A123" s="172"/>
      <c r="B123" s="172"/>
      <c r="C123" s="165"/>
      <c r="D123" s="165"/>
      <c r="E123" s="165"/>
    </row>
    <row r="124" spans="1:5">
      <c r="A124" s="172"/>
      <c r="B124" s="172"/>
      <c r="C124" s="165"/>
      <c r="D124" s="165"/>
      <c r="E124" s="165"/>
    </row>
    <row r="125" spans="1:5">
      <c r="A125" s="172"/>
      <c r="B125" s="172"/>
      <c r="C125" s="165"/>
      <c r="D125" s="165"/>
      <c r="E125" s="165"/>
    </row>
    <row r="126" spans="1:5">
      <c r="A126" s="172"/>
      <c r="B126" s="172"/>
      <c r="C126" s="165"/>
      <c r="D126" s="165"/>
      <c r="E126" s="165"/>
    </row>
    <row r="127" spans="1:5">
      <c r="A127" s="172"/>
      <c r="B127" s="172"/>
      <c r="C127" s="165"/>
      <c r="D127" s="165"/>
      <c r="E127" s="165"/>
    </row>
    <row r="128" spans="1:5">
      <c r="A128" s="172"/>
      <c r="B128" s="172"/>
      <c r="C128" s="165"/>
      <c r="D128" s="165"/>
      <c r="E128" s="165"/>
    </row>
    <row r="129" spans="1:5">
      <c r="A129" s="172"/>
      <c r="B129" s="172"/>
      <c r="C129" s="165"/>
      <c r="D129" s="165"/>
      <c r="E129" s="165"/>
    </row>
    <row r="130" spans="1:5">
      <c r="A130" s="172"/>
      <c r="B130" s="172"/>
      <c r="C130" s="165"/>
      <c r="D130" s="165"/>
      <c r="E130" s="165"/>
    </row>
    <row r="131" spans="1:5">
      <c r="A131" s="172"/>
      <c r="B131" s="172"/>
      <c r="C131" s="165"/>
      <c r="D131" s="165"/>
      <c r="E131" s="165"/>
    </row>
    <row r="132" spans="1:5">
      <c r="A132" s="172"/>
      <c r="B132" s="172"/>
      <c r="C132" s="165"/>
      <c r="D132" s="165"/>
      <c r="E132" s="165"/>
    </row>
    <row r="133" spans="1:5">
      <c r="A133" s="172"/>
      <c r="B133" s="172"/>
      <c r="C133" s="165"/>
      <c r="D133" s="165"/>
      <c r="E133" s="165"/>
    </row>
    <row r="134" spans="1:5">
      <c r="A134" s="172"/>
      <c r="B134" s="172"/>
      <c r="C134" s="165"/>
      <c r="D134" s="165"/>
      <c r="E134" s="165"/>
    </row>
    <row r="135" spans="1:5">
      <c r="A135" s="172"/>
      <c r="B135" s="172"/>
      <c r="C135" s="165"/>
      <c r="D135" s="165"/>
      <c r="E135" s="165"/>
    </row>
    <row r="136" spans="1:5">
      <c r="A136" s="172"/>
      <c r="B136" s="172"/>
      <c r="C136" s="165"/>
      <c r="D136" s="165"/>
      <c r="E136" s="165"/>
    </row>
    <row r="137" spans="1:5">
      <c r="A137" s="172"/>
      <c r="B137" s="172"/>
      <c r="C137" s="165"/>
      <c r="D137" s="165"/>
      <c r="E137" s="165"/>
    </row>
    <row r="138" spans="1:5">
      <c r="A138" s="172"/>
      <c r="B138" s="172"/>
      <c r="C138" s="165"/>
      <c r="D138" s="165"/>
      <c r="E138" s="165"/>
    </row>
    <row r="139" spans="1:5">
      <c r="A139" s="172"/>
      <c r="B139" s="172"/>
      <c r="C139" s="165"/>
      <c r="D139" s="165"/>
      <c r="E139" s="165"/>
    </row>
    <row r="140" spans="1:5">
      <c r="A140" s="172"/>
      <c r="B140" s="172"/>
      <c r="C140" s="165"/>
      <c r="D140" s="165"/>
      <c r="E140" s="165"/>
    </row>
    <row r="141" spans="1:5">
      <c r="A141" s="172"/>
      <c r="B141" s="172"/>
      <c r="C141" s="165"/>
      <c r="D141" s="165"/>
      <c r="E141" s="165"/>
    </row>
    <row r="142" spans="1:5">
      <c r="A142" s="172"/>
      <c r="B142" s="172"/>
      <c r="C142" s="165"/>
      <c r="D142" s="165"/>
      <c r="E142" s="165"/>
    </row>
    <row r="143" spans="1:5">
      <c r="A143" s="172"/>
      <c r="B143" s="172"/>
      <c r="C143" s="165"/>
      <c r="D143" s="165"/>
      <c r="E143" s="165"/>
    </row>
    <row r="144" spans="1:5">
      <c r="A144" s="172"/>
      <c r="B144" s="172"/>
      <c r="C144" s="165"/>
      <c r="D144" s="165"/>
      <c r="E144" s="165"/>
    </row>
    <row r="145" spans="1:5">
      <c r="A145" s="172"/>
      <c r="B145" s="172"/>
      <c r="C145" s="165"/>
      <c r="D145" s="165"/>
      <c r="E145" s="165"/>
    </row>
    <row r="146" spans="1:5">
      <c r="A146" s="172"/>
      <c r="B146" s="172"/>
      <c r="C146" s="165"/>
      <c r="D146" s="165"/>
      <c r="E146" s="165"/>
    </row>
    <row r="147" spans="1:5">
      <c r="A147" s="172"/>
      <c r="B147" s="172"/>
      <c r="C147" s="165"/>
      <c r="D147" s="165"/>
      <c r="E147" s="165"/>
    </row>
    <row r="148" spans="1:5">
      <c r="A148" s="172"/>
      <c r="B148" s="172"/>
      <c r="C148" s="165"/>
      <c r="D148" s="165"/>
      <c r="E148" s="165"/>
    </row>
    <row r="149" spans="1:5">
      <c r="A149" s="172"/>
      <c r="B149" s="172"/>
      <c r="C149" s="165"/>
      <c r="D149" s="165"/>
      <c r="E149" s="165"/>
    </row>
    <row r="150" spans="1:5">
      <c r="A150" s="172"/>
      <c r="B150" s="172"/>
      <c r="C150" s="165"/>
      <c r="D150" s="165"/>
      <c r="E150" s="165"/>
    </row>
    <row r="151" spans="1:5">
      <c r="A151" s="172"/>
      <c r="B151" s="172"/>
      <c r="C151" s="165"/>
      <c r="D151" s="165"/>
      <c r="E151" s="165"/>
    </row>
    <row r="152" spans="1:5">
      <c r="A152" s="172"/>
      <c r="B152" s="172"/>
      <c r="C152" s="165"/>
      <c r="D152" s="165"/>
      <c r="E152" s="165"/>
    </row>
    <row r="153" spans="1:5">
      <c r="A153" s="172"/>
      <c r="B153" s="172"/>
      <c r="C153" s="165"/>
      <c r="D153" s="165"/>
      <c r="E153" s="165"/>
    </row>
    <row r="154" spans="1:5">
      <c r="A154" s="172"/>
      <c r="B154" s="172"/>
      <c r="C154" s="165"/>
      <c r="D154" s="165"/>
      <c r="E154" s="165"/>
    </row>
    <row r="155" spans="1:5">
      <c r="A155" s="172"/>
      <c r="B155" s="172"/>
      <c r="C155" s="165"/>
      <c r="D155" s="165"/>
      <c r="E155" s="165"/>
    </row>
    <row r="156" spans="1:5">
      <c r="A156" s="172"/>
      <c r="B156" s="172"/>
      <c r="C156" s="165"/>
      <c r="D156" s="165"/>
      <c r="E156" s="165"/>
    </row>
    <row r="157" spans="1:5">
      <c r="A157" s="172"/>
      <c r="B157" s="172"/>
      <c r="C157" s="165"/>
      <c r="D157" s="165"/>
      <c r="E157" s="165"/>
    </row>
    <row r="158" spans="1:5">
      <c r="A158" s="172"/>
      <c r="B158" s="172"/>
      <c r="C158" s="165"/>
      <c r="D158" s="165"/>
      <c r="E158" s="165"/>
    </row>
    <row r="159" spans="1:5">
      <c r="A159" s="172"/>
      <c r="B159" s="172"/>
      <c r="C159" s="165"/>
      <c r="D159" s="165"/>
      <c r="E159" s="165"/>
    </row>
    <row r="160" spans="1:5">
      <c r="A160" s="172"/>
      <c r="B160" s="172"/>
      <c r="C160" s="165"/>
      <c r="D160" s="165"/>
      <c r="E160" s="165"/>
    </row>
    <row r="161" spans="1:5">
      <c r="A161" s="151"/>
      <c r="B161" s="151"/>
      <c r="C161" s="203"/>
      <c r="D161" s="203"/>
      <c r="E161" s="203"/>
    </row>
    <row r="162" spans="1:5" s="19" customFormat="1">
      <c r="A162" s="152"/>
      <c r="B162" s="152" t="s">
        <v>389</v>
      </c>
      <c r="C162" s="166">
        <f>SUM(C8:C161)</f>
        <v>12539536.25</v>
      </c>
      <c r="D162" s="166">
        <f>SUM(D8:D161)</f>
        <v>16002072.5</v>
      </c>
      <c r="E162" s="166">
        <f>SUM(E8:E161)</f>
        <v>3462536.2499999995</v>
      </c>
    </row>
    <row r="163" spans="1:5" s="19" customFormat="1">
      <c r="A163" s="198"/>
      <c r="B163" s="198"/>
      <c r="C163" s="204"/>
      <c r="D163" s="204"/>
      <c r="E163" s="204"/>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zoomScaleNormal="100" zoomScaleSheetLayoutView="100" workbookViewId="0">
      <selection activeCell="B22" sqref="B22"/>
    </sheetView>
  </sheetViews>
  <sheetFormatPr baseColWidth="10" defaultRowHeight="11.25"/>
  <cols>
    <col min="1" max="1" width="20.7109375" style="154" customWidth="1"/>
    <col min="2" max="2" width="50.7109375" style="154" customWidth="1"/>
    <col min="3" max="3" width="17.7109375" style="118" customWidth="1"/>
    <col min="4" max="4" width="17.7109375" style="119" customWidth="1"/>
    <col min="5" max="16384" width="11.42578125" style="274"/>
  </cols>
  <sheetData>
    <row r="1" spans="1:4" s="41" customFormat="1">
      <c r="A1" s="71" t="s">
        <v>43</v>
      </c>
      <c r="B1" s="71"/>
      <c r="C1" s="105"/>
      <c r="D1" s="106"/>
    </row>
    <row r="2" spans="1:4" s="41" customFormat="1">
      <c r="A2" s="71" t="s">
        <v>0</v>
      </c>
      <c r="B2" s="71"/>
      <c r="C2" s="105"/>
      <c r="D2" s="107"/>
    </row>
    <row r="3" spans="1:4" s="41" customFormat="1">
      <c r="A3" s="71"/>
      <c r="B3" s="71"/>
      <c r="C3" s="105"/>
      <c r="D3" s="107"/>
    </row>
    <row r="4" spans="1:4" s="41" customFormat="1">
      <c r="C4" s="105"/>
      <c r="D4" s="107"/>
    </row>
    <row r="5" spans="1:4" s="41" customFormat="1" ht="11.25" customHeight="1">
      <c r="A5" s="1021" t="s">
        <v>280</v>
      </c>
      <c r="B5" s="1022"/>
      <c r="C5" s="105"/>
      <c r="D5" s="108" t="s">
        <v>120</v>
      </c>
    </row>
    <row r="6" spans="1:4">
      <c r="A6" s="109"/>
      <c r="B6" s="109"/>
      <c r="C6" s="110"/>
      <c r="D6" s="111"/>
    </row>
    <row r="7" spans="1:4" ht="15" customHeight="1">
      <c r="A7" s="15" t="s">
        <v>46</v>
      </c>
      <c r="B7" s="16" t="s">
        <v>47</v>
      </c>
      <c r="C7" s="57" t="s">
        <v>77</v>
      </c>
      <c r="D7" s="51" t="s">
        <v>121</v>
      </c>
    </row>
    <row r="8" spans="1:4">
      <c r="A8" s="112" t="s">
        <v>9094</v>
      </c>
      <c r="B8" s="113" t="s">
        <v>8902</v>
      </c>
      <c r="C8" s="114">
        <v>588179.26</v>
      </c>
      <c r="D8" s="115">
        <f>+C8/C32</f>
        <v>1</v>
      </c>
    </row>
    <row r="9" spans="1:4">
      <c r="A9" s="112"/>
      <c r="B9" s="113"/>
      <c r="C9" s="114"/>
      <c r="D9" s="115"/>
    </row>
    <row r="10" spans="1:4">
      <c r="A10" s="112"/>
      <c r="B10" s="113"/>
      <c r="C10" s="114"/>
      <c r="D10" s="115"/>
    </row>
    <row r="11" spans="1:4">
      <c r="A11" s="112"/>
      <c r="B11" s="113"/>
      <c r="C11" s="114"/>
      <c r="D11" s="115"/>
    </row>
    <row r="12" spans="1:4">
      <c r="A12" s="112"/>
      <c r="B12" s="113"/>
      <c r="C12" s="114"/>
      <c r="D12" s="115"/>
    </row>
    <row r="13" spans="1:4">
      <c r="A13" s="112"/>
      <c r="B13" s="113"/>
      <c r="C13" s="114"/>
      <c r="D13" s="115"/>
    </row>
    <row r="14" spans="1:4">
      <c r="A14" s="112"/>
      <c r="B14" s="113"/>
      <c r="C14" s="114"/>
      <c r="D14" s="115"/>
    </row>
    <row r="15" spans="1:4">
      <c r="A15" s="112"/>
      <c r="B15" s="113"/>
      <c r="C15" s="114"/>
      <c r="D15" s="115"/>
    </row>
    <row r="16" spans="1:4">
      <c r="A16" s="112"/>
      <c r="B16" s="112"/>
      <c r="C16" s="114"/>
      <c r="D16" s="115"/>
    </row>
    <row r="17" spans="1:4">
      <c r="A17" s="112"/>
      <c r="B17" s="113"/>
      <c r="C17" s="114"/>
      <c r="D17" s="115"/>
    </row>
    <row r="18" spans="1:4">
      <c r="A18" s="112"/>
      <c r="B18" s="113"/>
      <c r="C18" s="114"/>
      <c r="D18" s="115"/>
    </row>
    <row r="19" spans="1:4">
      <c r="A19" s="112"/>
      <c r="B19" s="113"/>
      <c r="C19" s="114"/>
      <c r="D19" s="115"/>
    </row>
    <row r="20" spans="1:4">
      <c r="A20" s="112"/>
      <c r="B20" s="113"/>
      <c r="C20" s="114"/>
      <c r="D20" s="115"/>
    </row>
    <row r="21" spans="1:4">
      <c r="A21" s="112"/>
      <c r="B21" s="113" t="s">
        <v>8900</v>
      </c>
      <c r="C21" s="114"/>
      <c r="D21" s="115"/>
    </row>
    <row r="22" spans="1:4">
      <c r="A22" s="112"/>
      <c r="B22" s="113"/>
      <c r="C22" s="114"/>
      <c r="D22" s="115"/>
    </row>
    <row r="23" spans="1:4">
      <c r="A23" s="112"/>
      <c r="B23" s="113"/>
      <c r="C23" s="114"/>
      <c r="D23" s="115"/>
    </row>
    <row r="24" spans="1:4">
      <c r="A24" s="112"/>
      <c r="B24" s="113"/>
      <c r="C24" s="114"/>
      <c r="D24" s="115"/>
    </row>
    <row r="25" spans="1:4">
      <c r="A25" s="112"/>
      <c r="B25" s="113"/>
      <c r="C25" s="114"/>
      <c r="D25" s="115"/>
    </row>
    <row r="26" spans="1:4">
      <c r="A26" s="112"/>
      <c r="B26" s="113"/>
      <c r="C26" s="114"/>
      <c r="D26" s="115"/>
    </row>
    <row r="27" spans="1:4">
      <c r="A27" s="112"/>
      <c r="B27" s="113"/>
      <c r="C27" s="114"/>
      <c r="D27" s="115"/>
    </row>
    <row r="28" spans="1:4">
      <c r="A28" s="112"/>
      <c r="B28" s="113"/>
      <c r="C28" s="114"/>
      <c r="D28" s="115"/>
    </row>
    <row r="29" spans="1:4">
      <c r="A29" s="112"/>
      <c r="B29" s="113"/>
      <c r="C29" s="114"/>
      <c r="D29" s="115"/>
    </row>
    <row r="30" spans="1:4">
      <c r="A30" s="112"/>
      <c r="B30" s="113"/>
      <c r="C30" s="114"/>
      <c r="D30" s="115"/>
    </row>
    <row r="31" spans="1:4">
      <c r="A31" s="112"/>
      <c r="B31" s="112"/>
      <c r="C31" s="114"/>
      <c r="D31" s="115"/>
    </row>
    <row r="32" spans="1:4">
      <c r="A32" s="116"/>
      <c r="B32" s="116" t="s">
        <v>387</v>
      </c>
      <c r="C32" s="117">
        <f>SUM(C8:C31)</f>
        <v>588179.26</v>
      </c>
      <c r="D32" s="205">
        <f>SUM(D8:D31)</f>
        <v>1</v>
      </c>
    </row>
    <row r="35" spans="1:4">
      <c r="A35" s="1021" t="s">
        <v>281</v>
      </c>
      <c r="B35" s="1022"/>
      <c r="C35" s="105"/>
      <c r="D35" s="108" t="s">
        <v>120</v>
      </c>
    </row>
    <row r="36" spans="1:4">
      <c r="A36" s="109"/>
      <c r="B36" s="109"/>
      <c r="C36" s="110"/>
      <c r="D36" s="111"/>
    </row>
    <row r="37" spans="1:4">
      <c r="A37" s="15" t="s">
        <v>46</v>
      </c>
      <c r="B37" s="16" t="s">
        <v>47</v>
      </c>
      <c r="C37" s="57" t="s">
        <v>77</v>
      </c>
      <c r="D37" s="51" t="s">
        <v>121</v>
      </c>
    </row>
    <row r="38" spans="1:4">
      <c r="A38" s="112" t="s">
        <v>813</v>
      </c>
      <c r="B38" s="113" t="s">
        <v>8904</v>
      </c>
      <c r="C38" s="114">
        <v>10014</v>
      </c>
      <c r="D38" s="115">
        <f>+C38/$C$62</f>
        <v>0.10607039583090595</v>
      </c>
    </row>
    <row r="39" spans="1:4">
      <c r="A39" s="112" t="s">
        <v>814</v>
      </c>
      <c r="B39" s="113" t="s">
        <v>8907</v>
      </c>
      <c r="C39" s="114">
        <v>18016</v>
      </c>
      <c r="D39" s="115">
        <f t="shared" ref="D39:D42" si="0">+C39/$C$62</f>
        <v>0.19082926415913737</v>
      </c>
    </row>
    <row r="40" spans="1:4">
      <c r="A40" s="112" t="s">
        <v>816</v>
      </c>
      <c r="B40" s="113" t="s">
        <v>8908</v>
      </c>
      <c r="C40" s="114">
        <v>5788</v>
      </c>
      <c r="D40" s="115">
        <f t="shared" si="0"/>
        <v>6.1307714306898707E-2</v>
      </c>
    </row>
    <row r="41" spans="1:4">
      <c r="A41" s="112" t="s">
        <v>8944</v>
      </c>
      <c r="B41" s="113" t="s">
        <v>8945</v>
      </c>
      <c r="C41" s="114">
        <v>49325</v>
      </c>
      <c r="D41" s="115">
        <f t="shared" si="0"/>
        <v>0.52246078234066662</v>
      </c>
    </row>
    <row r="42" spans="1:4">
      <c r="A42" s="112" t="s">
        <v>8946</v>
      </c>
      <c r="B42" s="113" t="s">
        <v>8368</v>
      </c>
      <c r="C42" s="114">
        <v>11266</v>
      </c>
      <c r="D42" s="115">
        <f t="shared" si="0"/>
        <v>0.11933184336239129</v>
      </c>
    </row>
    <row r="43" spans="1:4">
      <c r="A43" s="112"/>
      <c r="B43" s="113"/>
      <c r="C43" s="114"/>
      <c r="D43" s="115"/>
    </row>
    <row r="44" spans="1:4">
      <c r="A44" s="112"/>
      <c r="B44" s="113"/>
      <c r="C44" s="114"/>
      <c r="D44" s="115"/>
    </row>
    <row r="45" spans="1:4">
      <c r="A45" s="112"/>
      <c r="B45" s="113"/>
      <c r="C45" s="114"/>
      <c r="D45" s="115"/>
    </row>
    <row r="46" spans="1:4">
      <c r="A46" s="112"/>
      <c r="B46" s="112"/>
      <c r="C46" s="114"/>
      <c r="D46" s="115"/>
    </row>
    <row r="47" spans="1:4">
      <c r="A47" s="112"/>
      <c r="B47" s="113"/>
      <c r="C47" s="114"/>
      <c r="D47" s="115"/>
    </row>
    <row r="48" spans="1:4">
      <c r="A48" s="112"/>
      <c r="B48" s="113"/>
      <c r="C48" s="114"/>
      <c r="D48" s="115"/>
    </row>
    <row r="49" spans="1:4">
      <c r="A49" s="112"/>
      <c r="B49" s="113"/>
      <c r="C49" s="114"/>
      <c r="D49" s="115"/>
    </row>
    <row r="50" spans="1:4">
      <c r="A50" s="112"/>
      <c r="B50" s="113"/>
      <c r="C50" s="114"/>
      <c r="D50" s="115"/>
    </row>
    <row r="51" spans="1:4">
      <c r="A51" s="112"/>
      <c r="B51" s="113"/>
      <c r="C51" s="114"/>
      <c r="D51" s="115"/>
    </row>
    <row r="52" spans="1:4">
      <c r="A52" s="112"/>
      <c r="B52" s="113"/>
      <c r="C52" s="114"/>
      <c r="D52" s="115"/>
    </row>
    <row r="53" spans="1:4">
      <c r="A53" s="112"/>
      <c r="B53" s="113"/>
      <c r="C53" s="114"/>
      <c r="D53" s="115"/>
    </row>
    <row r="54" spans="1:4">
      <c r="A54" s="112"/>
      <c r="B54" s="113"/>
      <c r="C54" s="114"/>
      <c r="D54" s="115"/>
    </row>
    <row r="55" spans="1:4">
      <c r="A55" s="112"/>
      <c r="B55" s="113"/>
      <c r="C55" s="114"/>
      <c r="D55" s="115"/>
    </row>
    <row r="56" spans="1:4">
      <c r="A56" s="112"/>
      <c r="B56" s="113"/>
      <c r="C56" s="114"/>
      <c r="D56" s="115"/>
    </row>
    <row r="57" spans="1:4">
      <c r="A57" s="112"/>
      <c r="B57" s="113"/>
      <c r="C57" s="114"/>
      <c r="D57" s="115"/>
    </row>
    <row r="58" spans="1:4">
      <c r="A58" s="112"/>
      <c r="B58" s="113"/>
      <c r="C58" s="114"/>
      <c r="D58" s="115"/>
    </row>
    <row r="59" spans="1:4">
      <c r="A59" s="112"/>
      <c r="B59" s="113"/>
      <c r="C59" s="114"/>
      <c r="D59" s="115"/>
    </row>
    <row r="60" spans="1:4">
      <c r="A60" s="112"/>
      <c r="B60" s="113"/>
      <c r="C60" s="114"/>
      <c r="D60" s="115"/>
    </row>
    <row r="61" spans="1:4">
      <c r="A61" s="112"/>
      <c r="B61" s="112"/>
      <c r="C61" s="114"/>
      <c r="D61" s="115"/>
    </row>
    <row r="62" spans="1:4">
      <c r="A62" s="116"/>
      <c r="B62" s="116" t="s">
        <v>390</v>
      </c>
      <c r="C62" s="117">
        <f>SUM(C38:C61)</f>
        <v>94409</v>
      </c>
      <c r="D62" s="205">
        <f>SUM(D38:D61)</f>
        <v>1</v>
      </c>
    </row>
  </sheetData>
  <mergeCells count="2">
    <mergeCell ref="A5:B5"/>
    <mergeCell ref="A35:B35"/>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A37"/>
    <dataValidation allowBlank="1" showInputMessage="1" showErrorMessage="1" prompt="Corresponde al nombre o descripción de la cuenta de acuerdo al Plan de Cuentas emitido por el CONAC." sqref="B7 B37"/>
    <dataValidation allowBlank="1" showInputMessage="1" showErrorMessage="1" prompt="Importe (saldo final) de las adquisiciones de bienes muebles e inmuebles efectuadas en el periodo al que corresponde la cuenta pública presentada." sqref="C37"/>
    <dataValidation allowBlank="1" showInputMessage="1" showErrorMessage="1" prompt="Detallar el porcentaje de estas adquisiciones que fueron realizadas mediante subsidios de capital del sector central (subsidiados por la federación, estado o municipio)." sqref="D7 D37"/>
  </dataValidations>
  <pageMargins left="0.7" right="0.7" top="0.75" bottom="0.75" header="0.3" footer="0.3"/>
  <pageSetup scale="90" orientation="portrait" r:id="rId1"/>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zoomScaleSheetLayoutView="100" workbookViewId="0">
      <pane ySplit="8" topLeftCell="A9" activePane="bottomLeft" state="frozen"/>
      <selection activeCell="B22" sqref="B22"/>
      <selection pane="bottomLeft" activeCell="B22" sqref="B22"/>
    </sheetView>
  </sheetViews>
  <sheetFormatPr baseColWidth="10" defaultRowHeight="11.25"/>
  <cols>
    <col min="1" max="1" width="11.7109375" style="154" customWidth="1"/>
    <col min="2" max="2" width="68" style="154" customWidth="1"/>
    <col min="3" max="3" width="17.7109375" style="118" customWidth="1"/>
    <col min="4" max="4" width="17.7109375" style="274" customWidth="1"/>
    <col min="5" max="16384" width="11.42578125" style="274"/>
  </cols>
  <sheetData>
    <row r="1" spans="1:4" s="41" customFormat="1">
      <c r="A1" s="71" t="s">
        <v>43</v>
      </c>
      <c r="B1" s="71"/>
      <c r="C1" s="105"/>
    </row>
    <row r="2" spans="1:4" s="41" customFormat="1">
      <c r="A2" s="71" t="s">
        <v>0</v>
      </c>
      <c r="B2" s="71"/>
      <c r="C2" s="105"/>
    </row>
    <row r="3" spans="1:4" s="41" customFormat="1">
      <c r="A3" s="71"/>
      <c r="B3" s="71"/>
      <c r="C3" s="105"/>
    </row>
    <row r="4" spans="1:4" s="41" customFormat="1">
      <c r="A4" s="71"/>
      <c r="B4" s="71"/>
      <c r="C4" s="105"/>
    </row>
    <row r="5" spans="1:4" s="41" customFormat="1">
      <c r="C5" s="105"/>
    </row>
    <row r="6" spans="1:4" s="41" customFormat="1" ht="11.25" customHeight="1">
      <c r="A6" s="1021" t="s">
        <v>262</v>
      </c>
      <c r="B6" s="1022"/>
      <c r="C6" s="105"/>
      <c r="D6" s="279" t="s">
        <v>220</v>
      </c>
    </row>
    <row r="7" spans="1:4">
      <c r="A7" s="109"/>
      <c r="B7" s="109"/>
      <c r="C7" s="110"/>
    </row>
    <row r="8" spans="1:4" ht="15" customHeight="1">
      <c r="A8" s="15" t="s">
        <v>46</v>
      </c>
      <c r="B8" s="216" t="s">
        <v>47</v>
      </c>
      <c r="C8" s="57" t="s">
        <v>75</v>
      </c>
      <c r="D8" s="57" t="s">
        <v>76</v>
      </c>
    </row>
    <row r="9" spans="1:4">
      <c r="A9" s="306">
        <v>5500</v>
      </c>
      <c r="B9" s="307" t="s">
        <v>289</v>
      </c>
      <c r="C9" s="308">
        <v>0</v>
      </c>
      <c r="D9" s="308">
        <f>+D10</f>
        <v>630859.80000000005</v>
      </c>
    </row>
    <row r="10" spans="1:4">
      <c r="A10" s="310">
        <v>5510</v>
      </c>
      <c r="B10" s="311" t="s">
        <v>177</v>
      </c>
      <c r="C10" s="308">
        <v>0</v>
      </c>
      <c r="D10" s="308">
        <f>+D15+D17</f>
        <v>630859.80000000005</v>
      </c>
    </row>
    <row r="11" spans="1:4">
      <c r="A11" s="310">
        <v>5511</v>
      </c>
      <c r="B11" s="311" t="s">
        <v>290</v>
      </c>
      <c r="C11" s="308">
        <v>0</v>
      </c>
      <c r="D11" s="308">
        <v>0</v>
      </c>
    </row>
    <row r="12" spans="1:4">
      <c r="A12" s="310">
        <v>5512</v>
      </c>
      <c r="B12" s="311" t="s">
        <v>291</v>
      </c>
      <c r="C12" s="308">
        <v>0</v>
      </c>
      <c r="D12" s="308">
        <v>0</v>
      </c>
    </row>
    <row r="13" spans="1:4">
      <c r="A13" s="310">
        <v>5513</v>
      </c>
      <c r="B13" s="311" t="s">
        <v>292</v>
      </c>
      <c r="C13" s="308">
        <v>0</v>
      </c>
      <c r="D13" s="308">
        <v>0</v>
      </c>
    </row>
    <row r="14" spans="1:4">
      <c r="A14" s="310">
        <v>5514</v>
      </c>
      <c r="B14" s="311" t="s">
        <v>293</v>
      </c>
      <c r="C14" s="308">
        <v>0</v>
      </c>
      <c r="D14" s="308">
        <v>0</v>
      </c>
    </row>
    <row r="15" spans="1:4">
      <c r="A15" s="310">
        <v>5515</v>
      </c>
      <c r="B15" s="311" t="s">
        <v>294</v>
      </c>
      <c r="C15" s="308">
        <v>0</v>
      </c>
      <c r="D15" s="308">
        <v>293225.96999999997</v>
      </c>
    </row>
    <row r="16" spans="1:4">
      <c r="A16" s="310">
        <v>5516</v>
      </c>
      <c r="B16" s="311" t="s">
        <v>295</v>
      </c>
      <c r="C16" s="308">
        <v>0</v>
      </c>
      <c r="D16" s="308">
        <v>0</v>
      </c>
    </row>
    <row r="17" spans="1:4">
      <c r="A17" s="310">
        <v>5517</v>
      </c>
      <c r="B17" s="311" t="s">
        <v>296</v>
      </c>
      <c r="C17" s="308">
        <v>0</v>
      </c>
      <c r="D17" s="308">
        <v>337633.83</v>
      </c>
    </row>
    <row r="18" spans="1:4">
      <c r="A18" s="310">
        <v>5518</v>
      </c>
      <c r="B18" s="311" t="s">
        <v>297</v>
      </c>
      <c r="C18" s="308">
        <v>0</v>
      </c>
      <c r="D18" s="308">
        <v>0</v>
      </c>
    </row>
    <row r="19" spans="1:4">
      <c r="A19" s="310">
        <v>5520</v>
      </c>
      <c r="B19" s="311" t="s">
        <v>178</v>
      </c>
      <c r="C19" s="308">
        <v>0</v>
      </c>
      <c r="D19" s="308">
        <v>0</v>
      </c>
    </row>
    <row r="20" spans="1:4">
      <c r="A20" s="310">
        <v>5521</v>
      </c>
      <c r="B20" s="311" t="s">
        <v>298</v>
      </c>
      <c r="C20" s="308">
        <v>0</v>
      </c>
      <c r="D20" s="308">
        <v>0</v>
      </c>
    </row>
    <row r="21" spans="1:4">
      <c r="A21" s="310">
        <v>5522</v>
      </c>
      <c r="B21" s="311" t="s">
        <v>299</v>
      </c>
      <c r="C21" s="308">
        <v>0</v>
      </c>
      <c r="D21" s="308">
        <v>0</v>
      </c>
    </row>
    <row r="22" spans="1:4">
      <c r="A22" s="310">
        <v>5530</v>
      </c>
      <c r="B22" s="311" t="s">
        <v>179</v>
      </c>
      <c r="C22" s="308">
        <v>0</v>
      </c>
      <c r="D22" s="308">
        <v>0</v>
      </c>
    </row>
    <row r="23" spans="1:4">
      <c r="A23" s="310">
        <v>5531</v>
      </c>
      <c r="B23" s="311" t="s">
        <v>300</v>
      </c>
      <c r="C23" s="308">
        <v>0</v>
      </c>
      <c r="D23" s="308">
        <v>0</v>
      </c>
    </row>
    <row r="24" spans="1:4">
      <c r="A24" s="310">
        <v>5532</v>
      </c>
      <c r="B24" s="311" t="s">
        <v>301</v>
      </c>
      <c r="C24" s="308">
        <v>0</v>
      </c>
      <c r="D24" s="308">
        <v>0</v>
      </c>
    </row>
    <row r="25" spans="1:4">
      <c r="A25" s="310">
        <v>5533</v>
      </c>
      <c r="B25" s="311" t="s">
        <v>302</v>
      </c>
      <c r="C25" s="308">
        <v>0</v>
      </c>
      <c r="D25" s="308">
        <v>0</v>
      </c>
    </row>
    <row r="26" spans="1:4">
      <c r="A26" s="310">
        <v>5534</v>
      </c>
      <c r="B26" s="311" t="s">
        <v>303</v>
      </c>
      <c r="C26" s="308">
        <v>0</v>
      </c>
      <c r="D26" s="308">
        <v>0</v>
      </c>
    </row>
    <row r="27" spans="1:4">
      <c r="A27" s="310">
        <v>5535</v>
      </c>
      <c r="B27" s="311" t="s">
        <v>304</v>
      </c>
      <c r="C27" s="308">
        <v>0</v>
      </c>
      <c r="D27" s="308">
        <v>0</v>
      </c>
    </row>
    <row r="28" spans="1:4">
      <c r="A28" s="310">
        <v>5540</v>
      </c>
      <c r="B28" s="311" t="s">
        <v>180</v>
      </c>
      <c r="C28" s="308">
        <v>0</v>
      </c>
      <c r="D28" s="308">
        <v>0</v>
      </c>
    </row>
    <row r="29" spans="1:4">
      <c r="A29" s="310">
        <v>5541</v>
      </c>
      <c r="B29" s="311" t="s">
        <v>180</v>
      </c>
      <c r="C29" s="308">
        <v>0</v>
      </c>
      <c r="D29" s="308">
        <v>0</v>
      </c>
    </row>
    <row r="30" spans="1:4">
      <c r="A30" s="310">
        <v>5550</v>
      </c>
      <c r="B30" s="312" t="s">
        <v>181</v>
      </c>
      <c r="C30" s="308">
        <v>0</v>
      </c>
      <c r="D30" s="308">
        <v>0</v>
      </c>
    </row>
    <row r="31" spans="1:4">
      <c r="A31" s="310">
        <v>5551</v>
      </c>
      <c r="B31" s="312" t="s">
        <v>181</v>
      </c>
      <c r="C31" s="308">
        <v>0</v>
      </c>
      <c r="D31" s="308">
        <v>0</v>
      </c>
    </row>
    <row r="32" spans="1:4">
      <c r="A32" s="310">
        <v>5590</v>
      </c>
      <c r="B32" s="312" t="s">
        <v>203</v>
      </c>
      <c r="C32" s="308">
        <v>0</v>
      </c>
      <c r="D32" s="308">
        <v>0</v>
      </c>
    </row>
    <row r="33" spans="1:4">
      <c r="A33" s="310">
        <v>5591</v>
      </c>
      <c r="B33" s="312" t="s">
        <v>305</v>
      </c>
      <c r="C33" s="308">
        <v>0</v>
      </c>
      <c r="D33" s="308">
        <v>0</v>
      </c>
    </row>
    <row r="34" spans="1:4">
      <c r="A34" s="310">
        <v>5592</v>
      </c>
      <c r="B34" s="312" t="s">
        <v>306</v>
      </c>
      <c r="C34" s="308">
        <v>0</v>
      </c>
      <c r="D34" s="308">
        <v>0</v>
      </c>
    </row>
    <row r="35" spans="1:4">
      <c r="A35" s="310">
        <v>5593</v>
      </c>
      <c r="B35" s="312" t="s">
        <v>307</v>
      </c>
      <c r="C35" s="308">
        <v>0</v>
      </c>
      <c r="D35" s="308">
        <v>0</v>
      </c>
    </row>
    <row r="36" spans="1:4">
      <c r="A36" s="310">
        <v>5594</v>
      </c>
      <c r="B36" s="312" t="s">
        <v>308</v>
      </c>
      <c r="C36" s="308">
        <v>0</v>
      </c>
      <c r="D36" s="308">
        <v>0</v>
      </c>
    </row>
    <row r="37" spans="1:4">
      <c r="A37" s="310">
        <v>5595</v>
      </c>
      <c r="B37" s="312" t="s">
        <v>309</v>
      </c>
      <c r="C37" s="308">
        <v>0</v>
      </c>
      <c r="D37" s="308">
        <v>0</v>
      </c>
    </row>
    <row r="38" spans="1:4">
      <c r="A38" s="310">
        <v>5596</v>
      </c>
      <c r="B38" s="312" t="s">
        <v>310</v>
      </c>
      <c r="C38" s="308">
        <v>0</v>
      </c>
      <c r="D38" s="308">
        <v>0</v>
      </c>
    </row>
    <row r="39" spans="1:4">
      <c r="A39" s="310">
        <v>5597</v>
      </c>
      <c r="B39" s="312" t="s">
        <v>311</v>
      </c>
      <c r="C39" s="308">
        <v>0</v>
      </c>
      <c r="D39" s="308">
        <v>0</v>
      </c>
    </row>
    <row r="40" spans="1:4">
      <c r="A40" s="310">
        <v>5599</v>
      </c>
      <c r="B40" s="312" t="s">
        <v>312</v>
      </c>
      <c r="C40" s="308">
        <v>0</v>
      </c>
      <c r="D40" s="308">
        <v>0</v>
      </c>
    </row>
    <row r="41" spans="1:4">
      <c r="A41" s="306">
        <v>5600</v>
      </c>
      <c r="B41" s="313" t="s">
        <v>313</v>
      </c>
      <c r="C41" s="308">
        <v>0</v>
      </c>
      <c r="D41" s="308">
        <v>0</v>
      </c>
    </row>
    <row r="42" spans="1:4">
      <c r="A42" s="310">
        <v>5610</v>
      </c>
      <c r="B42" s="312" t="s">
        <v>314</v>
      </c>
      <c r="C42" s="308">
        <v>0</v>
      </c>
      <c r="D42" s="308">
        <v>0</v>
      </c>
    </row>
    <row r="43" spans="1:4">
      <c r="A43" s="314">
        <v>5611</v>
      </c>
      <c r="B43" s="315" t="s">
        <v>315</v>
      </c>
      <c r="C43" s="308">
        <v>0</v>
      </c>
      <c r="D43" s="308">
        <v>0</v>
      </c>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2" sqref="B22"/>
    </sheetView>
  </sheetViews>
  <sheetFormatPr baseColWidth="10" defaultRowHeight="11.25"/>
  <cols>
    <col min="1" max="1" width="20.7109375" style="274" customWidth="1"/>
    <col min="2" max="2" width="50.7109375" style="274" customWidth="1"/>
    <col min="3" max="3" width="17.7109375" style="274"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v>25736165.199999999</v>
      </c>
    </row>
    <row r="9" spans="1:3">
      <c r="A9" s="234">
        <v>900002</v>
      </c>
      <c r="B9" s="218" t="s">
        <v>184</v>
      </c>
      <c r="C9" s="221">
        <f>SUM(C10:C14)</f>
        <v>0</v>
      </c>
    </row>
    <row r="10" spans="1:3">
      <c r="A10" s="232">
        <v>4320</v>
      </c>
      <c r="B10" s="219" t="s">
        <v>185</v>
      </c>
      <c r="C10" s="222"/>
    </row>
    <row r="11" spans="1:3" ht="22.5">
      <c r="A11" s="232">
        <v>4330</v>
      </c>
      <c r="B11" s="219" t="s">
        <v>186</v>
      </c>
      <c r="C11" s="222"/>
    </row>
    <row r="12" spans="1:3">
      <c r="A12" s="232">
        <v>4340</v>
      </c>
      <c r="B12" s="219" t="s">
        <v>187</v>
      </c>
      <c r="C12" s="222"/>
    </row>
    <row r="13" spans="1:3">
      <c r="A13" s="232">
        <v>4399</v>
      </c>
      <c r="B13" s="219" t="s">
        <v>188</v>
      </c>
      <c r="C13" s="222"/>
    </row>
    <row r="14" spans="1:3">
      <c r="A14" s="233">
        <v>4400</v>
      </c>
      <c r="B14" s="219" t="s">
        <v>189</v>
      </c>
      <c r="C14" s="222"/>
    </row>
    <row r="15" spans="1:3">
      <c r="A15" s="234">
        <v>900003</v>
      </c>
      <c r="B15" s="218" t="s">
        <v>190</v>
      </c>
      <c r="C15" s="221">
        <f>SUM(C16:C19)</f>
        <v>-3710789.38</v>
      </c>
    </row>
    <row r="16" spans="1:3">
      <c r="A16" s="237">
        <v>52</v>
      </c>
      <c r="B16" s="219" t="s">
        <v>191</v>
      </c>
      <c r="C16" s="222"/>
    </row>
    <row r="17" spans="1:3">
      <c r="A17" s="237">
        <v>62</v>
      </c>
      <c r="B17" s="219" t="s">
        <v>192</v>
      </c>
      <c r="C17" s="222"/>
    </row>
    <row r="18" spans="1:3">
      <c r="A18" s="241" t="s">
        <v>206</v>
      </c>
      <c r="B18" s="219" t="s">
        <v>193</v>
      </c>
      <c r="C18" s="222">
        <v>-3710789.38</v>
      </c>
    </row>
    <row r="19" spans="1:3">
      <c r="A19" s="233">
        <v>4500</v>
      </c>
      <c r="B19" s="220" t="s">
        <v>201</v>
      </c>
      <c r="C19" s="222"/>
    </row>
    <row r="20" spans="1:3">
      <c r="A20" s="235">
        <v>900004</v>
      </c>
      <c r="B20" s="223" t="s">
        <v>194</v>
      </c>
      <c r="C20" s="224">
        <f>+C8+C9-C15</f>
        <v>29446954.579999998</v>
      </c>
    </row>
    <row r="21" spans="1:3">
      <c r="B21" s="274" t="s">
        <v>8900</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B22" sqref="B22"/>
    </sheetView>
  </sheetViews>
  <sheetFormatPr baseColWidth="10" defaultRowHeight="11.25"/>
  <cols>
    <col min="1" max="1" width="20.7109375" style="274" customWidth="1"/>
    <col min="2" max="2" width="50.7109375" style="274" customWidth="1"/>
    <col min="3" max="3" width="17.7109375" style="9" customWidth="1"/>
    <col min="4" max="16384" width="11.42578125" style="274"/>
  </cols>
  <sheetData>
    <row r="1" spans="1:3">
      <c r="A1" s="71" t="s">
        <v>43</v>
      </c>
    </row>
    <row r="2" spans="1:3">
      <c r="A2" s="71"/>
    </row>
    <row r="3" spans="1:3">
      <c r="A3" s="71"/>
    </row>
    <row r="4" spans="1:3">
      <c r="A4" s="71"/>
    </row>
    <row r="5" spans="1:3" ht="11.25" customHeight="1">
      <c r="A5" s="259" t="s">
        <v>196</v>
      </c>
      <c r="B5" s="260"/>
      <c r="C5" s="263" t="s">
        <v>214</v>
      </c>
    </row>
    <row r="6" spans="1:3" ht="11.25" customHeight="1">
      <c r="A6" s="264"/>
      <c r="B6" s="265"/>
      <c r="C6" s="266"/>
    </row>
    <row r="7" spans="1:3" ht="15" customHeight="1">
      <c r="A7" s="15" t="s">
        <v>46</v>
      </c>
      <c r="B7" s="261" t="s">
        <v>47</v>
      </c>
      <c r="C7" s="216" t="s">
        <v>54</v>
      </c>
    </row>
    <row r="8" spans="1:3">
      <c r="A8" s="239">
        <v>900001</v>
      </c>
      <c r="B8" s="226" t="s">
        <v>160</v>
      </c>
      <c r="C8" s="229">
        <v>25736165.199999999</v>
      </c>
    </row>
    <row r="9" spans="1:3">
      <c r="A9" s="239">
        <v>900002</v>
      </c>
      <c r="B9" s="226" t="s">
        <v>161</v>
      </c>
      <c r="C9" s="229">
        <f>SUM(C10:C26)</f>
        <v>682588.58000000007</v>
      </c>
    </row>
    <row r="10" spans="1:3">
      <c r="A10" s="232">
        <v>5100</v>
      </c>
      <c r="B10" s="227" t="s">
        <v>162</v>
      </c>
      <c r="C10" s="225">
        <v>33818.04</v>
      </c>
    </row>
    <row r="11" spans="1:3">
      <c r="A11" s="232">
        <v>5200</v>
      </c>
      <c r="B11" s="227" t="s">
        <v>163</v>
      </c>
      <c r="C11" s="225"/>
    </row>
    <row r="12" spans="1:3">
      <c r="A12" s="232">
        <v>5300</v>
      </c>
      <c r="B12" s="227" t="s">
        <v>164</v>
      </c>
      <c r="C12" s="225"/>
    </row>
    <row r="13" spans="1:3">
      <c r="A13" s="232">
        <v>5400</v>
      </c>
      <c r="B13" s="227" t="s">
        <v>165</v>
      </c>
      <c r="C13" s="225"/>
    </row>
    <row r="14" spans="1:3">
      <c r="A14" s="232">
        <v>5500</v>
      </c>
      <c r="B14" s="227" t="s">
        <v>166</v>
      </c>
      <c r="C14" s="225"/>
    </row>
    <row r="15" spans="1:3">
      <c r="A15" s="232">
        <v>5600</v>
      </c>
      <c r="B15" s="227" t="s">
        <v>167</v>
      </c>
      <c r="C15" s="225"/>
    </row>
    <row r="16" spans="1:3">
      <c r="A16" s="232">
        <v>5700</v>
      </c>
      <c r="B16" s="227" t="s">
        <v>168</v>
      </c>
      <c r="C16" s="225"/>
    </row>
    <row r="17" spans="1:3">
      <c r="A17" s="232" t="s">
        <v>212</v>
      </c>
      <c r="B17" s="227" t="s">
        <v>169</v>
      </c>
      <c r="C17" s="225"/>
    </row>
    <row r="18" spans="1:3">
      <c r="A18" s="232">
        <v>5900</v>
      </c>
      <c r="B18" s="227" t="s">
        <v>170</v>
      </c>
      <c r="C18" s="225">
        <v>60591.28</v>
      </c>
    </row>
    <row r="19" spans="1:3">
      <c r="A19" s="237">
        <v>6200</v>
      </c>
      <c r="B19" s="227" t="s">
        <v>171</v>
      </c>
      <c r="C19" s="225">
        <v>588179.26</v>
      </c>
    </row>
    <row r="20" spans="1:3">
      <c r="A20" s="237">
        <v>7200</v>
      </c>
      <c r="B20" s="227" t="s">
        <v>172</v>
      </c>
      <c r="C20" s="225"/>
    </row>
    <row r="21" spans="1:3">
      <c r="A21" s="237">
        <v>7300</v>
      </c>
      <c r="B21" s="227" t="s">
        <v>173</v>
      </c>
      <c r="C21" s="225"/>
    </row>
    <row r="22" spans="1:3">
      <c r="A22" s="237">
        <v>7500</v>
      </c>
      <c r="B22" s="227" t="s">
        <v>174</v>
      </c>
      <c r="C22" s="225"/>
    </row>
    <row r="23" spans="1:3">
      <c r="A23" s="237">
        <v>7900</v>
      </c>
      <c r="B23" s="227" t="s">
        <v>175</v>
      </c>
      <c r="C23" s="225"/>
    </row>
    <row r="24" spans="1:3">
      <c r="A24" s="237">
        <v>9100</v>
      </c>
      <c r="B24" s="227" t="s">
        <v>200</v>
      </c>
      <c r="C24" s="225"/>
    </row>
    <row r="25" spans="1:3">
      <c r="A25" s="237">
        <v>9900</v>
      </c>
      <c r="B25" s="227" t="s">
        <v>176</v>
      </c>
      <c r="C25" s="225"/>
    </row>
    <row r="26" spans="1:3">
      <c r="A26" s="237">
        <v>7400</v>
      </c>
      <c r="B26" s="228" t="s">
        <v>202</v>
      </c>
      <c r="C26" s="225"/>
    </row>
    <row r="27" spans="1:3">
      <c r="A27" s="239">
        <v>900003</v>
      </c>
      <c r="B27" s="226" t="s">
        <v>205</v>
      </c>
      <c r="C27" s="229">
        <f>SUM(C28:C34)</f>
        <v>630859.80000000005</v>
      </c>
    </row>
    <row r="28" spans="1:3" ht="22.5">
      <c r="A28" s="232">
        <v>5510</v>
      </c>
      <c r="B28" s="227" t="s">
        <v>177</v>
      </c>
      <c r="C28" s="225">
        <v>630859.80000000005</v>
      </c>
    </row>
    <row r="29" spans="1:3">
      <c r="A29" s="232">
        <v>5520</v>
      </c>
      <c r="B29" s="227" t="s">
        <v>178</v>
      </c>
      <c r="C29" s="225"/>
    </row>
    <row r="30" spans="1:3">
      <c r="A30" s="232">
        <v>5530</v>
      </c>
      <c r="B30" s="227" t="s">
        <v>179</v>
      </c>
      <c r="C30" s="225"/>
    </row>
    <row r="31" spans="1:3" ht="22.5">
      <c r="A31" s="232">
        <v>5540</v>
      </c>
      <c r="B31" s="227" t="s">
        <v>180</v>
      </c>
      <c r="C31" s="225"/>
    </row>
    <row r="32" spans="1:3">
      <c r="A32" s="232">
        <v>5550</v>
      </c>
      <c r="B32" s="227" t="s">
        <v>181</v>
      </c>
      <c r="C32" s="225"/>
    </row>
    <row r="33" spans="1:3">
      <c r="A33" s="232">
        <v>5590</v>
      </c>
      <c r="B33" s="227" t="s">
        <v>203</v>
      </c>
      <c r="C33" s="225"/>
    </row>
    <row r="34" spans="1:3">
      <c r="A34" s="232">
        <v>5600</v>
      </c>
      <c r="B34" s="228" t="s">
        <v>204</v>
      </c>
      <c r="C34" s="225"/>
    </row>
    <row r="35" spans="1:3">
      <c r="A35" s="240">
        <v>900004</v>
      </c>
      <c r="B35" s="230" t="s">
        <v>182</v>
      </c>
      <c r="C35" s="231">
        <f>+C8-C9+C27</f>
        <v>25684436.419999998</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zoomScaleNormal="100" zoomScaleSheetLayoutView="100" workbookViewId="0">
      <selection activeCell="B22" sqref="B22"/>
    </sheetView>
  </sheetViews>
  <sheetFormatPr baseColWidth="10" defaultRowHeight="11.25"/>
  <cols>
    <col min="1" max="1" width="13" style="274" customWidth="1"/>
    <col min="2" max="2" width="53.5703125" style="274" customWidth="1"/>
    <col min="3" max="3" width="18.7109375" style="274" bestFit="1" customWidth="1"/>
    <col min="4" max="4" width="17" style="274" bestFit="1" customWidth="1"/>
    <col min="5" max="5" width="10.85546875" style="274" bestFit="1" customWidth="1"/>
    <col min="6" max="16384" width="11.42578125" style="274"/>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333">
        <v>7000</v>
      </c>
      <c r="B11" s="332" t="s">
        <v>370</v>
      </c>
      <c r="C11" s="651" t="s">
        <v>8865</v>
      </c>
      <c r="D11" s="122"/>
    </row>
    <row r="12" spans="1:8" s="120" customFormat="1" ht="12.75">
      <c r="A12" s="333"/>
      <c r="B12" s="332"/>
      <c r="C12" s="122"/>
      <c r="D12" s="122"/>
    </row>
    <row r="13" spans="1:8" s="120" customFormat="1">
      <c r="A13" s="125" t="s">
        <v>46</v>
      </c>
      <c r="B13" s="125" t="s">
        <v>47</v>
      </c>
      <c r="C13" s="125" t="s">
        <v>75</v>
      </c>
      <c r="D13" s="125" t="s">
        <v>76</v>
      </c>
      <c r="E13" s="125" t="s">
        <v>77</v>
      </c>
    </row>
    <row r="14" spans="1:8" s="120" customFormat="1">
      <c r="A14" s="334">
        <v>7100</v>
      </c>
      <c r="B14" s="335" t="s">
        <v>338</v>
      </c>
      <c r="C14" s="336"/>
      <c r="D14" s="336"/>
      <c r="E14" s="337"/>
    </row>
    <row r="15" spans="1:8" s="120" customFormat="1">
      <c r="A15" s="329">
        <v>7110</v>
      </c>
      <c r="B15" s="338" t="s">
        <v>339</v>
      </c>
      <c r="C15" s="336"/>
      <c r="D15" s="336"/>
      <c r="E15" s="337"/>
    </row>
    <row r="16" spans="1:8" s="120" customFormat="1">
      <c r="A16" s="329">
        <v>7120</v>
      </c>
      <c r="B16" s="338" t="s">
        <v>340</v>
      </c>
      <c r="C16" s="336"/>
      <c r="D16" s="336"/>
      <c r="E16" s="337"/>
    </row>
    <row r="17" spans="1:5" s="120" customFormat="1">
      <c r="A17" s="329">
        <v>7130</v>
      </c>
      <c r="B17" s="338" t="s">
        <v>341</v>
      </c>
      <c r="C17" s="336"/>
      <c r="D17" s="336"/>
      <c r="E17" s="337"/>
    </row>
    <row r="18" spans="1:5" s="120" customFormat="1" ht="22.5">
      <c r="A18" s="329">
        <v>7140</v>
      </c>
      <c r="B18" s="338" t="s">
        <v>342</v>
      </c>
      <c r="C18" s="336"/>
      <c r="D18" s="336"/>
      <c r="E18" s="337"/>
    </row>
    <row r="19" spans="1:5" s="120" customFormat="1" ht="22.5">
      <c r="A19" s="329">
        <v>7150</v>
      </c>
      <c r="B19" s="338" t="s">
        <v>343</v>
      </c>
      <c r="C19" s="336"/>
      <c r="D19" s="336"/>
      <c r="E19" s="337"/>
    </row>
    <row r="20" spans="1:5" s="120" customFormat="1">
      <c r="A20" s="329">
        <v>7160</v>
      </c>
      <c r="B20" s="338" t="s">
        <v>344</v>
      </c>
      <c r="C20" s="336"/>
      <c r="D20" s="336"/>
      <c r="E20" s="337"/>
    </row>
    <row r="21" spans="1:5" s="120" customFormat="1">
      <c r="A21" s="334">
        <v>7200</v>
      </c>
      <c r="B21" s="335" t="s">
        <v>345</v>
      </c>
      <c r="C21" s="336"/>
      <c r="D21" s="336"/>
      <c r="E21" s="337"/>
    </row>
    <row r="22" spans="1:5" s="120" customFormat="1" ht="22.5">
      <c r="A22" s="329">
        <v>7210</v>
      </c>
      <c r="B22" s="338" t="s">
        <v>346</v>
      </c>
      <c r="C22" s="336"/>
      <c r="D22" s="336"/>
      <c r="E22" s="337"/>
    </row>
    <row r="23" spans="1:5" s="120" customFormat="1" ht="22.5">
      <c r="A23" s="329">
        <v>7220</v>
      </c>
      <c r="B23" s="338" t="s">
        <v>347</v>
      </c>
      <c r="C23" s="336"/>
      <c r="D23" s="336"/>
      <c r="E23" s="337"/>
    </row>
    <row r="24" spans="1:5" s="120" customFormat="1" ht="12.95" customHeight="1">
      <c r="A24" s="329">
        <v>7230</v>
      </c>
      <c r="B24" s="339" t="s">
        <v>348</v>
      </c>
      <c r="C24" s="337"/>
      <c r="D24" s="337"/>
      <c r="E24" s="337"/>
    </row>
    <row r="25" spans="1:5" s="120" customFormat="1" ht="22.5">
      <c r="A25" s="329">
        <v>7240</v>
      </c>
      <c r="B25" s="339" t="s">
        <v>349</v>
      </c>
      <c r="C25" s="337"/>
      <c r="D25" s="337"/>
      <c r="E25" s="337"/>
    </row>
    <row r="26" spans="1:5" s="120" customFormat="1" ht="22.5">
      <c r="A26" s="329">
        <v>7250</v>
      </c>
      <c r="B26" s="339" t="s">
        <v>350</v>
      </c>
      <c r="C26" s="337"/>
      <c r="D26" s="337"/>
      <c r="E26" s="337"/>
    </row>
    <row r="27" spans="1:5" s="120" customFormat="1" ht="22.5">
      <c r="A27" s="329">
        <v>7260</v>
      </c>
      <c r="B27" s="339" t="s">
        <v>351</v>
      </c>
      <c r="C27" s="337"/>
      <c r="D27" s="337"/>
      <c r="E27" s="337"/>
    </row>
    <row r="28" spans="1:5" s="120" customFormat="1">
      <c r="A28" s="334">
        <v>7300</v>
      </c>
      <c r="B28" s="340" t="s">
        <v>352</v>
      </c>
      <c r="C28" s="337"/>
      <c r="D28" s="337"/>
      <c r="E28" s="337"/>
    </row>
    <row r="29" spans="1:5" s="120" customFormat="1">
      <c r="A29" s="329">
        <v>7310</v>
      </c>
      <c r="B29" s="339" t="s">
        <v>353</v>
      </c>
      <c r="C29" s="337"/>
      <c r="D29" s="337"/>
      <c r="E29" s="337"/>
    </row>
    <row r="30" spans="1:5" s="120" customFormat="1">
      <c r="A30" s="329">
        <v>7320</v>
      </c>
      <c r="B30" s="339" t="s">
        <v>354</v>
      </c>
      <c r="C30" s="337"/>
      <c r="D30" s="337"/>
      <c r="E30" s="337"/>
    </row>
    <row r="31" spans="1:5" s="120" customFormat="1">
      <c r="A31" s="329">
        <v>7330</v>
      </c>
      <c r="B31" s="339" t="s">
        <v>355</v>
      </c>
      <c r="C31" s="337"/>
      <c r="D31" s="337"/>
      <c r="E31" s="337"/>
    </row>
    <row r="32" spans="1:5" s="120" customFormat="1">
      <c r="A32" s="329">
        <v>7340</v>
      </c>
      <c r="B32" s="339" t="s">
        <v>356</v>
      </c>
      <c r="C32" s="337"/>
      <c r="D32" s="337"/>
      <c r="E32" s="337"/>
    </row>
    <row r="33" spans="1:5" s="120" customFormat="1">
      <c r="A33" s="329">
        <v>7350</v>
      </c>
      <c r="B33" s="339" t="s">
        <v>357</v>
      </c>
      <c r="C33" s="337"/>
      <c r="D33" s="337"/>
      <c r="E33" s="337"/>
    </row>
    <row r="34" spans="1:5" s="120" customFormat="1">
      <c r="A34" s="329">
        <v>7360</v>
      </c>
      <c r="B34" s="339" t="s">
        <v>358</v>
      </c>
      <c r="C34" s="337"/>
      <c r="D34" s="337"/>
      <c r="E34" s="337"/>
    </row>
    <row r="35" spans="1:5" s="120" customFormat="1">
      <c r="A35" s="334">
        <v>7400</v>
      </c>
      <c r="B35" s="340" t="s">
        <v>359</v>
      </c>
      <c r="C35" s="337"/>
      <c r="D35" s="337"/>
      <c r="E35" s="337"/>
    </row>
    <row r="36" spans="1:5" s="120" customFormat="1">
      <c r="A36" s="329">
        <v>7410</v>
      </c>
      <c r="B36" s="339" t="s">
        <v>360</v>
      </c>
      <c r="C36" s="337"/>
      <c r="D36" s="337"/>
      <c r="E36" s="337"/>
    </row>
    <row r="37" spans="1:5" s="120" customFormat="1">
      <c r="A37" s="329">
        <v>7420</v>
      </c>
      <c r="B37" s="339" t="s">
        <v>361</v>
      </c>
      <c r="C37" s="337"/>
      <c r="D37" s="337"/>
      <c r="E37" s="337"/>
    </row>
    <row r="38" spans="1:5" s="120" customFormat="1" ht="22.5">
      <c r="A38" s="334">
        <v>7500</v>
      </c>
      <c r="B38" s="340" t="s">
        <v>362</v>
      </c>
      <c r="C38" s="337"/>
      <c r="D38" s="337"/>
      <c r="E38" s="337"/>
    </row>
    <row r="39" spans="1:5" s="120" customFormat="1" ht="22.5">
      <c r="A39" s="329">
        <v>7510</v>
      </c>
      <c r="B39" s="339" t="s">
        <v>363</v>
      </c>
      <c r="C39" s="337"/>
      <c r="D39" s="337"/>
      <c r="E39" s="337"/>
    </row>
    <row r="40" spans="1:5" s="120" customFormat="1" ht="22.5">
      <c r="A40" s="329">
        <v>7520</v>
      </c>
      <c r="B40" s="339" t="s">
        <v>364</v>
      </c>
      <c r="C40" s="337"/>
      <c r="D40" s="337"/>
      <c r="E40" s="337"/>
    </row>
    <row r="41" spans="1:5" s="120" customFormat="1">
      <c r="A41" s="334">
        <v>7600</v>
      </c>
      <c r="B41" s="340" t="s">
        <v>365</v>
      </c>
      <c r="C41" s="337"/>
      <c r="D41" s="337"/>
      <c r="E41" s="337"/>
    </row>
    <row r="42" spans="1:5" s="120" customFormat="1">
      <c r="A42" s="329">
        <v>7610</v>
      </c>
      <c r="B42" s="338" t="s">
        <v>366</v>
      </c>
      <c r="C42" s="336"/>
      <c r="D42" s="336"/>
      <c r="E42" s="337"/>
    </row>
    <row r="43" spans="1:5" s="120" customFormat="1">
      <c r="A43" s="329">
        <v>7620</v>
      </c>
      <c r="B43" s="338" t="s">
        <v>367</v>
      </c>
      <c r="C43" s="336"/>
      <c r="D43" s="336"/>
      <c r="E43" s="337"/>
    </row>
    <row r="44" spans="1:5" s="120" customFormat="1">
      <c r="A44" s="329">
        <v>7630</v>
      </c>
      <c r="B44" s="338" t="s">
        <v>368</v>
      </c>
      <c r="C44" s="336"/>
      <c r="D44" s="336"/>
      <c r="E44" s="337"/>
    </row>
    <row r="45" spans="1:5" s="120" customFormat="1">
      <c r="A45" s="329">
        <v>7640</v>
      </c>
      <c r="B45" s="339" t="s">
        <v>369</v>
      </c>
      <c r="C45" s="337"/>
      <c r="D45" s="337"/>
      <c r="E45" s="337"/>
    </row>
    <row r="46" spans="1:5" s="120" customFormat="1">
      <c r="A46" s="329"/>
      <c r="B46" s="339"/>
      <c r="C46" s="337"/>
      <c r="D46" s="337"/>
      <c r="E46" s="337"/>
    </row>
    <row r="47" spans="1:5" s="120" customFormat="1">
      <c r="A47" s="334" t="s">
        <v>371</v>
      </c>
      <c r="B47" s="341" t="s">
        <v>372</v>
      </c>
      <c r="C47" s="337"/>
      <c r="D47" s="337"/>
      <c r="E47" s="337"/>
    </row>
    <row r="48" spans="1:5" s="120" customFormat="1">
      <c r="A48" s="329" t="s">
        <v>373</v>
      </c>
      <c r="B48" s="342" t="s">
        <v>374</v>
      </c>
      <c r="C48" s="337"/>
      <c r="D48" s="337"/>
      <c r="E48" s="337"/>
    </row>
    <row r="49" spans="1:8" s="120" customFormat="1">
      <c r="A49" s="329" t="s">
        <v>375</v>
      </c>
      <c r="B49" s="342" t="s">
        <v>376</v>
      </c>
      <c r="C49" s="337"/>
      <c r="D49" s="337"/>
      <c r="E49" s="337"/>
    </row>
    <row r="50" spans="1:8" s="120" customFormat="1">
      <c r="A50" s="329" t="s">
        <v>377</v>
      </c>
      <c r="B50" s="342" t="s">
        <v>378</v>
      </c>
      <c r="C50" s="337"/>
      <c r="D50" s="337"/>
      <c r="E50" s="337"/>
    </row>
    <row r="51" spans="1:8" s="120" customFormat="1">
      <c r="A51" s="329" t="s">
        <v>379</v>
      </c>
      <c r="B51" s="342" t="s">
        <v>380</v>
      </c>
      <c r="C51" s="337"/>
      <c r="D51" s="337"/>
      <c r="E51" s="337"/>
    </row>
    <row r="52" spans="1:8" s="120" customFormat="1">
      <c r="A52" s="329" t="s">
        <v>381</v>
      </c>
      <c r="B52" s="342" t="s">
        <v>382</v>
      </c>
      <c r="C52" s="337"/>
      <c r="D52" s="337"/>
      <c r="E52" s="337"/>
    </row>
    <row r="53" spans="1:8" s="120" customFormat="1">
      <c r="A53" s="329" t="s">
        <v>383</v>
      </c>
      <c r="B53" s="342" t="s">
        <v>384</v>
      </c>
      <c r="C53" s="337"/>
      <c r="D53" s="337"/>
      <c r="E53" s="337"/>
    </row>
    <row r="54" spans="1:8" s="120" customFormat="1" ht="12">
      <c r="A54" s="320" t="s">
        <v>321</v>
      </c>
      <c r="B54" s="131"/>
    </row>
    <row r="55" spans="1:8" s="120" customFormat="1">
      <c r="A55" s="122"/>
      <c r="B55" s="131"/>
    </row>
    <row r="56" spans="1:8" s="120" customFormat="1" ht="12.75">
      <c r="A56" s="321" t="s">
        <v>385</v>
      </c>
      <c r="B56" s="131"/>
    </row>
    <row r="57" spans="1:8" s="120" customFormat="1" ht="12.75">
      <c r="A57" s="321"/>
    </row>
    <row r="58" spans="1:8" s="120" customFormat="1" ht="12.75">
      <c r="A58" s="333">
        <v>8000</v>
      </c>
      <c r="B58" s="332" t="s">
        <v>323</v>
      </c>
    </row>
    <row r="59" spans="1:8" s="120" customFormat="1">
      <c r="B59" s="1024" t="s">
        <v>126</v>
      </c>
      <c r="C59" s="1024"/>
      <c r="D59" s="1024"/>
      <c r="E59" s="1024"/>
      <c r="H59" s="123"/>
    </row>
    <row r="60" spans="1:8" s="120" customFormat="1">
      <c r="A60" s="124" t="s">
        <v>46</v>
      </c>
      <c r="B60" s="124" t="s">
        <v>47</v>
      </c>
      <c r="C60" s="125" t="s">
        <v>75</v>
      </c>
      <c r="D60" s="125" t="s">
        <v>76</v>
      </c>
      <c r="E60" s="125" t="s">
        <v>77</v>
      </c>
      <c r="H60" s="123"/>
    </row>
    <row r="61" spans="1:8" s="120" customFormat="1">
      <c r="A61" s="326">
        <v>8100</v>
      </c>
      <c r="B61" s="327" t="s">
        <v>324</v>
      </c>
      <c r="C61" s="546"/>
      <c r="D61" s="125"/>
      <c r="E61" s="652"/>
      <c r="H61" s="123"/>
    </row>
    <row r="62" spans="1:8" s="120" customFormat="1">
      <c r="A62" s="322">
        <v>8110</v>
      </c>
      <c r="B62" s="126" t="s">
        <v>325</v>
      </c>
      <c r="C62" s="653">
        <v>20879300</v>
      </c>
      <c r="D62" s="653">
        <v>23954309</v>
      </c>
      <c r="E62" s="652">
        <f>+D62-C62</f>
        <v>3075009</v>
      </c>
      <c r="F62" s="123"/>
      <c r="H62" s="123"/>
    </row>
    <row r="63" spans="1:8" s="120" customFormat="1">
      <c r="A63" s="322">
        <v>8120</v>
      </c>
      <c r="B63" s="126" t="s">
        <v>326</v>
      </c>
      <c r="C63" s="653">
        <v>0</v>
      </c>
      <c r="D63" s="654">
        <v>0</v>
      </c>
      <c r="E63" s="652">
        <f t="shared" ref="E63:E74" si="0">+D63-C63</f>
        <v>0</v>
      </c>
      <c r="F63" s="123"/>
      <c r="H63" s="123"/>
    </row>
    <row r="64" spans="1:8" s="120" customFormat="1">
      <c r="A64" s="323">
        <v>8130</v>
      </c>
      <c r="B64" s="126" t="s">
        <v>327</v>
      </c>
      <c r="C64" s="653">
        <v>21773721.939999998</v>
      </c>
      <c r="D64" s="654">
        <v>25736165.199999999</v>
      </c>
      <c r="E64" s="652">
        <f t="shared" si="0"/>
        <v>3962443.2600000016</v>
      </c>
      <c r="F64" s="123"/>
      <c r="H64" s="123"/>
    </row>
    <row r="65" spans="1:8" s="120" customFormat="1">
      <c r="A65" s="323">
        <v>8140</v>
      </c>
      <c r="B65" s="126" t="s">
        <v>328</v>
      </c>
      <c r="C65" s="653">
        <v>21773721.939999998</v>
      </c>
      <c r="D65" s="654">
        <v>25736165.199999999</v>
      </c>
      <c r="E65" s="652">
        <f t="shared" si="0"/>
        <v>3962443.2600000016</v>
      </c>
      <c r="F65" s="123"/>
      <c r="H65" s="123"/>
    </row>
    <row r="66" spans="1:8" s="120" customFormat="1">
      <c r="A66" s="323">
        <v>8150</v>
      </c>
      <c r="B66" s="126" t="s">
        <v>329</v>
      </c>
      <c r="C66" s="653">
        <v>21773721.939999998</v>
      </c>
      <c r="D66" s="654">
        <v>25736165.199999999</v>
      </c>
      <c r="E66" s="652">
        <f t="shared" si="0"/>
        <v>3962443.2600000016</v>
      </c>
      <c r="F66" s="123"/>
      <c r="H66" s="123"/>
    </row>
    <row r="67" spans="1:8" s="120" customFormat="1">
      <c r="A67" s="328">
        <v>8200</v>
      </c>
      <c r="B67" s="327" t="s">
        <v>330</v>
      </c>
      <c r="C67" s="653" t="s">
        <v>8900</v>
      </c>
      <c r="D67" s="654"/>
      <c r="E67" s="652"/>
      <c r="F67" s="123"/>
      <c r="G67" s="123"/>
      <c r="H67" s="123"/>
    </row>
    <row r="68" spans="1:8" s="120" customFormat="1">
      <c r="A68" s="323">
        <v>8210</v>
      </c>
      <c r="B68" s="126" t="s">
        <v>331</v>
      </c>
      <c r="C68" s="653">
        <v>20879300</v>
      </c>
      <c r="D68" s="653">
        <v>23954309</v>
      </c>
      <c r="E68" s="652">
        <f t="shared" si="0"/>
        <v>3075009</v>
      </c>
      <c r="F68" s="123"/>
      <c r="G68" s="123"/>
      <c r="H68" s="123"/>
    </row>
    <row r="69" spans="1:8" s="120" customFormat="1">
      <c r="A69" s="323">
        <v>8220</v>
      </c>
      <c r="B69" s="126" t="s">
        <v>332</v>
      </c>
      <c r="C69" s="653">
        <v>0</v>
      </c>
      <c r="D69" s="654">
        <v>0</v>
      </c>
      <c r="E69" s="652">
        <f t="shared" si="0"/>
        <v>0</v>
      </c>
      <c r="F69" s="123"/>
      <c r="G69" s="123"/>
      <c r="H69" s="123"/>
    </row>
    <row r="70" spans="1:8" s="120" customFormat="1">
      <c r="A70" s="323">
        <v>8230</v>
      </c>
      <c r="B70" s="126" t="s">
        <v>333</v>
      </c>
      <c r="C70" s="653">
        <v>21773721.939999998</v>
      </c>
      <c r="D70" s="654">
        <v>25736165.199999999</v>
      </c>
      <c r="E70" s="652">
        <f t="shared" si="0"/>
        <v>3962443.2600000016</v>
      </c>
      <c r="F70" s="123"/>
      <c r="G70" s="123"/>
      <c r="H70" s="123"/>
    </row>
    <row r="71" spans="1:8" s="120" customFormat="1">
      <c r="A71" s="323">
        <v>8240</v>
      </c>
      <c r="B71" s="126" t="s">
        <v>334</v>
      </c>
      <c r="C71" s="653">
        <v>21773721.939999998</v>
      </c>
      <c r="D71" s="654">
        <v>25736165.199999999</v>
      </c>
      <c r="E71" s="652">
        <f t="shared" si="0"/>
        <v>3962443.2600000016</v>
      </c>
      <c r="F71" s="123"/>
      <c r="G71" s="123"/>
      <c r="H71" s="123"/>
    </row>
    <row r="72" spans="1:8" s="120" customFormat="1">
      <c r="A72" s="324">
        <v>8250</v>
      </c>
      <c r="B72" s="127" t="s">
        <v>335</v>
      </c>
      <c r="C72" s="653">
        <v>21773721.939999998</v>
      </c>
      <c r="D72" s="655">
        <v>25736165.199999999</v>
      </c>
      <c r="E72" s="652">
        <f t="shared" si="0"/>
        <v>3962443.2600000016</v>
      </c>
      <c r="F72" s="123"/>
      <c r="G72" s="123"/>
      <c r="H72" s="123"/>
    </row>
    <row r="73" spans="1:8" s="120" customFormat="1">
      <c r="A73" s="325">
        <v>8260</v>
      </c>
      <c r="B73" s="128" t="s">
        <v>336</v>
      </c>
      <c r="C73" s="656">
        <v>21773721.939999998</v>
      </c>
      <c r="D73" s="654">
        <v>25736165.199999999</v>
      </c>
      <c r="E73" s="652">
        <f t="shared" si="0"/>
        <v>3962443.2600000016</v>
      </c>
      <c r="F73" s="123"/>
      <c r="G73" s="123"/>
      <c r="H73" s="123"/>
    </row>
    <row r="74" spans="1:8" s="120" customFormat="1">
      <c r="A74" s="329">
        <v>8270</v>
      </c>
      <c r="B74" s="330" t="s">
        <v>337</v>
      </c>
      <c r="C74" s="654">
        <v>21411874.25</v>
      </c>
      <c r="D74" s="654">
        <v>25475405.050000004</v>
      </c>
      <c r="E74" s="652">
        <f t="shared" si="0"/>
        <v>4063530.8000000045</v>
      </c>
      <c r="F74" s="123"/>
      <c r="G74" s="123"/>
      <c r="H74" s="123"/>
    </row>
    <row r="75" spans="1:8" ht="12">
      <c r="A75" s="320" t="s">
        <v>322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13" zoomScaleNormal="100" zoomScaleSheetLayoutView="90" workbookViewId="0">
      <selection activeCell="B18" sqref="B18"/>
    </sheetView>
  </sheetViews>
  <sheetFormatPr baseColWidth="10" defaultRowHeight="11.25"/>
  <cols>
    <col min="1" max="1" width="20.7109375" style="19" customWidth="1"/>
    <col min="2" max="2" width="50.7109375" style="19" customWidth="1"/>
    <col min="3" max="3" width="17.7109375" style="21" customWidth="1"/>
    <col min="4" max="5" width="17.7109375" style="164"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c r="C3" s="9"/>
      <c r="D3" s="5"/>
      <c r="E3" s="6"/>
    </row>
    <row r="4" spans="1:6" s="274" customFormat="1">
      <c r="C4" s="9"/>
      <c r="D4" s="5"/>
      <c r="E4" s="6"/>
    </row>
    <row r="5" spans="1:6" s="274" customFormat="1" ht="11.25" customHeight="1">
      <c r="A5" s="10" t="s">
        <v>141</v>
      </c>
      <c r="B5" s="11"/>
      <c r="C5" s="9"/>
      <c r="D5" s="4"/>
      <c r="E5" s="366" t="s">
        <v>45</v>
      </c>
    </row>
    <row r="6" spans="1:6" s="274" customFormat="1">
      <c r="A6" s="13"/>
      <c r="B6" s="13"/>
      <c r="C6" s="14"/>
      <c r="D6" s="3"/>
      <c r="E6" s="4"/>
      <c r="F6" s="3"/>
    </row>
    <row r="7" spans="1:6" ht="15" customHeight="1">
      <c r="A7" s="15" t="s">
        <v>46</v>
      </c>
      <c r="B7" s="16" t="s">
        <v>47</v>
      </c>
      <c r="C7" s="17" t="s">
        <v>48</v>
      </c>
      <c r="D7" s="18" t="s">
        <v>49</v>
      </c>
      <c r="E7" s="17" t="s">
        <v>50</v>
      </c>
    </row>
    <row r="8" spans="1:6" ht="11.25" customHeight="1">
      <c r="A8" s="155"/>
      <c r="B8" s="155"/>
      <c r="C8" s="132"/>
      <c r="D8" s="141"/>
      <c r="E8" s="132"/>
    </row>
    <row r="9" spans="1:6" ht="11.25" customHeight="1">
      <c r="A9" s="155"/>
      <c r="B9" s="155"/>
      <c r="C9" s="132"/>
      <c r="D9" s="141"/>
      <c r="E9" s="132"/>
    </row>
    <row r="10" spans="1:6" ht="11.25" customHeight="1">
      <c r="A10" s="155"/>
      <c r="B10" s="155"/>
      <c r="C10" s="132"/>
      <c r="D10" s="141"/>
      <c r="E10" s="132"/>
    </row>
    <row r="11" spans="1:6" ht="11.25" customHeight="1">
      <c r="A11" s="155"/>
      <c r="B11" s="155"/>
      <c r="C11" s="132"/>
      <c r="D11" s="141"/>
      <c r="E11" s="132"/>
    </row>
    <row r="12" spans="1:6">
      <c r="A12" s="157"/>
      <c r="B12" s="157" t="s">
        <v>223</v>
      </c>
      <c r="C12" s="20">
        <f>SUM(C8:C11)</f>
        <v>0</v>
      </c>
      <c r="D12" s="140"/>
      <c r="E12" s="20"/>
    </row>
    <row r="13" spans="1:6">
      <c r="A13" s="158"/>
      <c r="B13" s="158"/>
      <c r="C13" s="159"/>
      <c r="D13" s="158"/>
      <c r="E13" s="159"/>
    </row>
    <row r="14" spans="1:6">
      <c r="A14" s="158"/>
      <c r="B14" s="158"/>
      <c r="C14" s="159"/>
      <c r="D14" s="158"/>
      <c r="E14" s="159"/>
    </row>
    <row r="15" spans="1:6" ht="11.25" customHeight="1">
      <c r="A15" s="10" t="s">
        <v>211</v>
      </c>
      <c r="B15" s="11"/>
      <c r="C15" s="22"/>
      <c r="D15" s="366" t="s">
        <v>45</v>
      </c>
    </row>
    <row r="16" spans="1:6">
      <c r="A16" s="274"/>
      <c r="B16" s="274"/>
      <c r="C16" s="9"/>
      <c r="D16" s="5"/>
      <c r="E16" s="6"/>
      <c r="F16" s="274"/>
    </row>
    <row r="17" spans="1:6" ht="15" customHeight="1">
      <c r="A17" s="15" t="s">
        <v>46</v>
      </c>
      <c r="B17" s="16" t="s">
        <v>47</v>
      </c>
      <c r="C17" s="17" t="s">
        <v>48</v>
      </c>
      <c r="D17" s="18" t="s">
        <v>49</v>
      </c>
      <c r="E17" s="24"/>
    </row>
    <row r="18" spans="1:6" ht="11.25" customHeight="1">
      <c r="A18" s="150"/>
      <c r="B18" s="160"/>
      <c r="C18" s="143"/>
      <c r="D18" s="132"/>
      <c r="E18" s="25"/>
    </row>
    <row r="19" spans="1:6" ht="11.25" customHeight="1">
      <c r="A19" s="150"/>
      <c r="B19" s="160"/>
      <c r="C19" s="143"/>
      <c r="D19" s="132"/>
      <c r="E19" s="25"/>
    </row>
    <row r="20" spans="1:6" ht="11.25" customHeight="1">
      <c r="A20" s="150"/>
      <c r="B20" s="160"/>
      <c r="C20" s="143"/>
      <c r="D20" s="132"/>
      <c r="E20" s="25"/>
    </row>
    <row r="21" spans="1:6" ht="11.25" customHeight="1">
      <c r="A21" s="150"/>
      <c r="B21" s="160"/>
      <c r="C21" s="143"/>
      <c r="D21" s="132"/>
      <c r="E21" s="25"/>
    </row>
    <row r="22" spans="1:6">
      <c r="A22" s="161"/>
      <c r="B22" s="161" t="s">
        <v>224</v>
      </c>
      <c r="C22" s="26">
        <f>SUM(C18:C21)</f>
        <v>0</v>
      </c>
      <c r="D22" s="142"/>
      <c r="E22" s="27"/>
    </row>
    <row r="23" spans="1:6">
      <c r="A23" s="154"/>
      <c r="B23" s="154"/>
      <c r="C23" s="162"/>
      <c r="D23" s="154"/>
      <c r="E23" s="162"/>
      <c r="F23" s="274"/>
    </row>
    <row r="24" spans="1:6">
      <c r="A24" s="154"/>
      <c r="B24" s="154"/>
      <c r="C24" s="162"/>
      <c r="D24" s="154"/>
      <c r="E24" s="162"/>
      <c r="F24" s="274"/>
    </row>
    <row r="25" spans="1:6" ht="11.25" customHeight="1">
      <c r="A25" s="10" t="s">
        <v>148</v>
      </c>
      <c r="B25" s="11"/>
      <c r="C25" s="22"/>
      <c r="D25" s="274"/>
      <c r="E25" s="366" t="s">
        <v>45</v>
      </c>
    </row>
    <row r="26" spans="1:6">
      <c r="A26" s="274"/>
      <c r="B26" s="274"/>
      <c r="C26" s="9"/>
      <c r="D26" s="274"/>
      <c r="E26" s="9"/>
      <c r="F26" s="274"/>
    </row>
    <row r="27" spans="1:6" ht="15" customHeight="1">
      <c r="A27" s="15" t="s">
        <v>46</v>
      </c>
      <c r="B27" s="16" t="s">
        <v>47</v>
      </c>
      <c r="C27" s="17" t="s">
        <v>48</v>
      </c>
      <c r="D27" s="18" t="s">
        <v>49</v>
      </c>
      <c r="E27" s="17" t="s">
        <v>50</v>
      </c>
      <c r="F27" s="28"/>
    </row>
    <row r="28" spans="1:6">
      <c r="A28" s="150"/>
      <c r="B28" s="160"/>
      <c r="C28" s="143"/>
      <c r="D28" s="143"/>
      <c r="E28" s="132"/>
      <c r="F28" s="25"/>
    </row>
    <row r="29" spans="1:6">
      <c r="A29" s="150"/>
      <c r="B29" s="160"/>
      <c r="C29" s="143"/>
      <c r="D29" s="143"/>
      <c r="E29" s="132"/>
      <c r="F29" s="25"/>
    </row>
    <row r="30" spans="1:6">
      <c r="A30" s="150"/>
      <c r="B30" s="160"/>
      <c r="C30" s="143"/>
      <c r="D30" s="143"/>
      <c r="E30" s="132"/>
      <c r="F30" s="25"/>
    </row>
    <row r="31" spans="1:6">
      <c r="A31" s="150"/>
      <c r="B31" s="160"/>
      <c r="C31" s="143"/>
      <c r="D31" s="143"/>
      <c r="E31" s="132"/>
      <c r="F31" s="25"/>
    </row>
    <row r="32" spans="1:6">
      <c r="A32" s="161"/>
      <c r="B32" s="161" t="s">
        <v>225</v>
      </c>
      <c r="C32" s="26">
        <f>SUM(C28:C31)</f>
        <v>0</v>
      </c>
      <c r="D32" s="144"/>
      <c r="E32" s="20"/>
      <c r="F32" s="27"/>
    </row>
    <row r="33" spans="1:6">
      <c r="A33" s="154"/>
      <c r="B33" s="154"/>
      <c r="C33" s="162"/>
      <c r="D33" s="154"/>
      <c r="E33" s="162"/>
      <c r="F33" s="274"/>
    </row>
    <row r="34" spans="1:6">
      <c r="A34" s="154"/>
      <c r="B34" s="154"/>
      <c r="C34" s="162"/>
      <c r="D34" s="154"/>
      <c r="E34" s="162"/>
      <c r="F34" s="274"/>
    </row>
    <row r="35" spans="1:6" ht="11.25" customHeight="1">
      <c r="A35" s="10" t="s">
        <v>149</v>
      </c>
      <c r="B35" s="11"/>
      <c r="C35" s="22"/>
      <c r="D35" s="274"/>
      <c r="E35" s="366" t="s">
        <v>45</v>
      </c>
    </row>
    <row r="36" spans="1:6">
      <c r="A36" s="274"/>
      <c r="B36" s="274"/>
      <c r="C36" s="9"/>
      <c r="D36" s="274"/>
      <c r="E36" s="9"/>
      <c r="F36" s="274"/>
    </row>
    <row r="37" spans="1:6" ht="15" customHeight="1">
      <c r="A37" s="15" t="s">
        <v>46</v>
      </c>
      <c r="B37" s="16" t="s">
        <v>47</v>
      </c>
      <c r="C37" s="17" t="s">
        <v>48</v>
      </c>
      <c r="D37" s="18" t="s">
        <v>49</v>
      </c>
      <c r="E37" s="17" t="s">
        <v>50</v>
      </c>
      <c r="F37" s="28"/>
    </row>
    <row r="38" spans="1:6">
      <c r="A38" s="155"/>
      <c r="B38" s="155"/>
      <c r="C38" s="132"/>
      <c r="D38" s="132"/>
      <c r="E38" s="132"/>
      <c r="F38" s="25"/>
    </row>
    <row r="39" spans="1:6">
      <c r="A39" s="155"/>
      <c r="B39" s="155"/>
      <c r="C39" s="132"/>
      <c r="D39" s="132"/>
      <c r="E39" s="132"/>
      <c r="F39" s="25"/>
    </row>
    <row r="40" spans="1:6">
      <c r="A40" s="155"/>
      <c r="B40" s="155"/>
      <c r="C40" s="132"/>
      <c r="D40" s="132"/>
      <c r="E40" s="132"/>
      <c r="F40" s="25"/>
    </row>
    <row r="41" spans="1:6">
      <c r="A41" s="155"/>
      <c r="B41" s="155"/>
      <c r="C41" s="132"/>
      <c r="D41" s="132"/>
      <c r="E41" s="132"/>
      <c r="F41" s="25"/>
    </row>
    <row r="42" spans="1:6">
      <c r="A42" s="163"/>
      <c r="B42" s="163" t="s">
        <v>226</v>
      </c>
      <c r="C42" s="30">
        <f>SUM(C38:C41)</f>
        <v>0</v>
      </c>
      <c r="D42" s="145"/>
      <c r="E42" s="31"/>
      <c r="F42" s="27"/>
    </row>
  </sheetData>
  <dataValidations count="5">
    <dataValidation allowBlank="1" showInputMessage="1" showErrorMessage="1" prompt="Saldo final de la Información Financiera Trimestral que se presenta (trimestral: 1er, 2do, 3ro. o 4to.)." sqref="C37 C27 C7 C17"/>
    <dataValidation allowBlank="1" showInputMessage="1" showErrorMessage="1" prompt="Corresponde al número de la cuenta de acuerdo al Plan de Cuentas emitido por el CONAC (DOF 23/12/2015)." sqref="A37 A27 A7 A17"/>
    <dataValidation allowBlank="1" showInputMessage="1" showErrorMessage="1" prompt="Corresponde al nombre o descripción de la cuenta de acuerdo al Plan de Cuentas emitido por el CONAC." sqref="B37 B27 B7 B17"/>
    <dataValidation allowBlank="1" showInputMessage="1" showErrorMessage="1" prompt="Especificar el tipo de instrumento de inversión: Bondes, Petrobonos, Cetes, Mesa de dinero, etc." sqref="D37 D27 D7 D17"/>
    <dataValidation allowBlank="1" showInputMessage="1" showErrorMessage="1" prompt="En los casos en que la inversión se localice en dos o mas tipos de instrumentos, se detallará cada una de ellas y el importe invertido." sqref="E37 E27 E7"/>
  </dataValidations>
  <pageMargins left="0.7" right="0.7" top="0.75" bottom="0.75" header="0.3" footer="0.3"/>
  <pageSetup scale="56" orientation="portrait" r:id="rId1"/>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zoomScaleSheetLayoutView="100" workbookViewId="0">
      <selection activeCell="C18" sqref="C18"/>
    </sheetView>
  </sheetViews>
  <sheetFormatPr baseColWidth="10" defaultRowHeight="11.25"/>
  <cols>
    <col min="1" max="1" width="20.7109375" style="274" customWidth="1"/>
    <col min="2" max="2" width="50.7109375" style="274" customWidth="1"/>
    <col min="3" max="7" width="17.7109375" style="9" customWidth="1"/>
    <col min="8" max="9" width="11.42578125" style="274" customWidth="1"/>
    <col min="10" max="16384" width="11.42578125" style="274"/>
  </cols>
  <sheetData>
    <row r="1" spans="1:7">
      <c r="A1" s="3" t="s">
        <v>43</v>
      </c>
      <c r="B1" s="3"/>
      <c r="G1" s="32"/>
    </row>
    <row r="2" spans="1:7">
      <c r="A2" s="3" t="s">
        <v>199</v>
      </c>
      <c r="B2" s="3"/>
      <c r="C2" s="21"/>
      <c r="D2" s="21"/>
    </row>
    <row r="3" spans="1:7">
      <c r="B3" s="3"/>
      <c r="C3" s="21"/>
      <c r="D3" s="21"/>
    </row>
    <row r="5" spans="1:7" s="35" customFormat="1" ht="11.25" customHeight="1">
      <c r="A5" s="33" t="s">
        <v>142</v>
      </c>
      <c r="B5" s="33"/>
      <c r="C5" s="34"/>
      <c r="D5" s="34"/>
      <c r="E5" s="9"/>
      <c r="F5" s="9"/>
      <c r="G5" s="253" t="s">
        <v>51</v>
      </c>
    </row>
    <row r="6" spans="1:7">
      <c r="A6" s="13"/>
      <c r="B6" s="13"/>
      <c r="C6" s="4"/>
      <c r="D6" s="4"/>
      <c r="E6" s="4"/>
      <c r="F6" s="4"/>
      <c r="G6" s="4"/>
    </row>
    <row r="7" spans="1:7" ht="15" customHeight="1">
      <c r="A7" s="15" t="s">
        <v>46</v>
      </c>
      <c r="B7" s="16" t="s">
        <v>47</v>
      </c>
      <c r="C7" s="17" t="s">
        <v>48</v>
      </c>
      <c r="D7" s="305">
        <v>2015</v>
      </c>
      <c r="E7" s="275" t="s">
        <v>207</v>
      </c>
      <c r="F7" s="275" t="s">
        <v>158</v>
      </c>
      <c r="G7" s="36" t="s">
        <v>52</v>
      </c>
    </row>
    <row r="8" spans="1:7">
      <c r="A8" s="580" t="s">
        <v>9095</v>
      </c>
      <c r="B8" s="150" t="s">
        <v>9096</v>
      </c>
      <c r="C8" s="165">
        <v>0</v>
      </c>
      <c r="D8" s="165">
        <v>0.02</v>
      </c>
      <c r="E8" s="165">
        <v>0.02</v>
      </c>
      <c r="F8" s="165">
        <v>0</v>
      </c>
      <c r="G8" s="165">
        <v>0</v>
      </c>
    </row>
    <row r="9" spans="1:7">
      <c r="A9" s="580" t="s">
        <v>9097</v>
      </c>
      <c r="B9" s="150" t="s">
        <v>9098</v>
      </c>
      <c r="C9" s="165">
        <v>0</v>
      </c>
      <c r="D9" s="165">
        <v>5437.61</v>
      </c>
      <c r="E9" s="165">
        <v>5437.61</v>
      </c>
      <c r="F9" s="165">
        <v>0</v>
      </c>
      <c r="G9" s="165">
        <v>0</v>
      </c>
    </row>
    <row r="10" spans="1:7">
      <c r="A10" s="580" t="s">
        <v>9099</v>
      </c>
      <c r="B10" s="150" t="s">
        <v>9100</v>
      </c>
      <c r="C10" s="165">
        <v>0</v>
      </c>
      <c r="D10" s="165">
        <v>11899.92</v>
      </c>
      <c r="E10" s="165">
        <v>11899.92</v>
      </c>
      <c r="F10" s="165">
        <v>0</v>
      </c>
      <c r="G10" s="165">
        <v>0</v>
      </c>
    </row>
    <row r="11" spans="1:7">
      <c r="A11" s="580" t="s">
        <v>9101</v>
      </c>
      <c r="B11" s="150" t="s">
        <v>9102</v>
      </c>
      <c r="C11" s="165">
        <v>0</v>
      </c>
      <c r="D11" s="165">
        <v>0</v>
      </c>
      <c r="E11" s="165">
        <v>-2045</v>
      </c>
      <c r="F11" s="165">
        <v>0</v>
      </c>
      <c r="G11" s="165">
        <v>0</v>
      </c>
    </row>
    <row r="12" spans="1:7">
      <c r="A12" s="580" t="s">
        <v>9103</v>
      </c>
      <c r="B12" s="150" t="s">
        <v>9104</v>
      </c>
      <c r="C12" s="165">
        <v>0</v>
      </c>
      <c r="D12" s="165">
        <v>0</v>
      </c>
      <c r="E12" s="165">
        <v>-1482</v>
      </c>
      <c r="F12" s="165">
        <v>0</v>
      </c>
      <c r="G12" s="165">
        <v>0</v>
      </c>
    </row>
    <row r="13" spans="1:7">
      <c r="A13" s="580" t="s">
        <v>9105</v>
      </c>
      <c r="B13" s="150" t="s">
        <v>9106</v>
      </c>
      <c r="C13" s="165">
        <v>0</v>
      </c>
      <c r="D13" s="165">
        <v>1391.28</v>
      </c>
      <c r="E13" s="165">
        <v>1391.28</v>
      </c>
      <c r="F13" s="165">
        <v>0</v>
      </c>
      <c r="G13" s="165">
        <v>0</v>
      </c>
    </row>
    <row r="14" spans="1:7">
      <c r="A14" s="580" t="s">
        <v>9107</v>
      </c>
      <c r="B14" s="150" t="s">
        <v>9108</v>
      </c>
      <c r="C14" s="165">
        <v>0</v>
      </c>
      <c r="D14" s="165">
        <v>0</v>
      </c>
      <c r="E14" s="165">
        <v>-186</v>
      </c>
      <c r="F14" s="165">
        <v>0</v>
      </c>
      <c r="G14" s="165">
        <v>0</v>
      </c>
    </row>
    <row r="15" spans="1:7">
      <c r="A15" s="580" t="s">
        <v>9109</v>
      </c>
      <c r="B15" s="150" t="s">
        <v>9110</v>
      </c>
      <c r="C15" s="165">
        <v>0</v>
      </c>
      <c r="D15" s="165">
        <v>2907</v>
      </c>
      <c r="E15" s="165">
        <v>2907</v>
      </c>
      <c r="F15" s="165">
        <v>0</v>
      </c>
      <c r="G15" s="165">
        <v>0</v>
      </c>
    </row>
    <row r="16" spans="1:7">
      <c r="A16" s="580" t="s">
        <v>9111</v>
      </c>
      <c r="B16" s="150" t="s">
        <v>9112</v>
      </c>
      <c r="C16" s="165">
        <v>0</v>
      </c>
      <c r="D16" s="165">
        <v>0</v>
      </c>
      <c r="E16" s="165">
        <v>-4830</v>
      </c>
      <c r="F16" s="165">
        <v>0</v>
      </c>
      <c r="G16" s="165">
        <v>0</v>
      </c>
    </row>
    <row r="17" spans="1:7">
      <c r="A17" s="580" t="s">
        <v>9113</v>
      </c>
      <c r="B17" s="150" t="s">
        <v>9114</v>
      </c>
      <c r="C17" s="165">
        <v>0</v>
      </c>
      <c r="D17" s="165">
        <v>14220</v>
      </c>
      <c r="E17" s="165">
        <v>14220</v>
      </c>
      <c r="F17" s="165">
        <v>0</v>
      </c>
      <c r="G17" s="165">
        <v>0</v>
      </c>
    </row>
    <row r="18" spans="1:7">
      <c r="A18" s="580" t="s">
        <v>9115</v>
      </c>
      <c r="B18" s="150" t="s">
        <v>9116</v>
      </c>
      <c r="C18" s="165">
        <v>0</v>
      </c>
      <c r="D18" s="165">
        <v>6000</v>
      </c>
      <c r="E18" s="165">
        <v>6000</v>
      </c>
      <c r="F18" s="165">
        <v>0</v>
      </c>
      <c r="G18" s="165">
        <v>0</v>
      </c>
    </row>
    <row r="19" spans="1:7">
      <c r="A19" s="580" t="s">
        <v>9117</v>
      </c>
      <c r="B19" s="150" t="s">
        <v>9118</v>
      </c>
      <c r="C19" s="165">
        <v>0</v>
      </c>
      <c r="D19" s="165">
        <v>5940</v>
      </c>
      <c r="E19" s="165">
        <v>5940</v>
      </c>
      <c r="F19" s="165">
        <v>0</v>
      </c>
      <c r="G19" s="165">
        <v>0</v>
      </c>
    </row>
    <row r="20" spans="1:7">
      <c r="A20" s="152"/>
      <c r="B20" s="152" t="s">
        <v>227</v>
      </c>
      <c r="C20" s="166">
        <f>SUM(C8:C19)</f>
        <v>0</v>
      </c>
      <c r="D20" s="166">
        <f>SUM(D8:D19)</f>
        <v>47795.83</v>
      </c>
      <c r="E20" s="166">
        <f>SUM(E8:E19)</f>
        <v>39252.83</v>
      </c>
      <c r="F20" s="166">
        <f>SUM(F8:F10)</f>
        <v>0</v>
      </c>
      <c r="G20" s="166">
        <f>SUM(G8:G10)</f>
        <v>0</v>
      </c>
    </row>
    <row r="21" spans="1:7">
      <c r="A21" s="154"/>
      <c r="B21" s="154"/>
      <c r="C21" s="162"/>
      <c r="D21" s="162"/>
      <c r="E21" s="162"/>
      <c r="F21" s="162"/>
      <c r="G21" s="162"/>
    </row>
    <row r="22" spans="1:7">
      <c r="A22" s="154"/>
      <c r="B22" s="154"/>
      <c r="C22" s="162"/>
      <c r="D22" s="162"/>
      <c r="E22" s="162"/>
      <c r="F22" s="162"/>
      <c r="G22" s="162"/>
    </row>
    <row r="23" spans="1:7" s="35" customFormat="1" ht="11.25" customHeight="1">
      <c r="A23" s="33" t="s">
        <v>150</v>
      </c>
      <c r="B23" s="33"/>
      <c r="C23" s="34"/>
      <c r="D23" s="34"/>
      <c r="E23" s="9"/>
      <c r="F23" s="9"/>
      <c r="G23" s="253" t="s">
        <v>51</v>
      </c>
    </row>
    <row r="24" spans="1:7">
      <c r="A24" s="13"/>
      <c r="B24" s="13"/>
      <c r="C24" s="4"/>
      <c r="D24" s="4"/>
      <c r="E24" s="4"/>
      <c r="F24" s="4"/>
      <c r="G24" s="4"/>
    </row>
    <row r="25" spans="1:7" ht="15" customHeight="1">
      <c r="A25" s="15" t="s">
        <v>46</v>
      </c>
      <c r="B25" s="16" t="s">
        <v>47</v>
      </c>
      <c r="C25" s="17" t="s">
        <v>48</v>
      </c>
      <c r="D25" s="305">
        <v>2015</v>
      </c>
      <c r="E25" s="275" t="s">
        <v>207</v>
      </c>
      <c r="F25" s="275" t="s">
        <v>158</v>
      </c>
      <c r="G25" s="36" t="s">
        <v>52</v>
      </c>
    </row>
    <row r="26" spans="1:7">
      <c r="A26" s="150"/>
      <c r="B26" s="150"/>
      <c r="C26" s="165"/>
      <c r="D26" s="165"/>
      <c r="E26" s="165"/>
      <c r="F26" s="165"/>
      <c r="G26" s="165"/>
    </row>
    <row r="27" spans="1:7">
      <c r="A27" s="150"/>
      <c r="B27" s="150"/>
      <c r="C27" s="165"/>
      <c r="D27" s="165"/>
      <c r="E27" s="165"/>
      <c r="F27" s="165"/>
      <c r="G27" s="165"/>
    </row>
    <row r="28" spans="1:7">
      <c r="A28" s="150"/>
      <c r="B28" s="150"/>
      <c r="C28" s="165"/>
      <c r="D28" s="165"/>
      <c r="E28" s="165"/>
      <c r="F28" s="165"/>
      <c r="G28" s="165"/>
    </row>
    <row r="29" spans="1:7">
      <c r="A29" s="152"/>
      <c r="B29" s="152" t="s">
        <v>228</v>
      </c>
      <c r="C29" s="166">
        <f>SUM(C26:C28)</f>
        <v>0</v>
      </c>
      <c r="D29" s="166">
        <f>SUM(D26:D28)</f>
        <v>0</v>
      </c>
      <c r="E29" s="166">
        <f>SUM(E26:E28)</f>
        <v>0</v>
      </c>
      <c r="F29" s="166">
        <f>SUM(F26:F28)</f>
        <v>0</v>
      </c>
      <c r="G29" s="166">
        <f>SUM(G26:G28)</f>
        <v>0</v>
      </c>
    </row>
  </sheetData>
  <dataValidations count="7">
    <dataValidation allowBlank="1" showInputMessage="1" showErrorMessage="1" prompt="Saldo final de la Información Financiera Trimestral que se presenta (trimestral: 1er, 2do, 3ro. o 4to.)." sqref="C25 C7"/>
    <dataValidation allowBlank="1" showInputMessage="1" showErrorMessage="1" prompt="Corresponde al número de la cuenta de acuerdo al Plan de Cuentas emitido por el CONAC (DOF 23/12/2015)." sqref="A25 A7"/>
    <dataValidation allowBlank="1" showInputMessage="1" showErrorMessage="1" prompt="Saldo final al 31 de diciembre de 2015." sqref="D25 D7"/>
    <dataValidation allowBlank="1" showInputMessage="1" showErrorMessage="1" prompt="Saldo final al 31 de diciembre de 2014." sqref="E25 E7"/>
    <dataValidation allowBlank="1" showInputMessage="1" showErrorMessage="1" prompt="Saldo final al 31 de diciembre de 2013." sqref="F25 F7"/>
    <dataValidation allowBlank="1" showInputMessage="1" showErrorMessage="1" prompt="Corresponde al nombre o descripción de la cuenta de acuerdo al Plan de Cuentas emitido por el CONAC." sqref="B25 B7"/>
    <dataValidation allowBlank="1" showInputMessage="1" showErrorMessage="1" prompt="Saldo final al 31 de diciembre de 2012." sqref="G25 G7"/>
  </dataValidations>
  <pageMargins left="0.7" right="0.7" top="0.75" bottom="0.75" header="0.3" footer="0.3"/>
  <pageSetup scale="72" orientation="portrait" r:id="rId1"/>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9"/>
  <sheetViews>
    <sheetView topLeftCell="A40" zoomScaleNormal="100" zoomScaleSheetLayoutView="100" workbookViewId="0">
      <selection activeCell="C18" sqref="C18"/>
    </sheetView>
  </sheetViews>
  <sheetFormatPr baseColWidth="10" defaultRowHeight="11.25"/>
  <cols>
    <col min="1" max="1" width="20.7109375" style="274" customWidth="1"/>
    <col min="2" max="2" width="50.7109375" style="274" customWidth="1"/>
    <col min="3" max="7" width="17.7109375" style="9" customWidth="1"/>
    <col min="8" max="9" width="18.7109375" style="274"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c r="A8" s="160"/>
      <c r="B8" s="167"/>
      <c r="C8" s="132"/>
      <c r="D8" s="133"/>
      <c r="E8" s="133"/>
      <c r="F8" s="133"/>
      <c r="G8" s="134"/>
      <c r="H8" s="138"/>
      <c r="I8" s="139"/>
    </row>
    <row r="9" spans="1:10">
      <c r="A9" s="160"/>
      <c r="B9" s="167"/>
      <c r="C9" s="132"/>
      <c r="D9" s="133"/>
      <c r="E9" s="133"/>
      <c r="F9" s="133"/>
      <c r="G9" s="134"/>
      <c r="H9" s="138"/>
      <c r="I9" s="139"/>
    </row>
    <row r="10" spans="1:10">
      <c r="A10" s="160"/>
      <c r="B10" s="167"/>
      <c r="C10" s="135"/>
      <c r="D10" s="133"/>
      <c r="E10" s="133"/>
      <c r="F10" s="133"/>
      <c r="G10" s="134"/>
      <c r="H10" s="138"/>
      <c r="I10" s="139"/>
    </row>
    <row r="11" spans="1:10">
      <c r="A11" s="160"/>
      <c r="B11" s="167"/>
      <c r="C11" s="135"/>
      <c r="D11" s="133"/>
      <c r="E11" s="133"/>
      <c r="F11" s="133"/>
      <c r="G11" s="134"/>
      <c r="H11" s="138"/>
      <c r="I11" s="139"/>
    </row>
    <row r="12" spans="1:10">
      <c r="A12" s="152"/>
      <c r="B12" s="152" t="s">
        <v>229</v>
      </c>
      <c r="C12" s="166">
        <f>SUM(C8:C11)</f>
        <v>0</v>
      </c>
      <c r="D12" s="166">
        <f>SUM(D8:D11)</f>
        <v>0</v>
      </c>
      <c r="E12" s="166">
        <f>SUM(E8:E11)</f>
        <v>0</v>
      </c>
      <c r="F12" s="166">
        <f>SUM(F8:F11)</f>
        <v>0</v>
      </c>
      <c r="G12" s="166">
        <f>SUM(G8:G11)</f>
        <v>0</v>
      </c>
      <c r="H12" s="140"/>
      <c r="I12" s="140"/>
    </row>
    <row r="13" spans="1:10">
      <c r="A13" s="154"/>
      <c r="B13" s="154"/>
      <c r="C13" s="162"/>
      <c r="D13" s="162"/>
      <c r="E13" s="162"/>
      <c r="F13" s="162"/>
      <c r="G13" s="162"/>
      <c r="H13" s="154"/>
      <c r="I13" s="154"/>
    </row>
    <row r="14" spans="1:10">
      <c r="A14" s="154"/>
      <c r="B14" s="154"/>
      <c r="C14" s="162"/>
      <c r="D14" s="162"/>
      <c r="E14" s="162"/>
      <c r="F14" s="162"/>
      <c r="G14" s="162"/>
      <c r="H14" s="154"/>
      <c r="I14" s="154"/>
    </row>
    <row r="15" spans="1:10" ht="11.25" customHeight="1">
      <c r="A15" s="10" t="s">
        <v>151</v>
      </c>
      <c r="B15" s="11"/>
      <c r="E15" s="37"/>
      <c r="F15" s="37"/>
      <c r="I15" s="53" t="s">
        <v>53</v>
      </c>
    </row>
    <row r="16" spans="1:10">
      <c r="A16" s="38"/>
      <c r="B16" s="38"/>
      <c r="C16" s="37"/>
      <c r="D16" s="37"/>
      <c r="E16" s="37"/>
      <c r="F16" s="37"/>
    </row>
    <row r="17" spans="1:9" ht="15" customHeight="1">
      <c r="A17" s="15" t="s">
        <v>46</v>
      </c>
      <c r="B17" s="16" t="s">
        <v>47</v>
      </c>
      <c r="C17" s="39" t="s">
        <v>54</v>
      </c>
      <c r="D17" s="39" t="s">
        <v>55</v>
      </c>
      <c r="E17" s="39" t="s">
        <v>56</v>
      </c>
      <c r="F17" s="39" t="s">
        <v>57</v>
      </c>
      <c r="G17" s="40" t="s">
        <v>58</v>
      </c>
      <c r="H17" s="16" t="s">
        <v>59</v>
      </c>
      <c r="I17" s="16" t="s">
        <v>60</v>
      </c>
    </row>
    <row r="18" spans="1:9">
      <c r="A18" s="657" t="s">
        <v>9119</v>
      </c>
      <c r="B18" s="155" t="s">
        <v>9120</v>
      </c>
      <c r="C18" s="132">
        <v>150</v>
      </c>
      <c r="D18" s="136">
        <v>150</v>
      </c>
      <c r="E18" s="136"/>
      <c r="F18" s="136"/>
      <c r="G18" s="136"/>
      <c r="H18" s="138"/>
      <c r="I18" s="138"/>
    </row>
    <row r="19" spans="1:9">
      <c r="A19" s="657" t="s">
        <v>9121</v>
      </c>
      <c r="B19" s="155" t="s">
        <v>9122</v>
      </c>
      <c r="C19" s="132">
        <v>-75</v>
      </c>
      <c r="D19" s="136">
        <v>-75</v>
      </c>
      <c r="E19" s="136"/>
      <c r="F19" s="136"/>
      <c r="G19" s="136"/>
      <c r="H19" s="138"/>
      <c r="I19" s="138"/>
    </row>
    <row r="20" spans="1:9">
      <c r="A20" s="657" t="s">
        <v>9123</v>
      </c>
      <c r="B20" s="155" t="s">
        <v>9124</v>
      </c>
      <c r="C20" s="132">
        <v>450</v>
      </c>
      <c r="D20" s="136">
        <v>450</v>
      </c>
      <c r="E20" s="136"/>
      <c r="F20" s="136"/>
      <c r="G20" s="136"/>
      <c r="H20" s="138"/>
      <c r="I20" s="138"/>
    </row>
    <row r="21" spans="1:9">
      <c r="A21" s="657" t="s">
        <v>9125</v>
      </c>
      <c r="B21" s="155" t="s">
        <v>9126</v>
      </c>
      <c r="C21" s="132">
        <v>1000</v>
      </c>
      <c r="D21" s="136">
        <v>1000</v>
      </c>
      <c r="E21" s="136"/>
      <c r="F21" s="136"/>
      <c r="G21" s="136"/>
      <c r="H21" s="138"/>
      <c r="I21" s="138"/>
    </row>
    <row r="22" spans="1:9">
      <c r="A22" s="657" t="s">
        <v>9127</v>
      </c>
      <c r="B22" s="155" t="s">
        <v>9128</v>
      </c>
      <c r="C22" s="132">
        <v>600</v>
      </c>
      <c r="D22" s="136">
        <v>600</v>
      </c>
      <c r="E22" s="136"/>
      <c r="F22" s="136"/>
      <c r="G22" s="136"/>
      <c r="H22" s="138"/>
      <c r="I22" s="138"/>
    </row>
    <row r="23" spans="1:9">
      <c r="A23" s="168"/>
      <c r="B23" s="168" t="s">
        <v>230</v>
      </c>
      <c r="C23" s="140">
        <f>SUM(C18:C22)</f>
        <v>2125</v>
      </c>
      <c r="D23" s="140">
        <f>SUM(D18:D22)</f>
        <v>2125</v>
      </c>
      <c r="E23" s="140">
        <f>SUM(E18:E22)</f>
        <v>0</v>
      </c>
      <c r="F23" s="140">
        <f>SUM(F18:F22)</f>
        <v>0</v>
      </c>
      <c r="G23" s="140">
        <f>SUM(G18:G22)</f>
        <v>0</v>
      </c>
      <c r="H23" s="140"/>
      <c r="I23" s="140"/>
    </row>
    <row r="26" spans="1:9">
      <c r="A26" s="10" t="s">
        <v>263</v>
      </c>
      <c r="B26" s="11"/>
      <c r="E26" s="37"/>
      <c r="F26" s="37"/>
      <c r="I26" s="53" t="s">
        <v>53</v>
      </c>
    </row>
    <row r="27" spans="1:9">
      <c r="A27" s="38"/>
      <c r="B27" s="38"/>
      <c r="C27" s="37"/>
      <c r="D27" s="37"/>
      <c r="E27" s="37"/>
      <c r="F27" s="37"/>
    </row>
    <row r="28" spans="1:9">
      <c r="A28" s="15" t="s">
        <v>46</v>
      </c>
      <c r="B28" s="16" t="s">
        <v>47</v>
      </c>
      <c r="C28" s="39" t="s">
        <v>54</v>
      </c>
      <c r="D28" s="39" t="s">
        <v>55</v>
      </c>
      <c r="E28" s="39" t="s">
        <v>56</v>
      </c>
      <c r="F28" s="39" t="s">
        <v>57</v>
      </c>
      <c r="G28" s="40" t="s">
        <v>58</v>
      </c>
      <c r="H28" s="16" t="s">
        <v>59</v>
      </c>
      <c r="I28" s="16" t="s">
        <v>60</v>
      </c>
    </row>
    <row r="29" spans="1:9">
      <c r="A29" s="155"/>
      <c r="B29" s="155"/>
      <c r="C29" s="132"/>
      <c r="D29" s="136"/>
      <c r="E29" s="136"/>
      <c r="F29" s="136"/>
      <c r="G29" s="136"/>
      <c r="H29" s="138"/>
      <c r="I29" s="138"/>
    </row>
    <row r="30" spans="1:9">
      <c r="A30" s="155"/>
      <c r="B30" s="155"/>
      <c r="C30" s="132"/>
      <c r="D30" s="136"/>
      <c r="E30" s="136"/>
      <c r="F30" s="136"/>
      <c r="G30" s="136"/>
      <c r="H30" s="138"/>
      <c r="I30" s="138"/>
    </row>
    <row r="31" spans="1:9">
      <c r="A31" s="155"/>
      <c r="B31" s="155"/>
      <c r="C31" s="132"/>
      <c r="D31" s="136"/>
      <c r="E31" s="136"/>
      <c r="F31" s="136"/>
      <c r="G31" s="136"/>
      <c r="H31" s="138"/>
      <c r="I31" s="138"/>
    </row>
    <row r="32" spans="1:9">
      <c r="A32" s="155"/>
      <c r="B32" s="155"/>
      <c r="C32" s="132"/>
      <c r="D32" s="136"/>
      <c r="E32" s="136"/>
      <c r="F32" s="136"/>
      <c r="G32" s="136"/>
      <c r="H32" s="138"/>
      <c r="I32" s="138"/>
    </row>
    <row r="33" spans="1:9">
      <c r="A33" s="168"/>
      <c r="B33" s="168" t="s">
        <v>264</v>
      </c>
      <c r="C33" s="140">
        <f>SUM(C29:C32)</f>
        <v>0</v>
      </c>
      <c r="D33" s="140">
        <f>SUM(D29:D32)</f>
        <v>0</v>
      </c>
      <c r="E33" s="140">
        <f>SUM(E29:E32)</f>
        <v>0</v>
      </c>
      <c r="F33" s="140">
        <f>SUM(F29:F32)</f>
        <v>0</v>
      </c>
      <c r="G33" s="140">
        <f>SUM(G29:G32)</f>
        <v>0</v>
      </c>
      <c r="H33" s="140"/>
      <c r="I33" s="140"/>
    </row>
    <row r="36" spans="1:9">
      <c r="A36" s="10" t="s">
        <v>265</v>
      </c>
      <c r="B36" s="11"/>
      <c r="E36" s="37"/>
      <c r="F36" s="37"/>
      <c r="I36" s="53" t="s">
        <v>53</v>
      </c>
    </row>
    <row r="37" spans="1:9">
      <c r="A37" s="38"/>
      <c r="B37" s="38"/>
      <c r="C37" s="37"/>
      <c r="D37" s="37"/>
      <c r="E37" s="37"/>
      <c r="F37" s="37"/>
    </row>
    <row r="38" spans="1:9">
      <c r="A38" s="15" t="s">
        <v>46</v>
      </c>
      <c r="B38" s="16" t="s">
        <v>47</v>
      </c>
      <c r="C38" s="39" t="s">
        <v>54</v>
      </c>
      <c r="D38" s="39" t="s">
        <v>55</v>
      </c>
      <c r="E38" s="39" t="s">
        <v>56</v>
      </c>
      <c r="F38" s="39" t="s">
        <v>57</v>
      </c>
      <c r="G38" s="40" t="s">
        <v>58</v>
      </c>
      <c r="H38" s="16" t="s">
        <v>59</v>
      </c>
      <c r="I38" s="16" t="s">
        <v>60</v>
      </c>
    </row>
    <row r="39" spans="1:9">
      <c r="A39" s="155"/>
      <c r="B39" s="155"/>
      <c r="C39" s="132"/>
      <c r="D39" s="136"/>
      <c r="E39" s="136"/>
      <c r="F39" s="136"/>
      <c r="G39" s="136"/>
      <c r="H39" s="138"/>
      <c r="I39" s="138"/>
    </row>
    <row r="40" spans="1:9">
      <c r="A40" s="155"/>
      <c r="B40" s="155"/>
      <c r="C40" s="132"/>
      <c r="D40" s="136"/>
      <c r="E40" s="136"/>
      <c r="F40" s="136"/>
      <c r="G40" s="136"/>
      <c r="H40" s="138"/>
      <c r="I40" s="138"/>
    </row>
    <row r="41" spans="1:9">
      <c r="A41" s="155"/>
      <c r="B41" s="155"/>
      <c r="C41" s="132"/>
      <c r="D41" s="136"/>
      <c r="E41" s="136"/>
      <c r="F41" s="136"/>
      <c r="G41" s="136"/>
      <c r="H41" s="138"/>
      <c r="I41" s="138"/>
    </row>
    <row r="42" spans="1:9">
      <c r="A42" s="155"/>
      <c r="B42" s="155"/>
      <c r="C42" s="132"/>
      <c r="D42" s="136"/>
      <c r="E42" s="136"/>
      <c r="F42" s="136"/>
      <c r="G42" s="136"/>
      <c r="H42" s="138"/>
      <c r="I42" s="138"/>
    </row>
    <row r="43" spans="1:9">
      <c r="A43" s="168"/>
      <c r="B43" s="168" t="s">
        <v>266</v>
      </c>
      <c r="C43" s="140">
        <f>SUM(C39:C42)</f>
        <v>0</v>
      </c>
      <c r="D43" s="140">
        <f>SUM(D39:D42)</f>
        <v>0</v>
      </c>
      <c r="E43" s="140">
        <f>SUM(E39:E42)</f>
        <v>0</v>
      </c>
      <c r="F43" s="140">
        <f>SUM(F39:F42)</f>
        <v>0</v>
      </c>
      <c r="G43" s="140">
        <f>SUM(G39:G42)</f>
        <v>0</v>
      </c>
      <c r="H43" s="140"/>
      <c r="I43" s="140"/>
    </row>
    <row r="46" spans="1:9">
      <c r="A46" s="10" t="s">
        <v>267</v>
      </c>
      <c r="B46" s="11"/>
      <c r="C46" s="37"/>
      <c r="D46" s="37"/>
      <c r="E46" s="37"/>
      <c r="F46" s="37"/>
    </row>
    <row r="47" spans="1:9">
      <c r="A47" s="38"/>
      <c r="B47" s="38"/>
      <c r="C47" s="37"/>
      <c r="D47" s="37"/>
      <c r="E47" s="37"/>
      <c r="F47" s="37"/>
    </row>
    <row r="48" spans="1:9">
      <c r="A48" s="15" t="s">
        <v>46</v>
      </c>
      <c r="B48" s="16" t="s">
        <v>47</v>
      </c>
      <c r="C48" s="39" t="s">
        <v>54</v>
      </c>
      <c r="D48" s="39" t="s">
        <v>55</v>
      </c>
      <c r="E48" s="39" t="s">
        <v>56</v>
      </c>
      <c r="F48" s="39" t="s">
        <v>57</v>
      </c>
      <c r="G48" s="40" t="s">
        <v>58</v>
      </c>
      <c r="H48" s="16" t="s">
        <v>59</v>
      </c>
      <c r="I48" s="16" t="s">
        <v>60</v>
      </c>
    </row>
    <row r="49" spans="1:11">
      <c r="A49" s="657" t="s">
        <v>9129</v>
      </c>
      <c r="B49" s="155" t="s">
        <v>793</v>
      </c>
      <c r="C49" s="132">
        <v>3302.85</v>
      </c>
      <c r="D49" s="136">
        <v>3302.85</v>
      </c>
      <c r="E49" s="136"/>
      <c r="F49" s="136"/>
      <c r="G49" s="136"/>
      <c r="H49" s="138"/>
      <c r="I49" s="138"/>
    </row>
    <row r="50" spans="1:11">
      <c r="A50" s="155"/>
      <c r="B50" s="155"/>
      <c r="C50" s="132"/>
      <c r="D50" s="136"/>
      <c r="E50" s="136"/>
      <c r="F50" s="136"/>
      <c r="G50" s="136"/>
      <c r="H50" s="138"/>
      <c r="I50" s="138"/>
    </row>
    <row r="51" spans="1:11">
      <c r="A51" s="155"/>
      <c r="B51" s="155"/>
      <c r="C51" s="132"/>
      <c r="D51" s="136"/>
      <c r="E51" s="136"/>
      <c r="F51" s="136"/>
      <c r="G51" s="136"/>
      <c r="H51" s="138"/>
      <c r="I51" s="138"/>
    </row>
    <row r="52" spans="1:11">
      <c r="A52" s="155"/>
      <c r="B52" s="155"/>
      <c r="C52" s="132"/>
      <c r="D52" s="136"/>
      <c r="E52" s="136"/>
      <c r="F52" s="136"/>
      <c r="G52" s="136"/>
      <c r="H52" s="138"/>
      <c r="I52" s="138"/>
    </row>
    <row r="53" spans="1:11">
      <c r="A53" s="168"/>
      <c r="B53" s="168" t="s">
        <v>386</v>
      </c>
      <c r="C53" s="140">
        <f>SUM(C49:C52)</f>
        <v>3302.85</v>
      </c>
      <c r="D53" s="140">
        <f>SUM(D49:D52)</f>
        <v>3302.85</v>
      </c>
      <c r="E53" s="140">
        <f>SUM(E49:E52)</f>
        <v>0</v>
      </c>
      <c r="F53" s="140">
        <f>SUM(F49:F52)</f>
        <v>0</v>
      </c>
      <c r="G53" s="140">
        <f>SUM(G49:G52)</f>
        <v>0</v>
      </c>
      <c r="H53" s="140"/>
      <c r="I53" s="140"/>
    </row>
    <row r="56" spans="1:11">
      <c r="A56" s="10" t="s">
        <v>268</v>
      </c>
      <c r="B56" s="11"/>
      <c r="C56" s="276"/>
      <c r="E56" s="37"/>
      <c r="F56" s="37"/>
      <c r="I56" s="53" t="s">
        <v>53</v>
      </c>
    </row>
    <row r="57" spans="1:11">
      <c r="A57" s="38"/>
      <c r="B57" s="38"/>
      <c r="C57" s="37"/>
      <c r="D57" s="37"/>
      <c r="E57" s="37"/>
      <c r="F57" s="37"/>
    </row>
    <row r="58" spans="1:11">
      <c r="A58" s="15" t="s">
        <v>46</v>
      </c>
      <c r="B58" s="16" t="s">
        <v>47</v>
      </c>
      <c r="C58" s="39" t="s">
        <v>54</v>
      </c>
      <c r="D58" s="39" t="s">
        <v>55</v>
      </c>
      <c r="E58" s="39" t="s">
        <v>56</v>
      </c>
      <c r="F58" s="39" t="s">
        <v>57</v>
      </c>
      <c r="G58" s="40" t="s">
        <v>58</v>
      </c>
      <c r="H58" s="16" t="s">
        <v>59</v>
      </c>
      <c r="I58" s="16" t="s">
        <v>60</v>
      </c>
    </row>
    <row r="59" spans="1:11">
      <c r="A59" s="155"/>
      <c r="B59" s="155"/>
      <c r="C59" s="132"/>
      <c r="D59" s="136"/>
      <c r="E59" s="136"/>
      <c r="F59" s="136"/>
      <c r="G59" s="136"/>
      <c r="H59" s="138"/>
      <c r="I59" s="138"/>
    </row>
    <row r="60" spans="1:11">
      <c r="A60" s="155"/>
      <c r="B60" s="155"/>
      <c r="C60" s="132"/>
      <c r="D60" s="136"/>
      <c r="E60" s="136"/>
      <c r="F60" s="136"/>
      <c r="G60" s="136"/>
      <c r="H60" s="138"/>
      <c r="I60" s="138"/>
    </row>
    <row r="61" spans="1:11">
      <c r="A61" s="155"/>
      <c r="B61" s="155"/>
      <c r="C61" s="132"/>
      <c r="D61" s="136"/>
      <c r="E61" s="136"/>
      <c r="F61" s="136"/>
      <c r="G61" s="136"/>
      <c r="H61" s="138"/>
      <c r="I61" s="138"/>
      <c r="K61" s="9"/>
    </row>
    <row r="62" spans="1:11">
      <c r="A62" s="155"/>
      <c r="B62" s="155"/>
      <c r="C62" s="132"/>
      <c r="D62" s="136"/>
      <c r="E62" s="136"/>
      <c r="F62" s="136"/>
      <c r="G62" s="136"/>
      <c r="H62" s="138"/>
      <c r="I62" s="138"/>
      <c r="K62" s="9"/>
    </row>
    <row r="63" spans="1:11">
      <c r="A63" s="168"/>
      <c r="B63" s="168" t="s">
        <v>269</v>
      </c>
      <c r="C63" s="140">
        <f>SUM(C59:C62)</f>
        <v>0</v>
      </c>
      <c r="D63" s="140">
        <f>SUM(D59:D62)</f>
        <v>0</v>
      </c>
      <c r="E63" s="140">
        <f>SUM(E59:E62)</f>
        <v>0</v>
      </c>
      <c r="F63" s="140">
        <f>SUM(F59:F62)</f>
        <v>0</v>
      </c>
      <c r="G63" s="140">
        <f>SUM(G59:G62)</f>
        <v>0</v>
      </c>
      <c r="H63" s="140"/>
      <c r="I63" s="140"/>
      <c r="K63" s="9"/>
    </row>
    <row r="66" spans="1:11">
      <c r="A66" s="10" t="s">
        <v>270</v>
      </c>
      <c r="B66" s="11"/>
      <c r="E66" s="37"/>
      <c r="F66" s="37"/>
      <c r="I66" s="53" t="s">
        <v>53</v>
      </c>
    </row>
    <row r="67" spans="1:11">
      <c r="A67" s="38"/>
      <c r="B67" s="38"/>
      <c r="C67" s="37"/>
      <c r="D67" s="37"/>
      <c r="E67" s="37"/>
      <c r="F67" s="37"/>
    </row>
    <row r="68" spans="1:11">
      <c r="A68" s="15" t="s">
        <v>46</v>
      </c>
      <c r="B68" s="16" t="s">
        <v>47</v>
      </c>
      <c r="C68" s="39" t="s">
        <v>54</v>
      </c>
      <c r="D68" s="39" t="s">
        <v>55</v>
      </c>
      <c r="E68" s="39" t="s">
        <v>56</v>
      </c>
      <c r="F68" s="39" t="s">
        <v>57</v>
      </c>
      <c r="G68" s="40" t="s">
        <v>58</v>
      </c>
      <c r="H68" s="16" t="s">
        <v>59</v>
      </c>
      <c r="I68" s="16" t="s">
        <v>60</v>
      </c>
    </row>
    <row r="69" spans="1:11">
      <c r="A69" s="155"/>
      <c r="B69" s="155"/>
      <c r="C69" s="132"/>
      <c r="D69" s="136"/>
      <c r="E69" s="136"/>
      <c r="F69" s="136"/>
      <c r="G69" s="136"/>
      <c r="H69" s="138"/>
      <c r="I69" s="138"/>
    </row>
    <row r="70" spans="1:11">
      <c r="A70" s="155"/>
      <c r="B70" s="155"/>
      <c r="C70" s="132"/>
      <c r="D70" s="136"/>
      <c r="E70" s="136"/>
      <c r="F70" s="136"/>
      <c r="G70" s="136"/>
      <c r="H70" s="138"/>
      <c r="I70" s="138"/>
    </row>
    <row r="71" spans="1:11">
      <c r="A71" s="155"/>
      <c r="B71" s="155"/>
      <c r="C71" s="132"/>
      <c r="D71" s="136"/>
      <c r="E71" s="136"/>
      <c r="F71" s="136"/>
      <c r="G71" s="136"/>
      <c r="H71" s="138"/>
      <c r="I71" s="138"/>
    </row>
    <row r="72" spans="1:11">
      <c r="A72" s="155"/>
      <c r="B72" s="155"/>
      <c r="C72" s="132"/>
      <c r="D72" s="136"/>
      <c r="E72" s="136"/>
      <c r="F72" s="136"/>
      <c r="G72" s="136"/>
      <c r="H72" s="138"/>
      <c r="I72" s="138"/>
    </row>
    <row r="73" spans="1:11">
      <c r="A73" s="168"/>
      <c r="B73" s="168" t="s">
        <v>271</v>
      </c>
      <c r="C73" s="140">
        <f>SUM(C69:C72)</f>
        <v>0</v>
      </c>
      <c r="D73" s="140">
        <f>SUM(D69:D72)</f>
        <v>0</v>
      </c>
      <c r="E73" s="140">
        <f>SUM(E69:E72)</f>
        <v>0</v>
      </c>
      <c r="F73" s="140">
        <f>SUM(F69:F72)</f>
        <v>0</v>
      </c>
      <c r="G73" s="140">
        <f>SUM(G69:G72)</f>
        <v>0</v>
      </c>
      <c r="H73" s="140"/>
      <c r="I73" s="140"/>
    </row>
    <row r="76" spans="1:11">
      <c r="A76" s="10" t="s">
        <v>272</v>
      </c>
      <c r="B76" s="11"/>
      <c r="E76" s="37"/>
      <c r="F76" s="37"/>
      <c r="I76" s="53" t="s">
        <v>53</v>
      </c>
    </row>
    <row r="77" spans="1:11">
      <c r="A77" s="38"/>
      <c r="B77" s="38"/>
      <c r="C77" s="37"/>
      <c r="D77" s="37"/>
      <c r="E77" s="37"/>
      <c r="F77" s="37"/>
    </row>
    <row r="78" spans="1:11">
      <c r="A78" s="15" t="s">
        <v>46</v>
      </c>
      <c r="B78" s="16" t="s">
        <v>47</v>
      </c>
      <c r="C78" s="39" t="s">
        <v>54</v>
      </c>
      <c r="D78" s="39" t="s">
        <v>55</v>
      </c>
      <c r="E78" s="39" t="s">
        <v>56</v>
      </c>
      <c r="F78" s="39" t="s">
        <v>57</v>
      </c>
      <c r="G78" s="40" t="s">
        <v>58</v>
      </c>
      <c r="H78" s="16" t="s">
        <v>59</v>
      </c>
      <c r="I78" s="16" t="s">
        <v>60</v>
      </c>
    </row>
    <row r="79" spans="1:11">
      <c r="A79" s="155"/>
      <c r="B79" s="155"/>
      <c r="C79" s="132"/>
      <c r="D79" s="136"/>
      <c r="E79" s="136"/>
      <c r="F79" s="136"/>
      <c r="G79" s="136"/>
      <c r="H79" s="138"/>
      <c r="I79" s="138"/>
      <c r="K79" s="9"/>
    </row>
    <row r="80" spans="1:11">
      <c r="A80" s="155"/>
      <c r="B80" s="155"/>
      <c r="C80" s="132"/>
      <c r="D80" s="136"/>
      <c r="E80" s="136"/>
      <c r="F80" s="136"/>
      <c r="G80" s="136"/>
      <c r="H80" s="138"/>
      <c r="I80" s="138"/>
      <c r="K80" s="9"/>
    </row>
    <row r="81" spans="1:9">
      <c r="A81" s="155"/>
      <c r="B81" s="155"/>
      <c r="C81" s="132"/>
      <c r="D81" s="136"/>
      <c r="E81" s="136"/>
      <c r="F81" s="136"/>
      <c r="G81" s="136"/>
      <c r="H81" s="138"/>
      <c r="I81" s="138"/>
    </row>
    <row r="82" spans="1:9">
      <c r="A82" s="155"/>
      <c r="B82" s="155"/>
      <c r="C82" s="132"/>
      <c r="D82" s="136"/>
      <c r="E82" s="136"/>
      <c r="F82" s="136"/>
      <c r="G82" s="136"/>
      <c r="H82" s="138"/>
      <c r="I82" s="138"/>
    </row>
    <row r="83" spans="1:9">
      <c r="A83" s="168"/>
      <c r="B83" s="168" t="s">
        <v>273</v>
      </c>
      <c r="C83" s="140">
        <f>SUM(C79:C82)</f>
        <v>0</v>
      </c>
      <c r="D83" s="140">
        <f>SUM(D79:D82)</f>
        <v>0</v>
      </c>
      <c r="E83" s="140">
        <f>SUM(E79:E82)</f>
        <v>0</v>
      </c>
      <c r="F83" s="140">
        <f>SUM(F79:F82)</f>
        <v>0</v>
      </c>
      <c r="G83" s="140">
        <f>SUM(G79:G82)</f>
        <v>0</v>
      </c>
      <c r="H83" s="140"/>
      <c r="I83" s="140"/>
    </row>
    <row r="86" spans="1:9">
      <c r="A86" s="10" t="s">
        <v>274</v>
      </c>
      <c r="B86" s="11"/>
      <c r="E86" s="37"/>
      <c r="F86" s="37"/>
      <c r="I86" s="53" t="s">
        <v>53</v>
      </c>
    </row>
    <row r="87" spans="1:9">
      <c r="A87" s="38"/>
      <c r="B87" s="38"/>
      <c r="C87" s="37"/>
      <c r="D87" s="37"/>
      <c r="E87" s="37"/>
      <c r="F87" s="37"/>
    </row>
    <row r="88" spans="1:9">
      <c r="A88" s="15" t="s">
        <v>46</v>
      </c>
      <c r="B88" s="16" t="s">
        <v>47</v>
      </c>
      <c r="C88" s="39" t="s">
        <v>54</v>
      </c>
      <c r="D88" s="39" t="s">
        <v>55</v>
      </c>
      <c r="E88" s="39" t="s">
        <v>56</v>
      </c>
      <c r="F88" s="39" t="s">
        <v>57</v>
      </c>
      <c r="G88" s="40" t="s">
        <v>58</v>
      </c>
      <c r="H88" s="16" t="s">
        <v>59</v>
      </c>
      <c r="I88" s="16" t="s">
        <v>60</v>
      </c>
    </row>
    <row r="89" spans="1:9">
      <c r="A89" s="155"/>
      <c r="B89" s="155"/>
      <c r="C89" s="132"/>
      <c r="D89" s="136"/>
      <c r="E89" s="136"/>
      <c r="F89" s="136"/>
      <c r="G89" s="136"/>
      <c r="H89" s="138"/>
      <c r="I89" s="138"/>
    </row>
    <row r="90" spans="1:9">
      <c r="A90" s="155"/>
      <c r="B90" s="155"/>
      <c r="C90" s="132"/>
      <c r="D90" s="136"/>
      <c r="E90" s="136"/>
      <c r="F90" s="136"/>
      <c r="G90" s="136"/>
      <c r="H90" s="138"/>
      <c r="I90" s="138"/>
    </row>
    <row r="91" spans="1:9">
      <c r="A91" s="155"/>
      <c r="B91" s="155"/>
      <c r="C91" s="132"/>
      <c r="D91" s="136"/>
      <c r="E91" s="136"/>
      <c r="F91" s="136"/>
      <c r="G91" s="136"/>
      <c r="H91" s="138"/>
      <c r="I91" s="138"/>
    </row>
    <row r="92" spans="1:9">
      <c r="A92" s="155"/>
      <c r="B92" s="155"/>
      <c r="C92" s="132"/>
      <c r="D92" s="136"/>
      <c r="E92" s="136"/>
      <c r="F92" s="136"/>
      <c r="G92" s="136"/>
      <c r="H92" s="138"/>
      <c r="I92" s="138"/>
    </row>
    <row r="93" spans="1:9">
      <c r="A93" s="168"/>
      <c r="B93" s="168" t="s">
        <v>275</v>
      </c>
      <c r="C93" s="140">
        <f>SUM(C89:C92)</f>
        <v>0</v>
      </c>
      <c r="D93" s="140">
        <f>SUM(D89:D92)</f>
        <v>0</v>
      </c>
      <c r="E93" s="140">
        <f>SUM(E89:E92)</f>
        <v>0</v>
      </c>
      <c r="F93" s="140">
        <f>SUM(F89:F92)</f>
        <v>0</v>
      </c>
      <c r="G93" s="140">
        <f>SUM(G89:G92)</f>
        <v>0</v>
      </c>
      <c r="H93" s="140"/>
      <c r="I93" s="140"/>
    </row>
    <row r="174" spans="1:8">
      <c r="A174" s="41"/>
      <c r="B174" s="41"/>
      <c r="C174" s="42"/>
      <c r="D174" s="42"/>
      <c r="E174" s="42"/>
      <c r="F174" s="42"/>
      <c r="G174" s="42"/>
      <c r="H174" s="41"/>
    </row>
    <row r="175" spans="1:8">
      <c r="A175" s="251"/>
      <c r="B175" s="252"/>
    </row>
    <row r="176" spans="1:8">
      <c r="A176" s="251"/>
      <c r="B176" s="252"/>
    </row>
    <row r="177" spans="1:2">
      <c r="A177" s="251"/>
      <c r="B177" s="252"/>
    </row>
    <row r="178" spans="1:2">
      <c r="A178" s="251"/>
      <c r="B178" s="252"/>
    </row>
    <row r="179" spans="1:2">
      <c r="A179" s="251"/>
      <c r="B179" s="252"/>
    </row>
  </sheetData>
  <dataValidations count="9">
    <dataValidation allowBlank="1" showInputMessage="1" showErrorMessage="1" prompt="Saldo final del periodo de la información financiera trimestral presentada, el cual debe coincidir con la suma de las columnas de 90, 180, 365 y más de 365 días." sqref="C58 C68 C78 C88 C7 C48 C38 C28 C17"/>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58 A68 A78 A88 A7 A48 A38 A28 A17"/>
    <dataValidation allowBlank="1" showInputMessage="1" showErrorMessage="1" prompt="Corresponde al nombre o descripción de la cuenta de acuerdo al Plan de Cuentas emitido por el CONAC." sqref="B58 B68 B78 B88 B7 B38 B28 B48 B17"/>
    <dataValidation allowBlank="1" showInputMessage="1" showErrorMessage="1" prompt="Importe de la cuentas por cobrar con fecha de vencimiento de 1 a 90 días." sqref="D58 D68 D78 D88 D7 D38 D28 D48 D17"/>
    <dataValidation allowBlank="1" showInputMessage="1" showErrorMessage="1" prompt="Importe de la cuentas por cobrar con fecha de vencimiento de 91 a 180 días." sqref="E58 E68 E78 E88 E7 E38 E28 E48 E17"/>
    <dataValidation allowBlank="1" showInputMessage="1" showErrorMessage="1" prompt="Importe de la cuentas por cobrar con fecha de vencimiento de 181 a 365 días." sqref="F58 F68 F78 F88 F7 F38 F28 F48 F17"/>
    <dataValidation allowBlank="1" showInputMessage="1" showErrorMessage="1" prompt="Importe de la cuentas por cobrar con vencimiento mayor a 365 días." sqref="G58 G68 G78 G88 G7 G38 G28 G48 G17"/>
    <dataValidation allowBlank="1" showInputMessage="1" showErrorMessage="1" prompt="Informar sobre caraterísticas cualitativas de la cuenta, ejemplo: acciones implementadas para su recuperación, causas de la demora en su recuperación." sqref="H58 H68 H78 H88 H7 H38 H28 H48 H17"/>
    <dataValidation allowBlank="1" showInputMessage="1" showErrorMessage="1" prompt="Indicar si el deudor ya sobrepasó el plazo estipulado para pago, 90, 180 o 365 días." sqref="I58 I68 I78 I88 I7 I38 I28 I48 I17"/>
  </dataValidations>
  <pageMargins left="0.7" right="0.7" top="0.75" bottom="0.75" header="0.3" footer="0.3"/>
  <pageSetup scale="60" orientation="landscape" r:id="rId1"/>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C18" sqref="C18"/>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66" t="s">
        <v>318</v>
      </c>
    </row>
    <row r="6" spans="1:17">
      <c r="J6" s="1014"/>
      <c r="K6" s="1014"/>
      <c r="L6" s="1014"/>
      <c r="M6" s="1014"/>
      <c r="N6" s="1014"/>
      <c r="O6" s="1014"/>
      <c r="P6" s="1014"/>
      <c r="Q6" s="1014"/>
    </row>
    <row r="7" spans="1:17">
      <c r="A7" s="3" t="s">
        <v>84</v>
      </c>
    </row>
    <row r="8" spans="1:17" ht="52.5" customHeight="1">
      <c r="A8" s="1015" t="s">
        <v>317</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zoomScaleNormal="100" zoomScaleSheetLayoutView="100" workbookViewId="0">
      <selection activeCell="C18" sqref="C18"/>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5" t="s">
        <v>9130</v>
      </c>
      <c r="B8" s="138" t="s">
        <v>9131</v>
      </c>
      <c r="C8" s="136">
        <v>18076.689999999999</v>
      </c>
      <c r="D8" s="138"/>
    </row>
    <row r="9" spans="1:4">
      <c r="A9" s="155" t="s">
        <v>9132</v>
      </c>
      <c r="B9" s="138" t="s">
        <v>9133</v>
      </c>
      <c r="C9" s="136">
        <v>23454.86</v>
      </c>
      <c r="D9" s="138"/>
    </row>
    <row r="10" spans="1:4">
      <c r="A10" s="155"/>
      <c r="B10" s="138"/>
      <c r="C10" s="136"/>
      <c r="D10" s="138"/>
    </row>
    <row r="11" spans="1:4">
      <c r="A11" s="155"/>
      <c r="B11" s="138"/>
      <c r="C11" s="136"/>
      <c r="D11" s="138"/>
    </row>
    <row r="12" spans="1:4">
      <c r="A12" s="169"/>
      <c r="B12" s="169" t="s">
        <v>221</v>
      </c>
      <c r="C12" s="145">
        <f>SUM(C8:C11)</f>
        <v>41531.550000000003</v>
      </c>
      <c r="D12" s="170"/>
    </row>
    <row r="13" spans="1:4">
      <c r="A13" s="154"/>
      <c r="B13" s="154"/>
      <c r="C13" s="162"/>
      <c r="D13" s="154"/>
    </row>
    <row r="14" spans="1:4">
      <c r="A14" s="154"/>
      <c r="B14" s="154"/>
      <c r="C14" s="162"/>
      <c r="D14" s="154"/>
    </row>
    <row r="15" spans="1:4" s="35" customFormat="1" ht="11.25" customHeight="1">
      <c r="A15" s="33" t="s">
        <v>64</v>
      </c>
      <c r="B15" s="154"/>
      <c r="C15" s="43"/>
      <c r="D15" s="257" t="s">
        <v>62</v>
      </c>
    </row>
    <row r="16" spans="1:4">
      <c r="A16" s="44"/>
      <c r="B16" s="44"/>
      <c r="C16" s="45"/>
      <c r="D16" s="46"/>
    </row>
    <row r="17" spans="1:4" ht="15" customHeight="1">
      <c r="A17" s="15" t="s">
        <v>46</v>
      </c>
      <c r="B17" s="16" t="s">
        <v>47</v>
      </c>
      <c r="C17" s="17" t="s">
        <v>48</v>
      </c>
      <c r="D17" s="47" t="s">
        <v>63</v>
      </c>
    </row>
    <row r="18" spans="1:4">
      <c r="A18" s="160"/>
      <c r="B18" s="167"/>
      <c r="C18" s="136"/>
      <c r="D18" s="138"/>
    </row>
    <row r="19" spans="1:4">
      <c r="A19" s="160"/>
      <c r="B19" s="167"/>
      <c r="C19" s="136"/>
      <c r="D19" s="138"/>
    </row>
    <row r="20" spans="1:4">
      <c r="A20" s="160"/>
      <c r="B20" s="167"/>
      <c r="C20" s="136"/>
      <c r="D20" s="138"/>
    </row>
    <row r="21" spans="1:4">
      <c r="A21" s="160"/>
      <c r="B21" s="167"/>
      <c r="C21" s="136"/>
      <c r="D21" s="138"/>
    </row>
    <row r="22" spans="1:4">
      <c r="A22" s="152"/>
      <c r="B22" s="152" t="s">
        <v>222</v>
      </c>
      <c r="C22" s="144">
        <f>SUM(C18:C21)</f>
        <v>0</v>
      </c>
      <c r="D22" s="170"/>
    </row>
    <row r="24" spans="1:4">
      <c r="B24" s="274" t="str">
        <f>+UPPER(B13)</f>
        <v/>
      </c>
    </row>
  </sheetData>
  <dataValidations count="6">
    <dataValidation allowBlank="1" showInputMessage="1" showErrorMessage="1" prompt="Saldo final de la Información Financiera Trimestral que se presentada (trimestral: 1er, 2do, 3ro. o 4to.)." sqref="C7"/>
    <dataValidation allowBlank="1" showInputMessage="1" showErrorMessage="1" prompt="Sistema de costeo y método de valuación aplicados a los inventarios (UEPS, PROMEDIO, etc.)" sqref="D7"/>
    <dataValidation allowBlank="1" showInputMessage="1" showErrorMessage="1" prompt="Saldo final de la Información Financiera Trimestral que se presenta (trimestral: 1er, 2do, 3ro. o 4to.)." sqref="C17"/>
    <dataValidation allowBlank="1" showInputMessage="1" showErrorMessage="1" prompt="Corresponde al número de la cuenta de acuerdo al Plan de Cuentas emitido por el CONAC (DOF 23/12/2015)." sqref="A17 A7"/>
    <dataValidation allowBlank="1" showInputMessage="1" showErrorMessage="1" prompt="Método de valuación aplicados." sqref="D17"/>
    <dataValidation allowBlank="1" showInputMessage="1" showErrorMessage="1" prompt="Corresponde al nombre o descripción de la cuenta de acuerdo al Plan de Cuentas emitido por el CONAC." sqref="B17 B7"/>
  </dataValidations>
  <pageMargins left="0.70866141732283472" right="0.70866141732283472" top="0.74803149606299213" bottom="0.74803149606299213" header="0.31496062992125984" footer="0.31496062992125984"/>
  <pageSetup scale="76" orientation="portrait" r:id="rId1"/>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zoomScaleSheetLayoutView="100" workbookViewId="0">
      <selection activeCell="D18" sqref="D18"/>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7" width="22.7109375" style="274" customWidth="1"/>
    <col min="8" max="16384" width="11.42578125" style="274"/>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366"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71"/>
      <c r="B8" s="171"/>
      <c r="C8" s="132"/>
      <c r="D8" s="172"/>
      <c r="E8" s="173"/>
      <c r="F8" s="171"/>
      <c r="G8" s="171"/>
    </row>
    <row r="9" spans="1:7">
      <c r="A9" s="171"/>
      <c r="B9" s="171"/>
      <c r="C9" s="132"/>
      <c r="D9" s="173"/>
      <c r="E9" s="173"/>
      <c r="F9" s="171"/>
      <c r="G9" s="171"/>
    </row>
    <row r="10" spans="1:7">
      <c r="A10" s="171"/>
      <c r="B10" s="171"/>
      <c r="C10" s="132"/>
      <c r="D10" s="173"/>
      <c r="E10" s="173"/>
      <c r="F10" s="171"/>
      <c r="G10" s="171"/>
    </row>
    <row r="11" spans="1:7">
      <c r="A11" s="171"/>
      <c r="B11" s="171"/>
      <c r="C11" s="132"/>
      <c r="D11" s="173"/>
      <c r="E11" s="173"/>
      <c r="F11" s="171"/>
      <c r="G11" s="171"/>
    </row>
    <row r="12" spans="1:7">
      <c r="A12" s="171"/>
      <c r="B12" s="171"/>
      <c r="C12" s="132"/>
      <c r="D12" s="173"/>
      <c r="E12" s="173"/>
      <c r="F12" s="171"/>
      <c r="G12" s="171"/>
    </row>
    <row r="13" spans="1:7">
      <c r="A13" s="171"/>
      <c r="B13" s="171"/>
      <c r="C13" s="132"/>
      <c r="D13" s="173"/>
      <c r="E13" s="173"/>
      <c r="F13" s="171"/>
      <c r="G13" s="171"/>
    </row>
    <row r="14" spans="1:7">
      <c r="A14" s="171"/>
      <c r="B14" s="171"/>
      <c r="C14" s="132"/>
      <c r="D14" s="173"/>
      <c r="E14" s="173"/>
      <c r="F14" s="171"/>
      <c r="G14" s="171"/>
    </row>
    <row r="15" spans="1:7">
      <c r="A15" s="171"/>
      <c r="B15" s="171"/>
      <c r="C15" s="132"/>
      <c r="D15" s="173"/>
      <c r="E15" s="173"/>
      <c r="F15" s="171"/>
      <c r="G15" s="171"/>
    </row>
    <row r="16" spans="1:7">
      <c r="A16" s="168"/>
      <c r="B16" s="168" t="s">
        <v>231</v>
      </c>
      <c r="C16" s="140">
        <f>SUM(C8:C15)</f>
        <v>0</v>
      </c>
      <c r="D16" s="168"/>
      <c r="E16" s="168"/>
      <c r="F16" s="168"/>
      <c r="G16" s="168"/>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election activeCell="C18" sqref="C18"/>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c r="A1" s="3" t="s">
        <v>43</v>
      </c>
      <c r="B1" s="3"/>
      <c r="C1" s="4"/>
      <c r="D1" s="3"/>
      <c r="E1" s="7"/>
    </row>
    <row r="2" spans="1:5">
      <c r="A2" s="3" t="s">
        <v>199</v>
      </c>
      <c r="B2" s="3"/>
      <c r="C2" s="4"/>
      <c r="D2" s="3"/>
      <c r="E2" s="3"/>
    </row>
    <row r="5" spans="1:5" ht="11.25" customHeight="1">
      <c r="A5" s="10" t="s">
        <v>70</v>
      </c>
      <c r="B5" s="10"/>
      <c r="E5" s="366" t="s">
        <v>71</v>
      </c>
    </row>
    <row r="6" spans="1:5">
      <c r="A6" s="272"/>
      <c r="B6" s="272"/>
      <c r="C6" s="66"/>
      <c r="D6" s="272"/>
      <c r="E6" s="272"/>
    </row>
    <row r="7" spans="1:5" ht="15" customHeight="1">
      <c r="A7" s="15" t="s">
        <v>46</v>
      </c>
      <c r="B7" s="16" t="s">
        <v>47</v>
      </c>
      <c r="C7" s="17" t="s">
        <v>48</v>
      </c>
      <c r="D7" s="18" t="s">
        <v>49</v>
      </c>
      <c r="E7" s="16" t="s">
        <v>72</v>
      </c>
    </row>
    <row r="8" spans="1:5" ht="11.25" customHeight="1">
      <c r="A8" s="172"/>
      <c r="B8" s="172"/>
      <c r="C8" s="165"/>
      <c r="D8" s="172"/>
      <c r="E8" s="172"/>
    </row>
    <row r="9" spans="1:5" ht="11.25" customHeight="1">
      <c r="A9" s="172"/>
      <c r="B9" s="172"/>
      <c r="C9" s="165"/>
      <c r="D9" s="172"/>
      <c r="E9" s="172"/>
    </row>
    <row r="10" spans="1:5" ht="11.25" customHeight="1">
      <c r="A10" s="172"/>
      <c r="B10" s="172"/>
      <c r="C10" s="165"/>
      <c r="D10" s="172"/>
      <c r="E10" s="172"/>
    </row>
    <row r="11" spans="1:5" ht="11.25" customHeight="1">
      <c r="A11" s="172"/>
      <c r="B11" s="172"/>
      <c r="C11" s="165"/>
      <c r="D11" s="172"/>
      <c r="E11" s="172"/>
    </row>
    <row r="12" spans="1:5" ht="11.25" customHeight="1">
      <c r="A12" s="172"/>
      <c r="B12" s="172"/>
      <c r="C12" s="165"/>
      <c r="D12" s="172"/>
      <c r="E12" s="172"/>
    </row>
    <row r="13" spans="1:5" ht="11.25" customHeight="1">
      <c r="A13" s="172"/>
      <c r="B13" s="172"/>
      <c r="C13" s="165"/>
      <c r="D13" s="172"/>
      <c r="E13" s="172"/>
    </row>
    <row r="14" spans="1:5" ht="11.25" customHeight="1">
      <c r="A14" s="172"/>
      <c r="B14" s="172"/>
      <c r="C14" s="165"/>
      <c r="D14" s="172"/>
      <c r="E14" s="172"/>
    </row>
    <row r="15" spans="1:5">
      <c r="A15" s="172"/>
      <c r="B15" s="172"/>
      <c r="C15" s="165"/>
      <c r="D15" s="172"/>
      <c r="E15" s="172"/>
    </row>
    <row r="16" spans="1:5">
      <c r="A16" s="152"/>
      <c r="B16" s="152" t="s">
        <v>232</v>
      </c>
      <c r="C16" s="166">
        <f>SUM(C8:C15)</f>
        <v>0</v>
      </c>
      <c r="D16" s="152"/>
      <c r="E16" s="152"/>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opLeftCell="A38" zoomScaleNormal="100" zoomScaleSheetLayoutView="100" workbookViewId="0">
      <selection activeCell="C18" sqref="C18"/>
    </sheetView>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8" width="8.7109375" style="274" customWidth="1"/>
    <col min="9" max="16384" width="11.42578125" style="274"/>
  </cols>
  <sheetData>
    <row r="1" spans="1:6">
      <c r="A1" s="3" t="s">
        <v>43</v>
      </c>
      <c r="B1" s="3"/>
      <c r="C1" s="4"/>
      <c r="D1" s="4"/>
      <c r="E1" s="4"/>
      <c r="F1" s="7"/>
    </row>
    <row r="2" spans="1:6">
      <c r="A2" s="3" t="s">
        <v>199</v>
      </c>
      <c r="B2" s="3"/>
      <c r="C2" s="4"/>
      <c r="D2" s="4"/>
      <c r="E2" s="4"/>
      <c r="F2" s="5"/>
    </row>
    <row r="3" spans="1:6">
      <c r="F3" s="5"/>
    </row>
    <row r="4" spans="1:6">
      <c r="F4" s="5"/>
    </row>
    <row r="5" spans="1:6" ht="11.25" customHeight="1">
      <c r="A5" s="10" t="s">
        <v>73</v>
      </c>
      <c r="B5" s="10"/>
      <c r="C5" s="52"/>
      <c r="D5" s="52"/>
      <c r="E5" s="52"/>
      <c r="F5" s="53" t="s">
        <v>74</v>
      </c>
    </row>
    <row r="6" spans="1:6">
      <c r="A6" s="54"/>
      <c r="B6" s="54"/>
      <c r="C6" s="52"/>
      <c r="D6" s="55"/>
      <c r="E6" s="55"/>
      <c r="F6" s="56"/>
    </row>
    <row r="7" spans="1:6" ht="15" customHeight="1">
      <c r="A7" s="15" t="s">
        <v>46</v>
      </c>
      <c r="B7" s="16" t="s">
        <v>47</v>
      </c>
      <c r="C7" s="57" t="s">
        <v>75</v>
      </c>
      <c r="D7" s="57" t="s">
        <v>76</v>
      </c>
      <c r="E7" s="57" t="s">
        <v>77</v>
      </c>
      <c r="F7" s="58" t="s">
        <v>78</v>
      </c>
    </row>
    <row r="8" spans="1:6">
      <c r="A8" s="657" t="s">
        <v>9134</v>
      </c>
      <c r="B8" s="155" t="s">
        <v>9135</v>
      </c>
      <c r="C8" s="132">
        <v>549429.13</v>
      </c>
      <c r="D8" s="132">
        <v>549429.13</v>
      </c>
      <c r="E8" s="132">
        <v>0</v>
      </c>
      <c r="F8" s="132"/>
    </row>
    <row r="9" spans="1:6">
      <c r="A9" s="155"/>
      <c r="B9" s="155"/>
      <c r="C9" s="132"/>
      <c r="D9" s="132"/>
      <c r="E9" s="132"/>
      <c r="F9" s="132"/>
    </row>
    <row r="10" spans="1:6">
      <c r="A10" s="155"/>
      <c r="B10" s="155"/>
      <c r="C10" s="132"/>
      <c r="D10" s="132"/>
      <c r="E10" s="132"/>
      <c r="F10" s="132"/>
    </row>
    <row r="11" spans="1:6">
      <c r="A11" s="155"/>
      <c r="B11" s="155"/>
      <c r="C11" s="132"/>
      <c r="D11" s="132"/>
      <c r="E11" s="132"/>
      <c r="F11" s="132"/>
    </row>
    <row r="12" spans="1:6">
      <c r="A12" s="168"/>
      <c r="B12" s="168" t="s">
        <v>387</v>
      </c>
      <c r="C12" s="140">
        <f>SUM(C8:C11)</f>
        <v>549429.13</v>
      </c>
      <c r="D12" s="140">
        <f>SUM(D8:D11)</f>
        <v>549429.13</v>
      </c>
      <c r="E12" s="140">
        <f>SUM(E8:E11)</f>
        <v>0</v>
      </c>
      <c r="F12" s="140"/>
    </row>
    <row r="13" spans="1:6">
      <c r="A13" s="154"/>
      <c r="B13" s="154"/>
      <c r="C13" s="162"/>
      <c r="D13" s="162"/>
      <c r="E13" s="162"/>
      <c r="F13" s="154"/>
    </row>
    <row r="14" spans="1:6">
      <c r="A14" s="154"/>
      <c r="B14" s="154"/>
      <c r="C14" s="162"/>
      <c r="D14" s="162"/>
      <c r="E14" s="162"/>
      <c r="F14" s="154"/>
    </row>
    <row r="15" spans="1:6" ht="11.25" customHeight="1">
      <c r="A15" s="10" t="s">
        <v>79</v>
      </c>
      <c r="B15" s="154"/>
      <c r="C15" s="52"/>
      <c r="D15" s="52"/>
      <c r="E15" s="52"/>
      <c r="F15" s="53" t="s">
        <v>74</v>
      </c>
    </row>
    <row r="16" spans="1:6" ht="12.75" customHeight="1">
      <c r="A16" s="44"/>
      <c r="B16" s="44"/>
      <c r="C16" s="22"/>
    </row>
    <row r="17" spans="1:6" ht="15" customHeight="1">
      <c r="A17" s="15" t="s">
        <v>46</v>
      </c>
      <c r="B17" s="16" t="s">
        <v>47</v>
      </c>
      <c r="C17" s="57" t="s">
        <v>75</v>
      </c>
      <c r="D17" s="57" t="s">
        <v>76</v>
      </c>
      <c r="E17" s="57" t="s">
        <v>77</v>
      </c>
      <c r="F17" s="58" t="s">
        <v>78</v>
      </c>
    </row>
    <row r="18" spans="1:6">
      <c r="A18" s="657" t="s">
        <v>9136</v>
      </c>
      <c r="B18" s="138" t="s">
        <v>458</v>
      </c>
      <c r="C18" s="136">
        <v>5631.1</v>
      </c>
      <c r="D18" s="136">
        <v>7480.02</v>
      </c>
      <c r="E18" s="136">
        <v>1848.92</v>
      </c>
      <c r="F18" s="138"/>
    </row>
    <row r="19" spans="1:6">
      <c r="A19" s="657" t="s">
        <v>9137</v>
      </c>
      <c r="B19" s="138" t="s">
        <v>9138</v>
      </c>
      <c r="C19" s="136">
        <v>740605.37</v>
      </c>
      <c r="D19" s="136">
        <v>783104.35</v>
      </c>
      <c r="E19" s="136">
        <v>42498.98</v>
      </c>
      <c r="F19" s="138"/>
    </row>
    <row r="20" spans="1:6">
      <c r="A20" s="657" t="s">
        <v>9139</v>
      </c>
      <c r="B20" s="138" t="s">
        <v>9140</v>
      </c>
      <c r="C20" s="136">
        <v>4750.2</v>
      </c>
      <c r="D20" s="136">
        <v>4750.2</v>
      </c>
      <c r="E20" s="136">
        <v>0</v>
      </c>
      <c r="F20" s="138"/>
    </row>
    <row r="21" spans="1:6">
      <c r="A21" s="657" t="s">
        <v>9141</v>
      </c>
      <c r="B21" s="138" t="s">
        <v>9142</v>
      </c>
      <c r="C21" s="136">
        <v>1327.6</v>
      </c>
      <c r="D21" s="136">
        <v>1327.6</v>
      </c>
      <c r="E21" s="136">
        <v>0</v>
      </c>
      <c r="F21" s="138"/>
    </row>
    <row r="22" spans="1:6">
      <c r="A22" s="657" t="s">
        <v>9143</v>
      </c>
      <c r="B22" s="138" t="s">
        <v>9144</v>
      </c>
      <c r="C22" s="136">
        <v>1194707.3799999999</v>
      </c>
      <c r="D22" s="136">
        <v>1194707.3799999999</v>
      </c>
      <c r="E22" s="136">
        <v>0</v>
      </c>
      <c r="F22" s="138"/>
    </row>
    <row r="23" spans="1:6">
      <c r="A23" s="657" t="s">
        <v>9145</v>
      </c>
      <c r="B23" s="138" t="s">
        <v>9146</v>
      </c>
      <c r="C23" s="136">
        <v>2492228.4</v>
      </c>
      <c r="D23" s="136">
        <v>2540005.4</v>
      </c>
      <c r="E23" s="136">
        <v>47777</v>
      </c>
      <c r="F23" s="138"/>
    </row>
    <row r="24" spans="1:6">
      <c r="A24" s="657" t="s">
        <v>9147</v>
      </c>
      <c r="B24" s="138" t="s">
        <v>9148</v>
      </c>
      <c r="C24" s="136">
        <v>231200.11</v>
      </c>
      <c r="D24" s="136">
        <v>296100.11</v>
      </c>
      <c r="E24" s="136">
        <v>64900</v>
      </c>
      <c r="F24" s="138"/>
    </row>
    <row r="25" spans="1:6">
      <c r="A25" s="657" t="s">
        <v>9149</v>
      </c>
      <c r="B25" s="138" t="s">
        <v>9150</v>
      </c>
      <c r="C25" s="136">
        <v>725412.92</v>
      </c>
      <c r="D25" s="136">
        <v>725412.92</v>
      </c>
      <c r="E25" s="136">
        <v>0</v>
      </c>
      <c r="F25" s="138"/>
    </row>
    <row r="26" spans="1:6">
      <c r="A26" s="657" t="s">
        <v>9151</v>
      </c>
      <c r="B26" s="138" t="s">
        <v>1572</v>
      </c>
      <c r="C26" s="136">
        <v>1072024.71</v>
      </c>
      <c r="D26" s="136">
        <v>1072024.71</v>
      </c>
      <c r="E26" s="136">
        <v>0</v>
      </c>
      <c r="F26" s="138"/>
    </row>
    <row r="27" spans="1:6">
      <c r="A27" s="657" t="s">
        <v>9152</v>
      </c>
      <c r="B27" s="138" t="s">
        <v>9153</v>
      </c>
      <c r="C27" s="136">
        <v>232085</v>
      </c>
      <c r="D27" s="136">
        <v>256445</v>
      </c>
      <c r="E27" s="136">
        <v>24360</v>
      </c>
      <c r="F27" s="138"/>
    </row>
    <row r="28" spans="1:6">
      <c r="A28" s="657" t="s">
        <v>9154</v>
      </c>
      <c r="B28" s="138" t="s">
        <v>647</v>
      </c>
      <c r="C28" s="136">
        <v>4567806.9800000004</v>
      </c>
      <c r="D28" s="136">
        <v>4567806.9800000004</v>
      </c>
      <c r="E28" s="136">
        <v>0</v>
      </c>
      <c r="F28" s="138"/>
    </row>
    <row r="29" spans="1:6">
      <c r="A29" s="657" t="s">
        <v>9155</v>
      </c>
      <c r="B29" s="138" t="s">
        <v>9156</v>
      </c>
      <c r="C29" s="136">
        <v>90480</v>
      </c>
      <c r="D29" s="136">
        <v>90480</v>
      </c>
      <c r="E29" s="136">
        <v>0</v>
      </c>
      <c r="F29" s="138"/>
    </row>
    <row r="30" spans="1:6">
      <c r="A30" s="657" t="s">
        <v>9157</v>
      </c>
      <c r="B30" s="138" t="s">
        <v>9158</v>
      </c>
      <c r="C30" s="136">
        <v>45792</v>
      </c>
      <c r="D30" s="136">
        <v>45792</v>
      </c>
      <c r="E30" s="136">
        <v>0</v>
      </c>
      <c r="F30" s="138"/>
    </row>
    <row r="31" spans="1:6">
      <c r="A31" s="168"/>
      <c r="B31" s="168" t="s">
        <v>233</v>
      </c>
      <c r="C31" s="140">
        <f>SUM(C18:C30)</f>
        <v>11404051.77</v>
      </c>
      <c r="D31" s="140">
        <f>SUM(D18:D30)</f>
        <v>11585436.67</v>
      </c>
      <c r="E31" s="140">
        <f>SUM(E18:E30)</f>
        <v>181384.9</v>
      </c>
      <c r="F31" s="140"/>
    </row>
    <row r="32" spans="1:6" s="19" customFormat="1">
      <c r="A32" s="153"/>
      <c r="B32" s="153"/>
      <c r="C32" s="27"/>
      <c r="D32" s="27"/>
      <c r="E32" s="27"/>
      <c r="F32" s="27"/>
    </row>
    <row r="33" spans="1:8" s="19" customFormat="1">
      <c r="A33" s="153"/>
      <c r="B33" s="153"/>
      <c r="C33" s="27"/>
      <c r="D33" s="27"/>
      <c r="E33" s="27"/>
      <c r="F33" s="27"/>
    </row>
    <row r="34" spans="1:8" s="19" customFormat="1" ht="11.25" customHeight="1">
      <c r="A34" s="10" t="s">
        <v>215</v>
      </c>
      <c r="B34" s="10"/>
      <c r="C34" s="52"/>
      <c r="D34" s="52"/>
      <c r="E34" s="52"/>
      <c r="G34" s="53" t="s">
        <v>74</v>
      </c>
    </row>
    <row r="35" spans="1:8" s="19" customFormat="1">
      <c r="A35" s="44"/>
      <c r="B35" s="44"/>
      <c r="C35" s="22"/>
      <c r="D35" s="9"/>
      <c r="E35" s="9"/>
      <c r="F35" s="274"/>
    </row>
    <row r="36" spans="1:8" s="19" customFormat="1" ht="27.95" customHeight="1">
      <c r="A36" s="15" t="s">
        <v>46</v>
      </c>
      <c r="B36" s="16" t="s">
        <v>47</v>
      </c>
      <c r="C36" s="57" t="s">
        <v>75</v>
      </c>
      <c r="D36" s="57" t="s">
        <v>76</v>
      </c>
      <c r="E36" s="57" t="s">
        <v>77</v>
      </c>
      <c r="F36" s="58" t="s">
        <v>78</v>
      </c>
      <c r="G36" s="58" t="s">
        <v>242</v>
      </c>
      <c r="H36" s="58" t="s">
        <v>243</v>
      </c>
    </row>
    <row r="37" spans="1:8" s="19" customFormat="1">
      <c r="A37" s="155"/>
      <c r="B37" s="138"/>
      <c r="C37" s="132"/>
      <c r="D37" s="136"/>
      <c r="E37" s="136"/>
      <c r="F37" s="138"/>
      <c r="G37" s="138"/>
      <c r="H37" s="138"/>
    </row>
    <row r="38" spans="1:8" s="19" customFormat="1">
      <c r="A38" s="155"/>
      <c r="B38" s="138"/>
      <c r="C38" s="132"/>
      <c r="D38" s="136"/>
      <c r="E38" s="136"/>
      <c r="F38" s="138"/>
      <c r="G38" s="138"/>
      <c r="H38" s="138"/>
    </row>
    <row r="39" spans="1:8" s="19" customFormat="1">
      <c r="A39" s="155"/>
      <c r="B39" s="138"/>
      <c r="C39" s="132"/>
      <c r="D39" s="136"/>
      <c r="E39" s="136"/>
      <c r="F39" s="138"/>
      <c r="G39" s="138"/>
      <c r="H39" s="138"/>
    </row>
    <row r="40" spans="1:8" s="19" customFormat="1">
      <c r="A40" s="155"/>
      <c r="B40" s="138"/>
      <c r="C40" s="132"/>
      <c r="D40" s="136"/>
      <c r="E40" s="136"/>
      <c r="F40" s="138"/>
      <c r="G40" s="138"/>
      <c r="H40" s="138"/>
    </row>
    <row r="41" spans="1:8" s="19" customFormat="1">
      <c r="A41" s="168"/>
      <c r="B41" s="168" t="s">
        <v>234</v>
      </c>
      <c r="C41" s="140">
        <f>SUM(C37:C40)</f>
        <v>0</v>
      </c>
      <c r="D41" s="140">
        <f>SUM(D37:D40)</f>
        <v>0</v>
      </c>
      <c r="E41" s="140">
        <f>SUM(E37:E40)</f>
        <v>0</v>
      </c>
      <c r="F41" s="140"/>
      <c r="G41" s="140"/>
      <c r="H41" s="140"/>
    </row>
    <row r="42" spans="1:8" s="19" customFormat="1">
      <c r="A42" s="59"/>
      <c r="B42" s="59"/>
      <c r="C42" s="60"/>
      <c r="D42" s="60"/>
      <c r="E42" s="60"/>
      <c r="F42" s="27"/>
    </row>
    <row r="44" spans="1:8">
      <c r="A44" s="10" t="s">
        <v>216</v>
      </c>
      <c r="B44" s="10"/>
      <c r="C44" s="52"/>
      <c r="D44" s="52"/>
      <c r="E44" s="52"/>
      <c r="G44" s="53" t="s">
        <v>74</v>
      </c>
    </row>
    <row r="45" spans="1:8">
      <c r="A45" s="44"/>
      <c r="B45" s="44"/>
      <c r="C45" s="22"/>
      <c r="H45" s="9"/>
    </row>
    <row r="46" spans="1:8" ht="27.95" customHeight="1">
      <c r="A46" s="15" t="s">
        <v>46</v>
      </c>
      <c r="B46" s="16" t="s">
        <v>47</v>
      </c>
      <c r="C46" s="57" t="s">
        <v>75</v>
      </c>
      <c r="D46" s="57" t="s">
        <v>76</v>
      </c>
      <c r="E46" s="57" t="s">
        <v>77</v>
      </c>
      <c r="F46" s="58" t="s">
        <v>78</v>
      </c>
      <c r="G46" s="58" t="s">
        <v>242</v>
      </c>
      <c r="H46" s="58" t="s">
        <v>243</v>
      </c>
    </row>
    <row r="47" spans="1:8">
      <c r="A47" s="155"/>
      <c r="B47" s="138"/>
      <c r="C47" s="132"/>
      <c r="D47" s="136"/>
      <c r="E47" s="136"/>
      <c r="F47" s="138"/>
      <c r="G47" s="138"/>
      <c r="H47" s="138"/>
    </row>
    <row r="48" spans="1:8">
      <c r="A48" s="155"/>
      <c r="B48" s="138"/>
      <c r="C48" s="132"/>
      <c r="D48" s="136"/>
      <c r="E48" s="136"/>
      <c r="F48" s="138"/>
      <c r="G48" s="138"/>
      <c r="H48" s="138"/>
    </row>
    <row r="49" spans="1:8">
      <c r="A49" s="155"/>
      <c r="B49" s="138"/>
      <c r="C49" s="132"/>
      <c r="D49" s="136"/>
      <c r="E49" s="136"/>
      <c r="F49" s="138"/>
      <c r="G49" s="138"/>
      <c r="H49" s="138"/>
    </row>
    <row r="50" spans="1:8">
      <c r="A50" s="155"/>
      <c r="B50" s="138"/>
      <c r="C50" s="132"/>
      <c r="D50" s="136"/>
      <c r="E50" s="136"/>
      <c r="F50" s="138"/>
      <c r="G50" s="138"/>
      <c r="H50" s="138"/>
    </row>
    <row r="51" spans="1:8">
      <c r="A51" s="168"/>
      <c r="B51" s="168" t="s">
        <v>235</v>
      </c>
      <c r="C51" s="140">
        <f>SUM(C47:C50)</f>
        <v>0</v>
      </c>
      <c r="D51" s="140">
        <f>SUM(D47:D50)</f>
        <v>0</v>
      </c>
      <c r="E51" s="140">
        <f>SUM(E47:E50)</f>
        <v>0</v>
      </c>
      <c r="F51" s="140"/>
      <c r="G51" s="140"/>
      <c r="H51" s="140"/>
    </row>
    <row r="54" spans="1:8">
      <c r="A54" s="10" t="s">
        <v>217</v>
      </c>
      <c r="B54" s="10"/>
      <c r="C54" s="52"/>
      <c r="D54" s="52"/>
      <c r="E54" s="52"/>
      <c r="G54" s="53" t="s">
        <v>74</v>
      </c>
    </row>
    <row r="55" spans="1:8">
      <c r="A55" s="44"/>
      <c r="B55" s="44"/>
      <c r="C55" s="22"/>
    </row>
    <row r="56" spans="1:8" ht="27.95" customHeight="1">
      <c r="A56" s="15" t="s">
        <v>46</v>
      </c>
      <c r="B56" s="16" t="s">
        <v>47</v>
      </c>
      <c r="C56" s="57" t="s">
        <v>75</v>
      </c>
      <c r="D56" s="57" t="s">
        <v>76</v>
      </c>
      <c r="E56" s="57" t="s">
        <v>77</v>
      </c>
      <c r="F56" s="58" t="s">
        <v>78</v>
      </c>
      <c r="G56" s="58" t="s">
        <v>242</v>
      </c>
      <c r="H56" s="58" t="s">
        <v>243</v>
      </c>
    </row>
    <row r="57" spans="1:8">
      <c r="A57" s="657" t="s">
        <v>9159</v>
      </c>
      <c r="B57" s="138" t="s">
        <v>9160</v>
      </c>
      <c r="C57" s="132">
        <v>-581171.23</v>
      </c>
      <c r="D57" s="136">
        <v>-581171.23</v>
      </c>
      <c r="E57" s="136">
        <v>0</v>
      </c>
      <c r="F57" s="138"/>
      <c r="G57" s="138"/>
      <c r="H57" s="138"/>
    </row>
    <row r="58" spans="1:8">
      <c r="A58" s="657" t="s">
        <v>9161</v>
      </c>
      <c r="B58" s="138" t="s">
        <v>9162</v>
      </c>
      <c r="C58" s="132">
        <v>-1499346.05</v>
      </c>
      <c r="D58" s="136">
        <v>-1499346.05</v>
      </c>
      <c r="E58" s="136">
        <v>0</v>
      </c>
      <c r="F58" s="138"/>
      <c r="G58" s="138"/>
      <c r="H58" s="138"/>
    </row>
    <row r="59" spans="1:8">
      <c r="A59" s="657" t="s">
        <v>9163</v>
      </c>
      <c r="B59" s="138" t="s">
        <v>9164</v>
      </c>
      <c r="C59" s="132">
        <v>-616713.5</v>
      </c>
      <c r="D59" s="136">
        <v>-616713.5</v>
      </c>
      <c r="E59" s="136">
        <v>0</v>
      </c>
      <c r="F59" s="138"/>
      <c r="G59" s="138"/>
      <c r="H59" s="138"/>
    </row>
    <row r="60" spans="1:8">
      <c r="A60" s="657" t="s">
        <v>9165</v>
      </c>
      <c r="B60" s="138" t="s">
        <v>9166</v>
      </c>
      <c r="C60" s="132">
        <v>-665074.05000000005</v>
      </c>
      <c r="D60" s="136">
        <v>-665074.05000000005</v>
      </c>
      <c r="E60" s="136">
        <v>0</v>
      </c>
      <c r="F60" s="138"/>
      <c r="G60" s="138"/>
      <c r="H60" s="138"/>
    </row>
    <row r="61" spans="1:8">
      <c r="A61" s="168"/>
      <c r="B61" s="168" t="s">
        <v>237</v>
      </c>
      <c r="C61" s="140">
        <f>SUM(C57:C60)</f>
        <v>-3362304.83</v>
      </c>
      <c r="D61" s="140">
        <f>SUM(D57:D60)</f>
        <v>-3362304.83</v>
      </c>
      <c r="E61" s="140">
        <f>SUM(E57:E60)</f>
        <v>0</v>
      </c>
      <c r="F61" s="140"/>
      <c r="G61" s="140"/>
      <c r="H61" s="140"/>
    </row>
    <row r="64" spans="1:8">
      <c r="A64" s="10" t="s">
        <v>218</v>
      </c>
      <c r="B64" s="10"/>
      <c r="C64" s="52"/>
      <c r="D64" s="52"/>
      <c r="E64" s="52"/>
      <c r="G64" s="53" t="s">
        <v>74</v>
      </c>
    </row>
    <row r="65" spans="1:8">
      <c r="A65" s="44"/>
      <c r="B65" s="44"/>
      <c r="C65" s="22"/>
    </row>
    <row r="66" spans="1:8" ht="27.95" customHeight="1">
      <c r="A66" s="15" t="s">
        <v>46</v>
      </c>
      <c r="B66" s="16" t="s">
        <v>47</v>
      </c>
      <c r="C66" s="57" t="s">
        <v>75</v>
      </c>
      <c r="D66" s="57" t="s">
        <v>76</v>
      </c>
      <c r="E66" s="57" t="s">
        <v>77</v>
      </c>
      <c r="F66" s="58" t="s">
        <v>78</v>
      </c>
      <c r="G66" s="58" t="s">
        <v>242</v>
      </c>
      <c r="H66" s="58" t="s">
        <v>243</v>
      </c>
    </row>
    <row r="67" spans="1:8">
      <c r="A67" s="155"/>
      <c r="B67" s="138"/>
      <c r="C67" s="132"/>
      <c r="D67" s="136"/>
      <c r="E67" s="136"/>
      <c r="F67" s="138"/>
      <c r="G67" s="138"/>
      <c r="H67" s="138"/>
    </row>
    <row r="68" spans="1:8">
      <c r="A68" s="155"/>
      <c r="B68" s="138"/>
      <c r="C68" s="132"/>
      <c r="D68" s="136"/>
      <c r="E68" s="136"/>
      <c r="F68" s="138"/>
      <c r="G68" s="138"/>
      <c r="H68" s="138"/>
    </row>
    <row r="69" spans="1:8">
      <c r="A69" s="155"/>
      <c r="B69" s="138"/>
      <c r="C69" s="132"/>
      <c r="D69" s="136"/>
      <c r="E69" s="136"/>
      <c r="F69" s="138"/>
      <c r="G69" s="138"/>
      <c r="H69" s="138"/>
    </row>
    <row r="70" spans="1:8">
      <c r="A70" s="155"/>
      <c r="B70" s="138"/>
      <c r="C70" s="132"/>
      <c r="D70" s="136"/>
      <c r="E70" s="136"/>
      <c r="F70" s="138"/>
      <c r="G70" s="138"/>
      <c r="H70" s="138"/>
    </row>
    <row r="71" spans="1:8">
      <c r="A71" s="168"/>
      <c r="B71" s="168" t="s">
        <v>236</v>
      </c>
      <c r="C71" s="140">
        <f>SUM(C67:C70)</f>
        <v>0</v>
      </c>
      <c r="D71" s="140">
        <f>SUM(D67:D70)</f>
        <v>0</v>
      </c>
      <c r="E71" s="140">
        <f>SUM(E67:E70)</f>
        <v>0</v>
      </c>
      <c r="F71" s="140"/>
      <c r="G71" s="140"/>
      <c r="H71" s="140"/>
    </row>
  </sheetData>
  <dataValidations count="8">
    <dataValidation allowBlank="1" showInputMessage="1" showErrorMessage="1" prompt="Importe final del periodo que corresponde la información financiera trimestral que se presenta." sqref="D36 D46 D56 D66 D7 D17"/>
    <dataValidation allowBlank="1" showInputMessage="1" showErrorMessage="1" prompt="Saldo al 31 de diciembre del año anterior del ejercio que se presenta." sqref="C36 C46 C56 C66 C7 C17"/>
    <dataValidation allowBlank="1" showInputMessage="1" showErrorMessage="1" prompt="Corresponde al número de la cuenta de acuerdo al Plan de Cuentas emitido por el CONAC (DOF 23/12/2015)." sqref="A36 A46 A56 A66 A7 A17"/>
    <dataValidation allowBlank="1" showInputMessage="1" showErrorMessage="1" prompt="Indicar la tasa de aplicación." sqref="H36 H46 H56 H66"/>
    <dataValidation allowBlank="1" showInputMessage="1" showErrorMessage="1" prompt="Indicar el método de depreciación." sqref="G36 G46 G56 G66"/>
    <dataValidation allowBlank="1" showInputMessage="1" showErrorMessage="1" prompt="Corresponde al nombre o descripción de la cuenta de acuerdo al Plan de Cuentas emitido por el CONAC." sqref="B36 B46 B56 B66 B7 B17"/>
    <dataValidation allowBlank="1" showInputMessage="1" showErrorMessage="1" prompt="Diferencia entre el saldo final y el inicial presentados." sqref="E36 E46 E56 E66 E7 E17"/>
    <dataValidation allowBlank="1" showInputMessage="1" showErrorMessage="1" prompt="Criterio para la aplicación de depreciación: anual, mensual, trimestral, etc." sqref="F66 F46 F56 F36 F7 F17"/>
  </dataValidations>
  <pageMargins left="0.7" right="0.7" top="0.75" bottom="0.75" header="0.3" footer="0.3"/>
  <pageSetup scale="54" orientation="portrait" r:id="rId1"/>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topLeftCell="A11" zoomScaleNormal="100" zoomScaleSheetLayoutView="100" workbookViewId="0">
      <selection activeCell="C18" sqref="C18"/>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ht="11.25" customHeight="1">
      <c r="A1" s="3" t="s">
        <v>43</v>
      </c>
      <c r="B1" s="3"/>
      <c r="C1" s="4"/>
      <c r="D1" s="4"/>
      <c r="E1" s="4"/>
      <c r="F1" s="7"/>
    </row>
    <row r="2" spans="1:6" ht="11.25" customHeight="1">
      <c r="A2" s="3" t="s">
        <v>199</v>
      </c>
      <c r="B2" s="3"/>
      <c r="C2" s="4"/>
      <c r="D2" s="4"/>
      <c r="E2" s="4"/>
    </row>
    <row r="3" spans="1:6" ht="11.25" customHeight="1">
      <c r="A3" s="3"/>
      <c r="B3" s="3"/>
      <c r="C3" s="4"/>
      <c r="D3" s="4"/>
      <c r="E3" s="4"/>
    </row>
    <row r="4" spans="1:6" ht="11.25" customHeight="1"/>
    <row r="5" spans="1:6" ht="11.25" customHeight="1">
      <c r="A5" s="61" t="s">
        <v>144</v>
      </c>
      <c r="B5" s="61"/>
      <c r="C5" s="62"/>
      <c r="D5" s="62"/>
      <c r="E5" s="62"/>
      <c r="F5" s="366" t="s">
        <v>80</v>
      </c>
    </row>
    <row r="6" spans="1:6" s="19" customFormat="1">
      <c r="A6" s="63"/>
      <c r="B6" s="63"/>
      <c r="C6" s="62"/>
      <c r="D6" s="62"/>
      <c r="E6" s="62"/>
    </row>
    <row r="7" spans="1:6" ht="15" customHeight="1">
      <c r="A7" s="15" t="s">
        <v>46</v>
      </c>
      <c r="B7" s="16" t="s">
        <v>47</v>
      </c>
      <c r="C7" s="57" t="s">
        <v>75</v>
      </c>
      <c r="D7" s="57" t="s">
        <v>76</v>
      </c>
      <c r="E7" s="57" t="s">
        <v>77</v>
      </c>
      <c r="F7" s="58" t="s">
        <v>78</v>
      </c>
    </row>
    <row r="8" spans="1:6">
      <c r="A8" s="173" t="s">
        <v>9167</v>
      </c>
      <c r="B8" s="171" t="s">
        <v>840</v>
      </c>
      <c r="C8" s="132">
        <v>61480</v>
      </c>
      <c r="D8" s="174">
        <v>426880</v>
      </c>
      <c r="E8" s="174">
        <v>365400</v>
      </c>
      <c r="F8" s="137"/>
    </row>
    <row r="9" spans="1:6">
      <c r="A9" s="171"/>
      <c r="B9" s="171"/>
      <c r="C9" s="132"/>
      <c r="D9" s="174"/>
      <c r="E9" s="174"/>
      <c r="F9" s="137"/>
    </row>
    <row r="10" spans="1:6">
      <c r="A10" s="171"/>
      <c r="B10" s="171"/>
      <c r="C10" s="132"/>
      <c r="D10" s="174"/>
      <c r="E10" s="174"/>
      <c r="F10" s="137"/>
    </row>
    <row r="11" spans="1:6">
      <c r="A11" s="171"/>
      <c r="B11" s="171"/>
      <c r="C11" s="132"/>
      <c r="D11" s="174"/>
      <c r="E11" s="174"/>
      <c r="F11" s="137"/>
    </row>
    <row r="12" spans="1:6">
      <c r="A12" s="168"/>
      <c r="B12" s="168" t="s">
        <v>238</v>
      </c>
      <c r="C12" s="140">
        <f>SUM(C8:C11)</f>
        <v>61480</v>
      </c>
      <c r="D12" s="140">
        <f>SUM(D8:D11)</f>
        <v>426880</v>
      </c>
      <c r="E12" s="140">
        <f>SUM(E8:E11)</f>
        <v>365400</v>
      </c>
      <c r="F12" s="168"/>
    </row>
    <row r="13" spans="1:6">
      <c r="A13" s="154"/>
      <c r="B13" s="154"/>
      <c r="C13" s="162"/>
      <c r="D13" s="162"/>
      <c r="E13" s="162"/>
      <c r="F13" s="154"/>
    </row>
    <row r="14" spans="1:6">
      <c r="A14" s="154"/>
      <c r="B14" s="154"/>
      <c r="C14" s="162"/>
      <c r="D14" s="162"/>
      <c r="E14" s="162"/>
      <c r="F14" s="154"/>
    </row>
    <row r="15" spans="1:6" ht="11.25" customHeight="1">
      <c r="A15" s="64" t="s">
        <v>219</v>
      </c>
      <c r="B15" s="65"/>
      <c r="C15" s="62"/>
      <c r="D15" s="62"/>
      <c r="E15" s="62"/>
      <c r="F15" s="366" t="s">
        <v>80</v>
      </c>
    </row>
    <row r="16" spans="1:6">
      <c r="A16" s="272"/>
      <c r="B16" s="272"/>
      <c r="C16" s="66"/>
      <c r="D16" s="66"/>
      <c r="E16" s="66"/>
    </row>
    <row r="17" spans="1:6" ht="15" customHeight="1">
      <c r="A17" s="15" t="s">
        <v>46</v>
      </c>
      <c r="B17" s="16" t="s">
        <v>47</v>
      </c>
      <c r="C17" s="57" t="s">
        <v>75</v>
      </c>
      <c r="D17" s="57" t="s">
        <v>76</v>
      </c>
      <c r="E17" s="57" t="s">
        <v>77</v>
      </c>
      <c r="F17" s="58" t="s">
        <v>78</v>
      </c>
    </row>
    <row r="18" spans="1:6" ht="11.25" customHeight="1">
      <c r="A18" s="155"/>
      <c r="B18" s="171"/>
      <c r="C18" s="132"/>
      <c r="D18" s="132"/>
      <c r="E18" s="132"/>
      <c r="F18" s="137"/>
    </row>
    <row r="19" spans="1:6" ht="11.25" customHeight="1">
      <c r="A19" s="155"/>
      <c r="B19" s="171"/>
      <c r="C19" s="132"/>
      <c r="D19" s="132"/>
      <c r="E19" s="132"/>
      <c r="F19" s="137"/>
    </row>
    <row r="20" spans="1:6" ht="11.25" customHeight="1">
      <c r="A20" s="155"/>
      <c r="B20" s="171"/>
      <c r="C20" s="132"/>
      <c r="D20" s="132"/>
      <c r="E20" s="132"/>
      <c r="F20" s="137"/>
    </row>
    <row r="21" spans="1:6">
      <c r="A21" s="155"/>
      <c r="B21" s="171"/>
      <c r="C21" s="132"/>
      <c r="D21" s="132"/>
      <c r="E21" s="132"/>
      <c r="F21" s="137"/>
    </row>
    <row r="22" spans="1:6">
      <c r="A22" s="168"/>
      <c r="B22" s="168" t="s">
        <v>239</v>
      </c>
      <c r="C22" s="140">
        <f>SUM(C18:C21)</f>
        <v>0</v>
      </c>
      <c r="D22" s="140">
        <f>SUM(D18:D21)</f>
        <v>0</v>
      </c>
      <c r="E22" s="140">
        <f>SUM(E18:E21)</f>
        <v>0</v>
      </c>
      <c r="F22" s="168"/>
    </row>
    <row r="23" spans="1:6">
      <c r="A23" s="154"/>
      <c r="B23" s="154"/>
      <c r="C23" s="162"/>
      <c r="D23" s="162"/>
      <c r="E23" s="162"/>
      <c r="F23" s="154"/>
    </row>
    <row r="24" spans="1:6">
      <c r="A24" s="154"/>
      <c r="B24" s="154"/>
      <c r="C24" s="162"/>
      <c r="D24" s="162"/>
      <c r="E24" s="162"/>
      <c r="F24" s="154"/>
    </row>
    <row r="25" spans="1:6" ht="11.25" customHeight="1">
      <c r="A25" s="65" t="s">
        <v>152</v>
      </c>
      <c r="B25" s="154"/>
      <c r="C25" s="67"/>
      <c r="D25" s="67"/>
      <c r="E25" s="52"/>
      <c r="F25" s="53" t="s">
        <v>81</v>
      </c>
    </row>
    <row r="26" spans="1:6">
      <c r="A26" s="44"/>
      <c r="B26" s="44"/>
      <c r="C26" s="22"/>
    </row>
    <row r="27" spans="1:6" ht="15" customHeight="1">
      <c r="A27" s="15" t="s">
        <v>46</v>
      </c>
      <c r="B27" s="16" t="s">
        <v>47</v>
      </c>
      <c r="C27" s="57" t="s">
        <v>75</v>
      </c>
      <c r="D27" s="57" t="s">
        <v>76</v>
      </c>
      <c r="E27" s="57" t="s">
        <v>77</v>
      </c>
      <c r="F27" s="58" t="s">
        <v>78</v>
      </c>
    </row>
    <row r="28" spans="1:6">
      <c r="A28" s="173" t="s">
        <v>9168</v>
      </c>
      <c r="B28" s="171" t="s">
        <v>9169</v>
      </c>
      <c r="C28" s="132">
        <v>246500</v>
      </c>
      <c r="D28" s="174">
        <v>246500</v>
      </c>
      <c r="E28" s="174">
        <v>0</v>
      </c>
      <c r="F28" s="137"/>
    </row>
    <row r="29" spans="1:6">
      <c r="A29" s="173" t="s">
        <v>9170</v>
      </c>
      <c r="B29" s="171" t="s">
        <v>9171</v>
      </c>
      <c r="C29" s="132">
        <v>6797</v>
      </c>
      <c r="D29" s="174">
        <v>6797</v>
      </c>
      <c r="E29" s="174">
        <v>0</v>
      </c>
      <c r="F29" s="137"/>
    </row>
    <row r="30" spans="1:6">
      <c r="A30" s="173" t="s">
        <v>9172</v>
      </c>
      <c r="B30" s="171" t="s">
        <v>9173</v>
      </c>
      <c r="C30" s="132">
        <v>7981</v>
      </c>
      <c r="D30" s="174">
        <v>7981</v>
      </c>
      <c r="E30" s="174">
        <v>0</v>
      </c>
      <c r="F30" s="137"/>
    </row>
    <row r="31" spans="1:6">
      <c r="A31" s="171"/>
      <c r="B31" s="171"/>
      <c r="C31" s="132"/>
      <c r="D31" s="174"/>
      <c r="E31" s="174"/>
      <c r="F31" s="137"/>
    </row>
    <row r="32" spans="1:6">
      <c r="A32" s="175"/>
      <c r="B32" s="175" t="s">
        <v>240</v>
      </c>
      <c r="C32" s="176">
        <f>SUM(C28:C31)</f>
        <v>261278</v>
      </c>
      <c r="D32" s="176">
        <f>SUM(D28:D31)</f>
        <v>261278</v>
      </c>
      <c r="E32" s="176">
        <f>SUM(E28:E31)</f>
        <v>0</v>
      </c>
      <c r="F32" s="176"/>
    </row>
    <row r="33" spans="1:6">
      <c r="A33" s="147"/>
      <c r="B33" s="148"/>
      <c r="C33" s="149"/>
      <c r="D33" s="149"/>
      <c r="E33" s="149"/>
      <c r="F33" s="148"/>
    </row>
  </sheetData>
  <dataValidations count="6">
    <dataValidation allowBlank="1" showInputMessage="1" showErrorMessage="1" prompt="Importe final del periodo que corresponde la información financiera trimestral que se presenta." sqref="D17 D7 D27"/>
    <dataValidation allowBlank="1" showInputMessage="1" showErrorMessage="1" prompt="Saldo al 31 de diciembre del año anterior del ejercio que se presenta." sqref="C17 C7 C27"/>
    <dataValidation allowBlank="1" showInputMessage="1" showErrorMessage="1" prompt="Corresponde al número de la cuenta de acuerdo al Plan de Cuentas emitido por el CONAC (DOF 23/12/2015)." sqref="A17 A7 A27"/>
    <dataValidation allowBlank="1" showInputMessage="1" showErrorMessage="1" prompt="Indicar el medio como se está amortizando el intangible, por tiempo, por uso." sqref="F27 F7 F17"/>
    <dataValidation allowBlank="1" showInputMessage="1" showErrorMessage="1" prompt="Diferencia entre el saldo final y el inicial presentados." sqref="E27 E7 E17"/>
    <dataValidation allowBlank="1" showInputMessage="1" showErrorMessage="1" prompt="Corresponde al nombre o descripción de la cuenta de acuerdo al Plan de Cuentas emitido por el CONAC." sqref="B27 B7 B17"/>
  </dataValidations>
  <pageMargins left="0.70866141732283472" right="0.70866141732283472" top="0.74803149606299213" bottom="0.74803149606299213" header="0.31496062992125984" footer="0.31496062992125984"/>
  <pageSetup scale="65" orientation="portrait" r:id="rId1"/>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C18" sqref="C18"/>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83</v>
      </c>
      <c r="B5" s="70"/>
      <c r="C5" s="274"/>
      <c r="D5" s="274"/>
      <c r="E5" s="63"/>
      <c r="F5" s="63"/>
      <c r="G5" s="63"/>
      <c r="H5" s="366" t="s">
        <v>82</v>
      </c>
    </row>
    <row r="6" spans="1:17">
      <c r="J6" s="1014"/>
      <c r="K6" s="1014"/>
      <c r="L6" s="1014"/>
      <c r="M6" s="1014"/>
      <c r="N6" s="1014"/>
      <c r="O6" s="1014"/>
      <c r="P6" s="1014"/>
      <c r="Q6" s="1014"/>
    </row>
    <row r="7" spans="1:17">
      <c r="A7" s="3" t="s">
        <v>84</v>
      </c>
    </row>
    <row r="8" spans="1:17" ht="52.5" customHeight="1">
      <c r="A8" s="1015" t="s">
        <v>85</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zoomScaleNormal="100" zoomScaleSheetLayoutView="100" workbookViewId="0">
      <selection activeCell="C18" sqref="C18"/>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c r="A8" s="172"/>
      <c r="B8" s="172"/>
      <c r="C8" s="178"/>
      <c r="D8" s="177"/>
    </row>
    <row r="9" spans="1:4">
      <c r="A9" s="172"/>
      <c r="B9" s="172"/>
      <c r="C9" s="178"/>
      <c r="D9" s="177"/>
    </row>
    <row r="10" spans="1:4">
      <c r="A10" s="172"/>
      <c r="B10" s="172"/>
      <c r="C10" s="178"/>
      <c r="D10" s="177"/>
    </row>
    <row r="11" spans="1:4">
      <c r="A11" s="172"/>
      <c r="B11" s="172"/>
      <c r="C11" s="178"/>
      <c r="D11" s="179"/>
    </row>
    <row r="12" spans="1:4">
      <c r="A12" s="152"/>
      <c r="B12" s="152" t="s">
        <v>245</v>
      </c>
      <c r="C12" s="144">
        <f>SUM(C8:C11)</f>
        <v>0</v>
      </c>
      <c r="D12" s="180"/>
    </row>
    <row r="15" spans="1:4" ht="11.25" customHeight="1">
      <c r="A15" s="61" t="s">
        <v>145</v>
      </c>
      <c r="B15" s="273"/>
      <c r="C15" s="73"/>
      <c r="D15" s="74" t="s">
        <v>86</v>
      </c>
    </row>
    <row r="16" spans="1:4">
      <c r="A16" s="75"/>
      <c r="B16" s="75"/>
      <c r="C16" s="76"/>
      <c r="D16" s="75"/>
    </row>
    <row r="17" spans="1:4" ht="15" customHeight="1">
      <c r="A17" s="15" t="s">
        <v>46</v>
      </c>
      <c r="B17" s="16" t="s">
        <v>47</v>
      </c>
      <c r="C17" s="17" t="s">
        <v>48</v>
      </c>
      <c r="D17" s="51" t="s">
        <v>59</v>
      </c>
    </row>
    <row r="18" spans="1:4">
      <c r="A18" s="172"/>
      <c r="B18" s="172"/>
      <c r="C18" s="178"/>
      <c r="D18" s="177"/>
    </row>
    <row r="19" spans="1:4">
      <c r="A19" s="172"/>
      <c r="B19" s="172"/>
      <c r="C19" s="178"/>
      <c r="D19" s="177"/>
    </row>
    <row r="20" spans="1:4">
      <c r="A20" s="172"/>
      <c r="B20" s="172"/>
      <c r="C20" s="178"/>
      <c r="D20" s="177"/>
    </row>
    <row r="21" spans="1:4">
      <c r="A21" s="172"/>
      <c r="B21" s="172"/>
      <c r="C21" s="178"/>
      <c r="D21" s="179"/>
    </row>
    <row r="22" spans="1:4">
      <c r="A22" s="152"/>
      <c r="B22" s="152" t="s">
        <v>241</v>
      </c>
      <c r="C22" s="144">
        <f>SUM(C18:C21)</f>
        <v>0</v>
      </c>
      <c r="D22" s="180"/>
    </row>
  </sheetData>
  <dataValidations count="4">
    <dataValidation allowBlank="1" showInputMessage="1" showErrorMessage="1" prompt="Saldo final de la Información Financiera Trimestral que se presenta (trimestral: 1er, 2do, 3ro. o 4to.)." sqref="C7 C17"/>
    <dataValidation allowBlank="1" showInputMessage="1" showErrorMessage="1" prompt="Corresponde al número de la cuenta de acuerdo al Plan de Cuentas emitido por el CONAC (DOF 23/12/2015)." sqref="A7 A17"/>
    <dataValidation allowBlank="1" showInputMessage="1" showErrorMessage="1" prompt="Corresponde al nombre o descripción de la cuenta de acuerdo al Plan de Cuentas emitido por el CONAC." sqref="B7 B17"/>
    <dataValidation allowBlank="1" showInputMessage="1" showErrorMessage="1" prompt="Características cualitativas significativas que les impacten financieramente." sqref="D7 D17"/>
  </dataValidations>
  <pageMargins left="0.70866141732283472" right="0.70866141732283472" top="0.74803149606299213" bottom="0.74803149606299213" header="0.31496062992125984" footer="0.31496062992125984"/>
  <pageSetup scale="73" orientation="portrait" r:id="rId1"/>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C18" sqref="C18"/>
    </sheetView>
  </sheetViews>
  <sheetFormatPr baseColWidth="10" defaultColWidth="13.7109375" defaultRowHeight="11.25"/>
  <cols>
    <col min="1" max="1" width="20.7109375" style="274" customWidth="1"/>
    <col min="2" max="2" width="50.7109375" style="274" customWidth="1"/>
    <col min="3" max="7" width="17.7109375" style="9" customWidth="1"/>
    <col min="8" max="8" width="17.7109375" style="274" customWidth="1"/>
    <col min="9" max="16384" width="13.7109375" style="274"/>
  </cols>
  <sheetData>
    <row r="1" spans="1:8" ht="11.25" customHeight="1">
      <c r="A1" s="3" t="s">
        <v>43</v>
      </c>
      <c r="B1" s="3"/>
      <c r="C1" s="4"/>
      <c r="D1" s="4"/>
      <c r="E1" s="4"/>
      <c r="F1" s="4"/>
      <c r="G1" s="4"/>
      <c r="H1" s="7"/>
    </row>
    <row r="2" spans="1:8">
      <c r="A2" s="3" t="s">
        <v>199</v>
      </c>
      <c r="B2" s="3"/>
      <c r="C2" s="4"/>
      <c r="D2" s="4"/>
      <c r="E2" s="4"/>
      <c r="F2" s="4"/>
      <c r="G2" s="4"/>
      <c r="H2" s="9"/>
    </row>
    <row r="3" spans="1:8">
      <c r="H3" s="9"/>
    </row>
    <row r="4" spans="1:8">
      <c r="H4" s="9"/>
    </row>
    <row r="5" spans="1:8" ht="11.25" customHeight="1">
      <c r="A5" s="10" t="s">
        <v>246</v>
      </c>
      <c r="B5" s="366"/>
      <c r="C5" s="78"/>
      <c r="D5" s="78"/>
      <c r="E5" s="78"/>
      <c r="F5" s="78"/>
      <c r="G5" s="78"/>
      <c r="H5" s="79" t="s">
        <v>87</v>
      </c>
    </row>
    <row r="6" spans="1:8">
      <c r="A6" s="272"/>
    </row>
    <row r="7" spans="1:8" ht="15" customHeight="1">
      <c r="A7" s="15" t="s">
        <v>46</v>
      </c>
      <c r="B7" s="16" t="s">
        <v>47</v>
      </c>
      <c r="C7" s="17" t="s">
        <v>48</v>
      </c>
      <c r="D7" s="39" t="s">
        <v>55</v>
      </c>
      <c r="E7" s="39" t="s">
        <v>56</v>
      </c>
      <c r="F7" s="39" t="s">
        <v>57</v>
      </c>
      <c r="G7" s="40" t="s">
        <v>58</v>
      </c>
      <c r="H7" s="16" t="s">
        <v>59</v>
      </c>
    </row>
    <row r="8" spans="1:8">
      <c r="A8" s="657" t="s">
        <v>9174</v>
      </c>
      <c r="B8" s="155" t="s">
        <v>9175</v>
      </c>
      <c r="C8" s="132">
        <v>7038.8</v>
      </c>
      <c r="D8" s="132">
        <v>7038.8</v>
      </c>
      <c r="E8" s="132"/>
      <c r="F8" s="132"/>
      <c r="G8" s="132"/>
      <c r="H8" s="181"/>
    </row>
    <row r="9" spans="1:8">
      <c r="A9" s="657" t="s">
        <v>9176</v>
      </c>
      <c r="B9" s="155" t="s">
        <v>9177</v>
      </c>
      <c r="C9" s="132">
        <v>1140.7</v>
      </c>
      <c r="D9" s="132">
        <v>1140.7</v>
      </c>
      <c r="E9" s="132"/>
      <c r="F9" s="132"/>
      <c r="G9" s="132"/>
      <c r="H9" s="181"/>
    </row>
    <row r="10" spans="1:8">
      <c r="A10" s="657" t="s">
        <v>9178</v>
      </c>
      <c r="B10" s="155" t="s">
        <v>9179</v>
      </c>
      <c r="C10" s="132">
        <v>3994.69</v>
      </c>
      <c r="D10" s="132">
        <v>3994.69</v>
      </c>
      <c r="E10" s="132"/>
      <c r="F10" s="132"/>
      <c r="G10" s="132"/>
      <c r="H10" s="181"/>
    </row>
    <row r="11" spans="1:8">
      <c r="A11" s="657" t="s">
        <v>9180</v>
      </c>
      <c r="B11" s="155" t="s">
        <v>9181</v>
      </c>
      <c r="C11" s="132">
        <v>962.1</v>
      </c>
      <c r="D11" s="132">
        <v>962.1</v>
      </c>
      <c r="E11" s="132"/>
      <c r="F11" s="132"/>
      <c r="G11" s="132"/>
      <c r="H11" s="181"/>
    </row>
    <row r="12" spans="1:8">
      <c r="A12" s="658" t="s">
        <v>9182</v>
      </c>
      <c r="B12" s="187" t="s">
        <v>9183</v>
      </c>
      <c r="C12" s="632">
        <v>8421.6</v>
      </c>
      <c r="D12" s="632">
        <v>8421.6</v>
      </c>
      <c r="E12" s="632"/>
      <c r="F12" s="632"/>
      <c r="G12" s="632"/>
      <c r="H12" s="473"/>
    </row>
    <row r="13" spans="1:8">
      <c r="A13" s="658" t="s">
        <v>9184</v>
      </c>
      <c r="B13" s="187" t="s">
        <v>9185</v>
      </c>
      <c r="C13" s="632">
        <v>2277</v>
      </c>
      <c r="D13" s="632">
        <v>2277</v>
      </c>
      <c r="E13" s="632"/>
      <c r="F13" s="632"/>
      <c r="G13" s="632"/>
      <c r="H13" s="473"/>
    </row>
    <row r="14" spans="1:8">
      <c r="A14" s="658" t="s">
        <v>9186</v>
      </c>
      <c r="B14" s="187" t="s">
        <v>9187</v>
      </c>
      <c r="C14" s="632">
        <v>219.2</v>
      </c>
      <c r="D14" s="632">
        <v>219.2</v>
      </c>
      <c r="E14" s="632"/>
      <c r="F14" s="632"/>
      <c r="G14" s="632"/>
      <c r="H14" s="473"/>
    </row>
    <row r="15" spans="1:8">
      <c r="A15" s="658" t="s">
        <v>9188</v>
      </c>
      <c r="B15" s="187" t="s">
        <v>9189</v>
      </c>
      <c r="C15" s="632">
        <v>5469</v>
      </c>
      <c r="D15" s="632">
        <v>5469</v>
      </c>
      <c r="E15" s="632"/>
      <c r="F15" s="632"/>
      <c r="G15" s="632"/>
      <c r="H15" s="473"/>
    </row>
    <row r="16" spans="1:8">
      <c r="A16" s="658" t="s">
        <v>9190</v>
      </c>
      <c r="B16" s="187" t="s">
        <v>9191</v>
      </c>
      <c r="C16" s="632">
        <v>36308</v>
      </c>
      <c r="D16" s="632">
        <v>36308</v>
      </c>
      <c r="E16" s="632"/>
      <c r="F16" s="632"/>
      <c r="G16" s="632"/>
      <c r="H16" s="473"/>
    </row>
    <row r="17" spans="1:8">
      <c r="A17" s="658" t="s">
        <v>9192</v>
      </c>
      <c r="B17" s="187" t="s">
        <v>9193</v>
      </c>
      <c r="C17" s="632">
        <v>0.37</v>
      </c>
      <c r="D17" s="632">
        <v>0.37</v>
      </c>
      <c r="E17" s="632"/>
      <c r="F17" s="632"/>
      <c r="G17" s="632"/>
      <c r="H17" s="473"/>
    </row>
    <row r="18" spans="1:8">
      <c r="A18" s="658" t="s">
        <v>9194</v>
      </c>
      <c r="B18" s="187" t="s">
        <v>9195</v>
      </c>
      <c r="C18" s="632">
        <v>1121.72</v>
      </c>
      <c r="D18" s="632">
        <v>1121.72</v>
      </c>
      <c r="E18" s="632"/>
      <c r="F18" s="632"/>
      <c r="G18" s="632"/>
      <c r="H18" s="473"/>
    </row>
    <row r="19" spans="1:8">
      <c r="A19" s="658" t="s">
        <v>9196</v>
      </c>
      <c r="B19" s="187" t="s">
        <v>9197</v>
      </c>
      <c r="C19" s="632">
        <v>567112.4</v>
      </c>
      <c r="D19" s="632">
        <v>567112.4</v>
      </c>
      <c r="E19" s="632"/>
      <c r="F19" s="632"/>
      <c r="G19" s="632"/>
      <c r="H19" s="473"/>
    </row>
    <row r="20" spans="1:8">
      <c r="A20" s="658" t="s">
        <v>9198</v>
      </c>
      <c r="B20" s="187" t="s">
        <v>9199</v>
      </c>
      <c r="C20" s="632">
        <v>5811.11</v>
      </c>
      <c r="D20" s="632">
        <v>5811.11</v>
      </c>
      <c r="E20" s="632"/>
      <c r="F20" s="632"/>
      <c r="G20" s="632"/>
      <c r="H20" s="473"/>
    </row>
    <row r="21" spans="1:8">
      <c r="A21" s="658" t="s">
        <v>9200</v>
      </c>
      <c r="B21" s="187" t="s">
        <v>9201</v>
      </c>
      <c r="C21" s="632">
        <v>23095.599999999999</v>
      </c>
      <c r="D21" s="632">
        <v>23095.599999999999</v>
      </c>
      <c r="E21" s="632"/>
      <c r="F21" s="632"/>
      <c r="G21" s="632"/>
      <c r="H21" s="473"/>
    </row>
    <row r="22" spans="1:8">
      <c r="A22" s="658" t="s">
        <v>9202</v>
      </c>
      <c r="B22" s="187" t="s">
        <v>9203</v>
      </c>
      <c r="C22" s="632">
        <v>1205</v>
      </c>
      <c r="D22" s="632">
        <v>1205</v>
      </c>
      <c r="E22" s="632"/>
      <c r="F22" s="632"/>
      <c r="G22" s="632"/>
      <c r="H22" s="473"/>
    </row>
    <row r="23" spans="1:8">
      <c r="A23" s="658" t="s">
        <v>9204</v>
      </c>
      <c r="B23" s="187" t="s">
        <v>9205</v>
      </c>
      <c r="C23" s="632">
        <v>399.57</v>
      </c>
      <c r="D23" s="632">
        <v>399.57</v>
      </c>
      <c r="E23" s="632"/>
      <c r="F23" s="632"/>
      <c r="G23" s="632"/>
      <c r="H23" s="473"/>
    </row>
    <row r="24" spans="1:8">
      <c r="A24" s="658" t="s">
        <v>9206</v>
      </c>
      <c r="B24" s="187" t="s">
        <v>9207</v>
      </c>
      <c r="C24" s="632">
        <v>643.79999999999995</v>
      </c>
      <c r="D24" s="632">
        <v>643.79999999999995</v>
      </c>
      <c r="E24" s="632"/>
      <c r="F24" s="632"/>
      <c r="G24" s="632"/>
      <c r="H24" s="473"/>
    </row>
    <row r="25" spans="1:8">
      <c r="A25" s="658" t="s">
        <v>9208</v>
      </c>
      <c r="B25" s="187" t="s">
        <v>9209</v>
      </c>
      <c r="C25" s="632">
        <v>3150</v>
      </c>
      <c r="D25" s="632">
        <v>3150</v>
      </c>
      <c r="E25" s="632"/>
      <c r="F25" s="632"/>
      <c r="G25" s="632"/>
      <c r="H25" s="473"/>
    </row>
    <row r="26" spans="1:8">
      <c r="A26" s="658" t="s">
        <v>9210</v>
      </c>
      <c r="B26" s="187" t="s">
        <v>9211</v>
      </c>
      <c r="C26" s="632">
        <v>4292</v>
      </c>
      <c r="D26" s="632">
        <v>4292</v>
      </c>
      <c r="E26" s="632"/>
      <c r="F26" s="632"/>
      <c r="G26" s="632"/>
      <c r="H26" s="473"/>
    </row>
    <row r="27" spans="1:8">
      <c r="A27" s="658" t="s">
        <v>9212</v>
      </c>
      <c r="B27" s="187" t="s">
        <v>9213</v>
      </c>
      <c r="C27" s="632">
        <v>390</v>
      </c>
      <c r="D27" s="632">
        <v>390</v>
      </c>
      <c r="E27" s="632"/>
      <c r="F27" s="632"/>
      <c r="G27" s="632"/>
      <c r="H27" s="473"/>
    </row>
    <row r="28" spans="1:8">
      <c r="A28" s="658" t="s">
        <v>9214</v>
      </c>
      <c r="B28" s="187" t="s">
        <v>9215</v>
      </c>
      <c r="C28" s="632">
        <v>237.8</v>
      </c>
      <c r="D28" s="632">
        <v>237.8</v>
      </c>
      <c r="E28" s="632"/>
      <c r="F28" s="632"/>
      <c r="G28" s="632"/>
      <c r="H28" s="473"/>
    </row>
    <row r="29" spans="1:8">
      <c r="A29" s="658" t="s">
        <v>9216</v>
      </c>
      <c r="B29" s="187" t="s">
        <v>9217</v>
      </c>
      <c r="C29" s="632">
        <v>1212.21</v>
      </c>
      <c r="D29" s="632">
        <v>1212.21</v>
      </c>
      <c r="E29" s="632"/>
      <c r="F29" s="632"/>
      <c r="G29" s="632"/>
      <c r="H29" s="473"/>
    </row>
    <row r="30" spans="1:8">
      <c r="A30" s="658" t="s">
        <v>9218</v>
      </c>
      <c r="B30" s="187" t="s">
        <v>9219</v>
      </c>
      <c r="C30" s="632">
        <v>21460</v>
      </c>
      <c r="D30" s="632">
        <v>21460</v>
      </c>
      <c r="E30" s="632"/>
      <c r="F30" s="632"/>
      <c r="G30" s="632"/>
      <c r="H30" s="473"/>
    </row>
    <row r="31" spans="1:8">
      <c r="A31" s="658" t="s">
        <v>9220</v>
      </c>
      <c r="B31" s="187" t="s">
        <v>9221</v>
      </c>
      <c r="C31" s="632">
        <v>7873.5</v>
      </c>
      <c r="D31" s="632">
        <v>7873.5</v>
      </c>
      <c r="E31" s="632"/>
      <c r="F31" s="632"/>
      <c r="G31" s="632"/>
      <c r="H31" s="473"/>
    </row>
    <row r="32" spans="1:8">
      <c r="A32" s="658" t="s">
        <v>9222</v>
      </c>
      <c r="B32" s="187" t="s">
        <v>9223</v>
      </c>
      <c r="C32" s="632">
        <v>327.2</v>
      </c>
      <c r="D32" s="632">
        <v>327.2</v>
      </c>
      <c r="E32" s="632"/>
      <c r="F32" s="632"/>
      <c r="G32" s="632"/>
      <c r="H32" s="473"/>
    </row>
    <row r="33" spans="1:8">
      <c r="A33" s="658" t="s">
        <v>9224</v>
      </c>
      <c r="B33" s="187" t="s">
        <v>9225</v>
      </c>
      <c r="C33" s="632">
        <v>174.46</v>
      </c>
      <c r="D33" s="632">
        <v>174.46</v>
      </c>
      <c r="E33" s="632"/>
      <c r="F33" s="632"/>
      <c r="G33" s="632"/>
      <c r="H33" s="473"/>
    </row>
    <row r="34" spans="1:8">
      <c r="A34" s="658" t="s">
        <v>9226</v>
      </c>
      <c r="B34" s="187" t="s">
        <v>9227</v>
      </c>
      <c r="C34" s="632">
        <v>209.99</v>
      </c>
      <c r="D34" s="632">
        <v>209.99</v>
      </c>
      <c r="E34" s="632"/>
      <c r="F34" s="632"/>
      <c r="G34" s="632"/>
      <c r="H34" s="473"/>
    </row>
    <row r="35" spans="1:8">
      <c r="A35" s="658" t="s">
        <v>9228</v>
      </c>
      <c r="B35" s="187" t="s">
        <v>9229</v>
      </c>
      <c r="C35" s="632">
        <v>19127.240000000002</v>
      </c>
      <c r="D35" s="632">
        <v>19127.240000000002</v>
      </c>
      <c r="E35" s="632"/>
      <c r="F35" s="632"/>
      <c r="G35" s="632"/>
      <c r="H35" s="473"/>
    </row>
    <row r="36" spans="1:8">
      <c r="A36" s="658" t="s">
        <v>9230</v>
      </c>
      <c r="B36" s="187" t="s">
        <v>9231</v>
      </c>
      <c r="C36" s="632">
        <v>774.66</v>
      </c>
      <c r="D36" s="632">
        <v>774.66</v>
      </c>
      <c r="E36" s="632"/>
      <c r="F36" s="632"/>
      <c r="G36" s="632"/>
      <c r="H36" s="473"/>
    </row>
    <row r="37" spans="1:8">
      <c r="A37" s="658" t="s">
        <v>9232</v>
      </c>
      <c r="B37" s="187" t="s">
        <v>9233</v>
      </c>
      <c r="C37" s="632">
        <v>1960.4</v>
      </c>
      <c r="D37" s="632">
        <v>1960.4</v>
      </c>
      <c r="E37" s="632"/>
      <c r="F37" s="632"/>
      <c r="G37" s="632"/>
      <c r="H37" s="473"/>
    </row>
    <row r="38" spans="1:8">
      <c r="A38" s="658" t="s">
        <v>9234</v>
      </c>
      <c r="B38" s="187" t="s">
        <v>9235</v>
      </c>
      <c r="C38" s="632">
        <v>13014.77</v>
      </c>
      <c r="D38" s="632">
        <v>13014.77</v>
      </c>
      <c r="E38" s="632"/>
      <c r="F38" s="632"/>
      <c r="G38" s="632"/>
      <c r="H38" s="473"/>
    </row>
    <row r="39" spans="1:8">
      <c r="A39" s="658" t="s">
        <v>9236</v>
      </c>
      <c r="B39" s="187" t="s">
        <v>9237</v>
      </c>
      <c r="C39" s="632">
        <v>939.97</v>
      </c>
      <c r="D39" s="632">
        <v>939.97</v>
      </c>
      <c r="E39" s="632"/>
      <c r="F39" s="632"/>
      <c r="G39" s="632"/>
      <c r="H39" s="473"/>
    </row>
    <row r="40" spans="1:8">
      <c r="A40" s="658" t="s">
        <v>9238</v>
      </c>
      <c r="B40" s="187" t="s">
        <v>9239</v>
      </c>
      <c r="C40" s="632">
        <v>1781.76</v>
      </c>
      <c r="D40" s="632">
        <v>1781.76</v>
      </c>
      <c r="E40" s="632"/>
      <c r="F40" s="632"/>
      <c r="G40" s="632"/>
      <c r="H40" s="473"/>
    </row>
    <row r="41" spans="1:8" ht="22.5">
      <c r="A41" s="658" t="s">
        <v>9240</v>
      </c>
      <c r="B41" s="187" t="s">
        <v>9241</v>
      </c>
      <c r="C41" s="632">
        <v>440.8</v>
      </c>
      <c r="D41" s="632">
        <v>440.8</v>
      </c>
      <c r="E41" s="632"/>
      <c r="F41" s="632"/>
      <c r="G41" s="632"/>
      <c r="H41" s="473"/>
    </row>
    <row r="42" spans="1:8">
      <c r="A42" s="658" t="s">
        <v>9242</v>
      </c>
      <c r="B42" s="187" t="s">
        <v>9243</v>
      </c>
      <c r="C42" s="632">
        <v>626.4</v>
      </c>
      <c r="D42" s="632">
        <v>626.4</v>
      </c>
      <c r="E42" s="632"/>
      <c r="F42" s="632"/>
      <c r="G42" s="632"/>
      <c r="H42" s="473"/>
    </row>
    <row r="43" spans="1:8">
      <c r="A43" s="658" t="s">
        <v>9244</v>
      </c>
      <c r="B43" s="187" t="s">
        <v>9245</v>
      </c>
      <c r="C43" s="632">
        <v>1442</v>
      </c>
      <c r="D43" s="632">
        <v>1442</v>
      </c>
      <c r="E43" s="632"/>
      <c r="F43" s="632"/>
      <c r="G43" s="632"/>
      <c r="H43" s="473"/>
    </row>
    <row r="44" spans="1:8">
      <c r="A44" s="658" t="s">
        <v>9246</v>
      </c>
      <c r="B44" s="187" t="s">
        <v>9247</v>
      </c>
      <c r="C44" s="632">
        <v>16376.88</v>
      </c>
      <c r="D44" s="632">
        <v>16376.88</v>
      </c>
      <c r="E44" s="632"/>
      <c r="F44" s="632"/>
      <c r="G44" s="632"/>
      <c r="H44" s="473"/>
    </row>
    <row r="45" spans="1:8">
      <c r="A45" s="658" t="s">
        <v>9248</v>
      </c>
      <c r="B45" s="187" t="s">
        <v>9249</v>
      </c>
      <c r="C45" s="632">
        <v>4335</v>
      </c>
      <c r="D45" s="632">
        <v>4335</v>
      </c>
      <c r="E45" s="632"/>
      <c r="F45" s="632"/>
      <c r="G45" s="632"/>
      <c r="H45" s="473"/>
    </row>
    <row r="46" spans="1:8">
      <c r="A46" s="658" t="s">
        <v>9250</v>
      </c>
      <c r="B46" s="187" t="s">
        <v>9251</v>
      </c>
      <c r="C46" s="632">
        <v>0.46</v>
      </c>
      <c r="D46" s="632">
        <v>0.46</v>
      </c>
      <c r="E46" s="632"/>
      <c r="F46" s="632"/>
      <c r="G46" s="632"/>
      <c r="H46" s="473"/>
    </row>
    <row r="47" spans="1:8">
      <c r="A47" s="658" t="s">
        <v>9252</v>
      </c>
      <c r="B47" s="187" t="s">
        <v>9253</v>
      </c>
      <c r="C47" s="632">
        <v>979.42</v>
      </c>
      <c r="D47" s="632">
        <v>979.42</v>
      </c>
      <c r="E47" s="632"/>
      <c r="F47" s="632"/>
      <c r="G47" s="632"/>
      <c r="H47" s="473"/>
    </row>
    <row r="48" spans="1:8">
      <c r="A48" s="658" t="s">
        <v>9254</v>
      </c>
      <c r="B48" s="187" t="s">
        <v>8424</v>
      </c>
      <c r="C48" s="632">
        <v>8792.01</v>
      </c>
      <c r="D48" s="632">
        <v>8792.01</v>
      </c>
      <c r="E48" s="632"/>
      <c r="F48" s="632"/>
      <c r="G48" s="632"/>
      <c r="H48" s="473"/>
    </row>
    <row r="49" spans="1:8">
      <c r="A49" s="658" t="s">
        <v>9255</v>
      </c>
      <c r="B49" s="187" t="s">
        <v>8436</v>
      </c>
      <c r="C49" s="632">
        <v>3009.86</v>
      </c>
      <c r="D49" s="632">
        <v>3009.86</v>
      </c>
      <c r="E49" s="632"/>
      <c r="F49" s="632"/>
      <c r="G49" s="632"/>
      <c r="H49" s="473"/>
    </row>
    <row r="50" spans="1:8">
      <c r="A50" s="658" t="s">
        <v>9256</v>
      </c>
      <c r="B50" s="187" t="s">
        <v>9257</v>
      </c>
      <c r="C50" s="632">
        <v>900.92</v>
      </c>
      <c r="D50" s="632">
        <v>900.92</v>
      </c>
      <c r="E50" s="632"/>
      <c r="F50" s="632"/>
      <c r="G50" s="632"/>
      <c r="H50" s="473"/>
    </row>
    <row r="51" spans="1:8">
      <c r="A51" s="658" t="s">
        <v>9258</v>
      </c>
      <c r="B51" s="187" t="s">
        <v>9259</v>
      </c>
      <c r="C51" s="632">
        <v>62.5</v>
      </c>
      <c r="D51" s="632">
        <v>62.5</v>
      </c>
      <c r="E51" s="632"/>
      <c r="F51" s="632"/>
      <c r="G51" s="632"/>
      <c r="H51" s="473"/>
    </row>
    <row r="52" spans="1:8">
      <c r="A52" s="182"/>
      <c r="B52" s="182" t="s">
        <v>248</v>
      </c>
      <c r="C52" s="183">
        <f>SUM(C8:C51)</f>
        <v>779112.87000000011</v>
      </c>
      <c r="D52" s="183">
        <f>SUM(D8:D51)</f>
        <v>779112.87000000011</v>
      </c>
      <c r="E52" s="183">
        <f>SUM(E8:E51)</f>
        <v>0</v>
      </c>
      <c r="F52" s="183">
        <f>SUM(F8:F51)</f>
        <v>0</v>
      </c>
      <c r="G52" s="183">
        <f>SUM(G8:G51)</f>
        <v>0</v>
      </c>
      <c r="H52" s="183"/>
    </row>
    <row r="55" spans="1:8">
      <c r="A55" s="10" t="s">
        <v>247</v>
      </c>
      <c r="B55" s="366"/>
      <c r="C55" s="78"/>
      <c r="D55" s="78"/>
      <c r="E55" s="78"/>
      <c r="F55" s="78"/>
      <c r="G55" s="78"/>
      <c r="H55" s="79" t="s">
        <v>87</v>
      </c>
    </row>
    <row r="56" spans="1:8">
      <c r="A56" s="272"/>
    </row>
    <row r="57" spans="1:8" ht="15" customHeight="1">
      <c r="A57" s="15" t="s">
        <v>46</v>
      </c>
      <c r="B57" s="16" t="s">
        <v>47</v>
      </c>
      <c r="C57" s="17" t="s">
        <v>48</v>
      </c>
      <c r="D57" s="39" t="s">
        <v>55</v>
      </c>
      <c r="E57" s="39" t="s">
        <v>56</v>
      </c>
      <c r="F57" s="39" t="s">
        <v>57</v>
      </c>
      <c r="G57" s="40" t="s">
        <v>58</v>
      </c>
      <c r="H57" s="16" t="s">
        <v>59</v>
      </c>
    </row>
    <row r="58" spans="1:8">
      <c r="A58" s="155"/>
      <c r="B58" s="155"/>
      <c r="C58" s="132"/>
      <c r="D58" s="132"/>
      <c r="E58" s="132"/>
      <c r="F58" s="132"/>
      <c r="G58" s="132"/>
      <c r="H58" s="181"/>
    </row>
    <row r="59" spans="1:8">
      <c r="A59" s="155"/>
      <c r="B59" s="155"/>
      <c r="C59" s="132"/>
      <c r="D59" s="132"/>
      <c r="E59" s="132"/>
      <c r="F59" s="132"/>
      <c r="G59" s="132"/>
      <c r="H59" s="181"/>
    </row>
    <row r="60" spans="1:8">
      <c r="A60" s="155"/>
      <c r="B60" s="155"/>
      <c r="C60" s="132"/>
      <c r="D60" s="132"/>
      <c r="E60" s="132"/>
      <c r="F60" s="132"/>
      <c r="G60" s="132"/>
      <c r="H60" s="181"/>
    </row>
    <row r="61" spans="1:8">
      <c r="A61" s="155"/>
      <c r="B61" s="155"/>
      <c r="C61" s="132"/>
      <c r="D61" s="132"/>
      <c r="E61" s="132"/>
      <c r="F61" s="132"/>
      <c r="G61" s="132"/>
      <c r="H61" s="181"/>
    </row>
    <row r="62" spans="1:8">
      <c r="A62" s="182"/>
      <c r="B62" s="182" t="s">
        <v>249</v>
      </c>
      <c r="C62" s="183">
        <f>SUM(C58:C61)</f>
        <v>0</v>
      </c>
      <c r="D62" s="183">
        <f>SUM(D58:D61)</f>
        <v>0</v>
      </c>
      <c r="E62" s="183">
        <f>SUM(E58:E61)</f>
        <v>0</v>
      </c>
      <c r="F62" s="183">
        <f>SUM(F58:F61)</f>
        <v>0</v>
      </c>
      <c r="G62" s="183">
        <f>SUM(G58:G61)</f>
        <v>0</v>
      </c>
      <c r="H62" s="183"/>
    </row>
  </sheetData>
  <dataValidations count="8">
    <dataValidation allowBlank="1" showInputMessage="1" showErrorMessage="1" prompt="Saldo final de la Información Financiera Trimestral que se presenta (trimestral: 1er, 2do, 3ro. o 4to.)." sqref="C57 C7"/>
    <dataValidation allowBlank="1" showInputMessage="1" showErrorMessage="1" prompt="Corresponde al número de la cuenta de acuerdo al Plan de Cuentas emitido por el CONAC (DOF 23/12/2015)." sqref="A57 A7"/>
    <dataValidation allowBlank="1" showInputMessage="1" showErrorMessage="1" prompt="Informar sobre la factibilidad de pago." sqref="H57 H7"/>
    <dataValidation allowBlank="1" showInputMessage="1" showErrorMessage="1" prompt="Importe de la cuentas por cobrar con vencimiento mayor a 365 días." sqref="G57 G7"/>
    <dataValidation allowBlank="1" showInputMessage="1" showErrorMessage="1" prompt="Importe de la cuentas por cobrar con fecha de vencimiento de 181 a 365 días." sqref="F57 F7"/>
    <dataValidation allowBlank="1" showInputMessage="1" showErrorMessage="1" prompt="Importe de la cuentas por cobrar con fecha de vencimiento de 91 a 180 días." sqref="E57 E7"/>
    <dataValidation allowBlank="1" showInputMessage="1" showErrorMessage="1" prompt="Importe de la cuentas por cobrar con fecha de vencimiento de 1 a 90 días." sqref="D57 D7"/>
    <dataValidation allowBlank="1" showInputMessage="1" showErrorMessage="1" prompt="Corresponde al nombre o descripción de la cuenta de acuerdo al Plan de Cuentas emitido por el CONAC." sqref="B57 B7"/>
  </dataValidations>
  <pageMargins left="0.7" right="0.7" top="0.75" bottom="0.75" header="0.3" footer="0.3"/>
  <pageSetup scale="55" orientation="portrait" horizontalDpi="300" verticalDpi="300" r:id="rId1"/>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18" sqref="C18"/>
    </sheetView>
  </sheetViews>
  <sheetFormatPr baseColWidth="10" defaultColWidth="13.7109375" defaultRowHeight="11.25"/>
  <cols>
    <col min="1" max="1" width="20.7109375" style="274" customWidth="1"/>
    <col min="2" max="2" width="50.7109375" style="274" customWidth="1"/>
    <col min="3" max="3" width="17.7109375" style="9" customWidth="1"/>
    <col min="4" max="5" width="17.7109375" style="274" customWidth="1"/>
    <col min="6" max="16384" width="13.7109375" style="274"/>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ht="11.25" customHeight="1">
      <c r="A8" s="155"/>
      <c r="B8" s="155"/>
      <c r="C8" s="181"/>
      <c r="D8" s="181"/>
      <c r="E8" s="137"/>
    </row>
    <row r="9" spans="1:5">
      <c r="A9" s="155"/>
      <c r="B9" s="155"/>
      <c r="C9" s="181"/>
      <c r="D9" s="181"/>
      <c r="E9" s="137"/>
    </row>
    <row r="10" spans="1:5">
      <c r="A10" s="190"/>
      <c r="B10" s="190" t="s">
        <v>251</v>
      </c>
      <c r="C10" s="191">
        <f>SUM(C8:C9)</f>
        <v>0</v>
      </c>
      <c r="D10" s="189"/>
      <c r="E10" s="189"/>
    </row>
    <row r="13" spans="1:5" ht="11.25" customHeight="1">
      <c r="A13" s="10" t="s">
        <v>250</v>
      </c>
      <c r="B13" s="366"/>
      <c r="E13" s="79" t="s">
        <v>88</v>
      </c>
    </row>
    <row r="14" spans="1:5">
      <c r="A14" s="272"/>
    </row>
    <row r="15" spans="1:5" ht="15" customHeight="1">
      <c r="A15" s="15" t="s">
        <v>46</v>
      </c>
      <c r="B15" s="16" t="s">
        <v>47</v>
      </c>
      <c r="C15" s="17" t="s">
        <v>48</v>
      </c>
      <c r="D15" s="17" t="s">
        <v>89</v>
      </c>
      <c r="E15" s="17" t="s">
        <v>59</v>
      </c>
    </row>
    <row r="16" spans="1:5">
      <c r="A16" s="184"/>
      <c r="B16" s="185"/>
      <c r="C16" s="186"/>
      <c r="D16" s="181"/>
      <c r="E16" s="137"/>
    </row>
    <row r="17" spans="1:5">
      <c r="A17" s="155"/>
      <c r="B17" s="187"/>
      <c r="C17" s="181"/>
      <c r="D17" s="181"/>
      <c r="E17" s="137"/>
    </row>
    <row r="18" spans="1:5">
      <c r="A18" s="182"/>
      <c r="B18" s="182" t="s">
        <v>252</v>
      </c>
      <c r="C18" s="188">
        <f>SUM(C16:C17)</f>
        <v>0</v>
      </c>
      <c r="D18" s="189"/>
      <c r="E18" s="189"/>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activeCell="C18" sqref="C18"/>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366"/>
      <c r="C5" s="9"/>
      <c r="D5" s="274"/>
      <c r="E5" s="79" t="s">
        <v>256</v>
      </c>
    </row>
    <row r="6" spans="1:5" s="41" customFormat="1">
      <c r="A6" s="272"/>
      <c r="B6" s="274"/>
      <c r="C6" s="9"/>
      <c r="D6" s="274"/>
      <c r="E6" s="274"/>
    </row>
    <row r="7" spans="1:5" s="41" customFormat="1" ht="15" customHeight="1">
      <c r="A7" s="15" t="s">
        <v>46</v>
      </c>
      <c r="B7" s="16" t="s">
        <v>47</v>
      </c>
      <c r="C7" s="17" t="s">
        <v>48</v>
      </c>
      <c r="D7" s="17" t="s">
        <v>89</v>
      </c>
      <c r="E7" s="17" t="s">
        <v>59</v>
      </c>
    </row>
    <row r="8" spans="1:5" s="41" customFormat="1">
      <c r="A8" s="184"/>
      <c r="B8" s="185"/>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366" t="s">
        <v>90</v>
      </c>
    </row>
    <row r="14" spans="1:5" s="81" customFormat="1">
      <c r="A14" s="44"/>
      <c r="B14" s="44"/>
      <c r="C14" s="78"/>
      <c r="D14" s="82"/>
    </row>
    <row r="15" spans="1:5" ht="15" customHeight="1">
      <c r="A15" s="15" t="s">
        <v>46</v>
      </c>
      <c r="B15" s="16" t="s">
        <v>47</v>
      </c>
      <c r="C15" s="17" t="s">
        <v>48</v>
      </c>
      <c r="D15" s="17" t="s">
        <v>89</v>
      </c>
      <c r="E15" s="17" t="s">
        <v>59</v>
      </c>
    </row>
    <row r="16" spans="1:5" ht="11.25" customHeight="1">
      <c r="A16" s="150"/>
      <c r="B16" s="167"/>
      <c r="C16" s="132"/>
      <c r="D16" s="132"/>
      <c r="E16" s="137"/>
    </row>
    <row r="17" spans="1:5">
      <c r="A17" s="150"/>
      <c r="B17" s="167"/>
      <c r="C17" s="132"/>
      <c r="D17" s="132"/>
      <c r="E17" s="137"/>
    </row>
    <row r="18" spans="1:5">
      <c r="A18" s="192"/>
      <c r="B18" s="192" t="s">
        <v>255</v>
      </c>
      <c r="C18" s="193">
        <f>SUM(C16:C17)</f>
        <v>0</v>
      </c>
      <c r="D18" s="140"/>
      <c r="E18" s="140"/>
    </row>
    <row r="21" spans="1:5">
      <c r="A21" s="10" t="s">
        <v>153</v>
      </c>
      <c r="B21" s="366"/>
      <c r="E21" s="79" t="s">
        <v>256</v>
      </c>
    </row>
    <row r="22" spans="1:5">
      <c r="A22" s="272"/>
    </row>
    <row r="23" spans="1:5" ht="15" customHeight="1">
      <c r="A23" s="15" t="s">
        <v>46</v>
      </c>
      <c r="B23" s="16" t="s">
        <v>47</v>
      </c>
      <c r="C23" s="17" t="s">
        <v>48</v>
      </c>
      <c r="D23" s="17" t="s">
        <v>89</v>
      </c>
      <c r="E23" s="17" t="s">
        <v>59</v>
      </c>
    </row>
    <row r="24" spans="1:5">
      <c r="A24" s="184"/>
      <c r="B24" s="185"/>
      <c r="C24" s="186"/>
      <c r="D24" s="181"/>
      <c r="E24" s="137"/>
    </row>
    <row r="25" spans="1:5">
      <c r="A25" s="155"/>
      <c r="B25" s="187"/>
      <c r="C25" s="181"/>
      <c r="D25" s="181"/>
      <c r="E25" s="137"/>
    </row>
    <row r="26" spans="1:5">
      <c r="A26" s="182"/>
      <c r="B26" s="182" t="s">
        <v>254</v>
      </c>
      <c r="C26" s="188">
        <f>SUM(C24:C25)</f>
        <v>0</v>
      </c>
      <c r="D26" s="189"/>
      <c r="E26" s="189"/>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zoomScaleSheetLayoutView="100" workbookViewId="0">
      <selection activeCell="C18" sqref="C18"/>
    </sheetView>
  </sheetViews>
  <sheetFormatPr baseColWidth="10"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259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274"/>
      <c r="B2" s="274"/>
      <c r="C2" s="274"/>
      <c r="D2" s="274"/>
      <c r="E2" s="274"/>
      <c r="F2" s="9"/>
      <c r="G2" s="9"/>
      <c r="H2" s="9"/>
      <c r="I2" s="9"/>
      <c r="J2" s="9"/>
      <c r="K2" s="9"/>
      <c r="L2" s="9"/>
      <c r="M2" s="9"/>
      <c r="N2" s="9"/>
      <c r="O2" s="9"/>
      <c r="P2" s="274"/>
      <c r="Q2" s="274"/>
      <c r="R2" s="274"/>
      <c r="S2" s="84"/>
      <c r="T2" s="274"/>
      <c r="U2" s="274"/>
      <c r="V2" s="274"/>
      <c r="W2" s="274"/>
      <c r="X2" s="274"/>
      <c r="Y2" s="274"/>
      <c r="Z2" s="274"/>
      <c r="AA2" s="274"/>
      <c r="AB2" s="41"/>
    </row>
    <row r="3" spans="1:28" s="81" customFormat="1">
      <c r="A3" s="274"/>
      <c r="B3" s="274"/>
      <c r="C3" s="274"/>
      <c r="D3" s="274"/>
      <c r="E3" s="274"/>
      <c r="F3" s="9"/>
      <c r="G3" s="9"/>
      <c r="H3" s="9"/>
      <c r="I3" s="9"/>
      <c r="J3" s="9"/>
      <c r="K3" s="9"/>
      <c r="L3" s="9"/>
      <c r="M3" s="9"/>
      <c r="N3" s="9"/>
      <c r="O3" s="9"/>
      <c r="P3" s="274"/>
      <c r="Q3" s="274"/>
      <c r="R3" s="274"/>
      <c r="S3" s="84"/>
      <c r="T3" s="274"/>
      <c r="U3" s="274"/>
      <c r="V3" s="274"/>
      <c r="W3" s="274"/>
      <c r="X3" s="274"/>
      <c r="Y3" s="274"/>
      <c r="Z3" s="274"/>
      <c r="AA3" s="274"/>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274"/>
      <c r="V4" s="274"/>
      <c r="W4" s="274"/>
      <c r="X4" s="274"/>
      <c r="Y4" s="274"/>
      <c r="Z4" s="274"/>
      <c r="AA4" s="274"/>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c r="A20" s="59"/>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C18" sqref="C18"/>
    </sheetView>
  </sheetViews>
  <sheetFormatPr baseColWidth="10" defaultColWidth="12.42578125" defaultRowHeight="11.25"/>
  <cols>
    <col min="1" max="1" width="19.7109375" style="274" customWidth="1"/>
    <col min="2" max="2" width="50.7109375" style="274" customWidth="1"/>
    <col min="3" max="4" width="17.7109375" style="6" customWidth="1"/>
    <col min="5" max="16384" width="12.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ht="11.25" customHeight="1">
      <c r="A5" s="61" t="s">
        <v>257</v>
      </c>
      <c r="B5" s="61"/>
      <c r="C5" s="42"/>
      <c r="D5" s="366" t="s">
        <v>284</v>
      </c>
    </row>
    <row r="6" spans="1:4" ht="11.25" customHeight="1">
      <c r="A6" s="75"/>
      <c r="B6" s="75"/>
      <c r="C6" s="76"/>
      <c r="D6" s="92"/>
    </row>
    <row r="7" spans="1:4" ht="15" customHeight="1">
      <c r="A7" s="15" t="s">
        <v>46</v>
      </c>
      <c r="B7" s="16" t="s">
        <v>47</v>
      </c>
      <c r="C7" s="17" t="s">
        <v>48</v>
      </c>
      <c r="D7" s="17" t="s">
        <v>59</v>
      </c>
    </row>
    <row r="8" spans="1:4">
      <c r="A8" s="580" t="s">
        <v>9260</v>
      </c>
      <c r="B8" s="150" t="s">
        <v>9261</v>
      </c>
      <c r="C8" s="143">
        <v>594916.16</v>
      </c>
      <c r="D8" s="132"/>
    </row>
    <row r="9" spans="1:4">
      <c r="A9" s="580" t="s">
        <v>9262</v>
      </c>
      <c r="B9" s="150" t="s">
        <v>9263</v>
      </c>
      <c r="C9" s="143">
        <v>1300772</v>
      </c>
      <c r="D9" s="132"/>
    </row>
    <row r="10" spans="1:4">
      <c r="A10" s="580" t="s">
        <v>9264</v>
      </c>
      <c r="B10" s="150" t="s">
        <v>9265</v>
      </c>
      <c r="C10" s="143">
        <v>20047949.75</v>
      </c>
      <c r="D10" s="132"/>
    </row>
    <row r="11" spans="1:4">
      <c r="A11" s="580" t="s">
        <v>9266</v>
      </c>
      <c r="B11" s="150" t="s">
        <v>9265</v>
      </c>
      <c r="C11" s="143">
        <v>661940.21</v>
      </c>
      <c r="D11" s="132"/>
    </row>
    <row r="12" spans="1:4">
      <c r="A12" s="580" t="s">
        <v>9267</v>
      </c>
      <c r="B12" s="150" t="s">
        <v>9265</v>
      </c>
      <c r="C12" s="143">
        <v>3097117</v>
      </c>
      <c r="D12" s="132"/>
    </row>
    <row r="13" spans="1:4">
      <c r="A13" s="580" t="s">
        <v>9268</v>
      </c>
      <c r="B13" s="150" t="s">
        <v>9265</v>
      </c>
      <c r="C13" s="143">
        <v>4442438.59</v>
      </c>
      <c r="D13" s="132"/>
    </row>
    <row r="14" spans="1:4" s="19" customFormat="1">
      <c r="A14" s="152"/>
      <c r="B14" s="152" t="s">
        <v>260</v>
      </c>
      <c r="C14" s="144">
        <f>SUM(C8:C13)</f>
        <v>30145133.710000001</v>
      </c>
      <c r="D14" s="140"/>
    </row>
    <row r="15" spans="1:4" s="19" customFormat="1">
      <c r="A15" s="153"/>
      <c r="B15" s="153"/>
      <c r="C15" s="27"/>
      <c r="D15" s="27"/>
    </row>
    <row r="16" spans="1:4">
      <c r="A16" s="154"/>
      <c r="B16" s="154"/>
      <c r="C16" s="118"/>
      <c r="D16" s="118"/>
    </row>
    <row r="17" spans="1:4" ht="21.75" customHeight="1">
      <c r="A17" s="61" t="s">
        <v>258</v>
      </c>
      <c r="B17" s="61"/>
      <c r="C17" s="278"/>
      <c r="D17" s="366" t="s">
        <v>113</v>
      </c>
    </row>
    <row r="18" spans="1:4">
      <c r="A18" s="75"/>
      <c r="B18" s="75"/>
      <c r="C18" s="76"/>
      <c r="D18" s="92"/>
    </row>
    <row r="19" spans="1:4" ht="15" customHeight="1">
      <c r="A19" s="15" t="s">
        <v>46</v>
      </c>
      <c r="B19" s="16" t="s">
        <v>47</v>
      </c>
      <c r="C19" s="17" t="s">
        <v>48</v>
      </c>
      <c r="D19" s="17" t="s">
        <v>59</v>
      </c>
    </row>
    <row r="20" spans="1:4">
      <c r="A20" s="580" t="s">
        <v>9269</v>
      </c>
      <c r="B20" s="150" t="s">
        <v>9270</v>
      </c>
      <c r="C20" s="143">
        <v>7640725.4400000004</v>
      </c>
      <c r="D20" s="132"/>
    </row>
    <row r="21" spans="1:4">
      <c r="A21" s="580" t="s">
        <v>9271</v>
      </c>
      <c r="B21" s="150" t="s">
        <v>1301</v>
      </c>
      <c r="C21" s="143">
        <v>995633.89</v>
      </c>
      <c r="D21" s="132"/>
    </row>
    <row r="22" spans="1:4">
      <c r="A22" s="150"/>
      <c r="B22" s="150"/>
      <c r="C22" s="143"/>
      <c r="D22" s="132"/>
    </row>
    <row r="23" spans="1:4">
      <c r="A23" s="150"/>
      <c r="B23" s="150"/>
      <c r="C23" s="143"/>
      <c r="D23" s="132"/>
    </row>
    <row r="24" spans="1:4">
      <c r="A24" s="152"/>
      <c r="B24" s="152" t="s">
        <v>276</v>
      </c>
      <c r="C24" s="144">
        <f>SUM(C20:C23)</f>
        <v>8636359.3300000001</v>
      </c>
      <c r="D24" s="140"/>
    </row>
    <row r="25" spans="1:4">
      <c r="A25" s="154"/>
      <c r="B25" s="154"/>
      <c r="C25" s="118"/>
      <c r="D25" s="118"/>
    </row>
    <row r="26" spans="1:4">
      <c r="A26" s="154"/>
      <c r="B26" s="154"/>
      <c r="C26" s="118"/>
      <c r="D26" s="118"/>
    </row>
    <row r="27" spans="1:4">
      <c r="A27" s="154"/>
      <c r="B27" s="154"/>
      <c r="C27" s="118"/>
      <c r="D27" s="118"/>
    </row>
    <row r="28" spans="1:4">
      <c r="A28" s="154"/>
      <c r="B28" s="154"/>
      <c r="C28" s="118"/>
      <c r="D28" s="118"/>
    </row>
    <row r="29" spans="1:4">
      <c r="A29" s="154"/>
      <c r="B29" s="154"/>
      <c r="C29" s="118"/>
      <c r="D29" s="118"/>
    </row>
    <row r="30" spans="1:4">
      <c r="A30" s="154"/>
      <c r="B30" s="154"/>
      <c r="C30" s="118"/>
      <c r="D30" s="118"/>
    </row>
    <row r="31" spans="1:4">
      <c r="A31" s="154"/>
      <c r="B31" s="154"/>
      <c r="C31" s="118"/>
      <c r="D31" s="118"/>
    </row>
    <row r="32" spans="1:4">
      <c r="A32" s="154"/>
      <c r="B32" s="154"/>
      <c r="C32" s="118"/>
      <c r="D32" s="118"/>
    </row>
    <row r="33" spans="1:4">
      <c r="A33" s="154"/>
      <c r="B33" s="154"/>
      <c r="C33" s="118"/>
      <c r="D33" s="118"/>
    </row>
    <row r="34" spans="1:4">
      <c r="A34" s="154"/>
      <c r="B34" s="154"/>
      <c r="C34" s="118"/>
      <c r="D34" s="118"/>
    </row>
    <row r="35" spans="1:4">
      <c r="A35" s="154"/>
      <c r="B35" s="154"/>
      <c r="C35" s="118"/>
      <c r="D35" s="118"/>
    </row>
    <row r="36" spans="1:4">
      <c r="A36" s="154"/>
      <c r="B36" s="154"/>
      <c r="C36" s="118"/>
      <c r="D36" s="118"/>
    </row>
    <row r="37" spans="1:4">
      <c r="A37" s="154"/>
      <c r="B37" s="154"/>
      <c r="C37" s="118"/>
      <c r="D37" s="118"/>
    </row>
    <row r="38" spans="1:4">
      <c r="A38" s="154"/>
      <c r="B38" s="154"/>
      <c r="C38" s="118"/>
      <c r="D38" s="118"/>
    </row>
    <row r="39" spans="1:4">
      <c r="A39" s="154"/>
      <c r="B39" s="154"/>
      <c r="C39" s="118"/>
      <c r="D39" s="118"/>
    </row>
    <row r="40" spans="1:4">
      <c r="A40" s="154"/>
      <c r="B40" s="154"/>
      <c r="C40" s="118"/>
      <c r="D40" s="118"/>
    </row>
    <row r="41" spans="1:4">
      <c r="A41" s="154"/>
      <c r="B41" s="154"/>
      <c r="C41" s="118"/>
      <c r="D41" s="118"/>
    </row>
  </sheetData>
  <dataValidations count="4">
    <dataValidation allowBlank="1" showInputMessage="1" showErrorMessage="1" prompt="Saldo final de la Información Financiera Trimestral que se presenta (trimestral: 1er, 2do, 3ro. o 4to.)." sqref="C19 C7"/>
    <dataValidation allowBlank="1" showInputMessage="1" showErrorMessage="1" prompt="Corresponde al número de la cuenta de acuerdo al Plan de Cuentas emitido por el CONAC (DOF 23/12/2015)." sqref="A19 A7"/>
    <dataValidation allowBlank="1" showInputMessage="1" showErrorMessage="1" prompt="Corresponde al nombre o descripción de la cuenta de acuerdo al Plan de Cuentas emitido por el CONAC." sqref="B19 B7"/>
    <dataValidation allowBlank="1" showInputMessage="1" showErrorMessage="1" prompt="Características cualitativas significativas que les impacten financieramente." sqref="D19 D7"/>
  </dataValidations>
  <pageMargins left="0.70866141732283472" right="0.70866141732283472" top="0.98425196850393704" bottom="0.98425196850393704" header="0.31496062992125984" footer="0.31496062992125984"/>
  <pageSetup scale="78" orientation="portrait" r:id="rId1"/>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Normal="100" zoomScaleSheetLayoutView="100" workbookViewId="0">
      <selection activeCell="D18" sqref="D18"/>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41"/>
      <c r="B4" s="41"/>
      <c r="C4" s="72"/>
      <c r="D4" s="41"/>
      <c r="E4" s="41"/>
    </row>
    <row r="5" spans="1:5" ht="11.25" customHeight="1">
      <c r="A5" s="61" t="s">
        <v>138</v>
      </c>
      <c r="B5" s="61"/>
      <c r="C5" s="72"/>
      <c r="E5" s="366" t="s">
        <v>283</v>
      </c>
    </row>
    <row r="6" spans="1:5">
      <c r="A6" s="75"/>
      <c r="B6" s="75"/>
      <c r="C6" s="76"/>
      <c r="D6" s="75"/>
      <c r="E6" s="92"/>
    </row>
    <row r="7" spans="1:5" ht="15" customHeight="1">
      <c r="A7" s="15" t="s">
        <v>46</v>
      </c>
      <c r="B7" s="16" t="s">
        <v>47</v>
      </c>
      <c r="C7" s="17" t="s">
        <v>48</v>
      </c>
      <c r="D7" s="23" t="s">
        <v>89</v>
      </c>
      <c r="E7" s="17" t="s">
        <v>59</v>
      </c>
    </row>
    <row r="8" spans="1:5">
      <c r="A8" s="93" t="s">
        <v>9272</v>
      </c>
      <c r="B8" s="93" t="s">
        <v>9273</v>
      </c>
      <c r="C8" s="94">
        <v>141.72999999999999</v>
      </c>
      <c r="D8" s="48"/>
      <c r="E8" s="48"/>
    </row>
    <row r="9" spans="1:5">
      <c r="A9" s="93"/>
      <c r="B9" s="93"/>
      <c r="C9" s="94"/>
      <c r="D9" s="48"/>
      <c r="E9" s="48"/>
    </row>
    <row r="10" spans="1:5">
      <c r="A10" s="93"/>
      <c r="B10" s="93"/>
      <c r="C10" s="94"/>
      <c r="D10" s="48"/>
      <c r="E10" s="48"/>
    </row>
    <row r="11" spans="1:5">
      <c r="A11" s="93"/>
      <c r="B11" s="93"/>
      <c r="C11" s="94"/>
      <c r="D11" s="48"/>
      <c r="E11" s="48"/>
    </row>
    <row r="12" spans="1:5">
      <c r="A12" s="29"/>
      <c r="B12" s="152" t="s">
        <v>277</v>
      </c>
      <c r="C12" s="30">
        <f>SUM(C8:C11)</f>
        <v>141.72999999999999</v>
      </c>
      <c r="D12" s="77"/>
      <c r="E12" s="77"/>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Normal="100" zoomScaleSheetLayoutView="100" workbookViewId="0">
      <selection activeCell="C18" sqref="C18"/>
    </sheetView>
  </sheetViews>
  <sheetFormatPr baseColWidth="10" defaultRowHeight="11.25"/>
  <cols>
    <col min="1" max="1" width="20.7109375" style="154" customWidth="1"/>
    <col min="2" max="2" width="50.7109375" style="154" customWidth="1"/>
    <col min="3" max="3" width="17.7109375" style="118" customWidth="1"/>
    <col min="4" max="4" width="17.7109375" style="194" customWidth="1"/>
    <col min="5" max="5" width="17.7109375" style="195" customWidth="1"/>
    <col min="6" max="8" width="11.42578125" style="154"/>
    <col min="9" max="16384" width="11.42578125" style="274"/>
  </cols>
  <sheetData>
    <row r="1" spans="1:8" s="41" customFormat="1" ht="11.25" customHeight="1">
      <c r="A1" s="71" t="s">
        <v>43</v>
      </c>
      <c r="B1" s="71"/>
      <c r="C1" s="72"/>
      <c r="D1" s="95"/>
      <c r="E1" s="7"/>
    </row>
    <row r="2" spans="1:8" s="41" customFormat="1" ht="11.25" customHeight="1">
      <c r="A2" s="71" t="s">
        <v>0</v>
      </c>
      <c r="B2" s="71"/>
      <c r="C2" s="72"/>
      <c r="D2" s="95"/>
      <c r="E2" s="96"/>
    </row>
    <row r="3" spans="1:8" s="41" customFormat="1" ht="10.5" customHeight="1">
      <c r="C3" s="72"/>
      <c r="D3" s="95"/>
      <c r="E3" s="96"/>
    </row>
    <row r="4" spans="1:8" s="41" customFormat="1" ht="10.5" customHeight="1">
      <c r="C4" s="72"/>
      <c r="D4" s="95"/>
      <c r="E4" s="96"/>
    </row>
    <row r="5" spans="1:8" s="41" customFormat="1" ht="11.25" customHeight="1">
      <c r="A5" s="10" t="s">
        <v>208</v>
      </c>
      <c r="B5" s="10"/>
      <c r="C5" s="72"/>
      <c r="D5" s="97"/>
      <c r="E5" s="98" t="s">
        <v>282</v>
      </c>
    </row>
    <row r="6" spans="1:8" ht="11.25" customHeight="1">
      <c r="A6" s="13"/>
      <c r="B6" s="13"/>
      <c r="C6" s="4"/>
      <c r="D6" s="99"/>
      <c r="E6" s="3"/>
      <c r="F6" s="274"/>
      <c r="G6" s="274"/>
      <c r="H6" s="274"/>
    </row>
    <row r="7" spans="1:8" ht="15" customHeight="1">
      <c r="A7" s="15" t="s">
        <v>46</v>
      </c>
      <c r="B7" s="16" t="s">
        <v>47</v>
      </c>
      <c r="C7" s="17" t="s">
        <v>48</v>
      </c>
      <c r="D7" s="206" t="s">
        <v>114</v>
      </c>
      <c r="E7" s="100" t="s">
        <v>115</v>
      </c>
      <c r="F7" s="274"/>
      <c r="G7" s="274"/>
      <c r="H7" s="274"/>
    </row>
    <row r="8" spans="1:8">
      <c r="A8" s="580" t="s">
        <v>9274</v>
      </c>
      <c r="B8" s="150" t="s">
        <v>9275</v>
      </c>
      <c r="C8" s="165">
        <v>10660306.539999999</v>
      </c>
      <c r="D8" s="196">
        <v>0.29012384651208473</v>
      </c>
      <c r="E8" s="197"/>
    </row>
    <row r="9" spans="1:8">
      <c r="A9" s="580" t="s">
        <v>9276</v>
      </c>
      <c r="B9" s="150" t="s">
        <v>1216</v>
      </c>
      <c r="C9" s="165">
        <v>2000</v>
      </c>
      <c r="D9" s="196">
        <v>5.4430676158039402E-5</v>
      </c>
      <c r="E9" s="197"/>
    </row>
    <row r="10" spans="1:8">
      <c r="A10" s="580" t="s">
        <v>9277</v>
      </c>
      <c r="B10" s="150" t="s">
        <v>2392</v>
      </c>
      <c r="C10" s="165">
        <v>375061.97</v>
      </c>
      <c r="D10" s="196">
        <v>1.0207438314133144E-2</v>
      </c>
      <c r="E10" s="197"/>
    </row>
    <row r="11" spans="1:8">
      <c r="A11" s="580" t="s">
        <v>9278</v>
      </c>
      <c r="B11" s="150" t="s">
        <v>9279</v>
      </c>
      <c r="C11" s="165">
        <v>868487.15</v>
      </c>
      <c r="D11" s="196">
        <v>2.3636171404534296E-2</v>
      </c>
      <c r="E11" s="197"/>
    </row>
    <row r="12" spans="1:8">
      <c r="A12" s="580" t="s">
        <v>9280</v>
      </c>
      <c r="B12" s="150" t="s">
        <v>9281</v>
      </c>
      <c r="C12" s="165">
        <v>31990.74</v>
      </c>
      <c r="D12" s="196">
        <v>8.7063880449801873E-4</v>
      </c>
      <c r="E12" s="197"/>
    </row>
    <row r="13" spans="1:8">
      <c r="A13" s="580" t="s">
        <v>9282</v>
      </c>
      <c r="B13" s="150" t="s">
        <v>1094</v>
      </c>
      <c r="C13" s="165">
        <v>350707.55</v>
      </c>
      <c r="D13" s="196">
        <v>9.5446245401147062E-3</v>
      </c>
      <c r="E13" s="197"/>
    </row>
    <row r="14" spans="1:8">
      <c r="A14" s="580" t="s">
        <v>9283</v>
      </c>
      <c r="B14" s="150" t="s">
        <v>1096</v>
      </c>
      <c r="C14" s="165">
        <v>126949.27</v>
      </c>
      <c r="D14" s="196">
        <v>3.4549673019347534E-3</v>
      </c>
      <c r="E14" s="197"/>
    </row>
    <row r="15" spans="1:8">
      <c r="A15" s="580" t="s">
        <v>9284</v>
      </c>
      <c r="B15" s="150" t="s">
        <v>9285</v>
      </c>
      <c r="C15" s="165">
        <v>1611605.98</v>
      </c>
      <c r="D15" s="196">
        <v>4.3860401595869861E-2</v>
      </c>
      <c r="E15" s="197"/>
    </row>
    <row r="16" spans="1:8">
      <c r="A16" s="580" t="s">
        <v>9286</v>
      </c>
      <c r="B16" s="150" t="s">
        <v>9287</v>
      </c>
      <c r="C16" s="165">
        <v>144480.82999999999</v>
      </c>
      <c r="D16" s="196">
        <v>3.9320946343873722E-3</v>
      </c>
      <c r="E16" s="197"/>
    </row>
    <row r="17" spans="1:5">
      <c r="A17" s="580" t="s">
        <v>9288</v>
      </c>
      <c r="B17" s="150" t="s">
        <v>9289</v>
      </c>
      <c r="C17" s="165">
        <v>1166077.96</v>
      </c>
      <c r="D17" s="196">
        <v>3.173520590789361E-2</v>
      </c>
      <c r="E17" s="197"/>
    </row>
    <row r="18" spans="1:5">
      <c r="A18" s="580" t="s">
        <v>9290</v>
      </c>
      <c r="B18" s="150" t="s">
        <v>9291</v>
      </c>
      <c r="C18" s="165">
        <v>7240.51</v>
      </c>
      <c r="D18" s="196">
        <v>1.9705292751452295E-4</v>
      </c>
      <c r="E18" s="197"/>
    </row>
    <row r="19" spans="1:5">
      <c r="A19" s="580" t="s">
        <v>9292</v>
      </c>
      <c r="B19" s="150" t="s">
        <v>2403</v>
      </c>
      <c r="C19" s="165">
        <v>1593864.92</v>
      </c>
      <c r="D19" s="196">
        <v>4.3377572650089687E-2</v>
      </c>
      <c r="E19" s="197"/>
    </row>
    <row r="20" spans="1:5">
      <c r="A20" s="580" t="s">
        <v>9293</v>
      </c>
      <c r="B20" s="150" t="s">
        <v>2405</v>
      </c>
      <c r="C20" s="165">
        <v>887851.17</v>
      </c>
      <c r="D20" s="196">
        <v>2.4163169755403197E-2</v>
      </c>
      <c r="E20" s="197"/>
    </row>
    <row r="21" spans="1:5">
      <c r="A21" s="580" t="s">
        <v>9294</v>
      </c>
      <c r="B21" s="150" t="s">
        <v>1110</v>
      </c>
      <c r="C21" s="165">
        <v>344804.55</v>
      </c>
      <c r="D21" s="196">
        <v>9.3839723994342521E-3</v>
      </c>
      <c r="E21" s="197"/>
    </row>
    <row r="22" spans="1:5">
      <c r="A22" s="580" t="s">
        <v>9295</v>
      </c>
      <c r="B22" s="150" t="s">
        <v>9296</v>
      </c>
      <c r="C22" s="165">
        <v>382468.52</v>
      </c>
      <c r="D22" s="196">
        <v>1.0409010076382308E-2</v>
      </c>
      <c r="E22" s="197"/>
    </row>
    <row r="23" spans="1:5">
      <c r="A23" s="580" t="s">
        <v>9297</v>
      </c>
      <c r="B23" s="150" t="s">
        <v>9298</v>
      </c>
      <c r="C23" s="165">
        <v>1934730.17</v>
      </c>
      <c r="D23" s="196">
        <v>5.265433566822926E-2</v>
      </c>
      <c r="E23" s="197"/>
    </row>
    <row r="24" spans="1:5">
      <c r="A24" s="580" t="s">
        <v>9299</v>
      </c>
      <c r="B24" s="150" t="s">
        <v>9300</v>
      </c>
      <c r="C24" s="165">
        <v>889382.7</v>
      </c>
      <c r="D24" s="196">
        <v>2.4204850862131356E-2</v>
      </c>
      <c r="E24" s="197"/>
    </row>
    <row r="25" spans="1:5">
      <c r="A25" s="580" t="s">
        <v>9301</v>
      </c>
      <c r="B25" s="150" t="s">
        <v>409</v>
      </c>
      <c r="C25" s="165">
        <v>119978.91</v>
      </c>
      <c r="D25" s="196">
        <v>3.2652665980022776E-3</v>
      </c>
      <c r="E25" s="197"/>
    </row>
    <row r="26" spans="1:5">
      <c r="A26" s="580" t="s">
        <v>9302</v>
      </c>
      <c r="B26" s="150" t="s">
        <v>2419</v>
      </c>
      <c r="C26" s="165">
        <v>364479.51</v>
      </c>
      <c r="D26" s="196">
        <v>9.9194330875254418E-3</v>
      </c>
      <c r="E26" s="197"/>
    </row>
    <row r="27" spans="1:5">
      <c r="A27" s="580" t="s">
        <v>9303</v>
      </c>
      <c r="B27" s="150" t="s">
        <v>415</v>
      </c>
      <c r="C27" s="165">
        <v>251525.81</v>
      </c>
      <c r="D27" s="196">
        <v>6.8453599547492741E-3</v>
      </c>
      <c r="E27" s="197"/>
    </row>
    <row r="28" spans="1:5">
      <c r="A28" s="580" t="s">
        <v>9304</v>
      </c>
      <c r="B28" s="150" t="s">
        <v>9305</v>
      </c>
      <c r="C28" s="165">
        <v>142052.22</v>
      </c>
      <c r="D28" s="196">
        <v>3.8659991921752841E-3</v>
      </c>
      <c r="E28" s="197"/>
    </row>
    <row r="29" spans="1:5">
      <c r="A29" s="580" t="s">
        <v>9306</v>
      </c>
      <c r="B29" s="150" t="s">
        <v>2448</v>
      </c>
      <c r="C29" s="165">
        <v>26756.04</v>
      </c>
      <c r="D29" s="196">
        <v>7.2817467425577431E-4</v>
      </c>
      <c r="E29" s="197"/>
    </row>
    <row r="30" spans="1:5">
      <c r="A30" s="580" t="s">
        <v>9307</v>
      </c>
      <c r="B30" s="150" t="s">
        <v>1516</v>
      </c>
      <c r="C30" s="165">
        <v>12473.95</v>
      </c>
      <c r="D30" s="196">
        <v>3.3948276643078781E-4</v>
      </c>
      <c r="E30" s="197"/>
    </row>
    <row r="31" spans="1:5">
      <c r="A31" s="580" t="s">
        <v>9308</v>
      </c>
      <c r="B31" s="150" t="s">
        <v>9309</v>
      </c>
      <c r="C31" s="165">
        <v>802807.73</v>
      </c>
      <c r="D31" s="196">
        <v>2.1848683784400368E-2</v>
      </c>
      <c r="E31" s="197"/>
    </row>
    <row r="32" spans="1:5">
      <c r="A32" s="580" t="s">
        <v>9310</v>
      </c>
      <c r="B32" s="150" t="s">
        <v>1524</v>
      </c>
      <c r="C32" s="165">
        <v>91845.74</v>
      </c>
      <c r="D32" s="196">
        <v>2.499612865217743E-3</v>
      </c>
      <c r="E32" s="197"/>
    </row>
    <row r="33" spans="1:5">
      <c r="A33" s="580" t="s">
        <v>9311</v>
      </c>
      <c r="B33" s="150" t="s">
        <v>449</v>
      </c>
      <c r="C33" s="165">
        <v>244150.3</v>
      </c>
      <c r="D33" s="196">
        <v>6.6446329565940836E-3</v>
      </c>
      <c r="E33" s="197"/>
    </row>
    <row r="34" spans="1:5">
      <c r="A34" s="580" t="s">
        <v>9312</v>
      </c>
      <c r="B34" s="150" t="s">
        <v>1196</v>
      </c>
      <c r="C34" s="165">
        <v>626509</v>
      </c>
      <c r="D34" s="196">
        <v>1.7050654244548553E-2</v>
      </c>
      <c r="E34" s="197"/>
    </row>
    <row r="35" spans="1:5">
      <c r="A35" s="580" t="s">
        <v>9313</v>
      </c>
      <c r="B35" s="150" t="s">
        <v>1200</v>
      </c>
      <c r="C35" s="165">
        <v>39472</v>
      </c>
      <c r="D35" s="196">
        <v>1.0742438246550657E-3</v>
      </c>
      <c r="E35" s="197"/>
    </row>
    <row r="36" spans="1:5">
      <c r="A36" s="580" t="s">
        <v>9314</v>
      </c>
      <c r="B36" s="150" t="s">
        <v>8700</v>
      </c>
      <c r="C36" s="165">
        <v>284066.03999999998</v>
      </c>
      <c r="D36" s="196">
        <v>7.7309533153683335E-3</v>
      </c>
      <c r="E36" s="197"/>
    </row>
    <row r="37" spans="1:5">
      <c r="A37" s="580" t="s">
        <v>9315</v>
      </c>
      <c r="B37" s="150" t="s">
        <v>9316</v>
      </c>
      <c r="C37" s="165">
        <v>713534.7</v>
      </c>
      <c r="D37" s="196">
        <v>1.94190880916119E-2</v>
      </c>
      <c r="E37" s="197"/>
    </row>
    <row r="38" spans="1:5">
      <c r="A38" s="580" t="s">
        <v>9317</v>
      </c>
      <c r="B38" s="150" t="s">
        <v>9318</v>
      </c>
      <c r="C38" s="165">
        <v>32016</v>
      </c>
      <c r="D38" s="196">
        <v>8.7132626393789483E-4</v>
      </c>
      <c r="E38" s="197"/>
    </row>
    <row r="39" spans="1:5">
      <c r="A39" s="580" t="s">
        <v>9319</v>
      </c>
      <c r="B39" s="150" t="s">
        <v>9320</v>
      </c>
      <c r="C39" s="165">
        <v>812000</v>
      </c>
      <c r="D39" s="196">
        <v>2.2098854520163996E-2</v>
      </c>
      <c r="E39" s="197"/>
    </row>
    <row r="40" spans="1:5">
      <c r="A40" s="580" t="s">
        <v>9321</v>
      </c>
      <c r="B40" s="150" t="s">
        <v>1221</v>
      </c>
      <c r="C40" s="165">
        <v>80040</v>
      </c>
      <c r="D40" s="196">
        <v>2.1783156598447371E-3</v>
      </c>
      <c r="E40" s="197"/>
    </row>
    <row r="41" spans="1:5">
      <c r="A41" s="580" t="s">
        <v>9322</v>
      </c>
      <c r="B41" s="150" t="s">
        <v>9323</v>
      </c>
      <c r="C41" s="165">
        <v>44079.99</v>
      </c>
      <c r="D41" s="196">
        <v>1.1996518303698076E-3</v>
      </c>
      <c r="E41" s="197"/>
    </row>
    <row r="42" spans="1:5">
      <c r="A42" s="580" t="s">
        <v>9324</v>
      </c>
      <c r="B42" s="150" t="s">
        <v>9325</v>
      </c>
      <c r="C42" s="165">
        <v>6359.55</v>
      </c>
      <c r="D42" s="196">
        <v>1.7307730328042974E-4</v>
      </c>
      <c r="E42" s="197"/>
    </row>
    <row r="43" spans="1:5">
      <c r="A43" s="580" t="s">
        <v>9326</v>
      </c>
      <c r="B43" s="150" t="s">
        <v>566</v>
      </c>
      <c r="C43" s="165">
        <v>238678.6</v>
      </c>
      <c r="D43" s="196">
        <v>6.4957187912271118E-3</v>
      </c>
      <c r="E43" s="197"/>
    </row>
    <row r="44" spans="1:5">
      <c r="A44" s="580" t="s">
        <v>9327</v>
      </c>
      <c r="B44" s="150" t="s">
        <v>9328</v>
      </c>
      <c r="C44" s="165">
        <v>62150</v>
      </c>
      <c r="D44" s="196">
        <v>1.6914332616110744E-3</v>
      </c>
      <c r="E44" s="197"/>
    </row>
    <row r="45" spans="1:5">
      <c r="A45" s="580" t="s">
        <v>9329</v>
      </c>
      <c r="B45" s="150" t="s">
        <v>9330</v>
      </c>
      <c r="C45" s="165">
        <v>19968.7</v>
      </c>
      <c r="D45" s="196">
        <v>5.4345492149852079E-4</v>
      </c>
      <c r="E45" s="197"/>
    </row>
    <row r="46" spans="1:5">
      <c r="A46" s="580" t="s">
        <v>9331</v>
      </c>
      <c r="B46" s="150" t="s">
        <v>9332</v>
      </c>
      <c r="C46" s="165">
        <v>626306.93999999994</v>
      </c>
      <c r="D46" s="196">
        <v>1.7045155113336305E-2</v>
      </c>
      <c r="E46" s="197"/>
    </row>
    <row r="47" spans="1:5">
      <c r="A47" s="580" t="s">
        <v>9333</v>
      </c>
      <c r="B47" s="150" t="s">
        <v>9334</v>
      </c>
      <c r="C47" s="165">
        <v>80007.53</v>
      </c>
      <c r="D47" s="196">
        <v>2.1774319778173111E-3</v>
      </c>
      <c r="E47" s="197"/>
    </row>
    <row r="48" spans="1:5">
      <c r="A48" s="580" t="s">
        <v>9335</v>
      </c>
      <c r="B48" s="150" t="s">
        <v>9336</v>
      </c>
      <c r="C48" s="165">
        <v>257177.05</v>
      </c>
      <c r="D48" s="196">
        <v>6.9991603619149537E-3</v>
      </c>
      <c r="E48" s="197"/>
    </row>
    <row r="49" spans="1:5">
      <c r="A49" s="580" t="s">
        <v>9337</v>
      </c>
      <c r="B49" s="150" t="s">
        <v>9338</v>
      </c>
      <c r="C49" s="165">
        <v>1962522.54</v>
      </c>
      <c r="D49" s="196">
        <v>5.3410714413796467E-2</v>
      </c>
      <c r="E49" s="197"/>
    </row>
    <row r="50" spans="1:5">
      <c r="A50" s="580" t="s">
        <v>9339</v>
      </c>
      <c r="B50" s="150" t="s">
        <v>9340</v>
      </c>
      <c r="C50" s="165">
        <v>58132.01</v>
      </c>
      <c r="D50" s="196">
        <v>1.5820823053629542E-3</v>
      </c>
      <c r="E50" s="197"/>
    </row>
    <row r="51" spans="1:5">
      <c r="A51" s="580" t="s">
        <v>9341</v>
      </c>
      <c r="B51" s="150" t="s">
        <v>9342</v>
      </c>
      <c r="C51" s="165">
        <v>16457.84</v>
      </c>
      <c r="D51" s="196">
        <v>4.479056796504136E-4</v>
      </c>
      <c r="E51" s="197"/>
    </row>
    <row r="52" spans="1:5">
      <c r="A52" s="580" t="s">
        <v>9343</v>
      </c>
      <c r="B52" s="150" t="s">
        <v>9344</v>
      </c>
      <c r="C52" s="165">
        <v>4496939.47</v>
      </c>
      <c r="D52" s="196">
        <v>0.12238572799693767</v>
      </c>
      <c r="E52" s="197"/>
    </row>
    <row r="53" spans="1:5">
      <c r="A53" s="580" t="s">
        <v>9345</v>
      </c>
      <c r="B53" s="150" t="s">
        <v>9346</v>
      </c>
      <c r="C53" s="165">
        <v>2539850.25</v>
      </c>
      <c r="D53" s="196">
        <v>6.9122883223832712E-2</v>
      </c>
      <c r="E53" s="197"/>
    </row>
    <row r="54" spans="1:5">
      <c r="A54" s="580" t="s">
        <v>9347</v>
      </c>
      <c r="B54" s="150" t="s">
        <v>598</v>
      </c>
      <c r="C54" s="165">
        <v>9541</v>
      </c>
      <c r="D54" s="196">
        <v>2.5966154061192698E-4</v>
      </c>
      <c r="E54" s="197"/>
    </row>
    <row r="55" spans="1:5">
      <c r="A55" s="580" t="s">
        <v>9348</v>
      </c>
      <c r="B55" s="150" t="s">
        <v>9349</v>
      </c>
      <c r="C55" s="165">
        <v>8000</v>
      </c>
      <c r="D55" s="196">
        <v>2.1772270463215761E-4</v>
      </c>
      <c r="E55" s="197"/>
    </row>
    <row r="56" spans="1:5">
      <c r="A56" s="580" t="s">
        <v>9350</v>
      </c>
      <c r="B56" s="150" t="s">
        <v>9351</v>
      </c>
      <c r="C56" s="165">
        <v>296096</v>
      </c>
      <c r="D56" s="196">
        <v>8.0583527438454171E-3</v>
      </c>
      <c r="E56" s="197"/>
    </row>
    <row r="57" spans="1:5">
      <c r="A57" s="152"/>
      <c r="B57" s="152" t="s">
        <v>388</v>
      </c>
      <c r="C57" s="166">
        <f>SUM(C8:C56)</f>
        <v>36743985.950000003</v>
      </c>
      <c r="D57" s="569">
        <f>SUM(D8:D56)</f>
        <v>0.99999999999999967</v>
      </c>
      <c r="E57" s="180"/>
    </row>
    <row r="58" spans="1:5">
      <c r="A58" s="198"/>
      <c r="B58" s="198"/>
      <c r="C58" s="199"/>
      <c r="D58" s="200"/>
      <c r="E58" s="20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zoomScaleSheetLayoutView="100" workbookViewId="0">
      <selection activeCell="C18" sqref="C18"/>
    </sheetView>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16384" width="11.42578125" style="274"/>
  </cols>
  <sheetData>
    <row r="1" spans="1:7" s="41" customFormat="1" ht="11.25" customHeight="1">
      <c r="A1" s="71" t="s">
        <v>43</v>
      </c>
      <c r="B1" s="71"/>
      <c r="C1" s="42"/>
      <c r="D1" s="42"/>
      <c r="E1" s="42"/>
      <c r="F1" s="101"/>
      <c r="G1" s="7"/>
    </row>
    <row r="2" spans="1:7" s="41" customFormat="1" ht="11.25" customHeight="1">
      <c r="A2" s="71" t="s">
        <v>0</v>
      </c>
      <c r="B2" s="71"/>
      <c r="C2" s="42"/>
      <c r="D2" s="42"/>
      <c r="E2" s="42"/>
    </row>
    <row r="3" spans="1:7" s="41" customFormat="1">
      <c r="C3" s="42"/>
      <c r="D3" s="42"/>
      <c r="E3" s="42"/>
    </row>
    <row r="4" spans="1:7" s="41" customFormat="1">
      <c r="C4" s="42"/>
      <c r="D4" s="42"/>
      <c r="E4" s="42"/>
    </row>
    <row r="5" spans="1:7" s="41" customFormat="1" ht="11.25" customHeight="1">
      <c r="A5" s="10" t="s">
        <v>139</v>
      </c>
      <c r="B5" s="10"/>
      <c r="C5" s="42"/>
      <c r="D5" s="42"/>
      <c r="E5" s="42"/>
      <c r="G5" s="366"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c r="A8" s="150"/>
      <c r="B8" s="150"/>
      <c r="C8" s="165"/>
      <c r="D8" s="165"/>
      <c r="E8" s="165"/>
      <c r="F8" s="177"/>
      <c r="G8" s="172"/>
    </row>
    <row r="9" spans="1:7">
      <c r="A9" s="150"/>
      <c r="B9" s="150"/>
      <c r="C9" s="165"/>
      <c r="D9" s="165"/>
      <c r="E9" s="165"/>
      <c r="F9" s="165"/>
      <c r="G9" s="172"/>
    </row>
    <row r="10" spans="1:7">
      <c r="A10" s="150"/>
      <c r="B10" s="150"/>
      <c r="C10" s="165"/>
      <c r="D10" s="165"/>
      <c r="E10" s="165"/>
      <c r="F10" s="172"/>
      <c r="G10" s="172"/>
    </row>
    <row r="11" spans="1:7">
      <c r="A11" s="150"/>
      <c r="B11" s="150"/>
      <c r="C11" s="165"/>
      <c r="D11" s="165"/>
      <c r="E11" s="165"/>
      <c r="F11" s="172"/>
      <c r="G11" s="172"/>
    </row>
    <row r="12" spans="1:7">
      <c r="A12" s="169"/>
      <c r="B12" s="152" t="s">
        <v>278</v>
      </c>
      <c r="C12" s="142">
        <v>0</v>
      </c>
      <c r="D12" s="142">
        <v>0</v>
      </c>
      <c r="E12" s="145">
        <v>0</v>
      </c>
      <c r="F12" s="202"/>
      <c r="G12" s="202"/>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Normal="100" zoomScaleSheetLayoutView="100" workbookViewId="0">
      <selection activeCell="C18" sqref="C18"/>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ht="11.25" customHeight="1">
      <c r="A5" s="10" t="s">
        <v>140</v>
      </c>
      <c r="B5" s="10"/>
      <c r="C5" s="42"/>
      <c r="D5" s="42"/>
      <c r="E5" s="42"/>
      <c r="F5" s="366" t="s">
        <v>118</v>
      </c>
    </row>
    <row r="6" spans="1:6" s="81" customFormat="1">
      <c r="A6" s="44"/>
      <c r="B6" s="44"/>
      <c r="C6" s="78"/>
      <c r="D6" s="80"/>
      <c r="E6" s="80"/>
    </row>
    <row r="7" spans="1:6" ht="15" customHeight="1">
      <c r="A7" s="15" t="s">
        <v>46</v>
      </c>
      <c r="B7" s="16" t="s">
        <v>47</v>
      </c>
      <c r="C7" s="57" t="s">
        <v>75</v>
      </c>
      <c r="D7" s="57" t="s">
        <v>76</v>
      </c>
      <c r="E7" s="102" t="s">
        <v>117</v>
      </c>
      <c r="F7" s="102" t="s">
        <v>89</v>
      </c>
    </row>
    <row r="8" spans="1:6">
      <c r="A8" s="580" t="s">
        <v>9352</v>
      </c>
      <c r="B8" s="150" t="s">
        <v>9353</v>
      </c>
      <c r="C8" s="165">
        <v>-511910.01</v>
      </c>
      <c r="D8" s="165">
        <v>2037648.82</v>
      </c>
      <c r="E8" s="165">
        <v>2549558.83</v>
      </c>
      <c r="F8" s="207"/>
    </row>
    <row r="9" spans="1:6">
      <c r="A9" s="580" t="s">
        <v>9354</v>
      </c>
      <c r="B9" s="150" t="s">
        <v>9355</v>
      </c>
      <c r="C9" s="165">
        <v>-828062.03</v>
      </c>
      <c r="D9" s="165">
        <v>-828062.03</v>
      </c>
      <c r="E9" s="165">
        <v>0</v>
      </c>
      <c r="F9" s="207"/>
    </row>
    <row r="10" spans="1:6">
      <c r="A10" s="580" t="s">
        <v>9356</v>
      </c>
      <c r="B10" s="150" t="s">
        <v>9355</v>
      </c>
      <c r="C10" s="165">
        <v>521930.05</v>
      </c>
      <c r="D10" s="165">
        <v>521930.05</v>
      </c>
      <c r="E10" s="165">
        <v>0</v>
      </c>
      <c r="F10" s="207"/>
    </row>
    <row r="11" spans="1:6">
      <c r="A11" s="580" t="s">
        <v>9357</v>
      </c>
      <c r="B11" s="150" t="s">
        <v>9358</v>
      </c>
      <c r="C11" s="165">
        <v>1062413.6499999999</v>
      </c>
      <c r="D11" s="165">
        <v>1062413.6499999999</v>
      </c>
      <c r="E11" s="165">
        <v>0</v>
      </c>
      <c r="F11" s="207"/>
    </row>
    <row r="12" spans="1:6">
      <c r="A12" s="580" t="s">
        <v>9359</v>
      </c>
      <c r="B12" s="150" t="s">
        <v>9360</v>
      </c>
      <c r="C12" s="165">
        <v>1115867.3600000001</v>
      </c>
      <c r="D12" s="165">
        <v>1115867.3600000001</v>
      </c>
      <c r="E12" s="165">
        <v>0</v>
      </c>
      <c r="F12" s="207"/>
    </row>
    <row r="13" spans="1:6">
      <c r="A13" s="580" t="s">
        <v>9361</v>
      </c>
      <c r="B13" s="150" t="s">
        <v>9362</v>
      </c>
      <c r="C13" s="165">
        <v>-278541.49</v>
      </c>
      <c r="D13" s="165">
        <v>-278541.49</v>
      </c>
      <c r="E13" s="165">
        <v>0</v>
      </c>
      <c r="F13" s="207"/>
    </row>
    <row r="14" spans="1:6">
      <c r="A14" s="580" t="s">
        <v>9363</v>
      </c>
      <c r="B14" s="150" t="s">
        <v>9364</v>
      </c>
      <c r="C14" s="165">
        <v>337227.66</v>
      </c>
      <c r="D14" s="165">
        <v>337227.66</v>
      </c>
      <c r="E14" s="165">
        <v>0</v>
      </c>
      <c r="F14" s="207"/>
    </row>
    <row r="15" spans="1:6">
      <c r="A15" s="580" t="s">
        <v>9365</v>
      </c>
      <c r="B15" s="150" t="s">
        <v>9366</v>
      </c>
      <c r="C15" s="165">
        <v>-2477554.41</v>
      </c>
      <c r="D15" s="165">
        <v>-2477554.41</v>
      </c>
      <c r="E15" s="165">
        <v>0</v>
      </c>
      <c r="F15" s="207"/>
    </row>
    <row r="16" spans="1:6">
      <c r="A16" s="580" t="s">
        <v>9367</v>
      </c>
      <c r="B16" s="150" t="s">
        <v>2581</v>
      </c>
      <c r="C16" s="165">
        <v>-4034400.11</v>
      </c>
      <c r="D16" s="165">
        <v>-4034400.11</v>
      </c>
      <c r="E16" s="165">
        <v>0</v>
      </c>
      <c r="F16" s="207"/>
    </row>
    <row r="17" spans="1:6">
      <c r="A17" s="580" t="s">
        <v>9368</v>
      </c>
      <c r="B17" s="150" t="s">
        <v>2583</v>
      </c>
      <c r="C17" s="165">
        <v>1599422.11</v>
      </c>
      <c r="D17" s="165">
        <v>1599422.11</v>
      </c>
      <c r="E17" s="165">
        <v>0</v>
      </c>
      <c r="F17" s="207"/>
    </row>
    <row r="18" spans="1:6">
      <c r="A18" s="580" t="s">
        <v>9369</v>
      </c>
      <c r="B18" s="150" t="s">
        <v>2585</v>
      </c>
      <c r="C18" s="165">
        <v>4762594.43</v>
      </c>
      <c r="D18" s="165">
        <v>4762594.43</v>
      </c>
      <c r="E18" s="165">
        <v>0</v>
      </c>
      <c r="F18" s="207"/>
    </row>
    <row r="19" spans="1:6">
      <c r="A19" s="580" t="s">
        <v>9370</v>
      </c>
      <c r="B19" s="150" t="s">
        <v>2587</v>
      </c>
      <c r="C19" s="165">
        <v>7708919.9400000004</v>
      </c>
      <c r="D19" s="165">
        <v>7726817.3399999999</v>
      </c>
      <c r="E19" s="165">
        <v>17897.400000000001</v>
      </c>
      <c r="F19" s="207"/>
    </row>
    <row r="20" spans="1:6">
      <c r="A20" s="580" t="s">
        <v>9371</v>
      </c>
      <c r="B20" s="150" t="s">
        <v>2589</v>
      </c>
      <c r="C20" s="165">
        <v>0</v>
      </c>
      <c r="D20" s="165">
        <v>-531543.59</v>
      </c>
      <c r="E20" s="165">
        <v>-531543.59</v>
      </c>
      <c r="F20" s="207"/>
    </row>
    <row r="21" spans="1:6">
      <c r="A21" s="152"/>
      <c r="B21" s="152" t="s">
        <v>279</v>
      </c>
      <c r="C21" s="166">
        <v>8977907.1500000004</v>
      </c>
      <c r="D21" s="166">
        <v>11013819.789999999</v>
      </c>
      <c r="E21" s="166">
        <v>2035912.64</v>
      </c>
      <c r="F21" s="152"/>
    </row>
  </sheetData>
  <protectedRanges>
    <protectedRange sqref="F21"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Normal="100" zoomScaleSheetLayoutView="100" workbookViewId="0">
      <selection activeCell="C18" sqref="C18"/>
    </sheetView>
  </sheetViews>
  <sheetFormatPr baseColWidth="10" defaultRowHeight="11.25"/>
  <cols>
    <col min="1" max="1" width="20.7109375" style="154" customWidth="1"/>
    <col min="2" max="2" width="50.7109375" style="154" customWidth="1"/>
    <col min="3" max="5" width="17.7109375" style="118" customWidth="1"/>
    <col min="6" max="16384" width="11.42578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ht="11.25" customHeight="1">
      <c r="A5" s="65" t="s">
        <v>154</v>
      </c>
      <c r="C5" s="72"/>
      <c r="D5" s="72"/>
      <c r="E5" s="262" t="s">
        <v>119</v>
      </c>
    </row>
    <row r="6" spans="1:5" s="81" customFormat="1">
      <c r="A6" s="28"/>
      <c r="B6" s="28"/>
      <c r="C6" s="103"/>
      <c r="D6" s="104"/>
      <c r="E6" s="104"/>
    </row>
    <row r="7" spans="1:5" ht="15" customHeight="1">
      <c r="A7" s="15" t="s">
        <v>46</v>
      </c>
      <c r="B7" s="16" t="s">
        <v>47</v>
      </c>
      <c r="C7" s="57" t="s">
        <v>75</v>
      </c>
      <c r="D7" s="57" t="s">
        <v>76</v>
      </c>
      <c r="E7" s="57" t="s">
        <v>77</v>
      </c>
    </row>
    <row r="8" spans="1:5">
      <c r="A8" s="659" t="s">
        <v>9372</v>
      </c>
      <c r="B8" s="172" t="s">
        <v>9373</v>
      </c>
      <c r="C8" s="165">
        <v>19357.57</v>
      </c>
      <c r="D8" s="165">
        <v>8000</v>
      </c>
      <c r="E8" s="165">
        <v>-11357.57</v>
      </c>
    </row>
    <row r="9" spans="1:5">
      <c r="A9" s="659" t="s">
        <v>9374</v>
      </c>
      <c r="B9" s="172" t="s">
        <v>9375</v>
      </c>
      <c r="C9" s="165">
        <v>19099.830000000002</v>
      </c>
      <c r="D9" s="165">
        <v>13000</v>
      </c>
      <c r="E9" s="165">
        <v>-6099.83</v>
      </c>
    </row>
    <row r="10" spans="1:5">
      <c r="A10" s="659" t="s">
        <v>9376</v>
      </c>
      <c r="B10" s="172" t="s">
        <v>9377</v>
      </c>
      <c r="C10" s="165">
        <v>11276.52</v>
      </c>
      <c r="D10" s="165">
        <v>8000</v>
      </c>
      <c r="E10" s="165">
        <v>-3276.52</v>
      </c>
    </row>
    <row r="11" spans="1:5">
      <c r="A11" s="659" t="s">
        <v>617</v>
      </c>
      <c r="B11" s="172" t="s">
        <v>5106</v>
      </c>
      <c r="C11" s="165">
        <v>49733.919999999998</v>
      </c>
      <c r="D11" s="165">
        <v>29000</v>
      </c>
      <c r="E11" s="165">
        <v>-20733.919999999998</v>
      </c>
    </row>
    <row r="12" spans="1:5">
      <c r="A12" s="659" t="s">
        <v>9378</v>
      </c>
      <c r="B12" s="172" t="s">
        <v>9379</v>
      </c>
      <c r="C12" s="165">
        <v>342114.62</v>
      </c>
      <c r="D12" s="165">
        <v>133078.91</v>
      </c>
      <c r="E12" s="165">
        <v>-209035.71</v>
      </c>
    </row>
    <row r="13" spans="1:5">
      <c r="A13" s="659" t="s">
        <v>9380</v>
      </c>
      <c r="B13" s="172" t="s">
        <v>9381</v>
      </c>
      <c r="C13" s="165">
        <v>647112.67000000004</v>
      </c>
      <c r="D13" s="165">
        <v>352512.44</v>
      </c>
      <c r="E13" s="165">
        <v>-294600.23</v>
      </c>
    </row>
    <row r="14" spans="1:5">
      <c r="A14" s="659" t="s">
        <v>9382</v>
      </c>
      <c r="B14" s="172" t="s">
        <v>9383</v>
      </c>
      <c r="C14" s="165">
        <v>338132.68</v>
      </c>
      <c r="D14" s="165">
        <v>2241586.46</v>
      </c>
      <c r="E14" s="165">
        <v>1903453.78</v>
      </c>
    </row>
    <row r="15" spans="1:5">
      <c r="A15" s="659" t="s">
        <v>9384</v>
      </c>
      <c r="B15" s="172" t="s">
        <v>9385</v>
      </c>
      <c r="C15" s="165">
        <v>-141281.73000000001</v>
      </c>
      <c r="D15" s="165">
        <v>-141281.73000000001</v>
      </c>
      <c r="E15" s="165">
        <v>0</v>
      </c>
    </row>
    <row r="16" spans="1:5">
      <c r="A16" s="659" t="s">
        <v>9386</v>
      </c>
      <c r="B16" s="172" t="s">
        <v>9387</v>
      </c>
      <c r="C16" s="165">
        <v>10972.49</v>
      </c>
      <c r="D16" s="165">
        <v>0</v>
      </c>
      <c r="E16" s="165">
        <v>-10972.49</v>
      </c>
    </row>
    <row r="17" spans="1:5">
      <c r="A17" s="659" t="s">
        <v>9388</v>
      </c>
      <c r="B17" s="172" t="s">
        <v>9389</v>
      </c>
      <c r="C17" s="165">
        <v>65050</v>
      </c>
      <c r="D17" s="165">
        <v>65050</v>
      </c>
      <c r="E17" s="165">
        <v>0</v>
      </c>
    </row>
    <row r="18" spans="1:5">
      <c r="A18" s="659" t="s">
        <v>9390</v>
      </c>
      <c r="B18" s="172" t="s">
        <v>9391</v>
      </c>
      <c r="C18" s="165">
        <v>1262100.73</v>
      </c>
      <c r="D18" s="165">
        <v>2650946.08</v>
      </c>
      <c r="E18" s="165">
        <v>1388845.35</v>
      </c>
    </row>
    <row r="19" spans="1:5" s="19" customFormat="1">
      <c r="A19" s="152"/>
      <c r="B19" s="152" t="s">
        <v>389</v>
      </c>
      <c r="C19" s="166">
        <v>1311834.6499999999</v>
      </c>
      <c r="D19" s="166">
        <v>2679946.08</v>
      </c>
      <c r="E19" s="166">
        <v>1368111.43</v>
      </c>
    </row>
    <row r="20" spans="1:5" s="19" customFormat="1">
      <c r="A20" s="198"/>
      <c r="B20" s="198"/>
      <c r="C20" s="204"/>
      <c r="D20" s="204"/>
      <c r="E20" s="204"/>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zoomScaleSheetLayoutView="100" workbookViewId="0">
      <selection activeCell="C18" sqref="C18"/>
    </sheetView>
  </sheetViews>
  <sheetFormatPr baseColWidth="10" defaultRowHeight="11.25"/>
  <cols>
    <col min="1" max="1" width="20.7109375" style="154" customWidth="1"/>
    <col min="2" max="2" width="50.7109375" style="154" customWidth="1"/>
    <col min="3" max="3" width="17.7109375" style="118" customWidth="1"/>
    <col min="4" max="4" width="17.7109375" style="119" customWidth="1"/>
    <col min="5" max="16384" width="11.42578125" style="274"/>
  </cols>
  <sheetData>
    <row r="1" spans="1:4" s="41" customFormat="1">
      <c r="A1" s="71" t="s">
        <v>43</v>
      </c>
      <c r="B1" s="71"/>
      <c r="C1" s="105"/>
      <c r="D1" s="106"/>
    </row>
    <row r="2" spans="1:4" s="41" customFormat="1">
      <c r="A2" s="71" t="s">
        <v>0</v>
      </c>
      <c r="B2" s="71"/>
      <c r="C2" s="105"/>
      <c r="D2" s="107"/>
    </row>
    <row r="3" spans="1:4" s="41" customFormat="1">
      <c r="A3" s="71"/>
      <c r="B3" s="71"/>
      <c r="C3" s="105"/>
      <c r="D3" s="107"/>
    </row>
    <row r="4" spans="1:4" s="41" customFormat="1">
      <c r="C4" s="105"/>
      <c r="D4" s="107"/>
    </row>
    <row r="5" spans="1:4" s="41" customFormat="1" ht="11.25" customHeight="1">
      <c r="A5" s="1021" t="s">
        <v>280</v>
      </c>
      <c r="B5" s="1022"/>
      <c r="C5" s="105"/>
      <c r="D5" s="108" t="s">
        <v>120</v>
      </c>
    </row>
    <row r="6" spans="1:4">
      <c r="A6" s="109"/>
      <c r="B6" s="109"/>
      <c r="C6" s="110"/>
      <c r="D6" s="111"/>
    </row>
    <row r="7" spans="1:4" ht="15" customHeight="1">
      <c r="A7" s="15" t="s">
        <v>46</v>
      </c>
      <c r="B7" s="16" t="s">
        <v>47</v>
      </c>
      <c r="C7" s="57" t="s">
        <v>77</v>
      </c>
      <c r="D7" s="51" t="s">
        <v>121</v>
      </c>
    </row>
    <row r="8" spans="1:4">
      <c r="A8" s="112"/>
      <c r="B8" s="113"/>
      <c r="C8" s="114"/>
      <c r="D8" s="115"/>
    </row>
    <row r="9" spans="1:4">
      <c r="A9" s="112"/>
      <c r="B9" s="113"/>
      <c r="C9" s="114"/>
      <c r="D9" s="115"/>
    </row>
    <row r="10" spans="1:4">
      <c r="A10" s="112"/>
      <c r="B10" s="113"/>
      <c r="C10" s="114"/>
      <c r="D10" s="115"/>
    </row>
    <row r="11" spans="1:4">
      <c r="A11" s="112"/>
      <c r="B11" s="113"/>
      <c r="C11" s="114"/>
      <c r="D11" s="115"/>
    </row>
    <row r="12" spans="1:4">
      <c r="A12" s="116"/>
      <c r="B12" s="116" t="s">
        <v>387</v>
      </c>
      <c r="C12" s="117">
        <f>SUM(C8:C11)</f>
        <v>0</v>
      </c>
      <c r="D12" s="205">
        <v>0</v>
      </c>
    </row>
    <row r="15" spans="1:4">
      <c r="A15" s="1021" t="s">
        <v>281</v>
      </c>
      <c r="B15" s="1022"/>
      <c r="C15" s="105"/>
      <c r="D15" s="108" t="s">
        <v>120</v>
      </c>
    </row>
    <row r="16" spans="1:4">
      <c r="A16" s="660" t="s">
        <v>9136</v>
      </c>
      <c r="B16" s="109" t="s">
        <v>458</v>
      </c>
      <c r="C16" s="110">
        <v>1848.92</v>
      </c>
      <c r="D16" s="111"/>
    </row>
    <row r="17" spans="1:4">
      <c r="A17" s="661" t="s">
        <v>9137</v>
      </c>
      <c r="B17" s="16" t="s">
        <v>9138</v>
      </c>
      <c r="C17" s="57">
        <v>42498.98</v>
      </c>
      <c r="D17" s="51" t="s">
        <v>121</v>
      </c>
    </row>
    <row r="18" spans="1:4">
      <c r="A18" s="582" t="s">
        <v>9145</v>
      </c>
      <c r="B18" s="113" t="s">
        <v>9146</v>
      </c>
      <c r="C18" s="114">
        <v>47777</v>
      </c>
      <c r="D18" s="115"/>
    </row>
    <row r="19" spans="1:4">
      <c r="A19" s="582" t="s">
        <v>9147</v>
      </c>
      <c r="B19" s="113" t="s">
        <v>9148</v>
      </c>
      <c r="C19" s="114">
        <v>64900</v>
      </c>
      <c r="D19" s="115"/>
    </row>
    <row r="20" spans="1:4">
      <c r="A20" s="582" t="s">
        <v>9152</v>
      </c>
      <c r="B20" s="113" t="s">
        <v>9153</v>
      </c>
      <c r="C20" s="114">
        <v>24360</v>
      </c>
      <c r="D20" s="115"/>
    </row>
    <row r="21" spans="1:4">
      <c r="A21" s="582" t="s">
        <v>9167</v>
      </c>
      <c r="B21" s="113" t="s">
        <v>840</v>
      </c>
      <c r="C21" s="114">
        <v>365400</v>
      </c>
      <c r="D21" s="115"/>
    </row>
    <row r="22" spans="1:4">
      <c r="A22" s="112"/>
      <c r="B22" s="113"/>
      <c r="C22" s="114"/>
      <c r="D22" s="115"/>
    </row>
    <row r="23" spans="1:4">
      <c r="A23" s="112"/>
      <c r="B23" s="113"/>
      <c r="C23" s="114"/>
      <c r="D23" s="115"/>
    </row>
    <row r="24" spans="1:4">
      <c r="A24" s="116"/>
      <c r="B24" s="116" t="s">
        <v>390</v>
      </c>
      <c r="C24" s="117">
        <f>SUM(C18:C23)</f>
        <v>502437</v>
      </c>
      <c r="D24" s="205">
        <v>0</v>
      </c>
    </row>
  </sheetData>
  <mergeCells count="2">
    <mergeCell ref="A5:B5"/>
    <mergeCell ref="A15:B15"/>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17 A7"/>
    <dataValidation allowBlank="1" showInputMessage="1" showErrorMessage="1" prompt="Corresponde al nombre o descripción de la cuenta de acuerdo al Plan de Cuentas emitido por el CONAC." sqref="B17 B7"/>
    <dataValidation allowBlank="1" showInputMessage="1" showErrorMessage="1" prompt="Importe (saldo final) de las adquisiciones de bienes muebles e inmuebles efectuadas en el periodo al que corresponde la cuenta pública presentada." sqref="C17"/>
    <dataValidation allowBlank="1" showInputMessage="1" showErrorMessage="1" prompt="Detallar el porcentaje de estas adquisiciones que fueron realizadas mediante subsidios de capital del sector central (subsidiados por la federación, estado o municipio)." sqref="D17 D7"/>
  </dataValidations>
  <pageMargins left="0.7" right="0.7" top="0.75" bottom="0.75" header="0.3" footer="0.3"/>
  <pageSetup scale="90" orientation="portrait" r:id="rId1"/>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zoomScaleSheetLayoutView="100" workbookViewId="0">
      <pane ySplit="8" topLeftCell="A9" activePane="bottomLeft" state="frozen"/>
      <selection activeCell="C18" sqref="C18"/>
      <selection pane="bottomLeft" activeCell="C18" sqref="C18"/>
    </sheetView>
  </sheetViews>
  <sheetFormatPr baseColWidth="10" defaultRowHeight="11.25"/>
  <cols>
    <col min="1" max="1" width="11.7109375" style="154" customWidth="1"/>
    <col min="2" max="2" width="68" style="154" customWidth="1"/>
    <col min="3" max="3" width="17.7109375" style="118" customWidth="1"/>
    <col min="4" max="4" width="17.7109375" style="274" customWidth="1"/>
    <col min="5" max="16384" width="11.42578125" style="274"/>
  </cols>
  <sheetData>
    <row r="1" spans="1:4" s="41" customFormat="1">
      <c r="A1" s="71" t="s">
        <v>43</v>
      </c>
      <c r="B1" s="71"/>
      <c r="C1" s="105"/>
    </row>
    <row r="2" spans="1:4" s="41" customFormat="1">
      <c r="A2" s="71" t="s">
        <v>0</v>
      </c>
      <c r="B2" s="71"/>
      <c r="C2" s="105"/>
    </row>
    <row r="3" spans="1:4" s="41" customFormat="1">
      <c r="A3" s="71"/>
      <c r="B3" s="71"/>
      <c r="C3" s="105"/>
    </row>
    <row r="4" spans="1:4" s="41" customFormat="1">
      <c r="A4" s="71"/>
      <c r="B4" s="71"/>
      <c r="C4" s="105"/>
    </row>
    <row r="5" spans="1:4" s="41" customFormat="1">
      <c r="C5" s="105"/>
    </row>
    <row r="6" spans="1:4" s="41" customFormat="1" ht="11.25" customHeight="1">
      <c r="A6" s="1021" t="s">
        <v>262</v>
      </c>
      <c r="B6" s="1022"/>
      <c r="C6" s="105"/>
      <c r="D6" s="279" t="s">
        <v>220</v>
      </c>
    </row>
    <row r="7" spans="1:4">
      <c r="A7" s="109"/>
      <c r="B7" s="109"/>
      <c r="C7" s="110"/>
    </row>
    <row r="8" spans="1:4" ht="15" customHeight="1">
      <c r="A8" s="15" t="s">
        <v>46</v>
      </c>
      <c r="B8" s="216" t="s">
        <v>47</v>
      </c>
      <c r="C8" s="57" t="s">
        <v>75</v>
      </c>
      <c r="D8" s="57" t="s">
        <v>76</v>
      </c>
    </row>
    <row r="9" spans="1:4">
      <c r="A9" s="306">
        <v>5500</v>
      </c>
      <c r="B9" s="307" t="s">
        <v>289</v>
      </c>
      <c r="C9" s="308">
        <v>0</v>
      </c>
      <c r="D9" s="309">
        <v>0</v>
      </c>
    </row>
    <row r="10" spans="1:4">
      <c r="A10" s="310">
        <v>5510</v>
      </c>
      <c r="B10" s="311" t="s">
        <v>177</v>
      </c>
      <c r="C10" s="308">
        <v>0</v>
      </c>
      <c r="D10" s="309">
        <v>0</v>
      </c>
    </row>
    <row r="11" spans="1:4">
      <c r="A11" s="310">
        <v>5511</v>
      </c>
      <c r="B11" s="311" t="s">
        <v>290</v>
      </c>
      <c r="C11" s="308">
        <v>0</v>
      </c>
      <c r="D11" s="309">
        <v>0</v>
      </c>
    </row>
    <row r="12" spans="1:4">
      <c r="A12" s="310">
        <v>5512</v>
      </c>
      <c r="B12" s="311" t="s">
        <v>291</v>
      </c>
      <c r="C12" s="308">
        <v>0</v>
      </c>
      <c r="D12" s="309">
        <v>0</v>
      </c>
    </row>
    <row r="13" spans="1:4">
      <c r="A13" s="310">
        <v>5513</v>
      </c>
      <c r="B13" s="311" t="s">
        <v>292</v>
      </c>
      <c r="C13" s="308">
        <v>0</v>
      </c>
      <c r="D13" s="309">
        <v>0</v>
      </c>
    </row>
    <row r="14" spans="1:4">
      <c r="A14" s="310">
        <v>5514</v>
      </c>
      <c r="B14" s="311" t="s">
        <v>293</v>
      </c>
      <c r="C14" s="308">
        <v>0</v>
      </c>
      <c r="D14" s="309">
        <v>0</v>
      </c>
    </row>
    <row r="15" spans="1:4">
      <c r="A15" s="310">
        <v>5515</v>
      </c>
      <c r="B15" s="311" t="s">
        <v>294</v>
      </c>
      <c r="C15" s="308">
        <v>0</v>
      </c>
      <c r="D15" s="309">
        <v>0</v>
      </c>
    </row>
    <row r="16" spans="1:4">
      <c r="A16" s="310">
        <v>5516</v>
      </c>
      <c r="B16" s="311" t="s">
        <v>295</v>
      </c>
      <c r="C16" s="308">
        <v>0</v>
      </c>
      <c r="D16" s="309">
        <v>0</v>
      </c>
    </row>
    <row r="17" spans="1:4">
      <c r="A17" s="310">
        <v>5517</v>
      </c>
      <c r="B17" s="311" t="s">
        <v>296</v>
      </c>
      <c r="C17" s="308">
        <v>0</v>
      </c>
      <c r="D17" s="309">
        <v>0</v>
      </c>
    </row>
    <row r="18" spans="1:4">
      <c r="A18" s="310">
        <v>5518</v>
      </c>
      <c r="B18" s="311" t="s">
        <v>297</v>
      </c>
      <c r="C18" s="308">
        <v>0</v>
      </c>
      <c r="D18" s="309">
        <v>0</v>
      </c>
    </row>
    <row r="19" spans="1:4">
      <c r="A19" s="310">
        <v>5520</v>
      </c>
      <c r="B19" s="311" t="s">
        <v>178</v>
      </c>
      <c r="C19" s="308">
        <v>0</v>
      </c>
      <c r="D19" s="309">
        <v>0</v>
      </c>
    </row>
    <row r="20" spans="1:4">
      <c r="A20" s="310">
        <v>5521</v>
      </c>
      <c r="B20" s="311" t="s">
        <v>298</v>
      </c>
      <c r="C20" s="308">
        <v>0</v>
      </c>
      <c r="D20" s="309">
        <v>0</v>
      </c>
    </row>
    <row r="21" spans="1:4">
      <c r="A21" s="310">
        <v>5522</v>
      </c>
      <c r="B21" s="311" t="s">
        <v>299</v>
      </c>
      <c r="C21" s="308">
        <v>0</v>
      </c>
      <c r="D21" s="309">
        <v>0</v>
      </c>
    </row>
    <row r="22" spans="1:4">
      <c r="A22" s="310">
        <v>5530</v>
      </c>
      <c r="B22" s="311" t="s">
        <v>179</v>
      </c>
      <c r="C22" s="308">
        <v>0</v>
      </c>
      <c r="D22" s="309">
        <v>0</v>
      </c>
    </row>
    <row r="23" spans="1:4">
      <c r="A23" s="310">
        <v>5531</v>
      </c>
      <c r="B23" s="311" t="s">
        <v>300</v>
      </c>
      <c r="C23" s="308">
        <v>0</v>
      </c>
      <c r="D23" s="309">
        <v>0</v>
      </c>
    </row>
    <row r="24" spans="1:4">
      <c r="A24" s="310">
        <v>5532</v>
      </c>
      <c r="B24" s="311" t="s">
        <v>301</v>
      </c>
      <c r="C24" s="308">
        <v>0</v>
      </c>
      <c r="D24" s="309">
        <v>0</v>
      </c>
    </row>
    <row r="25" spans="1:4">
      <c r="A25" s="310">
        <v>5533</v>
      </c>
      <c r="B25" s="311" t="s">
        <v>302</v>
      </c>
      <c r="C25" s="308">
        <v>0</v>
      </c>
      <c r="D25" s="309">
        <v>0</v>
      </c>
    </row>
    <row r="26" spans="1:4">
      <c r="A26" s="310">
        <v>5534</v>
      </c>
      <c r="B26" s="311" t="s">
        <v>303</v>
      </c>
      <c r="C26" s="308">
        <v>0</v>
      </c>
      <c r="D26" s="309">
        <v>0</v>
      </c>
    </row>
    <row r="27" spans="1:4">
      <c r="A27" s="310">
        <v>5535</v>
      </c>
      <c r="B27" s="311" t="s">
        <v>304</v>
      </c>
      <c r="C27" s="308">
        <v>0</v>
      </c>
      <c r="D27" s="309">
        <v>0</v>
      </c>
    </row>
    <row r="28" spans="1:4">
      <c r="A28" s="310">
        <v>5540</v>
      </c>
      <c r="B28" s="311" t="s">
        <v>180</v>
      </c>
      <c r="C28" s="308">
        <v>0</v>
      </c>
      <c r="D28" s="309">
        <v>0</v>
      </c>
    </row>
    <row r="29" spans="1:4">
      <c r="A29" s="310">
        <v>5541</v>
      </c>
      <c r="B29" s="311" t="s">
        <v>180</v>
      </c>
      <c r="C29" s="308">
        <v>0</v>
      </c>
      <c r="D29" s="309">
        <v>0</v>
      </c>
    </row>
    <row r="30" spans="1:4">
      <c r="A30" s="310">
        <v>5550</v>
      </c>
      <c r="B30" s="312" t="s">
        <v>181</v>
      </c>
      <c r="C30" s="308">
        <v>0</v>
      </c>
      <c r="D30" s="309">
        <v>0</v>
      </c>
    </row>
    <row r="31" spans="1:4">
      <c r="A31" s="310">
        <v>5551</v>
      </c>
      <c r="B31" s="312" t="s">
        <v>181</v>
      </c>
      <c r="C31" s="308">
        <v>0</v>
      </c>
      <c r="D31" s="309">
        <v>0</v>
      </c>
    </row>
    <row r="32" spans="1:4">
      <c r="A32" s="310">
        <v>5590</v>
      </c>
      <c r="B32" s="312" t="s">
        <v>203</v>
      </c>
      <c r="C32" s="308">
        <v>0</v>
      </c>
      <c r="D32" s="309">
        <v>0</v>
      </c>
    </row>
    <row r="33" spans="1:4">
      <c r="A33" s="310">
        <v>5591</v>
      </c>
      <c r="B33" s="312" t="s">
        <v>305</v>
      </c>
      <c r="C33" s="308">
        <v>0</v>
      </c>
      <c r="D33" s="309">
        <v>0</v>
      </c>
    </row>
    <row r="34" spans="1:4">
      <c r="A34" s="310">
        <v>5592</v>
      </c>
      <c r="B34" s="312" t="s">
        <v>306</v>
      </c>
      <c r="C34" s="308">
        <v>0</v>
      </c>
      <c r="D34" s="309">
        <v>0</v>
      </c>
    </row>
    <row r="35" spans="1:4">
      <c r="A35" s="310">
        <v>5593</v>
      </c>
      <c r="B35" s="312" t="s">
        <v>307</v>
      </c>
      <c r="C35" s="308">
        <v>0</v>
      </c>
      <c r="D35" s="309">
        <v>0</v>
      </c>
    </row>
    <row r="36" spans="1:4">
      <c r="A36" s="310">
        <v>5594</v>
      </c>
      <c r="B36" s="312" t="s">
        <v>308</v>
      </c>
      <c r="C36" s="308">
        <v>0</v>
      </c>
      <c r="D36" s="309">
        <v>0</v>
      </c>
    </row>
    <row r="37" spans="1:4">
      <c r="A37" s="310">
        <v>5595</v>
      </c>
      <c r="B37" s="312" t="s">
        <v>309</v>
      </c>
      <c r="C37" s="308">
        <v>0</v>
      </c>
      <c r="D37" s="309">
        <v>0</v>
      </c>
    </row>
    <row r="38" spans="1:4">
      <c r="A38" s="310">
        <v>5596</v>
      </c>
      <c r="B38" s="312" t="s">
        <v>310</v>
      </c>
      <c r="C38" s="308">
        <v>0</v>
      </c>
      <c r="D38" s="309">
        <v>0</v>
      </c>
    </row>
    <row r="39" spans="1:4">
      <c r="A39" s="310">
        <v>5597</v>
      </c>
      <c r="B39" s="312" t="s">
        <v>311</v>
      </c>
      <c r="C39" s="308">
        <v>0</v>
      </c>
      <c r="D39" s="309">
        <v>0</v>
      </c>
    </row>
    <row r="40" spans="1:4">
      <c r="A40" s="310">
        <v>5599</v>
      </c>
      <c r="B40" s="312" t="s">
        <v>312</v>
      </c>
      <c r="C40" s="308">
        <v>0</v>
      </c>
      <c r="D40" s="309">
        <v>0</v>
      </c>
    </row>
    <row r="41" spans="1:4">
      <c r="A41" s="306">
        <v>5600</v>
      </c>
      <c r="B41" s="313" t="s">
        <v>313</v>
      </c>
      <c r="C41" s="308">
        <v>0</v>
      </c>
      <c r="D41" s="309">
        <v>0</v>
      </c>
    </row>
    <row r="42" spans="1:4">
      <c r="A42" s="310">
        <v>5610</v>
      </c>
      <c r="B42" s="312" t="s">
        <v>314</v>
      </c>
      <c r="C42" s="308">
        <v>0</v>
      </c>
      <c r="D42" s="309">
        <v>0</v>
      </c>
    </row>
    <row r="43" spans="1:4">
      <c r="A43" s="314">
        <v>5611</v>
      </c>
      <c r="B43" s="315" t="s">
        <v>315</v>
      </c>
      <c r="C43" s="316">
        <v>0</v>
      </c>
      <c r="D43" s="317">
        <v>0</v>
      </c>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18" sqref="C18"/>
    </sheetView>
  </sheetViews>
  <sheetFormatPr baseColWidth="10" defaultRowHeight="11.25"/>
  <cols>
    <col min="1" max="1" width="20.7109375" style="274" customWidth="1"/>
    <col min="2" max="2" width="50.7109375" style="274" customWidth="1"/>
    <col min="3" max="3" width="17.7109375" style="274"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v>38781634.770000003</v>
      </c>
    </row>
    <row r="9" spans="1:3">
      <c r="A9" s="234">
        <v>900002</v>
      </c>
      <c r="B9" s="218" t="s">
        <v>184</v>
      </c>
      <c r="C9" s="221">
        <f>SUM(C10:C14)</f>
        <v>0</v>
      </c>
    </row>
    <row r="10" spans="1:3">
      <c r="A10" s="232">
        <v>4320</v>
      </c>
      <c r="B10" s="219" t="s">
        <v>185</v>
      </c>
      <c r="C10" s="222">
        <v>0</v>
      </c>
    </row>
    <row r="11" spans="1:3" ht="22.5">
      <c r="A11" s="232">
        <v>4330</v>
      </c>
      <c r="B11" s="219" t="s">
        <v>186</v>
      </c>
      <c r="C11" s="222">
        <v>0</v>
      </c>
    </row>
    <row r="12" spans="1:3">
      <c r="A12" s="232">
        <v>4340</v>
      </c>
      <c r="B12" s="219" t="s">
        <v>187</v>
      </c>
      <c r="C12" s="222">
        <v>0</v>
      </c>
    </row>
    <row r="13" spans="1:3">
      <c r="A13" s="232">
        <v>4399</v>
      </c>
      <c r="B13" s="219" t="s">
        <v>188</v>
      </c>
      <c r="C13" s="222">
        <v>0</v>
      </c>
    </row>
    <row r="14" spans="1:3">
      <c r="A14" s="233">
        <v>4400</v>
      </c>
      <c r="B14" s="219" t="s">
        <v>189</v>
      </c>
      <c r="C14" s="222"/>
    </row>
    <row r="15" spans="1:3">
      <c r="A15" s="234">
        <v>900003</v>
      </c>
      <c r="B15" s="218" t="s">
        <v>190</v>
      </c>
      <c r="C15" s="221">
        <f>SUM(C16:C19)</f>
        <v>0</v>
      </c>
    </row>
    <row r="16" spans="1:3">
      <c r="A16" s="237">
        <v>52</v>
      </c>
      <c r="B16" s="219" t="s">
        <v>191</v>
      </c>
      <c r="C16" s="222"/>
    </row>
    <row r="17" spans="1:3">
      <c r="A17" s="237">
        <v>62</v>
      </c>
      <c r="B17" s="219" t="s">
        <v>192</v>
      </c>
      <c r="C17" s="222"/>
    </row>
    <row r="18" spans="1:3">
      <c r="A18" s="241" t="s">
        <v>206</v>
      </c>
      <c r="B18" s="219" t="s">
        <v>193</v>
      </c>
      <c r="C18" s="222"/>
    </row>
    <row r="19" spans="1:3">
      <c r="A19" s="233">
        <v>4500</v>
      </c>
      <c r="B19" s="220" t="s">
        <v>201</v>
      </c>
      <c r="C19" s="222"/>
    </row>
    <row r="20" spans="1:3">
      <c r="A20" s="235">
        <v>900004</v>
      </c>
      <c r="B20" s="223" t="s">
        <v>194</v>
      </c>
      <c r="C20" s="224">
        <f>+C8+C9-C15</f>
        <v>38781634.770000003</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12" workbookViewId="0">
      <selection activeCell="C18" sqref="C18"/>
    </sheetView>
  </sheetViews>
  <sheetFormatPr baseColWidth="10" defaultRowHeight="11.25"/>
  <cols>
    <col min="1" max="1" width="20.7109375" style="274" customWidth="1"/>
    <col min="2" max="2" width="50.7109375" style="274" customWidth="1"/>
    <col min="3" max="3" width="17.7109375" style="9" customWidth="1"/>
    <col min="4" max="16384" width="11.42578125" style="274"/>
  </cols>
  <sheetData>
    <row r="1" spans="1:3">
      <c r="A1" s="71" t="s">
        <v>43</v>
      </c>
    </row>
    <row r="2" spans="1:3">
      <c r="A2" s="71"/>
    </row>
    <row r="3" spans="1:3">
      <c r="A3" s="71"/>
    </row>
    <row r="4" spans="1:3">
      <c r="A4" s="71"/>
    </row>
    <row r="5" spans="1:3" ht="11.25" customHeight="1">
      <c r="A5" s="259" t="s">
        <v>196</v>
      </c>
      <c r="B5" s="260"/>
      <c r="C5" s="263" t="s">
        <v>214</v>
      </c>
    </row>
    <row r="6" spans="1:3" ht="11.25" customHeight="1">
      <c r="A6" s="264"/>
      <c r="B6" s="265"/>
      <c r="C6" s="266"/>
    </row>
    <row r="7" spans="1:3" ht="15" customHeight="1">
      <c r="A7" s="15" t="s">
        <v>46</v>
      </c>
      <c r="B7" s="261" t="s">
        <v>47</v>
      </c>
      <c r="C7" s="216" t="s">
        <v>54</v>
      </c>
    </row>
    <row r="8" spans="1:3">
      <c r="A8" s="239">
        <v>900001</v>
      </c>
      <c r="B8" s="226" t="s">
        <v>160</v>
      </c>
      <c r="C8" s="229">
        <v>38036843.380000003</v>
      </c>
    </row>
    <row r="9" spans="1:3">
      <c r="A9" s="239">
        <v>900002</v>
      </c>
      <c r="B9" s="226" t="s">
        <v>161</v>
      </c>
      <c r="C9" s="229">
        <f>SUM(C10:C26)</f>
        <v>3480</v>
      </c>
    </row>
    <row r="10" spans="1:3">
      <c r="A10" s="232">
        <v>5100</v>
      </c>
      <c r="B10" s="227" t="s">
        <v>162</v>
      </c>
      <c r="C10" s="225">
        <v>0</v>
      </c>
    </row>
    <row r="11" spans="1:3">
      <c r="A11" s="232">
        <v>5200</v>
      </c>
      <c r="B11" s="227" t="s">
        <v>163</v>
      </c>
      <c r="C11" s="225">
        <v>0</v>
      </c>
    </row>
    <row r="12" spans="1:3">
      <c r="A12" s="232">
        <v>5300</v>
      </c>
      <c r="B12" s="227" t="s">
        <v>164</v>
      </c>
      <c r="C12" s="225">
        <v>0</v>
      </c>
    </row>
    <row r="13" spans="1:3">
      <c r="A13" s="232">
        <v>5400</v>
      </c>
      <c r="B13" s="227" t="s">
        <v>165</v>
      </c>
      <c r="C13" s="225">
        <v>0</v>
      </c>
    </row>
    <row r="14" spans="1:3">
      <c r="A14" s="232">
        <v>5500</v>
      </c>
      <c r="B14" s="227" t="s">
        <v>166</v>
      </c>
      <c r="C14" s="225">
        <v>0</v>
      </c>
    </row>
    <row r="15" spans="1:3">
      <c r="A15" s="232">
        <v>5600</v>
      </c>
      <c r="B15" s="227" t="s">
        <v>167</v>
      </c>
      <c r="C15" s="225">
        <v>3480</v>
      </c>
    </row>
    <row r="16" spans="1:3">
      <c r="A16" s="232">
        <v>5700</v>
      </c>
      <c r="B16" s="227" t="s">
        <v>168</v>
      </c>
      <c r="C16" s="225">
        <v>0</v>
      </c>
    </row>
    <row r="17" spans="1:3">
      <c r="A17" s="232" t="s">
        <v>212</v>
      </c>
      <c r="B17" s="227" t="s">
        <v>169</v>
      </c>
      <c r="C17" s="225">
        <v>0</v>
      </c>
    </row>
    <row r="18" spans="1:3">
      <c r="A18" s="232">
        <v>5900</v>
      </c>
      <c r="B18" s="227" t="s">
        <v>170</v>
      </c>
      <c r="C18" s="225">
        <v>0</v>
      </c>
    </row>
    <row r="19" spans="1:3">
      <c r="A19" s="237">
        <v>6200</v>
      </c>
      <c r="B19" s="227" t="s">
        <v>171</v>
      </c>
      <c r="C19" s="225">
        <v>0</v>
      </c>
    </row>
    <row r="20" spans="1:3">
      <c r="A20" s="237">
        <v>7200</v>
      </c>
      <c r="B20" s="227" t="s">
        <v>172</v>
      </c>
      <c r="C20" s="225">
        <v>0</v>
      </c>
    </row>
    <row r="21" spans="1:3">
      <c r="A21" s="237">
        <v>7300</v>
      </c>
      <c r="B21" s="227" t="s">
        <v>173</v>
      </c>
      <c r="C21" s="225">
        <v>0</v>
      </c>
    </row>
    <row r="22" spans="1:3">
      <c r="A22" s="237">
        <v>7500</v>
      </c>
      <c r="B22" s="227" t="s">
        <v>174</v>
      </c>
      <c r="C22" s="225">
        <v>0</v>
      </c>
    </row>
    <row r="23" spans="1:3">
      <c r="A23" s="237">
        <v>7900</v>
      </c>
      <c r="B23" s="227" t="s">
        <v>175</v>
      </c>
      <c r="C23" s="225">
        <v>0</v>
      </c>
    </row>
    <row r="24" spans="1:3">
      <c r="A24" s="237">
        <v>9100</v>
      </c>
      <c r="B24" s="227" t="s">
        <v>200</v>
      </c>
      <c r="C24" s="225">
        <v>0</v>
      </c>
    </row>
    <row r="25" spans="1:3">
      <c r="A25" s="237">
        <v>9900</v>
      </c>
      <c r="B25" s="227" t="s">
        <v>176</v>
      </c>
      <c r="C25" s="225">
        <v>0</v>
      </c>
    </row>
    <row r="26" spans="1:3">
      <c r="A26" s="237">
        <v>7400</v>
      </c>
      <c r="B26" s="228" t="s">
        <v>202</v>
      </c>
      <c r="C26" s="225">
        <v>0</v>
      </c>
    </row>
    <row r="27" spans="1:3">
      <c r="A27" s="239">
        <v>900003</v>
      </c>
      <c r="B27" s="226" t="s">
        <v>205</v>
      </c>
      <c r="C27" s="229">
        <f>SUM(C28:C34)</f>
        <v>0</v>
      </c>
    </row>
    <row r="28" spans="1:3" ht="22.5">
      <c r="A28" s="232">
        <v>5510</v>
      </c>
      <c r="B28" s="227" t="s">
        <v>177</v>
      </c>
      <c r="C28" s="225">
        <v>0</v>
      </c>
    </row>
    <row r="29" spans="1:3">
      <c r="A29" s="232">
        <v>5520</v>
      </c>
      <c r="B29" s="227" t="s">
        <v>178</v>
      </c>
      <c r="C29" s="225">
        <v>0</v>
      </c>
    </row>
    <row r="30" spans="1:3">
      <c r="A30" s="232">
        <v>5530</v>
      </c>
      <c r="B30" s="227" t="s">
        <v>179</v>
      </c>
      <c r="C30" s="225">
        <v>0</v>
      </c>
    </row>
    <row r="31" spans="1:3" ht="22.5">
      <c r="A31" s="232">
        <v>5540</v>
      </c>
      <c r="B31" s="227" t="s">
        <v>180</v>
      </c>
      <c r="C31" s="225">
        <v>0</v>
      </c>
    </row>
    <row r="32" spans="1:3">
      <c r="A32" s="232">
        <v>5550</v>
      </c>
      <c r="B32" s="227" t="s">
        <v>181</v>
      </c>
      <c r="C32" s="225">
        <v>0</v>
      </c>
    </row>
    <row r="33" spans="1:3">
      <c r="A33" s="232">
        <v>5590</v>
      </c>
      <c r="B33" s="227" t="s">
        <v>203</v>
      </c>
      <c r="C33" s="225">
        <v>0</v>
      </c>
    </row>
    <row r="34" spans="1:3">
      <c r="A34" s="232">
        <v>5600</v>
      </c>
      <c r="B34" s="228" t="s">
        <v>204</v>
      </c>
      <c r="C34" s="225">
        <v>0</v>
      </c>
    </row>
    <row r="35" spans="1:3">
      <c r="A35" s="240">
        <v>900004</v>
      </c>
      <c r="B35" s="230" t="s">
        <v>182</v>
      </c>
      <c r="C35" s="231">
        <f>+C8-C9+C27</f>
        <v>38033363.380000003</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topLeftCell="A55" zoomScaleNormal="100" zoomScaleSheetLayoutView="100" workbookViewId="0">
      <selection activeCell="C18" sqref="C18"/>
    </sheetView>
  </sheetViews>
  <sheetFormatPr baseColWidth="10" defaultRowHeight="11.25"/>
  <cols>
    <col min="1" max="1" width="13" style="274" customWidth="1"/>
    <col min="2" max="2" width="53.5703125" style="274" customWidth="1"/>
    <col min="3" max="3" width="18.7109375" style="274" bestFit="1" customWidth="1"/>
    <col min="4" max="4" width="17" style="274" bestFit="1" customWidth="1"/>
    <col min="5" max="5" width="11.85546875" style="274" customWidth="1"/>
    <col min="6" max="16384" width="11.42578125" style="274"/>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333">
        <v>7000</v>
      </c>
      <c r="B11" s="332" t="s">
        <v>370</v>
      </c>
      <c r="C11" s="122"/>
      <c r="D11" s="122"/>
    </row>
    <row r="12" spans="1:8" s="120" customFormat="1" ht="12.75">
      <c r="A12" s="333"/>
      <c r="B12" s="332"/>
      <c r="C12" s="122"/>
      <c r="D12" s="122"/>
    </row>
    <row r="13" spans="1:8" s="120" customFormat="1">
      <c r="A13" s="125" t="s">
        <v>46</v>
      </c>
      <c r="B13" s="125" t="s">
        <v>47</v>
      </c>
      <c r="C13" s="125" t="s">
        <v>75</v>
      </c>
      <c r="D13" s="125" t="s">
        <v>76</v>
      </c>
      <c r="E13" s="125" t="s">
        <v>77</v>
      </c>
    </row>
    <row r="14" spans="1:8" s="120" customFormat="1">
      <c r="A14" s="334">
        <v>7100</v>
      </c>
      <c r="B14" s="335" t="s">
        <v>338</v>
      </c>
      <c r="C14" s="336">
        <v>0</v>
      </c>
      <c r="D14" s="336">
        <v>0</v>
      </c>
      <c r="E14" s="337">
        <v>0</v>
      </c>
    </row>
    <row r="15" spans="1:8" s="120" customFormat="1">
      <c r="A15" s="329">
        <v>7110</v>
      </c>
      <c r="B15" s="338" t="s">
        <v>339</v>
      </c>
      <c r="C15" s="336">
        <v>0</v>
      </c>
      <c r="D15" s="336">
        <v>0</v>
      </c>
      <c r="E15" s="337">
        <v>0</v>
      </c>
    </row>
    <row r="16" spans="1:8" s="120" customFormat="1">
      <c r="A16" s="329">
        <v>7120</v>
      </c>
      <c r="B16" s="338" t="s">
        <v>340</v>
      </c>
      <c r="C16" s="336">
        <v>0</v>
      </c>
      <c r="D16" s="336">
        <v>0</v>
      </c>
      <c r="E16" s="337">
        <v>0</v>
      </c>
    </row>
    <row r="17" spans="1:5" s="120" customFormat="1">
      <c r="A17" s="329">
        <v>7130</v>
      </c>
      <c r="B17" s="338" t="s">
        <v>341</v>
      </c>
      <c r="C17" s="336">
        <v>0</v>
      </c>
      <c r="D17" s="336">
        <v>0</v>
      </c>
      <c r="E17" s="337">
        <v>0</v>
      </c>
    </row>
    <row r="18" spans="1:5" s="120" customFormat="1" ht="22.5">
      <c r="A18" s="329">
        <v>7140</v>
      </c>
      <c r="B18" s="338" t="s">
        <v>342</v>
      </c>
      <c r="C18" s="336">
        <v>0</v>
      </c>
      <c r="D18" s="336">
        <v>0</v>
      </c>
      <c r="E18" s="337">
        <v>0</v>
      </c>
    </row>
    <row r="19" spans="1:5" s="120" customFormat="1" ht="22.5">
      <c r="A19" s="329">
        <v>7150</v>
      </c>
      <c r="B19" s="338" t="s">
        <v>343</v>
      </c>
      <c r="C19" s="336">
        <v>0</v>
      </c>
      <c r="D19" s="336">
        <v>0</v>
      </c>
      <c r="E19" s="337">
        <v>0</v>
      </c>
    </row>
    <row r="20" spans="1:5" s="120" customFormat="1">
      <c r="A20" s="329">
        <v>7160</v>
      </c>
      <c r="B20" s="338" t="s">
        <v>344</v>
      </c>
      <c r="C20" s="336">
        <v>0</v>
      </c>
      <c r="D20" s="336">
        <v>0</v>
      </c>
      <c r="E20" s="337">
        <v>0</v>
      </c>
    </row>
    <row r="21" spans="1:5" s="120" customFormat="1">
      <c r="A21" s="334">
        <v>7200</v>
      </c>
      <c r="B21" s="335" t="s">
        <v>345</v>
      </c>
      <c r="C21" s="336">
        <v>0</v>
      </c>
      <c r="D21" s="336">
        <v>0</v>
      </c>
      <c r="E21" s="337">
        <v>0</v>
      </c>
    </row>
    <row r="22" spans="1:5" s="120" customFormat="1" ht="22.5">
      <c r="A22" s="329">
        <v>7210</v>
      </c>
      <c r="B22" s="338" t="s">
        <v>346</v>
      </c>
      <c r="C22" s="336">
        <v>0</v>
      </c>
      <c r="D22" s="336">
        <v>0</v>
      </c>
      <c r="E22" s="337">
        <v>0</v>
      </c>
    </row>
    <row r="23" spans="1:5" s="120" customFormat="1" ht="22.5">
      <c r="A23" s="329">
        <v>7220</v>
      </c>
      <c r="B23" s="338" t="s">
        <v>347</v>
      </c>
      <c r="C23" s="336">
        <v>0</v>
      </c>
      <c r="D23" s="336">
        <v>0</v>
      </c>
      <c r="E23" s="337">
        <v>0</v>
      </c>
    </row>
    <row r="24" spans="1:5" s="120" customFormat="1" ht="12.95" customHeight="1">
      <c r="A24" s="329">
        <v>7230</v>
      </c>
      <c r="B24" s="339" t="s">
        <v>348</v>
      </c>
      <c r="C24" s="337">
        <v>0</v>
      </c>
      <c r="D24" s="337">
        <v>0</v>
      </c>
      <c r="E24" s="337">
        <v>0</v>
      </c>
    </row>
    <row r="25" spans="1:5" s="120" customFormat="1" ht="22.5">
      <c r="A25" s="329">
        <v>7240</v>
      </c>
      <c r="B25" s="339" t="s">
        <v>349</v>
      </c>
      <c r="C25" s="337">
        <v>0</v>
      </c>
      <c r="D25" s="337">
        <v>0</v>
      </c>
      <c r="E25" s="337">
        <v>0</v>
      </c>
    </row>
    <row r="26" spans="1:5" s="120" customFormat="1" ht="22.5">
      <c r="A26" s="329">
        <v>7250</v>
      </c>
      <c r="B26" s="339" t="s">
        <v>350</v>
      </c>
      <c r="C26" s="337">
        <v>0</v>
      </c>
      <c r="D26" s="337">
        <v>0</v>
      </c>
      <c r="E26" s="337">
        <v>0</v>
      </c>
    </row>
    <row r="27" spans="1:5" s="120" customFormat="1" ht="22.5">
      <c r="A27" s="329">
        <v>7260</v>
      </c>
      <c r="B27" s="339" t="s">
        <v>351</v>
      </c>
      <c r="C27" s="337">
        <v>0</v>
      </c>
      <c r="D27" s="337">
        <v>0</v>
      </c>
      <c r="E27" s="337">
        <v>0</v>
      </c>
    </row>
    <row r="28" spans="1:5" s="120" customFormat="1">
      <c r="A28" s="334">
        <v>7300</v>
      </c>
      <c r="B28" s="340" t="s">
        <v>352</v>
      </c>
      <c r="C28" s="337">
        <v>0</v>
      </c>
      <c r="D28" s="337">
        <v>0</v>
      </c>
      <c r="E28" s="337">
        <v>0</v>
      </c>
    </row>
    <row r="29" spans="1:5" s="120" customFormat="1">
      <c r="A29" s="329">
        <v>7310</v>
      </c>
      <c r="B29" s="339" t="s">
        <v>353</v>
      </c>
      <c r="C29" s="337">
        <v>0</v>
      </c>
      <c r="D29" s="337">
        <v>0</v>
      </c>
      <c r="E29" s="337">
        <v>0</v>
      </c>
    </row>
    <row r="30" spans="1:5" s="120" customFormat="1">
      <c r="A30" s="329">
        <v>7320</v>
      </c>
      <c r="B30" s="339" t="s">
        <v>354</v>
      </c>
      <c r="C30" s="337">
        <v>0</v>
      </c>
      <c r="D30" s="337">
        <v>0</v>
      </c>
      <c r="E30" s="337">
        <v>0</v>
      </c>
    </row>
    <row r="31" spans="1:5" s="120" customFormat="1">
      <c r="A31" s="329">
        <v>7330</v>
      </c>
      <c r="B31" s="339" t="s">
        <v>355</v>
      </c>
      <c r="C31" s="337">
        <v>0</v>
      </c>
      <c r="D31" s="337">
        <v>0</v>
      </c>
      <c r="E31" s="337">
        <v>0</v>
      </c>
    </row>
    <row r="32" spans="1:5" s="120" customFormat="1">
      <c r="A32" s="329">
        <v>7340</v>
      </c>
      <c r="B32" s="339" t="s">
        <v>356</v>
      </c>
      <c r="C32" s="337">
        <v>0</v>
      </c>
      <c r="D32" s="337">
        <v>0</v>
      </c>
      <c r="E32" s="337">
        <v>0</v>
      </c>
    </row>
    <row r="33" spans="1:5" s="120" customFormat="1">
      <c r="A33" s="329">
        <v>7350</v>
      </c>
      <c r="B33" s="339" t="s">
        <v>357</v>
      </c>
      <c r="C33" s="337">
        <v>0</v>
      </c>
      <c r="D33" s="337">
        <v>0</v>
      </c>
      <c r="E33" s="337">
        <v>0</v>
      </c>
    </row>
    <row r="34" spans="1:5" s="120" customFormat="1">
      <c r="A34" s="329">
        <v>7360</v>
      </c>
      <c r="B34" s="339" t="s">
        <v>358</v>
      </c>
      <c r="C34" s="337">
        <v>0</v>
      </c>
      <c r="D34" s="337">
        <v>0</v>
      </c>
      <c r="E34" s="337">
        <v>0</v>
      </c>
    </row>
    <row r="35" spans="1:5" s="120" customFormat="1">
      <c r="A35" s="334">
        <v>7400</v>
      </c>
      <c r="B35" s="340" t="s">
        <v>359</v>
      </c>
      <c r="C35" s="337">
        <v>0</v>
      </c>
      <c r="D35" s="337">
        <v>0</v>
      </c>
      <c r="E35" s="337">
        <v>0</v>
      </c>
    </row>
    <row r="36" spans="1:5" s="120" customFormat="1">
      <c r="A36" s="329">
        <v>7410</v>
      </c>
      <c r="B36" s="339" t="s">
        <v>360</v>
      </c>
      <c r="C36" s="337">
        <v>0</v>
      </c>
      <c r="D36" s="337">
        <v>0</v>
      </c>
      <c r="E36" s="337">
        <v>0</v>
      </c>
    </row>
    <row r="37" spans="1:5" s="120" customFormat="1">
      <c r="A37" s="329">
        <v>7420</v>
      </c>
      <c r="B37" s="339" t="s">
        <v>361</v>
      </c>
      <c r="C37" s="337">
        <v>0</v>
      </c>
      <c r="D37" s="337">
        <v>0</v>
      </c>
      <c r="E37" s="337">
        <v>0</v>
      </c>
    </row>
    <row r="38" spans="1:5" s="120" customFormat="1" ht="22.5">
      <c r="A38" s="334">
        <v>7500</v>
      </c>
      <c r="B38" s="340" t="s">
        <v>362</v>
      </c>
      <c r="C38" s="337">
        <v>0</v>
      </c>
      <c r="D38" s="337">
        <v>0</v>
      </c>
      <c r="E38" s="337">
        <v>0</v>
      </c>
    </row>
    <row r="39" spans="1:5" s="120" customFormat="1" ht="22.5">
      <c r="A39" s="329">
        <v>7510</v>
      </c>
      <c r="B39" s="339" t="s">
        <v>363</v>
      </c>
      <c r="C39" s="337">
        <v>0</v>
      </c>
      <c r="D39" s="337">
        <v>0</v>
      </c>
      <c r="E39" s="337">
        <v>0</v>
      </c>
    </row>
    <row r="40" spans="1:5" s="120" customFormat="1" ht="22.5">
      <c r="A40" s="329">
        <v>7520</v>
      </c>
      <c r="B40" s="339" t="s">
        <v>364</v>
      </c>
      <c r="C40" s="337">
        <v>0</v>
      </c>
      <c r="D40" s="337">
        <v>0</v>
      </c>
      <c r="E40" s="337">
        <v>0</v>
      </c>
    </row>
    <row r="41" spans="1:5" s="120" customFormat="1">
      <c r="A41" s="334">
        <v>7600</v>
      </c>
      <c r="B41" s="340" t="s">
        <v>365</v>
      </c>
      <c r="C41" s="337">
        <v>0</v>
      </c>
      <c r="D41" s="337">
        <v>0</v>
      </c>
      <c r="E41" s="337">
        <v>0</v>
      </c>
    </row>
    <row r="42" spans="1:5" s="120" customFormat="1">
      <c r="A42" s="329">
        <v>7610</v>
      </c>
      <c r="B42" s="338" t="s">
        <v>366</v>
      </c>
      <c r="C42" s="336">
        <v>0</v>
      </c>
      <c r="D42" s="336">
        <v>0</v>
      </c>
      <c r="E42" s="337">
        <v>0</v>
      </c>
    </row>
    <row r="43" spans="1:5" s="120" customFormat="1">
      <c r="A43" s="329">
        <v>7620</v>
      </c>
      <c r="B43" s="338" t="s">
        <v>367</v>
      </c>
      <c r="C43" s="336">
        <v>0</v>
      </c>
      <c r="D43" s="336">
        <v>0</v>
      </c>
      <c r="E43" s="337">
        <v>0</v>
      </c>
    </row>
    <row r="44" spans="1:5" s="120" customFormat="1">
      <c r="A44" s="329">
        <v>7630</v>
      </c>
      <c r="B44" s="338" t="s">
        <v>368</v>
      </c>
      <c r="C44" s="336">
        <v>0</v>
      </c>
      <c r="D44" s="336">
        <v>0</v>
      </c>
      <c r="E44" s="337">
        <v>0</v>
      </c>
    </row>
    <row r="45" spans="1:5" s="120" customFormat="1">
      <c r="A45" s="329">
        <v>7640</v>
      </c>
      <c r="B45" s="339" t="s">
        <v>369</v>
      </c>
      <c r="C45" s="337">
        <v>0</v>
      </c>
      <c r="D45" s="337">
        <v>0</v>
      </c>
      <c r="E45" s="337">
        <v>0</v>
      </c>
    </row>
    <row r="46" spans="1:5" s="120" customFormat="1">
      <c r="A46" s="329"/>
      <c r="B46" s="339"/>
      <c r="C46" s="337">
        <v>0</v>
      </c>
      <c r="D46" s="337">
        <v>0</v>
      </c>
      <c r="E46" s="337">
        <v>0</v>
      </c>
    </row>
    <row r="47" spans="1:5" s="120" customFormat="1">
      <c r="A47" s="334" t="s">
        <v>371</v>
      </c>
      <c r="B47" s="341" t="s">
        <v>372</v>
      </c>
      <c r="C47" s="337">
        <v>0</v>
      </c>
      <c r="D47" s="337">
        <v>0</v>
      </c>
      <c r="E47" s="337">
        <v>0</v>
      </c>
    </row>
    <row r="48" spans="1:5" s="120" customFormat="1">
      <c r="A48" s="329" t="s">
        <v>373</v>
      </c>
      <c r="B48" s="342" t="s">
        <v>374</v>
      </c>
      <c r="C48" s="337">
        <v>0</v>
      </c>
      <c r="D48" s="337">
        <v>0</v>
      </c>
      <c r="E48" s="337">
        <v>0</v>
      </c>
    </row>
    <row r="49" spans="1:8" s="120" customFormat="1">
      <c r="A49" s="329" t="s">
        <v>375</v>
      </c>
      <c r="B49" s="342" t="s">
        <v>376</v>
      </c>
      <c r="C49" s="337">
        <v>0</v>
      </c>
      <c r="D49" s="337">
        <v>0</v>
      </c>
      <c r="E49" s="337">
        <v>0</v>
      </c>
    </row>
    <row r="50" spans="1:8" s="120" customFormat="1">
      <c r="A50" s="329" t="s">
        <v>377</v>
      </c>
      <c r="B50" s="342" t="s">
        <v>378</v>
      </c>
      <c r="C50" s="337">
        <v>0</v>
      </c>
      <c r="D50" s="337">
        <v>0</v>
      </c>
      <c r="E50" s="337">
        <v>0</v>
      </c>
    </row>
    <row r="51" spans="1:8" s="120" customFormat="1">
      <c r="A51" s="329" t="s">
        <v>379</v>
      </c>
      <c r="B51" s="342" t="s">
        <v>380</v>
      </c>
      <c r="C51" s="337">
        <v>0</v>
      </c>
      <c r="D51" s="337">
        <v>0</v>
      </c>
      <c r="E51" s="337">
        <v>0</v>
      </c>
    </row>
    <row r="52" spans="1:8" s="120" customFormat="1">
      <c r="A52" s="329" t="s">
        <v>381</v>
      </c>
      <c r="B52" s="342" t="s">
        <v>382</v>
      </c>
      <c r="C52" s="337">
        <v>0</v>
      </c>
      <c r="D52" s="337">
        <v>0</v>
      </c>
      <c r="E52" s="337">
        <v>0</v>
      </c>
    </row>
    <row r="53" spans="1:8" s="120" customFormat="1">
      <c r="A53" s="329" t="s">
        <v>383</v>
      </c>
      <c r="B53" s="342" t="s">
        <v>384</v>
      </c>
      <c r="C53" s="337">
        <v>0</v>
      </c>
      <c r="D53" s="337">
        <v>0</v>
      </c>
      <c r="E53" s="337">
        <v>0</v>
      </c>
    </row>
    <row r="54" spans="1:8" s="120" customFormat="1" ht="12">
      <c r="A54" s="320" t="s">
        <v>321</v>
      </c>
      <c r="B54" s="131"/>
    </row>
    <row r="55" spans="1:8" s="120" customFormat="1">
      <c r="A55" s="122"/>
      <c r="B55" s="131"/>
    </row>
    <row r="56" spans="1:8" s="120" customFormat="1" ht="12.75">
      <c r="A56" s="321" t="s">
        <v>385</v>
      </c>
      <c r="B56" s="131"/>
    </row>
    <row r="57" spans="1:8" s="120" customFormat="1" ht="12.75">
      <c r="A57" s="321"/>
    </row>
    <row r="58" spans="1:8" s="120" customFormat="1" ht="12.75">
      <c r="A58" s="333">
        <v>8000</v>
      </c>
      <c r="B58" s="332" t="s">
        <v>323</v>
      </c>
    </row>
    <row r="59" spans="1:8" s="120" customFormat="1">
      <c r="B59" s="1024" t="s">
        <v>126</v>
      </c>
      <c r="C59" s="1024"/>
      <c r="D59" s="1024"/>
      <c r="E59" s="1024"/>
      <c r="H59" s="123"/>
    </row>
    <row r="60" spans="1:8" s="120" customFormat="1">
      <c r="A60" s="124" t="s">
        <v>46</v>
      </c>
      <c r="B60" s="124" t="s">
        <v>47</v>
      </c>
      <c r="C60" s="125" t="s">
        <v>75</v>
      </c>
      <c r="D60" s="125" t="s">
        <v>76</v>
      </c>
      <c r="E60" s="125" t="s">
        <v>77</v>
      </c>
      <c r="H60" s="123"/>
    </row>
    <row r="61" spans="1:8" s="120" customFormat="1">
      <c r="A61" s="326">
        <v>8100</v>
      </c>
      <c r="B61" s="327" t="s">
        <v>324</v>
      </c>
      <c r="C61" s="546">
        <v>84518736</v>
      </c>
      <c r="D61" s="125">
        <v>99110389.900000006</v>
      </c>
      <c r="E61" s="125">
        <v>14591653.9</v>
      </c>
      <c r="H61" s="123"/>
    </row>
    <row r="62" spans="1:8" s="120" customFormat="1">
      <c r="A62" s="322">
        <v>8110</v>
      </c>
      <c r="B62" s="126" t="s">
        <v>325</v>
      </c>
      <c r="C62" s="546">
        <v>126778104</v>
      </c>
      <c r="D62" s="125">
        <v>141369757.90000001</v>
      </c>
      <c r="E62" s="125">
        <v>14591653.9</v>
      </c>
      <c r="F62" s="123"/>
      <c r="H62" s="123"/>
    </row>
    <row r="63" spans="1:8" s="120" customFormat="1">
      <c r="A63" s="322">
        <v>8120</v>
      </c>
      <c r="B63" s="126" t="s">
        <v>326</v>
      </c>
      <c r="C63" s="546">
        <v>169037472</v>
      </c>
      <c r="D63" s="125">
        <v>144003122.56</v>
      </c>
      <c r="E63" s="125">
        <v>-25034349.440000001</v>
      </c>
      <c r="F63" s="123"/>
      <c r="H63" s="123"/>
    </row>
    <row r="64" spans="1:8" s="120" customFormat="1">
      <c r="A64" s="323">
        <v>8130</v>
      </c>
      <c r="B64" s="126" t="s">
        <v>327</v>
      </c>
      <c r="C64" s="546">
        <v>169037472</v>
      </c>
      <c r="D64" s="125">
        <v>155459584.06999999</v>
      </c>
      <c r="E64" s="125">
        <v>-13577887.93</v>
      </c>
      <c r="F64" s="123"/>
      <c r="H64" s="123"/>
    </row>
    <row r="65" spans="1:8" s="120" customFormat="1">
      <c r="A65" s="323">
        <v>8140</v>
      </c>
      <c r="B65" s="126" t="s">
        <v>328</v>
      </c>
      <c r="C65" s="546">
        <v>169037472</v>
      </c>
      <c r="D65" s="125">
        <v>159439145.03</v>
      </c>
      <c r="E65" s="125">
        <v>-9598326.9700000007</v>
      </c>
      <c r="F65" s="123"/>
      <c r="H65" s="123"/>
    </row>
    <row r="66" spans="1:8" s="120" customFormat="1">
      <c r="A66" s="323">
        <v>8150</v>
      </c>
      <c r="B66" s="126" t="s">
        <v>329</v>
      </c>
      <c r="C66" s="546">
        <v>169037472</v>
      </c>
      <c r="D66" s="125">
        <v>198220779.80000001</v>
      </c>
      <c r="E66" s="125">
        <v>29183307.800000001</v>
      </c>
      <c r="F66" s="123"/>
      <c r="H66" s="123"/>
    </row>
    <row r="67" spans="1:8" s="120" customFormat="1">
      <c r="A67" s="328">
        <v>8200</v>
      </c>
      <c r="B67" s="327" t="s">
        <v>330</v>
      </c>
      <c r="C67" s="546">
        <v>253556208</v>
      </c>
      <c r="D67" s="125">
        <v>298649923.19999999</v>
      </c>
      <c r="E67" s="125">
        <v>45093715.200000003</v>
      </c>
      <c r="F67" s="123"/>
      <c r="G67" s="123"/>
      <c r="H67" s="123"/>
    </row>
    <row r="68" spans="1:8" s="120" customFormat="1">
      <c r="A68" s="323">
        <v>8210</v>
      </c>
      <c r="B68" s="126" t="s">
        <v>331</v>
      </c>
      <c r="C68" s="546">
        <v>295815576</v>
      </c>
      <c r="D68" s="125">
        <v>340909291.19999999</v>
      </c>
      <c r="E68" s="125">
        <v>45093715.200000003</v>
      </c>
      <c r="F68" s="123"/>
      <c r="G68" s="123"/>
      <c r="H68" s="123"/>
    </row>
    <row r="69" spans="1:8" s="120" customFormat="1">
      <c r="A69" s="323">
        <v>8220</v>
      </c>
      <c r="B69" s="126" t="s">
        <v>332</v>
      </c>
      <c r="C69" s="546">
        <v>338074944</v>
      </c>
      <c r="D69" s="125">
        <v>347675121.97000003</v>
      </c>
      <c r="E69" s="125">
        <v>9600177.9700000007</v>
      </c>
      <c r="F69" s="123"/>
      <c r="G69" s="123"/>
      <c r="H69" s="123"/>
    </row>
    <row r="70" spans="1:8" s="120" customFormat="1">
      <c r="A70" s="323">
        <v>8230</v>
      </c>
      <c r="B70" s="126" t="s">
        <v>333</v>
      </c>
      <c r="C70" s="546">
        <v>338074944</v>
      </c>
      <c r="D70" s="125">
        <v>360450336.98000002</v>
      </c>
      <c r="E70" s="125">
        <v>22375392.98</v>
      </c>
      <c r="F70" s="123"/>
      <c r="G70" s="123"/>
      <c r="H70" s="123"/>
    </row>
    <row r="71" spans="1:8" s="120" customFormat="1">
      <c r="A71" s="323">
        <v>8240</v>
      </c>
      <c r="B71" s="126" t="s">
        <v>334</v>
      </c>
      <c r="C71" s="546">
        <v>338074944</v>
      </c>
      <c r="D71" s="125">
        <v>361784820.75</v>
      </c>
      <c r="E71" s="125">
        <v>23709876.75</v>
      </c>
      <c r="F71" s="123"/>
      <c r="G71" s="123"/>
      <c r="H71" s="123"/>
    </row>
    <row r="72" spans="1:8" s="120" customFormat="1">
      <c r="A72" s="324">
        <v>8250</v>
      </c>
      <c r="B72" s="127" t="s">
        <v>335</v>
      </c>
      <c r="C72" s="585">
        <v>338074944</v>
      </c>
      <c r="D72" s="124">
        <v>361784820.75</v>
      </c>
      <c r="E72" s="124">
        <v>23709876.75</v>
      </c>
      <c r="F72" s="123"/>
      <c r="G72" s="123"/>
      <c r="H72" s="123"/>
    </row>
    <row r="73" spans="1:8" s="120" customFormat="1">
      <c r="A73" s="325">
        <v>8260</v>
      </c>
      <c r="B73" s="128" t="s">
        <v>336</v>
      </c>
      <c r="C73" s="125">
        <v>338074944</v>
      </c>
      <c r="D73" s="125">
        <v>362182824.81999999</v>
      </c>
      <c r="E73" s="125">
        <v>24107880.82</v>
      </c>
      <c r="F73" s="123"/>
      <c r="G73" s="123"/>
      <c r="H73" s="123"/>
    </row>
    <row r="74" spans="1:8" s="120" customFormat="1">
      <c r="A74" s="329">
        <v>8270</v>
      </c>
      <c r="B74" s="330" t="s">
        <v>337</v>
      </c>
      <c r="C74" s="547">
        <v>338074944</v>
      </c>
      <c r="D74" s="547">
        <v>399079066.60000002</v>
      </c>
      <c r="E74" s="547">
        <v>61004122.600000001</v>
      </c>
      <c r="F74" s="123"/>
      <c r="G74" s="123"/>
      <c r="H74" s="123"/>
    </row>
    <row r="75" spans="1:8" ht="12">
      <c r="A75" s="320" t="s">
        <v>322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zoomScaleSheetLayoutView="90" workbookViewId="0"/>
  </sheetViews>
  <sheetFormatPr baseColWidth="10" defaultColWidth="11.42578125" defaultRowHeight="11.25"/>
  <cols>
    <col min="1" max="1" width="20.7109375" style="395" customWidth="1"/>
    <col min="2" max="2" width="50.7109375" style="395" customWidth="1"/>
    <col min="3" max="3" width="17.7109375" style="703" customWidth="1"/>
    <col min="4" max="5" width="17.7109375" style="686" customWidth="1"/>
    <col min="6" max="6" width="14.7109375" style="395" customWidth="1"/>
    <col min="7" max="16384" width="11.42578125" style="395"/>
  </cols>
  <sheetData>
    <row r="1" spans="1:6" s="667" customFormat="1">
      <c r="A1" s="662" t="s">
        <v>43</v>
      </c>
      <c r="B1" s="662"/>
      <c r="C1" s="663"/>
      <c r="D1" s="664"/>
      <c r="E1" s="665"/>
      <c r="F1" s="666"/>
    </row>
    <row r="2" spans="1:6" s="667" customFormat="1">
      <c r="A2" s="662" t="s">
        <v>199</v>
      </c>
      <c r="B2" s="662"/>
      <c r="C2" s="663"/>
      <c r="D2" s="664"/>
      <c r="E2" s="665"/>
    </row>
    <row r="3" spans="1:6" s="667" customFormat="1">
      <c r="C3" s="668"/>
      <c r="D3" s="664"/>
      <c r="E3" s="665"/>
    </row>
    <row r="4" spans="1:6" s="667" customFormat="1">
      <c r="C4" s="668"/>
      <c r="D4" s="664"/>
      <c r="E4" s="665"/>
    </row>
    <row r="5" spans="1:6" s="667" customFormat="1" ht="11.25" customHeight="1">
      <c r="A5" s="669" t="s">
        <v>141</v>
      </c>
      <c r="B5" s="670"/>
      <c r="C5" s="668"/>
      <c r="D5" s="663"/>
      <c r="E5" s="671" t="s">
        <v>45</v>
      </c>
    </row>
    <row r="6" spans="1:6" s="667" customFormat="1">
      <c r="A6" s="672"/>
      <c r="B6" s="672"/>
      <c r="C6" s="673"/>
      <c r="D6" s="662"/>
      <c r="E6" s="663"/>
      <c r="F6" s="662"/>
    </row>
    <row r="7" spans="1:6" ht="15" customHeight="1">
      <c r="A7" s="674" t="s">
        <v>46</v>
      </c>
      <c r="B7" s="675" t="s">
        <v>47</v>
      </c>
      <c r="C7" s="676" t="s">
        <v>48</v>
      </c>
      <c r="D7" s="677" t="s">
        <v>49</v>
      </c>
      <c r="E7" s="676" t="s">
        <v>50</v>
      </c>
    </row>
    <row r="8" spans="1:6" ht="11.25" customHeight="1">
      <c r="A8" s="559" t="s">
        <v>8865</v>
      </c>
      <c r="B8" s="559"/>
      <c r="C8" s="386"/>
      <c r="D8" s="678"/>
      <c r="E8" s="386"/>
    </row>
    <row r="9" spans="1:6" ht="11.25" customHeight="1">
      <c r="A9" s="559"/>
      <c r="B9" s="559"/>
      <c r="C9" s="386"/>
      <c r="D9" s="678"/>
      <c r="E9" s="386"/>
    </row>
    <row r="10" spans="1:6" ht="11.25" customHeight="1">
      <c r="A10" s="559"/>
      <c r="B10" s="559"/>
      <c r="C10" s="386"/>
      <c r="D10" s="678"/>
      <c r="E10" s="386"/>
    </row>
    <row r="11" spans="1:6" ht="11.25" customHeight="1">
      <c r="A11" s="559"/>
      <c r="B11" s="559"/>
      <c r="C11" s="386"/>
      <c r="D11" s="678"/>
      <c r="E11" s="386"/>
    </row>
    <row r="12" spans="1:6" ht="11.25" customHeight="1">
      <c r="A12" s="559"/>
      <c r="B12" s="559"/>
      <c r="C12" s="386"/>
      <c r="D12" s="678"/>
      <c r="E12" s="386"/>
    </row>
    <row r="13" spans="1:6" ht="11.25" customHeight="1">
      <c r="A13" s="559"/>
      <c r="B13" s="559"/>
      <c r="C13" s="386"/>
      <c r="D13" s="678"/>
      <c r="E13" s="386"/>
    </row>
    <row r="14" spans="1:6" ht="11.25" customHeight="1">
      <c r="A14" s="559"/>
      <c r="B14" s="559"/>
      <c r="C14" s="386"/>
      <c r="D14" s="678"/>
      <c r="E14" s="386"/>
    </row>
    <row r="15" spans="1:6" ht="11.25" customHeight="1">
      <c r="A15" s="559"/>
      <c r="B15" s="559"/>
      <c r="C15" s="386"/>
      <c r="D15" s="678"/>
      <c r="E15" s="386"/>
    </row>
    <row r="16" spans="1:6" ht="11.25" customHeight="1">
      <c r="A16" s="559"/>
      <c r="B16" s="559"/>
      <c r="C16" s="386"/>
      <c r="D16" s="678"/>
      <c r="E16" s="386"/>
    </row>
    <row r="17" spans="1:6" ht="11.25" customHeight="1">
      <c r="A17" s="559"/>
      <c r="B17" s="559"/>
      <c r="C17" s="386"/>
      <c r="D17" s="678"/>
      <c r="E17" s="386"/>
    </row>
    <row r="18" spans="1:6">
      <c r="A18" s="559"/>
      <c r="B18" s="559"/>
      <c r="C18" s="386"/>
      <c r="D18" s="678"/>
      <c r="E18" s="386"/>
    </row>
    <row r="19" spans="1:6">
      <c r="A19" s="559"/>
      <c r="B19" s="559"/>
      <c r="C19" s="386"/>
      <c r="D19" s="678"/>
      <c r="E19" s="386"/>
    </row>
    <row r="20" spans="1:6">
      <c r="A20" s="679"/>
      <c r="B20" s="679"/>
      <c r="C20" s="680"/>
      <c r="D20" s="678"/>
      <c r="E20" s="680"/>
    </row>
    <row r="21" spans="1:6">
      <c r="A21" s="681"/>
      <c r="B21" s="681" t="s">
        <v>223</v>
      </c>
      <c r="C21" s="682">
        <f>SUM(C8:C20)</f>
        <v>0</v>
      </c>
      <c r="D21" s="683"/>
      <c r="E21" s="682"/>
    </row>
    <row r="22" spans="1:6">
      <c r="A22" s="684"/>
      <c r="B22" s="684"/>
      <c r="C22" s="685"/>
      <c r="D22" s="684"/>
      <c r="E22" s="685"/>
    </row>
    <row r="23" spans="1:6">
      <c r="A23" s="684"/>
      <c r="B23" s="684"/>
      <c r="C23" s="685"/>
      <c r="D23" s="684"/>
      <c r="E23" s="685"/>
    </row>
    <row r="24" spans="1:6" ht="11.25" customHeight="1">
      <c r="A24" s="669" t="s">
        <v>211</v>
      </c>
      <c r="B24" s="670"/>
      <c r="C24" s="22"/>
      <c r="D24" s="671" t="s">
        <v>45</v>
      </c>
    </row>
    <row r="25" spans="1:6">
      <c r="A25" s="667"/>
      <c r="B25" s="667"/>
      <c r="C25" s="668"/>
      <c r="D25" s="664"/>
      <c r="E25" s="665"/>
      <c r="F25" s="667"/>
    </row>
    <row r="26" spans="1:6" ht="15" customHeight="1">
      <c r="A26" s="674" t="s">
        <v>46</v>
      </c>
      <c r="B26" s="675" t="s">
        <v>47</v>
      </c>
      <c r="C26" s="676" t="s">
        <v>48</v>
      </c>
      <c r="D26" s="677" t="s">
        <v>49</v>
      </c>
      <c r="E26" s="687"/>
    </row>
    <row r="27" spans="1:6" ht="11.25" customHeight="1">
      <c r="A27" s="399" t="s">
        <v>8865</v>
      </c>
      <c r="B27" s="688"/>
      <c r="C27" s="689"/>
      <c r="D27" s="386"/>
      <c r="E27" s="690"/>
    </row>
    <row r="28" spans="1:6" ht="11.25" customHeight="1">
      <c r="A28" s="399"/>
      <c r="B28" s="688"/>
      <c r="C28" s="689"/>
      <c r="D28" s="386"/>
      <c r="E28" s="690"/>
    </row>
    <row r="29" spans="1:6" ht="11.25" customHeight="1">
      <c r="A29" s="399"/>
      <c r="B29" s="688"/>
      <c r="C29" s="689"/>
      <c r="D29" s="386"/>
      <c r="E29" s="690"/>
    </row>
    <row r="30" spans="1:6" ht="11.25" customHeight="1">
      <c r="A30" s="399"/>
      <c r="B30" s="688"/>
      <c r="C30" s="689"/>
      <c r="D30" s="386"/>
      <c r="E30" s="690"/>
    </row>
    <row r="31" spans="1:6" ht="11.25" customHeight="1">
      <c r="A31" s="399"/>
      <c r="B31" s="688"/>
      <c r="C31" s="689"/>
      <c r="D31" s="386"/>
      <c r="E31" s="690"/>
    </row>
    <row r="32" spans="1:6" ht="11.25" customHeight="1">
      <c r="A32" s="399"/>
      <c r="B32" s="688"/>
      <c r="C32" s="689"/>
      <c r="D32" s="386"/>
      <c r="E32" s="690"/>
    </row>
    <row r="33" spans="1:5" ht="11.25" customHeight="1">
      <c r="A33" s="399"/>
      <c r="B33" s="688"/>
      <c r="C33" s="689"/>
      <c r="D33" s="386"/>
      <c r="E33" s="690"/>
    </row>
    <row r="34" spans="1:5" ht="11.25" customHeight="1">
      <c r="A34" s="399"/>
      <c r="B34" s="688"/>
      <c r="C34" s="689"/>
      <c r="D34" s="386"/>
      <c r="E34" s="690"/>
    </row>
    <row r="35" spans="1:5" ht="11.25" customHeight="1">
      <c r="A35" s="399"/>
      <c r="B35" s="688"/>
      <c r="C35" s="689"/>
      <c r="D35" s="386"/>
      <c r="E35" s="690"/>
    </row>
    <row r="36" spans="1:5" ht="11.25" customHeight="1">
      <c r="A36" s="399"/>
      <c r="B36" s="688"/>
      <c r="C36" s="689"/>
      <c r="D36" s="386"/>
      <c r="E36" s="690"/>
    </row>
    <row r="37" spans="1:5" ht="11.25" customHeight="1">
      <c r="A37" s="399"/>
      <c r="B37" s="688"/>
      <c r="C37" s="689"/>
      <c r="D37" s="386"/>
      <c r="E37" s="690"/>
    </row>
    <row r="38" spans="1:5" ht="11.25" customHeight="1">
      <c r="A38" s="399"/>
      <c r="B38" s="688"/>
      <c r="C38" s="689"/>
      <c r="D38" s="386"/>
      <c r="E38" s="690"/>
    </row>
    <row r="39" spans="1:5" ht="11.25" customHeight="1">
      <c r="A39" s="399"/>
      <c r="B39" s="688"/>
      <c r="C39" s="689"/>
      <c r="D39" s="386"/>
      <c r="E39" s="690"/>
    </row>
    <row r="40" spans="1:5" ht="11.25" customHeight="1">
      <c r="A40" s="399"/>
      <c r="B40" s="688"/>
      <c r="C40" s="689"/>
      <c r="D40" s="386"/>
      <c r="E40" s="690"/>
    </row>
    <row r="41" spans="1:5" ht="11.25" customHeight="1">
      <c r="A41" s="399"/>
      <c r="B41" s="688"/>
      <c r="C41" s="689"/>
      <c r="D41" s="386"/>
      <c r="E41" s="690"/>
    </row>
    <row r="42" spans="1:5" ht="11.25" customHeight="1">
      <c r="A42" s="399"/>
      <c r="B42" s="688"/>
      <c r="C42" s="689"/>
      <c r="D42" s="386"/>
      <c r="E42" s="690"/>
    </row>
    <row r="43" spans="1:5" ht="11.25" customHeight="1">
      <c r="A43" s="399"/>
      <c r="B43" s="688"/>
      <c r="C43" s="689"/>
      <c r="D43" s="386"/>
      <c r="E43" s="690"/>
    </row>
    <row r="44" spans="1:5" ht="11.25" customHeight="1">
      <c r="A44" s="399"/>
      <c r="B44" s="688"/>
      <c r="C44" s="689"/>
      <c r="D44" s="386"/>
      <c r="E44" s="690"/>
    </row>
    <row r="45" spans="1:5" ht="11.25" customHeight="1">
      <c r="A45" s="399"/>
      <c r="B45" s="688"/>
      <c r="C45" s="689"/>
      <c r="D45" s="386"/>
      <c r="E45" s="690"/>
    </row>
    <row r="46" spans="1:5" ht="11.25" customHeight="1">
      <c r="A46" s="399"/>
      <c r="B46" s="688"/>
      <c r="C46" s="689"/>
      <c r="D46" s="386"/>
      <c r="E46" s="690"/>
    </row>
    <row r="47" spans="1:5" ht="11.25" customHeight="1">
      <c r="A47" s="399"/>
      <c r="B47" s="688"/>
      <c r="C47" s="689"/>
      <c r="D47" s="386"/>
      <c r="E47" s="690"/>
    </row>
    <row r="48" spans="1:5" ht="11.25" customHeight="1">
      <c r="A48" s="399"/>
      <c r="B48" s="688"/>
      <c r="C48" s="689"/>
      <c r="D48" s="386"/>
      <c r="E48" s="690"/>
    </row>
    <row r="49" spans="1:6" ht="11.25" customHeight="1">
      <c r="A49" s="399"/>
      <c r="B49" s="688"/>
      <c r="C49" s="689"/>
      <c r="D49" s="386"/>
      <c r="E49" s="690"/>
    </row>
    <row r="50" spans="1:6" ht="11.25" customHeight="1">
      <c r="A50" s="399"/>
      <c r="B50" s="688"/>
      <c r="C50" s="689"/>
      <c r="D50" s="386"/>
      <c r="E50" s="690"/>
    </row>
    <row r="51" spans="1:6" ht="11.25" customHeight="1">
      <c r="A51" s="399"/>
      <c r="B51" s="688"/>
      <c r="C51" s="689"/>
      <c r="D51" s="386"/>
      <c r="E51" s="690"/>
    </row>
    <row r="52" spans="1:6">
      <c r="A52" s="691"/>
      <c r="B52" s="691" t="s">
        <v>224</v>
      </c>
      <c r="C52" s="692">
        <f>SUM(C27:C51)</f>
        <v>0</v>
      </c>
      <c r="D52" s="693"/>
      <c r="E52" s="694"/>
    </row>
    <row r="53" spans="1:6">
      <c r="A53" s="695"/>
      <c r="B53" s="695"/>
      <c r="C53" s="696"/>
      <c r="D53" s="695"/>
      <c r="E53" s="696"/>
      <c r="F53" s="667"/>
    </row>
    <row r="54" spans="1:6">
      <c r="A54" s="695"/>
      <c r="B54" s="695"/>
      <c r="C54" s="696"/>
      <c r="D54" s="695"/>
      <c r="E54" s="696"/>
      <c r="F54" s="667"/>
    </row>
    <row r="55" spans="1:6" ht="11.25" customHeight="1">
      <c r="A55" s="669" t="s">
        <v>148</v>
      </c>
      <c r="B55" s="670"/>
      <c r="C55" s="22"/>
      <c r="D55" s="667"/>
      <c r="E55" s="671" t="s">
        <v>45</v>
      </c>
    </row>
    <row r="56" spans="1:6">
      <c r="A56" s="667"/>
      <c r="B56" s="667"/>
      <c r="C56" s="668"/>
      <c r="D56" s="667"/>
      <c r="E56" s="668"/>
      <c r="F56" s="667"/>
    </row>
    <row r="57" spans="1:6" ht="15" customHeight="1">
      <c r="A57" s="674" t="s">
        <v>46</v>
      </c>
      <c r="B57" s="675" t="s">
        <v>47</v>
      </c>
      <c r="C57" s="676" t="s">
        <v>48</v>
      </c>
      <c r="D57" s="677" t="s">
        <v>49</v>
      </c>
      <c r="E57" s="676" t="s">
        <v>50</v>
      </c>
      <c r="F57" s="697"/>
    </row>
    <row r="58" spans="1:6">
      <c r="A58" s="399" t="s">
        <v>8865</v>
      </c>
      <c r="B58" s="688"/>
      <c r="C58" s="689"/>
      <c r="D58" s="689"/>
      <c r="E58" s="386"/>
      <c r="F58" s="690"/>
    </row>
    <row r="59" spans="1:6">
      <c r="A59" s="399"/>
      <c r="B59" s="688"/>
      <c r="C59" s="689"/>
      <c r="D59" s="689"/>
      <c r="E59" s="386"/>
      <c r="F59" s="690"/>
    </row>
    <row r="60" spans="1:6">
      <c r="A60" s="399"/>
      <c r="B60" s="688"/>
      <c r="C60" s="689"/>
      <c r="D60" s="689"/>
      <c r="E60" s="386"/>
      <c r="F60" s="690"/>
    </row>
    <row r="61" spans="1:6">
      <c r="A61" s="399"/>
      <c r="B61" s="688"/>
      <c r="C61" s="689"/>
      <c r="D61" s="689"/>
      <c r="E61" s="386"/>
      <c r="F61" s="690"/>
    </row>
    <row r="62" spans="1:6">
      <c r="A62" s="399"/>
      <c r="B62" s="688"/>
      <c r="C62" s="689"/>
      <c r="D62" s="689"/>
      <c r="E62" s="386"/>
      <c r="F62" s="690"/>
    </row>
    <row r="63" spans="1:6">
      <c r="A63" s="399"/>
      <c r="B63" s="688"/>
      <c r="C63" s="689"/>
      <c r="D63" s="689"/>
      <c r="E63" s="386"/>
      <c r="F63" s="690"/>
    </row>
    <row r="64" spans="1:6">
      <c r="A64" s="399"/>
      <c r="B64" s="688"/>
      <c r="C64" s="689"/>
      <c r="D64" s="689"/>
      <c r="E64" s="386"/>
      <c r="F64" s="690"/>
    </row>
    <row r="65" spans="1:6">
      <c r="A65" s="691"/>
      <c r="B65" s="691" t="s">
        <v>225</v>
      </c>
      <c r="C65" s="692">
        <f>SUM(C58:C64)</f>
        <v>0</v>
      </c>
      <c r="D65" s="698"/>
      <c r="E65" s="682"/>
      <c r="F65" s="694"/>
    </row>
    <row r="66" spans="1:6">
      <c r="A66" s="695"/>
      <c r="B66" s="695"/>
      <c r="C66" s="696"/>
      <c r="D66" s="695"/>
      <c r="E66" s="696"/>
      <c r="F66" s="667"/>
    </row>
    <row r="67" spans="1:6">
      <c r="A67" s="695"/>
      <c r="B67" s="695"/>
      <c r="C67" s="696"/>
      <c r="D67" s="695"/>
      <c r="E67" s="696"/>
      <c r="F67" s="667"/>
    </row>
    <row r="68" spans="1:6" ht="11.25" customHeight="1">
      <c r="A68" s="669" t="s">
        <v>149</v>
      </c>
      <c r="B68" s="670"/>
      <c r="C68" s="22"/>
      <c r="D68" s="667"/>
      <c r="E68" s="671" t="s">
        <v>45</v>
      </c>
    </row>
    <row r="69" spans="1:6">
      <c r="A69" s="667"/>
      <c r="B69" s="667"/>
      <c r="C69" s="668"/>
      <c r="D69" s="667"/>
      <c r="E69" s="668"/>
      <c r="F69" s="667"/>
    </row>
    <row r="70" spans="1:6" ht="15" customHeight="1">
      <c r="A70" s="674" t="s">
        <v>46</v>
      </c>
      <c r="B70" s="675" t="s">
        <v>47</v>
      </c>
      <c r="C70" s="676" t="s">
        <v>48</v>
      </c>
      <c r="D70" s="677" t="s">
        <v>49</v>
      </c>
      <c r="E70" s="676" t="s">
        <v>50</v>
      </c>
      <c r="F70" s="697"/>
    </row>
    <row r="71" spans="1:6">
      <c r="A71" s="559" t="s">
        <v>8865</v>
      </c>
      <c r="B71" s="559"/>
      <c r="C71" s="386"/>
      <c r="D71" s="386"/>
      <c r="E71" s="386"/>
      <c r="F71" s="690"/>
    </row>
    <row r="72" spans="1:6">
      <c r="A72" s="559"/>
      <c r="B72" s="559"/>
      <c r="C72" s="386"/>
      <c r="D72" s="386"/>
      <c r="E72" s="386"/>
      <c r="F72" s="690"/>
    </row>
    <row r="73" spans="1:6">
      <c r="A73" s="559"/>
      <c r="B73" s="559"/>
      <c r="C73" s="386"/>
      <c r="D73" s="386"/>
      <c r="E73" s="386"/>
      <c r="F73" s="690"/>
    </row>
    <row r="74" spans="1:6">
      <c r="A74" s="559"/>
      <c r="B74" s="559"/>
      <c r="C74" s="386"/>
      <c r="D74" s="386"/>
      <c r="E74" s="386"/>
      <c r="F74" s="690"/>
    </row>
    <row r="75" spans="1:6">
      <c r="A75" s="559"/>
      <c r="B75" s="559"/>
      <c r="C75" s="386"/>
      <c r="D75" s="386"/>
      <c r="E75" s="386"/>
      <c r="F75" s="690"/>
    </row>
    <row r="76" spans="1:6">
      <c r="A76" s="559"/>
      <c r="B76" s="559"/>
      <c r="C76" s="386"/>
      <c r="D76" s="386"/>
      <c r="E76" s="386"/>
      <c r="F76" s="690"/>
    </row>
    <row r="77" spans="1:6">
      <c r="A77" s="559"/>
      <c r="B77" s="559"/>
      <c r="C77" s="386"/>
      <c r="D77" s="386"/>
      <c r="E77" s="386"/>
      <c r="F77" s="690"/>
    </row>
    <row r="78" spans="1:6">
      <c r="A78" s="699"/>
      <c r="B78" s="699" t="s">
        <v>226</v>
      </c>
      <c r="C78" s="700">
        <f>SUM(C71:C77)</f>
        <v>0</v>
      </c>
      <c r="D78" s="701"/>
      <c r="E78" s="702"/>
      <c r="F78" s="694"/>
    </row>
  </sheetData>
  <dataValidations count="5">
    <dataValidation allowBlank="1" showInputMessage="1" showErrorMessage="1" prompt="Saldo final de la Información Financiera Trimestral que se presenta (trimestral: 1er, 2do, 3ro. o 4to.)." sqref="C7 C26 C57 C70"/>
    <dataValidation allowBlank="1" showInputMessage="1" showErrorMessage="1" prompt="Corresponde al número de la cuenta de acuerdo al Plan de Cuentas emitido por el CONAC (DOF 23/12/2015)." sqref="A7 A26 A57 A70"/>
    <dataValidation allowBlank="1" showInputMessage="1" showErrorMessage="1" prompt="Corresponde al nombre o descripción de la cuenta de acuerdo al Plan de Cuentas emitido por el CONAC." sqref="B7 B26 B57 B70"/>
    <dataValidation allowBlank="1" showInputMessage="1" showErrorMessage="1" prompt="Especificar el tipo de instrumento de inversión: Bondes, Petrobonos, Cetes, Mesa de dinero, etc." sqref="D7 D26 D57 D70"/>
    <dataValidation allowBlank="1" showInputMessage="1" showErrorMessage="1" prompt="En los casos en que la inversión se localice en dos o mas tipos de instrumentos, se detallará cada una de ellas y el importe invertido." sqref="E7 E57 E70"/>
  </dataValidations>
  <pageMargins left="0.7" right="0.7" top="0.75" bottom="0.75" header="0.3" footer="0.3"/>
  <pageSetup scale="56" orientation="portrait" r:id="rId1"/>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8"/>
  <sheetViews>
    <sheetView zoomScaleNormal="100" zoomScaleSheetLayoutView="100" workbookViewId="0"/>
  </sheetViews>
  <sheetFormatPr baseColWidth="10" defaultColWidth="11.42578125" defaultRowHeight="11.25"/>
  <cols>
    <col min="1" max="1" width="20.7109375" style="667" customWidth="1"/>
    <col min="2" max="2" width="50.7109375" style="667" customWidth="1"/>
    <col min="3" max="7" width="17.7109375" style="668" customWidth="1"/>
    <col min="8" max="9" width="11.42578125" style="667" customWidth="1"/>
    <col min="10" max="16384" width="11.42578125" style="667"/>
  </cols>
  <sheetData>
    <row r="1" spans="1:7">
      <c r="A1" s="662" t="s">
        <v>43</v>
      </c>
      <c r="B1" s="662"/>
      <c r="G1" s="704"/>
    </row>
    <row r="2" spans="1:7">
      <c r="A2" s="662" t="s">
        <v>199</v>
      </c>
      <c r="B2" s="662"/>
      <c r="C2" s="703"/>
      <c r="D2" s="703"/>
    </row>
    <row r="3" spans="1:7">
      <c r="B3" s="662"/>
      <c r="C3" s="703"/>
      <c r="D3" s="703"/>
    </row>
    <row r="5" spans="1:7" s="708" customFormat="1" ht="11.25" customHeight="1">
      <c r="A5" s="705" t="s">
        <v>142</v>
      </c>
      <c r="B5" s="705"/>
      <c r="C5" s="706"/>
      <c r="D5" s="706"/>
      <c r="E5" s="668"/>
      <c r="F5" s="668"/>
      <c r="G5" s="707" t="s">
        <v>51</v>
      </c>
    </row>
    <row r="6" spans="1:7">
      <c r="A6" s="672"/>
      <c r="B6" s="672"/>
      <c r="C6" s="663"/>
      <c r="D6" s="663"/>
      <c r="E6" s="663"/>
      <c r="F6" s="663"/>
      <c r="G6" s="663"/>
    </row>
    <row r="7" spans="1:7" ht="15" customHeight="1">
      <c r="A7" s="674" t="s">
        <v>46</v>
      </c>
      <c r="B7" s="675" t="s">
        <v>47</v>
      </c>
      <c r="C7" s="676" t="s">
        <v>48</v>
      </c>
      <c r="D7" s="709">
        <v>2015</v>
      </c>
      <c r="E7" s="710" t="s">
        <v>207</v>
      </c>
      <c r="F7" s="710" t="s">
        <v>158</v>
      </c>
      <c r="G7" s="711" t="s">
        <v>52</v>
      </c>
    </row>
    <row r="8" spans="1:7">
      <c r="A8" s="399" t="s">
        <v>9392</v>
      </c>
      <c r="B8" s="399" t="s">
        <v>9393</v>
      </c>
      <c r="C8" s="396">
        <v>0</v>
      </c>
      <c r="D8" s="396">
        <v>0</v>
      </c>
      <c r="E8" s="396">
        <v>0</v>
      </c>
      <c r="F8" s="396">
        <v>44765.52</v>
      </c>
      <c r="G8" s="396">
        <v>0</v>
      </c>
    </row>
    <row r="9" spans="1:7">
      <c r="A9" s="399" t="s">
        <v>9394</v>
      </c>
      <c r="B9" s="399" t="s">
        <v>9395</v>
      </c>
      <c r="C9" s="396">
        <v>0</v>
      </c>
      <c r="D9" s="396">
        <v>0</v>
      </c>
      <c r="E9" s="396">
        <v>0</v>
      </c>
      <c r="F9" s="396">
        <v>483.69</v>
      </c>
      <c r="G9" s="396">
        <v>0</v>
      </c>
    </row>
    <row r="10" spans="1:7">
      <c r="A10" s="399" t="s">
        <v>9396</v>
      </c>
      <c r="B10" s="399" t="s">
        <v>9397</v>
      </c>
      <c r="C10" s="396">
        <v>0</v>
      </c>
      <c r="D10" s="396">
        <v>0</v>
      </c>
      <c r="E10" s="396">
        <v>0</v>
      </c>
      <c r="F10" s="396">
        <v>9238.9500000000007</v>
      </c>
      <c r="G10" s="396">
        <v>16452.669999999998</v>
      </c>
    </row>
    <row r="11" spans="1:7">
      <c r="A11" s="399" t="s">
        <v>9398</v>
      </c>
      <c r="B11" s="399" t="s">
        <v>9399</v>
      </c>
      <c r="C11" s="396">
        <v>0</v>
      </c>
      <c r="D11" s="396">
        <v>0</v>
      </c>
      <c r="E11" s="396">
        <v>0</v>
      </c>
      <c r="F11" s="396">
        <v>5123.3100000000004</v>
      </c>
      <c r="G11" s="396">
        <v>43906.29</v>
      </c>
    </row>
    <row r="12" spans="1:7">
      <c r="A12" s="399" t="s">
        <v>9400</v>
      </c>
      <c r="B12" s="399" t="s">
        <v>9401</v>
      </c>
      <c r="C12" s="396">
        <v>0</v>
      </c>
      <c r="D12" s="396">
        <v>0</v>
      </c>
      <c r="E12" s="396">
        <v>0</v>
      </c>
      <c r="F12" s="396">
        <v>467.79</v>
      </c>
      <c r="G12" s="396">
        <v>2846.5</v>
      </c>
    </row>
    <row r="13" spans="1:7">
      <c r="A13" s="399" t="s">
        <v>9402</v>
      </c>
      <c r="B13" s="399" t="s">
        <v>9403</v>
      </c>
      <c r="C13" s="396">
        <v>0</v>
      </c>
      <c r="D13" s="396">
        <v>0</v>
      </c>
      <c r="E13" s="396">
        <v>0</v>
      </c>
      <c r="F13" s="396">
        <v>5194.47</v>
      </c>
      <c r="G13" s="396">
        <v>7469.24</v>
      </c>
    </row>
    <row r="14" spans="1:7">
      <c r="A14" s="399" t="s">
        <v>9404</v>
      </c>
      <c r="B14" s="399" t="s">
        <v>9405</v>
      </c>
      <c r="C14" s="396">
        <v>0</v>
      </c>
      <c r="D14" s="396">
        <v>0</v>
      </c>
      <c r="E14" s="396">
        <v>0</v>
      </c>
      <c r="F14" s="396">
        <v>3677.49</v>
      </c>
      <c r="G14" s="396">
        <v>287.05</v>
      </c>
    </row>
    <row r="15" spans="1:7">
      <c r="A15" s="399" t="s">
        <v>9406</v>
      </c>
      <c r="B15" s="399" t="s">
        <v>9407</v>
      </c>
      <c r="C15" s="396">
        <v>0</v>
      </c>
      <c r="D15" s="396">
        <v>0</v>
      </c>
      <c r="E15" s="396">
        <v>0</v>
      </c>
      <c r="F15" s="396">
        <v>21.72</v>
      </c>
      <c r="G15" s="396">
        <v>1023.57</v>
      </c>
    </row>
    <row r="16" spans="1:7">
      <c r="A16" s="399" t="s">
        <v>9408</v>
      </c>
      <c r="B16" s="399" t="s">
        <v>9409</v>
      </c>
      <c r="C16" s="396">
        <v>0</v>
      </c>
      <c r="D16" s="396">
        <v>0</v>
      </c>
      <c r="E16" s="396">
        <v>0</v>
      </c>
      <c r="F16" s="396">
        <v>34447.81</v>
      </c>
      <c r="G16" s="396">
        <v>21501.94</v>
      </c>
    </row>
    <row r="17" spans="1:7">
      <c r="A17" s="399" t="s">
        <v>9410</v>
      </c>
      <c r="B17" s="399" t="s">
        <v>9411</v>
      </c>
      <c r="C17" s="396">
        <v>0</v>
      </c>
      <c r="D17" s="396">
        <v>0</v>
      </c>
      <c r="E17" s="396">
        <v>0</v>
      </c>
      <c r="F17" s="396">
        <v>14347.19</v>
      </c>
      <c r="G17" s="396">
        <v>0</v>
      </c>
    </row>
    <row r="18" spans="1:7">
      <c r="A18" s="399" t="s">
        <v>9412</v>
      </c>
      <c r="B18" s="399" t="s">
        <v>9413</v>
      </c>
      <c r="C18" s="396">
        <v>0</v>
      </c>
      <c r="D18" s="396">
        <v>0</v>
      </c>
      <c r="E18" s="396">
        <v>0</v>
      </c>
      <c r="F18" s="396">
        <v>13084.06</v>
      </c>
      <c r="G18" s="396">
        <v>0</v>
      </c>
    </row>
    <row r="19" spans="1:7">
      <c r="A19" s="399" t="s">
        <v>9414</v>
      </c>
      <c r="B19" s="399" t="s">
        <v>9415</v>
      </c>
      <c r="C19" s="396">
        <v>0</v>
      </c>
      <c r="D19" s="396">
        <v>0</v>
      </c>
      <c r="E19" s="396">
        <v>0</v>
      </c>
      <c r="F19" s="396">
        <v>224188.46</v>
      </c>
      <c r="G19" s="396">
        <v>84510.01</v>
      </c>
    </row>
    <row r="20" spans="1:7">
      <c r="A20" s="399" t="s">
        <v>9416</v>
      </c>
      <c r="B20" s="399" t="s">
        <v>9417</v>
      </c>
      <c r="C20" s="396">
        <v>0</v>
      </c>
      <c r="D20" s="396">
        <v>0</v>
      </c>
      <c r="E20" s="396">
        <v>0</v>
      </c>
      <c r="F20" s="396">
        <v>0</v>
      </c>
      <c r="G20" s="396">
        <v>1867.42</v>
      </c>
    </row>
    <row r="21" spans="1:7">
      <c r="A21" s="399" t="s">
        <v>9418</v>
      </c>
      <c r="B21" s="399" t="s">
        <v>9419</v>
      </c>
      <c r="C21" s="396">
        <v>0</v>
      </c>
      <c r="D21" s="396">
        <v>0</v>
      </c>
      <c r="E21" s="396">
        <v>0</v>
      </c>
      <c r="F21" s="396">
        <v>7473.38</v>
      </c>
      <c r="G21" s="396">
        <v>72.599999999999994</v>
      </c>
    </row>
    <row r="22" spans="1:7">
      <c r="A22" s="399" t="s">
        <v>9420</v>
      </c>
      <c r="B22" s="399" t="s">
        <v>9421</v>
      </c>
      <c r="C22" s="396">
        <v>0</v>
      </c>
      <c r="D22" s="396">
        <v>0</v>
      </c>
      <c r="E22" s="396">
        <v>0</v>
      </c>
      <c r="F22" s="396">
        <v>60438.16</v>
      </c>
      <c r="G22" s="396">
        <v>21132.05</v>
      </c>
    </row>
    <row r="23" spans="1:7">
      <c r="A23" s="399" t="s">
        <v>9422</v>
      </c>
      <c r="B23" s="399" t="s">
        <v>9423</v>
      </c>
      <c r="C23" s="396">
        <v>0</v>
      </c>
      <c r="D23" s="396">
        <v>0</v>
      </c>
      <c r="E23" s="396">
        <v>0</v>
      </c>
      <c r="F23" s="396">
        <v>7416.4</v>
      </c>
      <c r="G23" s="396">
        <v>3144.71</v>
      </c>
    </row>
    <row r="24" spans="1:7">
      <c r="A24" s="399" t="s">
        <v>9424</v>
      </c>
      <c r="B24" s="399" t="s">
        <v>9425</v>
      </c>
      <c r="C24" s="396">
        <v>0</v>
      </c>
      <c r="D24" s="396">
        <v>0</v>
      </c>
      <c r="E24" s="396">
        <v>0</v>
      </c>
      <c r="F24" s="396">
        <v>4381.3100000000004</v>
      </c>
      <c r="G24" s="396">
        <v>257.27</v>
      </c>
    </row>
    <row r="25" spans="1:7">
      <c r="A25" s="399" t="s">
        <v>9426</v>
      </c>
      <c r="B25" s="399" t="s">
        <v>9427</v>
      </c>
      <c r="C25" s="396">
        <v>0</v>
      </c>
      <c r="D25" s="396">
        <v>0</v>
      </c>
      <c r="E25" s="396">
        <v>0</v>
      </c>
      <c r="F25" s="396">
        <v>153.35</v>
      </c>
      <c r="G25" s="396">
        <v>400.02</v>
      </c>
    </row>
    <row r="26" spans="1:7">
      <c r="A26" s="399" t="s">
        <v>9428</v>
      </c>
      <c r="B26" s="399" t="s">
        <v>9429</v>
      </c>
      <c r="C26" s="396">
        <v>0</v>
      </c>
      <c r="D26" s="396">
        <v>0</v>
      </c>
      <c r="E26" s="396">
        <v>0</v>
      </c>
      <c r="F26" s="396">
        <v>0</v>
      </c>
      <c r="G26" s="396">
        <v>1269.0999999999999</v>
      </c>
    </row>
    <row r="27" spans="1:7">
      <c r="A27" s="399" t="s">
        <v>9430</v>
      </c>
      <c r="B27" s="399" t="s">
        <v>9431</v>
      </c>
      <c r="C27" s="396">
        <v>0</v>
      </c>
      <c r="D27" s="396">
        <v>0</v>
      </c>
      <c r="E27" s="396">
        <v>0</v>
      </c>
      <c r="F27" s="396">
        <v>543182.41</v>
      </c>
      <c r="G27" s="396">
        <v>0</v>
      </c>
    </row>
    <row r="28" spans="1:7">
      <c r="A28" s="399" t="s">
        <v>9432</v>
      </c>
      <c r="B28" s="399" t="s">
        <v>9433</v>
      </c>
      <c r="C28" s="396">
        <v>0</v>
      </c>
      <c r="D28" s="396">
        <v>0</v>
      </c>
      <c r="E28" s="396">
        <v>0</v>
      </c>
      <c r="F28" s="396">
        <v>6845.4</v>
      </c>
      <c r="G28" s="396">
        <v>2361.8000000000002</v>
      </c>
    </row>
    <row r="29" spans="1:7">
      <c r="A29" s="399" t="s">
        <v>9434</v>
      </c>
      <c r="B29" s="399" t="s">
        <v>9435</v>
      </c>
      <c r="C29" s="396">
        <v>0</v>
      </c>
      <c r="D29" s="396">
        <v>0</v>
      </c>
      <c r="E29" s="396">
        <v>0</v>
      </c>
      <c r="F29" s="396">
        <v>23042.44</v>
      </c>
      <c r="G29" s="396">
        <v>10646.3</v>
      </c>
    </row>
    <row r="30" spans="1:7">
      <c r="A30" s="399" t="s">
        <v>9436</v>
      </c>
      <c r="B30" s="399" t="s">
        <v>9437</v>
      </c>
      <c r="C30" s="396">
        <v>0</v>
      </c>
      <c r="D30" s="396">
        <v>0</v>
      </c>
      <c r="E30" s="396">
        <v>0</v>
      </c>
      <c r="F30" s="396">
        <v>21049.98</v>
      </c>
      <c r="G30" s="396">
        <v>0</v>
      </c>
    </row>
    <row r="31" spans="1:7">
      <c r="A31" s="399" t="s">
        <v>9438</v>
      </c>
      <c r="B31" s="399" t="s">
        <v>9439</v>
      </c>
      <c r="C31" s="396">
        <v>0</v>
      </c>
      <c r="D31" s="396">
        <v>0</v>
      </c>
      <c r="E31" s="396">
        <v>0</v>
      </c>
      <c r="F31" s="396">
        <v>40980.660000000003</v>
      </c>
      <c r="G31" s="396">
        <v>0</v>
      </c>
    </row>
    <row r="32" spans="1:7">
      <c r="A32" s="399" t="s">
        <v>9440</v>
      </c>
      <c r="B32" s="399" t="s">
        <v>9441</v>
      </c>
      <c r="C32" s="396">
        <v>0</v>
      </c>
      <c r="D32" s="396">
        <v>0</v>
      </c>
      <c r="E32" s="396">
        <v>0</v>
      </c>
      <c r="F32" s="396">
        <v>46473.24</v>
      </c>
      <c r="G32" s="396">
        <v>0</v>
      </c>
    </row>
    <row r="33" spans="1:7">
      <c r="A33" s="399" t="s">
        <v>9442</v>
      </c>
      <c r="B33" s="399" t="s">
        <v>9443</v>
      </c>
      <c r="C33" s="396">
        <v>0</v>
      </c>
      <c r="D33" s="396">
        <v>0</v>
      </c>
      <c r="E33" s="396">
        <v>0</v>
      </c>
      <c r="F33" s="396">
        <v>11006.39</v>
      </c>
      <c r="G33" s="396">
        <v>0</v>
      </c>
    </row>
    <row r="34" spans="1:7">
      <c r="A34" s="399" t="s">
        <v>9444</v>
      </c>
      <c r="B34" s="399" t="s">
        <v>9445</v>
      </c>
      <c r="C34" s="396">
        <v>0</v>
      </c>
      <c r="D34" s="396">
        <v>0</v>
      </c>
      <c r="E34" s="396">
        <v>0</v>
      </c>
      <c r="F34" s="396">
        <v>22174.74</v>
      </c>
      <c r="G34" s="396">
        <v>0</v>
      </c>
    </row>
    <row r="35" spans="1:7">
      <c r="A35" s="399" t="s">
        <v>9446</v>
      </c>
      <c r="B35" s="399" t="s">
        <v>9447</v>
      </c>
      <c r="C35" s="396">
        <v>0</v>
      </c>
      <c r="D35" s="396">
        <v>0</v>
      </c>
      <c r="E35" s="396">
        <v>0</v>
      </c>
      <c r="F35" s="396">
        <v>14975.17</v>
      </c>
      <c r="G35" s="396">
        <v>0</v>
      </c>
    </row>
    <row r="36" spans="1:7">
      <c r="A36" s="399" t="s">
        <v>9448</v>
      </c>
      <c r="B36" s="399" t="s">
        <v>9449</v>
      </c>
      <c r="C36" s="396">
        <v>0</v>
      </c>
      <c r="D36" s="396">
        <v>0</v>
      </c>
      <c r="E36" s="396">
        <v>0</v>
      </c>
      <c r="F36" s="396">
        <v>3902.32</v>
      </c>
      <c r="G36" s="396">
        <v>0</v>
      </c>
    </row>
    <row r="37" spans="1:7">
      <c r="A37" s="399" t="s">
        <v>9450</v>
      </c>
      <c r="B37" s="399" t="s">
        <v>9451</v>
      </c>
      <c r="C37" s="396">
        <v>0</v>
      </c>
      <c r="D37" s="396">
        <v>0</v>
      </c>
      <c r="E37" s="396">
        <v>0</v>
      </c>
      <c r="F37" s="396">
        <v>10317.02</v>
      </c>
      <c r="G37" s="396">
        <v>0</v>
      </c>
    </row>
    <row r="38" spans="1:7">
      <c r="A38" s="399" t="s">
        <v>9452</v>
      </c>
      <c r="B38" s="399" t="s">
        <v>9453</v>
      </c>
      <c r="C38" s="396">
        <v>0</v>
      </c>
      <c r="D38" s="396">
        <v>0</v>
      </c>
      <c r="E38" s="396">
        <v>0</v>
      </c>
      <c r="F38" s="396">
        <v>1248.1300000000001</v>
      </c>
      <c r="G38" s="396">
        <v>0</v>
      </c>
    </row>
    <row r="39" spans="1:7">
      <c r="A39" s="399" t="s">
        <v>9454</v>
      </c>
      <c r="B39" s="399" t="s">
        <v>9455</v>
      </c>
      <c r="C39" s="396">
        <v>0</v>
      </c>
      <c r="D39" s="396">
        <v>0</v>
      </c>
      <c r="E39" s="396">
        <v>0</v>
      </c>
      <c r="F39" s="396">
        <v>13924.8</v>
      </c>
      <c r="G39" s="396">
        <v>0</v>
      </c>
    </row>
    <row r="40" spans="1:7">
      <c r="A40" s="399" t="s">
        <v>9456</v>
      </c>
      <c r="B40" s="399" t="s">
        <v>9457</v>
      </c>
      <c r="C40" s="396">
        <v>0</v>
      </c>
      <c r="D40" s="396">
        <v>0</v>
      </c>
      <c r="E40" s="396">
        <v>0</v>
      </c>
      <c r="F40" s="396">
        <v>3287.89</v>
      </c>
      <c r="G40" s="396">
        <v>0</v>
      </c>
    </row>
    <row r="41" spans="1:7">
      <c r="A41" s="399" t="s">
        <v>9458</v>
      </c>
      <c r="B41" s="399" t="s">
        <v>9459</v>
      </c>
      <c r="C41" s="396">
        <v>0</v>
      </c>
      <c r="D41" s="396">
        <v>0</v>
      </c>
      <c r="E41" s="396">
        <v>0</v>
      </c>
      <c r="F41" s="396">
        <v>13336.53</v>
      </c>
      <c r="G41" s="396">
        <v>0</v>
      </c>
    </row>
    <row r="42" spans="1:7">
      <c r="A42" s="399" t="s">
        <v>9460</v>
      </c>
      <c r="B42" s="399" t="s">
        <v>9461</v>
      </c>
      <c r="C42" s="396">
        <v>0</v>
      </c>
      <c r="D42" s="396">
        <v>0</v>
      </c>
      <c r="E42" s="396">
        <v>0</v>
      </c>
      <c r="F42" s="396">
        <v>1178.1500000000001</v>
      </c>
      <c r="G42" s="396">
        <v>0</v>
      </c>
    </row>
    <row r="43" spans="1:7">
      <c r="A43" s="399" t="s">
        <v>9462</v>
      </c>
      <c r="B43" s="399" t="s">
        <v>9463</v>
      </c>
      <c r="C43" s="396">
        <v>0</v>
      </c>
      <c r="D43" s="396">
        <v>0</v>
      </c>
      <c r="E43" s="396">
        <v>0</v>
      </c>
      <c r="F43" s="396">
        <v>43792.71</v>
      </c>
      <c r="G43" s="396">
        <v>0</v>
      </c>
    </row>
    <row r="44" spans="1:7">
      <c r="A44" s="399" t="s">
        <v>9464</v>
      </c>
      <c r="B44" s="399" t="s">
        <v>9465</v>
      </c>
      <c r="C44" s="396">
        <v>0</v>
      </c>
      <c r="D44" s="396">
        <v>0</v>
      </c>
      <c r="E44" s="396">
        <v>0</v>
      </c>
      <c r="F44" s="396">
        <v>4166.66</v>
      </c>
      <c r="G44" s="396">
        <v>0</v>
      </c>
    </row>
    <row r="45" spans="1:7">
      <c r="A45" s="399" t="s">
        <v>9466</v>
      </c>
      <c r="B45" s="399" t="s">
        <v>9467</v>
      </c>
      <c r="C45" s="396">
        <v>0</v>
      </c>
      <c r="D45" s="396">
        <v>0</v>
      </c>
      <c r="E45" s="396">
        <v>0</v>
      </c>
      <c r="F45" s="396">
        <v>2470.7600000000002</v>
      </c>
      <c r="G45" s="396">
        <v>0</v>
      </c>
    </row>
    <row r="46" spans="1:7">
      <c r="A46" s="399" t="s">
        <v>9468</v>
      </c>
      <c r="B46" s="399" t="s">
        <v>9469</v>
      </c>
      <c r="C46" s="396">
        <v>0</v>
      </c>
      <c r="D46" s="396">
        <v>0</v>
      </c>
      <c r="E46" s="396">
        <v>0</v>
      </c>
      <c r="F46" s="396">
        <v>12210.05</v>
      </c>
      <c r="G46" s="396">
        <v>200</v>
      </c>
    </row>
    <row r="47" spans="1:7">
      <c r="A47" s="399" t="s">
        <v>9470</v>
      </c>
      <c r="B47" s="399" t="s">
        <v>9471</v>
      </c>
      <c r="C47" s="396">
        <v>0</v>
      </c>
      <c r="D47" s="396">
        <v>0</v>
      </c>
      <c r="E47" s="396">
        <v>0</v>
      </c>
      <c r="F47" s="396">
        <v>4497</v>
      </c>
      <c r="G47" s="396">
        <v>8742.7199999999993</v>
      </c>
    </row>
    <row r="48" spans="1:7">
      <c r="A48" s="399" t="s">
        <v>9472</v>
      </c>
      <c r="B48" s="399" t="s">
        <v>9473</v>
      </c>
      <c r="C48" s="396">
        <v>0</v>
      </c>
      <c r="D48" s="396">
        <v>0</v>
      </c>
      <c r="E48" s="396">
        <v>0</v>
      </c>
      <c r="F48" s="396">
        <v>339557.2</v>
      </c>
      <c r="G48" s="396">
        <v>0</v>
      </c>
    </row>
    <row r="49" spans="1:7">
      <c r="A49" s="399" t="s">
        <v>9474</v>
      </c>
      <c r="B49" s="399" t="s">
        <v>9475</v>
      </c>
      <c r="C49" s="396">
        <v>0</v>
      </c>
      <c r="D49" s="396">
        <v>0</v>
      </c>
      <c r="E49" s="396">
        <v>0</v>
      </c>
      <c r="F49" s="396">
        <v>74032.97</v>
      </c>
      <c r="G49" s="396">
        <v>85217.93</v>
      </c>
    </row>
    <row r="50" spans="1:7">
      <c r="A50" s="399" t="s">
        <v>9476</v>
      </c>
      <c r="B50" s="399" t="s">
        <v>9477</v>
      </c>
      <c r="C50" s="396">
        <v>0</v>
      </c>
      <c r="D50" s="396">
        <v>0</v>
      </c>
      <c r="E50" s="396">
        <v>0</v>
      </c>
      <c r="F50" s="396">
        <v>5000</v>
      </c>
      <c r="G50" s="396">
        <v>5000</v>
      </c>
    </row>
    <row r="51" spans="1:7">
      <c r="A51" s="399" t="s">
        <v>9478</v>
      </c>
      <c r="B51" s="399" t="s">
        <v>9479</v>
      </c>
      <c r="C51" s="396">
        <v>0</v>
      </c>
      <c r="D51" s="396">
        <v>0</v>
      </c>
      <c r="E51" s="396">
        <v>0</v>
      </c>
      <c r="F51" s="396">
        <v>46445.26</v>
      </c>
      <c r="G51" s="396">
        <v>0</v>
      </c>
    </row>
    <row r="52" spans="1:7">
      <c r="A52" s="399" t="s">
        <v>9480</v>
      </c>
      <c r="B52" s="399" t="s">
        <v>9481</v>
      </c>
      <c r="C52" s="396">
        <v>0</v>
      </c>
      <c r="D52" s="396">
        <v>0</v>
      </c>
      <c r="E52" s="396">
        <v>0</v>
      </c>
      <c r="F52" s="396">
        <v>0</v>
      </c>
      <c r="G52" s="396">
        <v>52318.14</v>
      </c>
    </row>
    <row r="53" spans="1:7">
      <c r="A53" s="399" t="s">
        <v>9482</v>
      </c>
      <c r="B53" s="399" t="s">
        <v>9483</v>
      </c>
      <c r="C53" s="396">
        <v>0</v>
      </c>
      <c r="D53" s="396">
        <v>0</v>
      </c>
      <c r="E53" s="396">
        <v>0</v>
      </c>
      <c r="F53" s="396">
        <v>3442.79</v>
      </c>
      <c r="G53" s="396">
        <v>67396.179999999993</v>
      </c>
    </row>
    <row r="54" spans="1:7">
      <c r="A54" s="399" t="s">
        <v>9484</v>
      </c>
      <c r="B54" s="399" t="s">
        <v>9485</v>
      </c>
      <c r="C54" s="396">
        <v>0</v>
      </c>
      <c r="D54" s="396">
        <v>0</v>
      </c>
      <c r="E54" s="396">
        <v>0</v>
      </c>
      <c r="F54" s="396">
        <v>4649.8500000000004</v>
      </c>
      <c r="G54" s="396">
        <v>4649.8500000000004</v>
      </c>
    </row>
    <row r="55" spans="1:7">
      <c r="A55" s="399" t="s">
        <v>9486</v>
      </c>
      <c r="B55" s="399" t="s">
        <v>9487</v>
      </c>
      <c r="C55" s="396">
        <v>0</v>
      </c>
      <c r="D55" s="396">
        <v>0</v>
      </c>
      <c r="E55" s="396">
        <v>0</v>
      </c>
      <c r="F55" s="396">
        <v>16443.47</v>
      </c>
      <c r="G55" s="396">
        <v>20000</v>
      </c>
    </row>
    <row r="56" spans="1:7">
      <c r="A56" s="399" t="s">
        <v>9488</v>
      </c>
      <c r="B56" s="399" t="s">
        <v>9489</v>
      </c>
      <c r="C56" s="396">
        <v>0</v>
      </c>
      <c r="D56" s="396">
        <v>0</v>
      </c>
      <c r="E56" s="396">
        <v>0</v>
      </c>
      <c r="F56" s="396">
        <v>25000</v>
      </c>
      <c r="G56" s="396">
        <v>25000</v>
      </c>
    </row>
    <row r="57" spans="1:7">
      <c r="A57" s="399" t="s">
        <v>9490</v>
      </c>
      <c r="B57" s="399" t="s">
        <v>9491</v>
      </c>
      <c r="C57" s="396">
        <v>0</v>
      </c>
      <c r="D57" s="396">
        <v>0</v>
      </c>
      <c r="E57" s="396">
        <v>0</v>
      </c>
      <c r="F57" s="396">
        <v>7431.97</v>
      </c>
      <c r="G57" s="396">
        <v>7431.97</v>
      </c>
    </row>
    <row r="58" spans="1:7">
      <c r="A58" s="399" t="s">
        <v>9492</v>
      </c>
      <c r="B58" s="399" t="s">
        <v>9493</v>
      </c>
      <c r="C58" s="396">
        <v>0</v>
      </c>
      <c r="D58" s="396">
        <v>0</v>
      </c>
      <c r="E58" s="396">
        <v>0</v>
      </c>
      <c r="F58" s="396">
        <v>9808.1200000000008</v>
      </c>
      <c r="G58" s="396">
        <v>9808.1200000000008</v>
      </c>
    </row>
    <row r="59" spans="1:7">
      <c r="A59" s="399" t="s">
        <v>9494</v>
      </c>
      <c r="B59" s="399" t="s">
        <v>9495</v>
      </c>
      <c r="C59" s="396">
        <v>0</v>
      </c>
      <c r="D59" s="396">
        <v>0</v>
      </c>
      <c r="E59" s="396">
        <v>0</v>
      </c>
      <c r="F59" s="396">
        <v>10000</v>
      </c>
      <c r="G59" s="396">
        <v>10000</v>
      </c>
    </row>
    <row r="60" spans="1:7">
      <c r="A60" s="399" t="s">
        <v>9496</v>
      </c>
      <c r="B60" s="399" t="s">
        <v>9497</v>
      </c>
      <c r="C60" s="396">
        <v>0</v>
      </c>
      <c r="D60" s="396">
        <v>0</v>
      </c>
      <c r="E60" s="396">
        <v>0</v>
      </c>
      <c r="F60" s="396">
        <v>10000</v>
      </c>
      <c r="G60" s="396">
        <v>10000</v>
      </c>
    </row>
    <row r="61" spans="1:7">
      <c r="A61" s="399" t="s">
        <v>9498</v>
      </c>
      <c r="B61" s="399" t="s">
        <v>9499</v>
      </c>
      <c r="C61" s="396">
        <v>0</v>
      </c>
      <c r="D61" s="396">
        <v>0</v>
      </c>
      <c r="E61" s="396">
        <v>0</v>
      </c>
      <c r="F61" s="396">
        <v>10000</v>
      </c>
      <c r="G61" s="396">
        <v>10000</v>
      </c>
    </row>
    <row r="62" spans="1:7">
      <c r="A62" s="399" t="s">
        <v>9500</v>
      </c>
      <c r="B62" s="399" t="s">
        <v>9501</v>
      </c>
      <c r="C62" s="396">
        <v>0</v>
      </c>
      <c r="D62" s="396">
        <v>0</v>
      </c>
      <c r="E62" s="396">
        <v>0</v>
      </c>
      <c r="F62" s="396">
        <v>22930.07</v>
      </c>
      <c r="G62" s="396">
        <v>22930.07</v>
      </c>
    </row>
    <row r="63" spans="1:7">
      <c r="A63" s="399" t="s">
        <v>9502</v>
      </c>
      <c r="B63" s="399" t="s">
        <v>9503</v>
      </c>
      <c r="C63" s="396">
        <v>0</v>
      </c>
      <c r="D63" s="396">
        <v>0</v>
      </c>
      <c r="E63" s="396">
        <v>0</v>
      </c>
      <c r="F63" s="396">
        <v>5075.95</v>
      </c>
      <c r="G63" s="396">
        <v>5075.95</v>
      </c>
    </row>
    <row r="64" spans="1:7">
      <c r="A64" s="399" t="s">
        <v>9504</v>
      </c>
      <c r="B64" s="399" t="s">
        <v>9505</v>
      </c>
      <c r="C64" s="396">
        <v>0</v>
      </c>
      <c r="D64" s="396">
        <v>0</v>
      </c>
      <c r="E64" s="396">
        <v>0</v>
      </c>
      <c r="F64" s="396">
        <v>37185.19</v>
      </c>
      <c r="G64" s="396">
        <v>37185.19</v>
      </c>
    </row>
    <row r="65" spans="1:7">
      <c r="A65" s="399" t="s">
        <v>9506</v>
      </c>
      <c r="B65" s="399" t="s">
        <v>9507</v>
      </c>
      <c r="C65" s="396">
        <v>0</v>
      </c>
      <c r="D65" s="396">
        <v>0</v>
      </c>
      <c r="E65" s="396">
        <v>0</v>
      </c>
      <c r="F65" s="396">
        <v>35435.57</v>
      </c>
      <c r="G65" s="396">
        <v>35435.57</v>
      </c>
    </row>
    <row r="66" spans="1:7">
      <c r="A66" s="399" t="s">
        <v>9508</v>
      </c>
      <c r="B66" s="399" t="s">
        <v>9509</v>
      </c>
      <c r="C66" s="396">
        <v>0</v>
      </c>
      <c r="D66" s="396">
        <v>0</v>
      </c>
      <c r="E66" s="396">
        <v>0</v>
      </c>
      <c r="F66" s="396">
        <v>80876.210000000006</v>
      </c>
      <c r="G66" s="396">
        <v>80876.210000000006</v>
      </c>
    </row>
    <row r="67" spans="1:7">
      <c r="A67" s="399" t="s">
        <v>9510</v>
      </c>
      <c r="B67" s="399" t="s">
        <v>9511</v>
      </c>
      <c r="C67" s="396">
        <v>0</v>
      </c>
      <c r="D67" s="396">
        <v>0</v>
      </c>
      <c r="E67" s="396">
        <v>0</v>
      </c>
      <c r="F67" s="396">
        <v>3398.27</v>
      </c>
      <c r="G67" s="396">
        <v>3398.27</v>
      </c>
    </row>
    <row r="68" spans="1:7">
      <c r="A68" s="399" t="s">
        <v>9512</v>
      </c>
      <c r="B68" s="399" t="s">
        <v>9513</v>
      </c>
      <c r="C68" s="396">
        <v>0</v>
      </c>
      <c r="D68" s="396">
        <v>0</v>
      </c>
      <c r="E68" s="396">
        <v>0</v>
      </c>
      <c r="F68" s="396">
        <v>18481.240000000002</v>
      </c>
      <c r="G68" s="396">
        <v>18481.240000000002</v>
      </c>
    </row>
    <row r="69" spans="1:7">
      <c r="A69" s="399" t="s">
        <v>9514</v>
      </c>
      <c r="B69" s="399" t="s">
        <v>9515</v>
      </c>
      <c r="C69" s="396">
        <v>0</v>
      </c>
      <c r="D69" s="396">
        <v>0</v>
      </c>
      <c r="E69" s="396">
        <v>0</v>
      </c>
      <c r="F69" s="396">
        <v>18063.5</v>
      </c>
      <c r="G69" s="396">
        <v>18063.5</v>
      </c>
    </row>
    <row r="70" spans="1:7">
      <c r="A70" s="399" t="s">
        <v>9516</v>
      </c>
      <c r="B70" s="399" t="s">
        <v>9517</v>
      </c>
      <c r="C70" s="396">
        <v>0</v>
      </c>
      <c r="D70" s="396">
        <v>0</v>
      </c>
      <c r="E70" s="396">
        <v>0</v>
      </c>
      <c r="F70" s="396">
        <v>23229.07</v>
      </c>
      <c r="G70" s="396">
        <v>23229.07</v>
      </c>
    </row>
    <row r="71" spans="1:7">
      <c r="A71" s="399" t="s">
        <v>9518</v>
      </c>
      <c r="B71" s="399" t="s">
        <v>9519</v>
      </c>
      <c r="C71" s="396">
        <v>0</v>
      </c>
      <c r="D71" s="396">
        <v>0</v>
      </c>
      <c r="E71" s="396">
        <v>0</v>
      </c>
      <c r="F71" s="396">
        <v>1782.91</v>
      </c>
      <c r="G71" s="396">
        <v>1782.91</v>
      </c>
    </row>
    <row r="72" spans="1:7">
      <c r="A72" s="399" t="s">
        <v>9520</v>
      </c>
      <c r="B72" s="399" t="s">
        <v>9521</v>
      </c>
      <c r="C72" s="396">
        <v>0</v>
      </c>
      <c r="D72" s="396">
        <v>0</v>
      </c>
      <c r="E72" s="396">
        <v>0</v>
      </c>
      <c r="F72" s="396">
        <v>86850.57</v>
      </c>
      <c r="G72" s="396">
        <v>89597.83</v>
      </c>
    </row>
    <row r="73" spans="1:7">
      <c r="A73" s="399" t="s">
        <v>9522</v>
      </c>
      <c r="B73" s="399" t="s">
        <v>9523</v>
      </c>
      <c r="C73" s="396">
        <v>0</v>
      </c>
      <c r="D73" s="396">
        <v>0</v>
      </c>
      <c r="E73" s="396">
        <v>0</v>
      </c>
      <c r="F73" s="396">
        <v>6073.85</v>
      </c>
      <c r="G73" s="396">
        <v>6073.85</v>
      </c>
    </row>
    <row r="74" spans="1:7">
      <c r="A74" s="399" t="s">
        <v>9524</v>
      </c>
      <c r="B74" s="399" t="s">
        <v>9525</v>
      </c>
      <c r="C74" s="396">
        <v>0</v>
      </c>
      <c r="D74" s="396">
        <v>0</v>
      </c>
      <c r="E74" s="396">
        <v>0</v>
      </c>
      <c r="F74" s="396">
        <v>13298.67</v>
      </c>
      <c r="G74" s="396">
        <v>13298.67</v>
      </c>
    </row>
    <row r="75" spans="1:7">
      <c r="A75" s="399" t="s">
        <v>9526</v>
      </c>
      <c r="B75" s="399" t="s">
        <v>9527</v>
      </c>
      <c r="C75" s="396">
        <v>0</v>
      </c>
      <c r="D75" s="396">
        <v>0</v>
      </c>
      <c r="E75" s="396">
        <v>0</v>
      </c>
      <c r="F75" s="396">
        <v>9698.26</v>
      </c>
      <c r="G75" s="396">
        <v>9698.26</v>
      </c>
    </row>
    <row r="76" spans="1:7">
      <c r="A76" s="399" t="s">
        <v>9528</v>
      </c>
      <c r="B76" s="399" t="s">
        <v>9529</v>
      </c>
      <c r="C76" s="396">
        <v>0</v>
      </c>
      <c r="D76" s="396">
        <v>0</v>
      </c>
      <c r="E76" s="396">
        <v>0</v>
      </c>
      <c r="F76" s="396">
        <v>23882.86</v>
      </c>
      <c r="G76" s="396">
        <v>23882.86</v>
      </c>
    </row>
    <row r="77" spans="1:7">
      <c r="A77" s="399" t="s">
        <v>9530</v>
      </c>
      <c r="B77" s="399" t="s">
        <v>9531</v>
      </c>
      <c r="C77" s="396">
        <v>0</v>
      </c>
      <c r="D77" s="396">
        <v>0</v>
      </c>
      <c r="E77" s="396">
        <v>0</v>
      </c>
      <c r="F77" s="396">
        <v>21893.13</v>
      </c>
      <c r="G77" s="396">
        <v>21893.13</v>
      </c>
    </row>
    <row r="78" spans="1:7">
      <c r="A78" s="399" t="s">
        <v>9532</v>
      </c>
      <c r="B78" s="399" t="s">
        <v>9533</v>
      </c>
      <c r="C78" s="396">
        <v>0</v>
      </c>
      <c r="D78" s="396">
        <v>0</v>
      </c>
      <c r="E78" s="396">
        <v>0</v>
      </c>
      <c r="F78" s="396">
        <v>13042.16</v>
      </c>
      <c r="G78" s="396">
        <v>13042.16</v>
      </c>
    </row>
    <row r="79" spans="1:7">
      <c r="A79" s="399" t="s">
        <v>9534</v>
      </c>
      <c r="B79" s="399" t="s">
        <v>9535</v>
      </c>
      <c r="C79" s="396">
        <v>0</v>
      </c>
      <c r="D79" s="396">
        <v>0</v>
      </c>
      <c r="E79" s="396">
        <v>0</v>
      </c>
      <c r="F79" s="396">
        <v>1361.59</v>
      </c>
      <c r="G79" s="396">
        <v>1361.59</v>
      </c>
    </row>
    <row r="80" spans="1:7">
      <c r="A80" s="399" t="s">
        <v>9536</v>
      </c>
      <c r="B80" s="399" t="s">
        <v>9537</v>
      </c>
      <c r="C80" s="396">
        <v>0</v>
      </c>
      <c r="D80" s="396">
        <v>0</v>
      </c>
      <c r="E80" s="396">
        <v>0</v>
      </c>
      <c r="F80" s="396">
        <v>4831.05</v>
      </c>
      <c r="G80" s="396">
        <v>4831.05</v>
      </c>
    </row>
    <row r="81" spans="1:7">
      <c r="A81" s="399" t="s">
        <v>9538</v>
      </c>
      <c r="B81" s="399" t="s">
        <v>9539</v>
      </c>
      <c r="C81" s="396">
        <v>0</v>
      </c>
      <c r="D81" s="396">
        <v>0</v>
      </c>
      <c r="E81" s="396">
        <v>0</v>
      </c>
      <c r="F81" s="396">
        <v>7743.73</v>
      </c>
      <c r="G81" s="396">
        <v>7743.73</v>
      </c>
    </row>
    <row r="82" spans="1:7">
      <c r="A82" s="399" t="s">
        <v>9540</v>
      </c>
      <c r="B82" s="399" t="s">
        <v>9541</v>
      </c>
      <c r="C82" s="396">
        <v>0</v>
      </c>
      <c r="D82" s="396">
        <v>0</v>
      </c>
      <c r="E82" s="396">
        <v>0</v>
      </c>
      <c r="F82" s="396">
        <v>16543.23</v>
      </c>
      <c r="G82" s="396">
        <v>16543.23</v>
      </c>
    </row>
    <row r="83" spans="1:7">
      <c r="A83" s="399" t="s">
        <v>9542</v>
      </c>
      <c r="B83" s="399" t="s">
        <v>9543</v>
      </c>
      <c r="C83" s="396">
        <v>0</v>
      </c>
      <c r="D83" s="396">
        <v>0</v>
      </c>
      <c r="E83" s="396">
        <v>0</v>
      </c>
      <c r="F83" s="396">
        <v>18248.93</v>
      </c>
      <c r="G83" s="396">
        <v>18248.93</v>
      </c>
    </row>
    <row r="84" spans="1:7">
      <c r="A84" s="399" t="s">
        <v>9544</v>
      </c>
      <c r="B84" s="399" t="s">
        <v>9545</v>
      </c>
      <c r="C84" s="396">
        <v>0</v>
      </c>
      <c r="D84" s="396">
        <v>0</v>
      </c>
      <c r="E84" s="396">
        <v>0</v>
      </c>
      <c r="F84" s="396">
        <v>1805.97</v>
      </c>
      <c r="G84" s="396">
        <v>1805.97</v>
      </c>
    </row>
    <row r="85" spans="1:7">
      <c r="A85" s="399" t="s">
        <v>9546</v>
      </c>
      <c r="B85" s="399" t="s">
        <v>9547</v>
      </c>
      <c r="C85" s="396">
        <v>0</v>
      </c>
      <c r="D85" s="396">
        <v>0</v>
      </c>
      <c r="E85" s="396">
        <v>0</v>
      </c>
      <c r="F85" s="396">
        <v>7603.64</v>
      </c>
      <c r="G85" s="396">
        <v>7603.64</v>
      </c>
    </row>
    <row r="86" spans="1:7">
      <c r="A86" s="399" t="s">
        <v>9548</v>
      </c>
      <c r="B86" s="399" t="s">
        <v>9549</v>
      </c>
      <c r="C86" s="396">
        <v>0</v>
      </c>
      <c r="D86" s="396">
        <v>0</v>
      </c>
      <c r="E86" s="396">
        <v>0</v>
      </c>
      <c r="F86" s="396">
        <v>6108.16</v>
      </c>
      <c r="G86" s="396">
        <v>6108.16</v>
      </c>
    </row>
    <row r="87" spans="1:7">
      <c r="A87" s="399" t="s">
        <v>9550</v>
      </c>
      <c r="B87" s="399" t="s">
        <v>9551</v>
      </c>
      <c r="C87" s="396">
        <v>0</v>
      </c>
      <c r="D87" s="396">
        <v>0</v>
      </c>
      <c r="E87" s="396">
        <v>0</v>
      </c>
      <c r="F87" s="396">
        <v>7137.48</v>
      </c>
      <c r="G87" s="396">
        <v>7137.48</v>
      </c>
    </row>
    <row r="88" spans="1:7">
      <c r="A88" s="399" t="s">
        <v>9552</v>
      </c>
      <c r="B88" s="399" t="s">
        <v>9553</v>
      </c>
      <c r="C88" s="396">
        <v>0</v>
      </c>
      <c r="D88" s="396">
        <v>0</v>
      </c>
      <c r="E88" s="396">
        <v>0</v>
      </c>
      <c r="F88" s="396">
        <v>0</v>
      </c>
      <c r="G88" s="396">
        <v>4268.29</v>
      </c>
    </row>
    <row r="89" spans="1:7">
      <c r="A89" s="399" t="s">
        <v>9554</v>
      </c>
      <c r="B89" s="399" t="s">
        <v>9555</v>
      </c>
      <c r="C89" s="396">
        <v>0</v>
      </c>
      <c r="D89" s="396">
        <v>0</v>
      </c>
      <c r="E89" s="396">
        <v>0</v>
      </c>
      <c r="F89" s="396">
        <v>23594.34</v>
      </c>
      <c r="G89" s="396">
        <v>23594.34</v>
      </c>
    </row>
    <row r="90" spans="1:7">
      <c r="A90" s="399" t="s">
        <v>9556</v>
      </c>
      <c r="B90" s="399" t="s">
        <v>9557</v>
      </c>
      <c r="C90" s="396">
        <v>0</v>
      </c>
      <c r="D90" s="396">
        <v>0</v>
      </c>
      <c r="E90" s="396">
        <v>0</v>
      </c>
      <c r="F90" s="396">
        <v>20676.55</v>
      </c>
      <c r="G90" s="396">
        <v>20676.55</v>
      </c>
    </row>
    <row r="91" spans="1:7">
      <c r="A91" s="399" t="s">
        <v>9558</v>
      </c>
      <c r="B91" s="399" t="s">
        <v>9559</v>
      </c>
      <c r="C91" s="396">
        <v>0</v>
      </c>
      <c r="D91" s="396">
        <v>0</v>
      </c>
      <c r="E91" s="396">
        <v>0</v>
      </c>
      <c r="F91" s="396">
        <v>9880.4</v>
      </c>
      <c r="G91" s="396">
        <v>9880.4</v>
      </c>
    </row>
    <row r="92" spans="1:7">
      <c r="A92" s="399" t="s">
        <v>9560</v>
      </c>
      <c r="B92" s="399" t="s">
        <v>9561</v>
      </c>
      <c r="C92" s="396">
        <v>0</v>
      </c>
      <c r="D92" s="396">
        <v>0</v>
      </c>
      <c r="E92" s="396">
        <v>0</v>
      </c>
      <c r="F92" s="396">
        <v>30596.99</v>
      </c>
      <c r="G92" s="396">
        <v>30596.99</v>
      </c>
    </row>
    <row r="93" spans="1:7">
      <c r="A93" s="399" t="s">
        <v>9562</v>
      </c>
      <c r="B93" s="399" t="s">
        <v>9563</v>
      </c>
      <c r="C93" s="396">
        <v>0</v>
      </c>
      <c r="D93" s="396">
        <v>0</v>
      </c>
      <c r="E93" s="396">
        <v>0</v>
      </c>
      <c r="F93" s="396">
        <v>15469.48</v>
      </c>
      <c r="G93" s="396">
        <v>15469.48</v>
      </c>
    </row>
    <row r="94" spans="1:7">
      <c r="A94" s="399" t="s">
        <v>9564</v>
      </c>
      <c r="B94" s="399" t="s">
        <v>9565</v>
      </c>
      <c r="C94" s="396">
        <v>0</v>
      </c>
      <c r="D94" s="396">
        <v>0</v>
      </c>
      <c r="E94" s="396">
        <v>0</v>
      </c>
      <c r="F94" s="396">
        <v>43174.1</v>
      </c>
      <c r="G94" s="396">
        <v>43174.1</v>
      </c>
    </row>
    <row r="95" spans="1:7">
      <c r="A95" s="399" t="s">
        <v>9566</v>
      </c>
      <c r="B95" s="399" t="s">
        <v>9567</v>
      </c>
      <c r="C95" s="396">
        <v>0</v>
      </c>
      <c r="D95" s="396">
        <v>0</v>
      </c>
      <c r="E95" s="396">
        <v>0</v>
      </c>
      <c r="F95" s="396">
        <v>10198.01</v>
      </c>
      <c r="G95" s="396">
        <v>10198.01</v>
      </c>
    </row>
    <row r="96" spans="1:7">
      <c r="A96" s="399" t="s">
        <v>9568</v>
      </c>
      <c r="B96" s="399" t="s">
        <v>9569</v>
      </c>
      <c r="C96" s="396">
        <v>0</v>
      </c>
      <c r="D96" s="396">
        <v>0</v>
      </c>
      <c r="E96" s="396">
        <v>0</v>
      </c>
      <c r="F96" s="396">
        <v>32095.200000000001</v>
      </c>
      <c r="G96" s="396">
        <v>32095.200000000001</v>
      </c>
    </row>
    <row r="97" spans="1:7">
      <c r="A97" s="399" t="s">
        <v>9570</v>
      </c>
      <c r="B97" s="399" t="s">
        <v>9571</v>
      </c>
      <c r="C97" s="396">
        <v>0</v>
      </c>
      <c r="D97" s="396">
        <v>0</v>
      </c>
      <c r="E97" s="396">
        <v>0</v>
      </c>
      <c r="F97" s="396">
        <v>49545.43</v>
      </c>
      <c r="G97" s="396">
        <v>49545.43</v>
      </c>
    </row>
    <row r="98" spans="1:7">
      <c r="A98" s="399" t="s">
        <v>9572</v>
      </c>
      <c r="B98" s="399" t="s">
        <v>9573</v>
      </c>
      <c r="C98" s="396">
        <v>0</v>
      </c>
      <c r="D98" s="396">
        <v>0</v>
      </c>
      <c r="E98" s="396">
        <v>0</v>
      </c>
      <c r="F98" s="396">
        <v>8863.11</v>
      </c>
      <c r="G98" s="396">
        <v>12897.65</v>
      </c>
    </row>
    <row r="99" spans="1:7">
      <c r="A99" s="399" t="s">
        <v>9574</v>
      </c>
      <c r="B99" s="399" t="s">
        <v>9575</v>
      </c>
      <c r="C99" s="396">
        <v>0</v>
      </c>
      <c r="D99" s="396">
        <v>0</v>
      </c>
      <c r="E99" s="396">
        <v>0</v>
      </c>
      <c r="F99" s="396">
        <v>19349.310000000001</v>
      </c>
      <c r="G99" s="396">
        <v>19349.310000000001</v>
      </c>
    </row>
    <row r="100" spans="1:7">
      <c r="A100" s="399" t="s">
        <v>9576</v>
      </c>
      <c r="B100" s="399" t="s">
        <v>9577</v>
      </c>
      <c r="C100" s="396">
        <v>0</v>
      </c>
      <c r="D100" s="396">
        <v>0</v>
      </c>
      <c r="E100" s="396">
        <v>0</v>
      </c>
      <c r="F100" s="396">
        <v>11369.24</v>
      </c>
      <c r="G100" s="396">
        <v>11369.24</v>
      </c>
    </row>
    <row r="101" spans="1:7">
      <c r="A101" s="399" t="s">
        <v>9578</v>
      </c>
      <c r="B101" s="399" t="s">
        <v>9579</v>
      </c>
      <c r="C101" s="396">
        <v>0</v>
      </c>
      <c r="D101" s="396">
        <v>0</v>
      </c>
      <c r="E101" s="396">
        <v>0</v>
      </c>
      <c r="F101" s="396">
        <v>13542.35</v>
      </c>
      <c r="G101" s="396">
        <v>13542.35</v>
      </c>
    </row>
    <row r="102" spans="1:7">
      <c r="A102" s="399" t="s">
        <v>9580</v>
      </c>
      <c r="B102" s="399" t="s">
        <v>9581</v>
      </c>
      <c r="C102" s="396">
        <v>0</v>
      </c>
      <c r="D102" s="396">
        <v>0</v>
      </c>
      <c r="E102" s="396">
        <v>0</v>
      </c>
      <c r="F102" s="396">
        <v>25764.3</v>
      </c>
      <c r="G102" s="396">
        <v>25764.3</v>
      </c>
    </row>
    <row r="103" spans="1:7">
      <c r="A103" s="399" t="s">
        <v>9582</v>
      </c>
      <c r="B103" s="399" t="s">
        <v>9583</v>
      </c>
      <c r="C103" s="396">
        <v>0</v>
      </c>
      <c r="D103" s="396">
        <v>0</v>
      </c>
      <c r="E103" s="396">
        <v>0</v>
      </c>
      <c r="F103" s="396">
        <v>8815.0400000000009</v>
      </c>
      <c r="G103" s="396">
        <v>8815.0400000000009</v>
      </c>
    </row>
    <row r="104" spans="1:7">
      <c r="A104" s="399" t="s">
        <v>9584</v>
      </c>
      <c r="B104" s="399" t="s">
        <v>9585</v>
      </c>
      <c r="C104" s="396">
        <v>0</v>
      </c>
      <c r="D104" s="396">
        <v>0</v>
      </c>
      <c r="E104" s="396">
        <v>0</v>
      </c>
      <c r="F104" s="396">
        <v>35361.39</v>
      </c>
      <c r="G104" s="396">
        <v>35361.39</v>
      </c>
    </row>
    <row r="105" spans="1:7">
      <c r="A105" s="399" t="s">
        <v>9586</v>
      </c>
      <c r="B105" s="399" t="s">
        <v>9587</v>
      </c>
      <c r="C105" s="396">
        <v>0</v>
      </c>
      <c r="D105" s="396">
        <v>0</v>
      </c>
      <c r="E105" s="396">
        <v>0</v>
      </c>
      <c r="F105" s="396">
        <v>31050.97</v>
      </c>
      <c r="G105" s="396">
        <v>31050.97</v>
      </c>
    </row>
    <row r="106" spans="1:7">
      <c r="A106" s="399" t="s">
        <v>9588</v>
      </c>
      <c r="B106" s="399" t="s">
        <v>9589</v>
      </c>
      <c r="C106" s="396">
        <v>0</v>
      </c>
      <c r="D106" s="396">
        <v>0</v>
      </c>
      <c r="E106" s="396">
        <v>0</v>
      </c>
      <c r="F106" s="396">
        <v>41668.86</v>
      </c>
      <c r="G106" s="396">
        <v>41668.86</v>
      </c>
    </row>
    <row r="107" spans="1:7">
      <c r="A107" s="399" t="s">
        <v>9590</v>
      </c>
      <c r="B107" s="399" t="s">
        <v>9591</v>
      </c>
      <c r="C107" s="396">
        <v>0</v>
      </c>
      <c r="D107" s="396">
        <v>0</v>
      </c>
      <c r="E107" s="396">
        <v>0</v>
      </c>
      <c r="F107" s="396">
        <v>10308.76</v>
      </c>
      <c r="G107" s="396">
        <v>10308.76</v>
      </c>
    </row>
    <row r="108" spans="1:7">
      <c r="A108" s="399" t="s">
        <v>9592</v>
      </c>
      <c r="B108" s="399" t="s">
        <v>9593</v>
      </c>
      <c r="C108" s="396">
        <v>0</v>
      </c>
      <c r="D108" s="396">
        <v>0</v>
      </c>
      <c r="E108" s="396">
        <v>0</v>
      </c>
      <c r="F108" s="396">
        <v>23057.72</v>
      </c>
      <c r="G108" s="396">
        <v>23057.72</v>
      </c>
    </row>
    <row r="109" spans="1:7">
      <c r="A109" s="399" t="s">
        <v>9594</v>
      </c>
      <c r="B109" s="399" t="s">
        <v>9595</v>
      </c>
      <c r="C109" s="396">
        <v>0</v>
      </c>
      <c r="D109" s="396">
        <v>0</v>
      </c>
      <c r="E109" s="396">
        <v>0</v>
      </c>
      <c r="F109" s="396">
        <v>1804.54</v>
      </c>
      <c r="G109" s="396">
        <v>1804.54</v>
      </c>
    </row>
    <row r="110" spans="1:7">
      <c r="A110" s="399" t="s">
        <v>9596</v>
      </c>
      <c r="B110" s="399" t="s">
        <v>9597</v>
      </c>
      <c r="C110" s="396">
        <v>0</v>
      </c>
      <c r="D110" s="396">
        <v>0</v>
      </c>
      <c r="E110" s="396">
        <v>0</v>
      </c>
      <c r="F110" s="396">
        <v>27759.21</v>
      </c>
      <c r="G110" s="396">
        <v>27759.21</v>
      </c>
    </row>
    <row r="111" spans="1:7">
      <c r="A111" s="399" t="s">
        <v>9598</v>
      </c>
      <c r="B111" s="399" t="s">
        <v>9599</v>
      </c>
      <c r="C111" s="396">
        <v>0</v>
      </c>
      <c r="D111" s="396">
        <v>0</v>
      </c>
      <c r="E111" s="396">
        <v>0</v>
      </c>
      <c r="F111" s="396">
        <v>42939.02</v>
      </c>
      <c r="G111" s="396">
        <v>42939.02</v>
      </c>
    </row>
    <row r="112" spans="1:7">
      <c r="A112" s="399" t="s">
        <v>9600</v>
      </c>
      <c r="B112" s="399" t="s">
        <v>9601</v>
      </c>
      <c r="C112" s="396">
        <v>0</v>
      </c>
      <c r="D112" s="396">
        <v>0</v>
      </c>
      <c r="E112" s="396">
        <v>0</v>
      </c>
      <c r="F112" s="396">
        <v>12147.73</v>
      </c>
      <c r="G112" s="396">
        <v>12147.73</v>
      </c>
    </row>
    <row r="113" spans="1:7">
      <c r="A113" s="399" t="s">
        <v>9602</v>
      </c>
      <c r="B113" s="399" t="s">
        <v>9603</v>
      </c>
      <c r="C113" s="396">
        <v>0</v>
      </c>
      <c r="D113" s="396">
        <v>0</v>
      </c>
      <c r="E113" s="396">
        <v>0</v>
      </c>
      <c r="F113" s="396">
        <v>37928.79</v>
      </c>
      <c r="G113" s="396">
        <v>37928.79</v>
      </c>
    </row>
    <row r="114" spans="1:7">
      <c r="A114" s="399" t="s">
        <v>9604</v>
      </c>
      <c r="B114" s="399" t="s">
        <v>9605</v>
      </c>
      <c r="C114" s="396">
        <v>0</v>
      </c>
      <c r="D114" s="396">
        <v>0</v>
      </c>
      <c r="E114" s="396">
        <v>0</v>
      </c>
      <c r="F114" s="396">
        <v>15820.39</v>
      </c>
      <c r="G114" s="396">
        <v>15820.39</v>
      </c>
    </row>
    <row r="115" spans="1:7">
      <c r="A115" s="399" t="s">
        <v>9606</v>
      </c>
      <c r="B115" s="399" t="s">
        <v>9607</v>
      </c>
      <c r="C115" s="396">
        <v>0</v>
      </c>
      <c r="D115" s="396">
        <v>0</v>
      </c>
      <c r="E115" s="396">
        <v>0</v>
      </c>
      <c r="F115" s="396">
        <v>13275.84</v>
      </c>
      <c r="G115" s="396">
        <v>13275.84</v>
      </c>
    </row>
    <row r="116" spans="1:7">
      <c r="A116" s="399" t="s">
        <v>9608</v>
      </c>
      <c r="B116" s="399" t="s">
        <v>9609</v>
      </c>
      <c r="C116" s="396">
        <v>0</v>
      </c>
      <c r="D116" s="396">
        <v>0</v>
      </c>
      <c r="E116" s="396">
        <v>0</v>
      </c>
      <c r="F116" s="396">
        <v>18727.46</v>
      </c>
      <c r="G116" s="396">
        <v>18727.46</v>
      </c>
    </row>
    <row r="117" spans="1:7">
      <c r="A117" s="399" t="s">
        <v>9610</v>
      </c>
      <c r="B117" s="399" t="s">
        <v>9611</v>
      </c>
      <c r="C117" s="396">
        <v>0</v>
      </c>
      <c r="D117" s="396">
        <v>0</v>
      </c>
      <c r="E117" s="396">
        <v>0</v>
      </c>
      <c r="F117" s="396">
        <v>14002.58</v>
      </c>
      <c r="G117" s="396">
        <v>15258.98</v>
      </c>
    </row>
    <row r="118" spans="1:7">
      <c r="A118" s="399" t="s">
        <v>9612</v>
      </c>
      <c r="B118" s="399" t="s">
        <v>9613</v>
      </c>
      <c r="C118" s="396">
        <v>0</v>
      </c>
      <c r="D118" s="396">
        <v>0</v>
      </c>
      <c r="E118" s="396">
        <v>0</v>
      </c>
      <c r="F118" s="396">
        <v>14371.2</v>
      </c>
      <c r="G118" s="396">
        <v>14371.2</v>
      </c>
    </row>
    <row r="119" spans="1:7">
      <c r="A119" s="399" t="s">
        <v>9614</v>
      </c>
      <c r="B119" s="399" t="s">
        <v>9615</v>
      </c>
      <c r="C119" s="396">
        <v>0</v>
      </c>
      <c r="D119" s="396">
        <v>0</v>
      </c>
      <c r="E119" s="396">
        <v>0</v>
      </c>
      <c r="F119" s="396">
        <v>8805.3799999999992</v>
      </c>
      <c r="G119" s="396">
        <v>10870.03</v>
      </c>
    </row>
    <row r="120" spans="1:7">
      <c r="A120" s="399" t="s">
        <v>9616</v>
      </c>
      <c r="B120" s="399" t="s">
        <v>9617</v>
      </c>
      <c r="C120" s="396">
        <v>0</v>
      </c>
      <c r="D120" s="396">
        <v>0</v>
      </c>
      <c r="E120" s="396">
        <v>0</v>
      </c>
      <c r="F120" s="396">
        <v>18475.740000000002</v>
      </c>
      <c r="G120" s="396">
        <v>18475.740000000002</v>
      </c>
    </row>
    <row r="121" spans="1:7">
      <c r="A121" s="399" t="s">
        <v>9618</v>
      </c>
      <c r="B121" s="399" t="s">
        <v>9619</v>
      </c>
      <c r="C121" s="396">
        <v>0</v>
      </c>
      <c r="D121" s="396">
        <v>0</v>
      </c>
      <c r="E121" s="396">
        <v>0</v>
      </c>
      <c r="F121" s="396">
        <v>911.49</v>
      </c>
      <c r="G121" s="396">
        <v>911.49</v>
      </c>
    </row>
    <row r="122" spans="1:7">
      <c r="A122" s="399" t="s">
        <v>9620</v>
      </c>
      <c r="B122" s="399" t="s">
        <v>9621</v>
      </c>
      <c r="C122" s="396">
        <v>0</v>
      </c>
      <c r="D122" s="396">
        <v>0</v>
      </c>
      <c r="E122" s="396">
        <v>0</v>
      </c>
      <c r="F122" s="396">
        <v>74492.06</v>
      </c>
      <c r="G122" s="396">
        <v>74492.06</v>
      </c>
    </row>
    <row r="123" spans="1:7">
      <c r="A123" s="399" t="s">
        <v>9622</v>
      </c>
      <c r="B123" s="399" t="s">
        <v>9623</v>
      </c>
      <c r="C123" s="396">
        <v>0</v>
      </c>
      <c r="D123" s="396">
        <v>0</v>
      </c>
      <c r="E123" s="396">
        <v>0</v>
      </c>
      <c r="F123" s="396">
        <v>959.56</v>
      </c>
      <c r="G123" s="396">
        <v>959.56</v>
      </c>
    </row>
    <row r="124" spans="1:7">
      <c r="A124" s="399" t="s">
        <v>9624</v>
      </c>
      <c r="B124" s="399" t="s">
        <v>9625</v>
      </c>
      <c r="C124" s="396">
        <v>0</v>
      </c>
      <c r="D124" s="396">
        <v>0</v>
      </c>
      <c r="E124" s="396">
        <v>0</v>
      </c>
      <c r="F124" s="396">
        <v>28898.26</v>
      </c>
      <c r="G124" s="396">
        <v>28898.26</v>
      </c>
    </row>
    <row r="125" spans="1:7">
      <c r="A125" s="399" t="s">
        <v>9626</v>
      </c>
      <c r="B125" s="399" t="s">
        <v>9627</v>
      </c>
      <c r="C125" s="396">
        <v>0</v>
      </c>
      <c r="D125" s="396">
        <v>0</v>
      </c>
      <c r="E125" s="396">
        <v>0</v>
      </c>
      <c r="F125" s="396">
        <v>11170.12</v>
      </c>
      <c r="G125" s="396">
        <v>11170.12</v>
      </c>
    </row>
    <row r="126" spans="1:7">
      <c r="A126" s="399" t="s">
        <v>9628</v>
      </c>
      <c r="B126" s="399" t="s">
        <v>9629</v>
      </c>
      <c r="C126" s="396">
        <v>0</v>
      </c>
      <c r="D126" s="396">
        <v>0</v>
      </c>
      <c r="E126" s="396">
        <v>0</v>
      </c>
      <c r="F126" s="396">
        <v>0</v>
      </c>
      <c r="G126" s="396">
        <v>16305.63</v>
      </c>
    </row>
    <row r="127" spans="1:7">
      <c r="A127" s="399" t="s">
        <v>9630</v>
      </c>
      <c r="B127" s="399" t="s">
        <v>9631</v>
      </c>
      <c r="C127" s="396">
        <v>0</v>
      </c>
      <c r="D127" s="396">
        <v>0</v>
      </c>
      <c r="E127" s="396">
        <v>0</v>
      </c>
      <c r="F127" s="396">
        <v>50545.56</v>
      </c>
      <c r="G127" s="396">
        <v>50545.56</v>
      </c>
    </row>
    <row r="128" spans="1:7">
      <c r="A128" s="399" t="s">
        <v>9632</v>
      </c>
      <c r="B128" s="399" t="s">
        <v>9633</v>
      </c>
      <c r="C128" s="396">
        <v>0</v>
      </c>
      <c r="D128" s="396">
        <v>0</v>
      </c>
      <c r="E128" s="396">
        <v>0</v>
      </c>
      <c r="F128" s="396">
        <v>8856.18</v>
      </c>
      <c r="G128" s="396">
        <v>8856.18</v>
      </c>
    </row>
    <row r="129" spans="1:7">
      <c r="A129" s="399" t="s">
        <v>9634</v>
      </c>
      <c r="B129" s="399" t="s">
        <v>9635</v>
      </c>
      <c r="C129" s="396">
        <v>0</v>
      </c>
      <c r="D129" s="396">
        <v>0</v>
      </c>
      <c r="E129" s="396">
        <v>0</v>
      </c>
      <c r="F129" s="396">
        <v>3707.04</v>
      </c>
      <c r="G129" s="396">
        <v>10596.31</v>
      </c>
    </row>
    <row r="130" spans="1:7">
      <c r="A130" s="399" t="s">
        <v>9636</v>
      </c>
      <c r="B130" s="399" t="s">
        <v>9637</v>
      </c>
      <c r="C130" s="396">
        <v>0</v>
      </c>
      <c r="D130" s="396">
        <v>0</v>
      </c>
      <c r="E130" s="396">
        <v>0</v>
      </c>
      <c r="F130" s="396">
        <v>22549.4</v>
      </c>
      <c r="G130" s="396">
        <v>22549.4</v>
      </c>
    </row>
    <row r="131" spans="1:7">
      <c r="A131" s="399" t="s">
        <v>9638</v>
      </c>
      <c r="B131" s="399" t="s">
        <v>9639</v>
      </c>
      <c r="C131" s="396">
        <v>0</v>
      </c>
      <c r="D131" s="396">
        <v>0</v>
      </c>
      <c r="E131" s="396">
        <v>0</v>
      </c>
      <c r="F131" s="396">
        <v>25782.77</v>
      </c>
      <c r="G131" s="396">
        <v>25782.77</v>
      </c>
    </row>
    <row r="132" spans="1:7">
      <c r="A132" s="399" t="s">
        <v>9640</v>
      </c>
      <c r="B132" s="399" t="s">
        <v>9641</v>
      </c>
      <c r="C132" s="396">
        <v>0</v>
      </c>
      <c r="D132" s="396">
        <v>0</v>
      </c>
      <c r="E132" s="396">
        <v>0</v>
      </c>
      <c r="F132" s="396">
        <v>460.21</v>
      </c>
      <c r="G132" s="396">
        <v>460.21</v>
      </c>
    </row>
    <row r="133" spans="1:7">
      <c r="A133" s="399" t="s">
        <v>9642</v>
      </c>
      <c r="B133" s="399" t="s">
        <v>9643</v>
      </c>
      <c r="C133" s="396">
        <v>0</v>
      </c>
      <c r="D133" s="396">
        <v>0</v>
      </c>
      <c r="E133" s="396">
        <v>0</v>
      </c>
      <c r="F133" s="396">
        <v>28852.400000000001</v>
      </c>
      <c r="G133" s="396">
        <v>28852.400000000001</v>
      </c>
    </row>
    <row r="134" spans="1:7">
      <c r="A134" s="399" t="s">
        <v>9644</v>
      </c>
      <c r="B134" s="399" t="s">
        <v>9645</v>
      </c>
      <c r="C134" s="396">
        <v>0</v>
      </c>
      <c r="D134" s="396">
        <v>0</v>
      </c>
      <c r="E134" s="396">
        <v>0</v>
      </c>
      <c r="F134" s="396">
        <v>83235.539999999994</v>
      </c>
      <c r="G134" s="396">
        <v>83235.539999999994</v>
      </c>
    </row>
    <row r="135" spans="1:7">
      <c r="A135" s="399" t="s">
        <v>9646</v>
      </c>
      <c r="B135" s="399" t="s">
        <v>9647</v>
      </c>
      <c r="C135" s="396">
        <v>0</v>
      </c>
      <c r="D135" s="396">
        <v>0</v>
      </c>
      <c r="E135" s="396">
        <v>0</v>
      </c>
      <c r="F135" s="396">
        <v>34712.980000000003</v>
      </c>
      <c r="G135" s="396">
        <v>34712.980000000003</v>
      </c>
    </row>
    <row r="136" spans="1:7">
      <c r="A136" s="399" t="s">
        <v>9648</v>
      </c>
      <c r="B136" s="399" t="s">
        <v>9649</v>
      </c>
      <c r="C136" s="396">
        <v>0</v>
      </c>
      <c r="D136" s="396">
        <v>0</v>
      </c>
      <c r="E136" s="396">
        <v>0</v>
      </c>
      <c r="F136" s="396">
        <v>16595.77</v>
      </c>
      <c r="G136" s="396">
        <v>16595.77</v>
      </c>
    </row>
    <row r="137" spans="1:7">
      <c r="A137" s="399" t="s">
        <v>9650</v>
      </c>
      <c r="B137" s="399" t="s">
        <v>9651</v>
      </c>
      <c r="C137" s="396">
        <v>0</v>
      </c>
      <c r="D137" s="396">
        <v>0</v>
      </c>
      <c r="E137" s="396">
        <v>0</v>
      </c>
      <c r="F137" s="396">
        <v>16626.580000000002</v>
      </c>
      <c r="G137" s="396">
        <v>16626.580000000002</v>
      </c>
    </row>
    <row r="138" spans="1:7">
      <c r="A138" s="399" t="s">
        <v>9652</v>
      </c>
      <c r="B138" s="399" t="s">
        <v>9653</v>
      </c>
      <c r="C138" s="396">
        <v>0</v>
      </c>
      <c r="D138" s="396">
        <v>0</v>
      </c>
      <c r="E138" s="396">
        <v>0</v>
      </c>
      <c r="F138" s="396">
        <v>16324.68</v>
      </c>
      <c r="G138" s="396">
        <v>17708.310000000001</v>
      </c>
    </row>
    <row r="139" spans="1:7">
      <c r="A139" s="399" t="s">
        <v>9654</v>
      </c>
      <c r="B139" s="399" t="s">
        <v>9655</v>
      </c>
      <c r="C139" s="396">
        <v>0</v>
      </c>
      <c r="D139" s="396">
        <v>0</v>
      </c>
      <c r="E139" s="396">
        <v>0</v>
      </c>
      <c r="F139" s="396">
        <v>29326.28</v>
      </c>
      <c r="G139" s="396">
        <v>29326.28</v>
      </c>
    </row>
    <row r="140" spans="1:7">
      <c r="A140" s="399" t="s">
        <v>9656</v>
      </c>
      <c r="B140" s="399" t="s">
        <v>9657</v>
      </c>
      <c r="C140" s="396">
        <v>0</v>
      </c>
      <c r="D140" s="396">
        <v>0</v>
      </c>
      <c r="E140" s="396">
        <v>0</v>
      </c>
      <c r="F140" s="396">
        <v>2723.24</v>
      </c>
      <c r="G140" s="396">
        <v>2723.24</v>
      </c>
    </row>
    <row r="141" spans="1:7">
      <c r="A141" s="399" t="s">
        <v>9658</v>
      </c>
      <c r="B141" s="399" t="s">
        <v>9659</v>
      </c>
      <c r="C141" s="396">
        <v>0</v>
      </c>
      <c r="D141" s="396">
        <v>0</v>
      </c>
      <c r="E141" s="396">
        <v>0</v>
      </c>
      <c r="F141" s="396">
        <v>915.27</v>
      </c>
      <c r="G141" s="396">
        <v>915.27</v>
      </c>
    </row>
    <row r="142" spans="1:7">
      <c r="A142" s="399" t="s">
        <v>9660</v>
      </c>
      <c r="B142" s="399" t="s">
        <v>9661</v>
      </c>
      <c r="C142" s="396">
        <v>0</v>
      </c>
      <c r="D142" s="396">
        <v>0</v>
      </c>
      <c r="E142" s="396">
        <v>0</v>
      </c>
      <c r="F142" s="396">
        <v>38373.97</v>
      </c>
      <c r="G142" s="396">
        <v>38373.97</v>
      </c>
    </row>
    <row r="143" spans="1:7">
      <c r="A143" s="399" t="s">
        <v>9662</v>
      </c>
      <c r="B143" s="399" t="s">
        <v>9663</v>
      </c>
      <c r="C143" s="396">
        <v>0</v>
      </c>
      <c r="D143" s="396">
        <v>0</v>
      </c>
      <c r="E143" s="396">
        <v>0</v>
      </c>
      <c r="F143" s="396">
        <v>8844.65</v>
      </c>
      <c r="G143" s="396">
        <v>8844.65</v>
      </c>
    </row>
    <row r="144" spans="1:7">
      <c r="A144" s="399" t="s">
        <v>9664</v>
      </c>
      <c r="B144" s="399" t="s">
        <v>9665</v>
      </c>
      <c r="C144" s="396">
        <v>0</v>
      </c>
      <c r="D144" s="396">
        <v>0</v>
      </c>
      <c r="E144" s="396">
        <v>0</v>
      </c>
      <c r="F144" s="396">
        <v>28923.93</v>
      </c>
      <c r="G144" s="396">
        <v>28923.93</v>
      </c>
    </row>
    <row r="145" spans="1:7">
      <c r="A145" s="399" t="s">
        <v>9666</v>
      </c>
      <c r="B145" s="399" t="s">
        <v>9667</v>
      </c>
      <c r="C145" s="396">
        <v>0</v>
      </c>
      <c r="D145" s="396">
        <v>0</v>
      </c>
      <c r="E145" s="396">
        <v>0</v>
      </c>
      <c r="F145" s="396">
        <v>4078.67</v>
      </c>
      <c r="G145" s="396">
        <v>4078.67</v>
      </c>
    </row>
    <row r="146" spans="1:7">
      <c r="A146" s="399" t="s">
        <v>9668</v>
      </c>
      <c r="B146" s="399" t="s">
        <v>9669</v>
      </c>
      <c r="C146" s="396">
        <v>0</v>
      </c>
      <c r="D146" s="396">
        <v>0</v>
      </c>
      <c r="E146" s="396">
        <v>0</v>
      </c>
      <c r="F146" s="396">
        <v>34807.089999999997</v>
      </c>
      <c r="G146" s="396">
        <v>44380.9</v>
      </c>
    </row>
    <row r="147" spans="1:7">
      <c r="A147" s="399" t="s">
        <v>9670</v>
      </c>
      <c r="B147" s="399" t="s">
        <v>9671</v>
      </c>
      <c r="C147" s="396">
        <v>0</v>
      </c>
      <c r="D147" s="396">
        <v>0</v>
      </c>
      <c r="E147" s="396">
        <v>0</v>
      </c>
      <c r="F147" s="396">
        <v>3985.16</v>
      </c>
      <c r="G147" s="396">
        <v>4091.66</v>
      </c>
    </row>
    <row r="148" spans="1:7">
      <c r="A148" s="399" t="s">
        <v>9672</v>
      </c>
      <c r="B148" s="399" t="s">
        <v>9673</v>
      </c>
      <c r="C148" s="396">
        <v>0</v>
      </c>
      <c r="D148" s="396">
        <v>0</v>
      </c>
      <c r="E148" s="396">
        <v>0</v>
      </c>
      <c r="F148" s="396">
        <v>38761.51</v>
      </c>
      <c r="G148" s="396">
        <v>38761.51</v>
      </c>
    </row>
    <row r="149" spans="1:7">
      <c r="A149" s="399" t="s">
        <v>9674</v>
      </c>
      <c r="B149" s="399" t="s">
        <v>9675</v>
      </c>
      <c r="C149" s="396">
        <v>0</v>
      </c>
      <c r="D149" s="396">
        <v>0</v>
      </c>
      <c r="E149" s="396">
        <v>0</v>
      </c>
      <c r="F149" s="396">
        <v>37384.19</v>
      </c>
      <c r="G149" s="396">
        <v>37384.19</v>
      </c>
    </row>
    <row r="150" spans="1:7">
      <c r="A150" s="399" t="s">
        <v>9676</v>
      </c>
      <c r="B150" s="399" t="s">
        <v>9677</v>
      </c>
      <c r="C150" s="396">
        <v>0</v>
      </c>
      <c r="D150" s="396">
        <v>0</v>
      </c>
      <c r="E150" s="396">
        <v>0</v>
      </c>
      <c r="F150" s="396">
        <v>4253.08</v>
      </c>
      <c r="G150" s="396">
        <v>4884.34</v>
      </c>
    </row>
    <row r="151" spans="1:7">
      <c r="A151" s="399" t="s">
        <v>9678</v>
      </c>
      <c r="B151" s="399" t="s">
        <v>9679</v>
      </c>
      <c r="C151" s="396">
        <v>0</v>
      </c>
      <c r="D151" s="396">
        <v>0</v>
      </c>
      <c r="E151" s="396">
        <v>0</v>
      </c>
      <c r="F151" s="396">
        <v>20098.8</v>
      </c>
      <c r="G151" s="396">
        <v>21460.39</v>
      </c>
    </row>
    <row r="152" spans="1:7">
      <c r="A152" s="399" t="s">
        <v>9680</v>
      </c>
      <c r="B152" s="399" t="s">
        <v>9681</v>
      </c>
      <c r="C152" s="396">
        <v>0</v>
      </c>
      <c r="D152" s="396">
        <v>0</v>
      </c>
      <c r="E152" s="396">
        <v>0</v>
      </c>
      <c r="F152" s="396">
        <v>772.87</v>
      </c>
      <c r="G152" s="396">
        <v>12920.6</v>
      </c>
    </row>
    <row r="153" spans="1:7">
      <c r="A153" s="399" t="s">
        <v>9682</v>
      </c>
      <c r="B153" s="399" t="s">
        <v>9683</v>
      </c>
      <c r="C153" s="396">
        <v>0</v>
      </c>
      <c r="D153" s="396">
        <v>0</v>
      </c>
      <c r="E153" s="396">
        <v>0</v>
      </c>
      <c r="F153" s="396">
        <v>27710.880000000001</v>
      </c>
      <c r="G153" s="396">
        <v>28212.59</v>
      </c>
    </row>
    <row r="154" spans="1:7">
      <c r="A154" s="399" t="s">
        <v>9684</v>
      </c>
      <c r="B154" s="399" t="s">
        <v>9685</v>
      </c>
      <c r="C154" s="396">
        <v>0</v>
      </c>
      <c r="D154" s="396">
        <v>0</v>
      </c>
      <c r="E154" s="396">
        <v>0</v>
      </c>
      <c r="F154" s="396">
        <v>91534.66</v>
      </c>
      <c r="G154" s="396">
        <v>93346.49</v>
      </c>
    </row>
    <row r="155" spans="1:7">
      <c r="A155" s="399" t="s">
        <v>9686</v>
      </c>
      <c r="B155" s="399" t="s">
        <v>9687</v>
      </c>
      <c r="C155" s="396">
        <v>0</v>
      </c>
      <c r="D155" s="396">
        <v>0</v>
      </c>
      <c r="E155" s="396">
        <v>0</v>
      </c>
      <c r="F155" s="396">
        <v>26147.54</v>
      </c>
      <c r="G155" s="396">
        <v>26147.54</v>
      </c>
    </row>
    <row r="156" spans="1:7">
      <c r="A156" s="399" t="s">
        <v>9688</v>
      </c>
      <c r="B156" s="399" t="s">
        <v>9689</v>
      </c>
      <c r="C156" s="396">
        <v>0</v>
      </c>
      <c r="D156" s="396">
        <v>0</v>
      </c>
      <c r="E156" s="396">
        <v>0</v>
      </c>
      <c r="F156" s="396">
        <v>6977.53</v>
      </c>
      <c r="G156" s="396">
        <v>6977.53</v>
      </c>
    </row>
    <row r="157" spans="1:7">
      <c r="A157" s="399" t="s">
        <v>9690</v>
      </c>
      <c r="B157" s="399" t="s">
        <v>9691</v>
      </c>
      <c r="C157" s="396">
        <v>0</v>
      </c>
      <c r="D157" s="396">
        <v>0</v>
      </c>
      <c r="E157" s="396">
        <v>0</v>
      </c>
      <c r="F157" s="396">
        <v>68031.990000000005</v>
      </c>
      <c r="G157" s="396">
        <v>68525.8</v>
      </c>
    </row>
    <row r="158" spans="1:7">
      <c r="A158" s="399" t="s">
        <v>9692</v>
      </c>
      <c r="B158" s="399" t="s">
        <v>9693</v>
      </c>
      <c r="C158" s="396">
        <v>0</v>
      </c>
      <c r="D158" s="396">
        <v>0</v>
      </c>
      <c r="E158" s="396">
        <v>0</v>
      </c>
      <c r="F158" s="396">
        <v>4416.18</v>
      </c>
      <c r="G158" s="396">
        <v>616.37</v>
      </c>
    </row>
    <row r="159" spans="1:7">
      <c r="A159" s="399" t="s">
        <v>9694</v>
      </c>
      <c r="B159" s="399" t="s">
        <v>9695</v>
      </c>
      <c r="C159" s="396">
        <v>0</v>
      </c>
      <c r="D159" s="396">
        <v>0</v>
      </c>
      <c r="E159" s="396">
        <v>0</v>
      </c>
      <c r="F159" s="396">
        <v>1530.65</v>
      </c>
      <c r="G159" s="396">
        <v>1530.65</v>
      </c>
    </row>
    <row r="160" spans="1:7">
      <c r="A160" s="399" t="s">
        <v>9696</v>
      </c>
      <c r="B160" s="399" t="s">
        <v>9697</v>
      </c>
      <c r="C160" s="396">
        <v>0</v>
      </c>
      <c r="D160" s="396">
        <v>0</v>
      </c>
      <c r="E160" s="396">
        <v>0</v>
      </c>
      <c r="F160" s="396">
        <v>3169.07</v>
      </c>
      <c r="G160" s="396">
        <v>3169.07</v>
      </c>
    </row>
    <row r="161" spans="1:7">
      <c r="A161" s="399" t="s">
        <v>9698</v>
      </c>
      <c r="B161" s="399" t="s">
        <v>9699</v>
      </c>
      <c r="C161" s="396">
        <v>0</v>
      </c>
      <c r="D161" s="396">
        <v>0</v>
      </c>
      <c r="E161" s="396">
        <v>0</v>
      </c>
      <c r="F161" s="396">
        <v>1999.98</v>
      </c>
      <c r="G161" s="396">
        <v>1999.98</v>
      </c>
    </row>
    <row r="162" spans="1:7">
      <c r="A162" s="399" t="s">
        <v>9700</v>
      </c>
      <c r="B162" s="399" t="s">
        <v>9701</v>
      </c>
      <c r="C162" s="396">
        <v>0</v>
      </c>
      <c r="D162" s="396">
        <v>0</v>
      </c>
      <c r="E162" s="396">
        <v>0</v>
      </c>
      <c r="F162" s="396">
        <v>96996</v>
      </c>
      <c r="G162" s="396">
        <v>96996</v>
      </c>
    </row>
    <row r="163" spans="1:7">
      <c r="A163" s="399" t="s">
        <v>9702</v>
      </c>
      <c r="B163" s="399" t="s">
        <v>9703</v>
      </c>
      <c r="C163" s="396">
        <v>0</v>
      </c>
      <c r="D163" s="396">
        <v>0</v>
      </c>
      <c r="E163" s="396">
        <v>0</v>
      </c>
      <c r="F163" s="396">
        <v>1833.9</v>
      </c>
      <c r="G163" s="396">
        <v>3309.77</v>
      </c>
    </row>
    <row r="164" spans="1:7">
      <c r="A164" s="399" t="s">
        <v>9704</v>
      </c>
      <c r="B164" s="399" t="s">
        <v>9705</v>
      </c>
      <c r="C164" s="396">
        <v>0</v>
      </c>
      <c r="D164" s="396">
        <v>0</v>
      </c>
      <c r="E164" s="396">
        <v>0</v>
      </c>
      <c r="F164" s="396">
        <v>22695.43</v>
      </c>
      <c r="G164" s="396">
        <v>9175.08</v>
      </c>
    </row>
    <row r="165" spans="1:7">
      <c r="A165" s="399" t="s">
        <v>9706</v>
      </c>
      <c r="B165" s="399" t="s">
        <v>9707</v>
      </c>
      <c r="C165" s="396">
        <v>0</v>
      </c>
      <c r="D165" s="396">
        <v>0</v>
      </c>
      <c r="E165" s="396">
        <v>0</v>
      </c>
      <c r="F165" s="396">
        <v>10469.469999999999</v>
      </c>
      <c r="G165" s="396">
        <v>15217.07</v>
      </c>
    </row>
    <row r="166" spans="1:7">
      <c r="A166" s="399" t="s">
        <v>9708</v>
      </c>
      <c r="B166" s="399" t="s">
        <v>9709</v>
      </c>
      <c r="C166" s="396">
        <v>0</v>
      </c>
      <c r="D166" s="396">
        <v>0</v>
      </c>
      <c r="E166" s="396">
        <v>0</v>
      </c>
      <c r="F166" s="396">
        <v>870.11</v>
      </c>
      <c r="G166" s="396">
        <v>870.11</v>
      </c>
    </row>
    <row r="167" spans="1:7">
      <c r="A167" s="399" t="s">
        <v>9710</v>
      </c>
      <c r="B167" s="399" t="s">
        <v>9711</v>
      </c>
      <c r="C167" s="396">
        <v>0</v>
      </c>
      <c r="D167" s="396">
        <v>0</v>
      </c>
      <c r="E167" s="396">
        <v>0</v>
      </c>
      <c r="F167" s="396">
        <v>16534.63</v>
      </c>
      <c r="G167" s="396">
        <v>18034.61</v>
      </c>
    </row>
    <row r="168" spans="1:7">
      <c r="A168" s="399" t="s">
        <v>9712</v>
      </c>
      <c r="B168" s="399" t="s">
        <v>9713</v>
      </c>
      <c r="C168" s="396">
        <v>0</v>
      </c>
      <c r="D168" s="396">
        <v>0</v>
      </c>
      <c r="E168" s="396">
        <v>0</v>
      </c>
      <c r="F168" s="396">
        <v>0</v>
      </c>
      <c r="G168" s="396">
        <v>366.96</v>
      </c>
    </row>
    <row r="169" spans="1:7">
      <c r="A169" s="399" t="s">
        <v>9714</v>
      </c>
      <c r="B169" s="399" t="s">
        <v>9715</v>
      </c>
      <c r="C169" s="396">
        <v>0</v>
      </c>
      <c r="D169" s="396">
        <v>0</v>
      </c>
      <c r="E169" s="396">
        <v>0</v>
      </c>
      <c r="F169" s="396">
        <v>16405.72</v>
      </c>
      <c r="G169" s="396">
        <v>25949.33</v>
      </c>
    </row>
    <row r="170" spans="1:7">
      <c r="A170" s="399" t="s">
        <v>9716</v>
      </c>
      <c r="B170" s="399" t="s">
        <v>9717</v>
      </c>
      <c r="C170" s="396">
        <v>0</v>
      </c>
      <c r="D170" s="396">
        <v>0</v>
      </c>
      <c r="E170" s="396">
        <v>0</v>
      </c>
      <c r="F170" s="396">
        <v>3770.71</v>
      </c>
      <c r="G170" s="396">
        <v>8489.43</v>
      </c>
    </row>
    <row r="171" spans="1:7">
      <c r="A171" s="399" t="s">
        <v>9718</v>
      </c>
      <c r="B171" s="399" t="s">
        <v>9719</v>
      </c>
      <c r="C171" s="396">
        <v>0</v>
      </c>
      <c r="D171" s="396">
        <v>0</v>
      </c>
      <c r="E171" s="396">
        <v>0</v>
      </c>
      <c r="F171" s="396">
        <v>167528.39000000001</v>
      </c>
      <c r="G171" s="396">
        <v>0</v>
      </c>
    </row>
    <row r="172" spans="1:7">
      <c r="A172" s="399" t="s">
        <v>9720</v>
      </c>
      <c r="B172" s="399" t="s">
        <v>9721</v>
      </c>
      <c r="C172" s="396">
        <v>0</v>
      </c>
      <c r="D172" s="396">
        <v>0</v>
      </c>
      <c r="E172" s="396">
        <v>0</v>
      </c>
      <c r="F172" s="396">
        <v>26409.07</v>
      </c>
      <c r="G172" s="396">
        <v>19120.330000000002</v>
      </c>
    </row>
    <row r="173" spans="1:7">
      <c r="A173" s="399" t="s">
        <v>9722</v>
      </c>
      <c r="B173" s="399" t="s">
        <v>9723</v>
      </c>
      <c r="C173" s="396">
        <v>0</v>
      </c>
      <c r="D173" s="396">
        <v>0</v>
      </c>
      <c r="E173" s="396">
        <v>0</v>
      </c>
      <c r="F173" s="396">
        <v>65059.37</v>
      </c>
      <c r="G173" s="396">
        <v>152186.23000000001</v>
      </c>
    </row>
    <row r="174" spans="1:7">
      <c r="A174" s="399" t="s">
        <v>9724</v>
      </c>
      <c r="B174" s="399" t="s">
        <v>9725</v>
      </c>
      <c r="C174" s="396">
        <v>0</v>
      </c>
      <c r="D174" s="396">
        <v>0</v>
      </c>
      <c r="E174" s="396">
        <v>0</v>
      </c>
      <c r="F174" s="396">
        <v>28416.02</v>
      </c>
      <c r="G174" s="396">
        <v>30481.23</v>
      </c>
    </row>
    <row r="175" spans="1:7">
      <c r="A175" s="399" t="s">
        <v>9726</v>
      </c>
      <c r="B175" s="399" t="s">
        <v>9727</v>
      </c>
      <c r="C175" s="396">
        <v>0</v>
      </c>
      <c r="D175" s="396">
        <v>0</v>
      </c>
      <c r="E175" s="396">
        <v>0</v>
      </c>
      <c r="F175" s="396">
        <v>32719.72</v>
      </c>
      <c r="G175" s="396">
        <v>10715.23</v>
      </c>
    </row>
    <row r="176" spans="1:7">
      <c r="A176" s="399" t="s">
        <v>9728</v>
      </c>
      <c r="B176" s="399" t="s">
        <v>9729</v>
      </c>
      <c r="C176" s="396">
        <v>0</v>
      </c>
      <c r="D176" s="396">
        <v>0</v>
      </c>
      <c r="E176" s="396">
        <v>0</v>
      </c>
      <c r="F176" s="396">
        <v>21387.200000000001</v>
      </c>
      <c r="G176" s="396">
        <v>5707.48</v>
      </c>
    </row>
    <row r="177" spans="1:9">
      <c r="A177" s="399" t="s">
        <v>9730</v>
      </c>
      <c r="B177" s="399" t="s">
        <v>9731</v>
      </c>
      <c r="C177" s="396">
        <v>0</v>
      </c>
      <c r="D177" s="396">
        <v>0</v>
      </c>
      <c r="E177" s="396">
        <v>0</v>
      </c>
      <c r="F177" s="396">
        <v>218262.18</v>
      </c>
      <c r="G177" s="396">
        <v>0</v>
      </c>
    </row>
    <row r="178" spans="1:9">
      <c r="A178" s="399" t="s">
        <v>9732</v>
      </c>
      <c r="B178" s="399" t="s">
        <v>9733</v>
      </c>
      <c r="C178" s="396">
        <v>0</v>
      </c>
      <c r="D178" s="396">
        <v>0</v>
      </c>
      <c r="E178" s="396">
        <v>0</v>
      </c>
      <c r="F178" s="396">
        <v>31434.58</v>
      </c>
      <c r="G178" s="396">
        <v>0</v>
      </c>
    </row>
    <row r="179" spans="1:9">
      <c r="A179" s="399" t="s">
        <v>9734</v>
      </c>
      <c r="B179" s="399" t="s">
        <v>9735</v>
      </c>
      <c r="C179" s="396">
        <v>0</v>
      </c>
      <c r="D179" s="396">
        <v>0</v>
      </c>
      <c r="E179" s="396">
        <v>0</v>
      </c>
      <c r="F179" s="396">
        <v>1108.54</v>
      </c>
      <c r="G179" s="396">
        <v>1686.84</v>
      </c>
    </row>
    <row r="180" spans="1:9">
      <c r="A180" s="399" t="s">
        <v>9736</v>
      </c>
      <c r="B180" s="399" t="s">
        <v>9737</v>
      </c>
      <c r="C180" s="396">
        <v>0</v>
      </c>
      <c r="D180" s="396">
        <v>0</v>
      </c>
      <c r="E180" s="396">
        <v>0</v>
      </c>
      <c r="F180" s="396">
        <v>10448.629999999999</v>
      </c>
      <c r="G180" s="396">
        <v>16699.77</v>
      </c>
    </row>
    <row r="181" spans="1:9">
      <c r="A181" s="399" t="s">
        <v>9738</v>
      </c>
      <c r="B181" s="399" t="s">
        <v>9739</v>
      </c>
      <c r="C181" s="396">
        <v>0</v>
      </c>
      <c r="D181" s="396">
        <v>0</v>
      </c>
      <c r="E181" s="396">
        <v>0</v>
      </c>
      <c r="F181" s="396">
        <v>17049.38</v>
      </c>
      <c r="G181" s="396">
        <v>52150.05</v>
      </c>
    </row>
    <row r="182" spans="1:9">
      <c r="A182" s="399" t="s">
        <v>9740</v>
      </c>
      <c r="B182" s="399" t="s">
        <v>9741</v>
      </c>
      <c r="C182" s="396">
        <v>0</v>
      </c>
      <c r="D182" s="396">
        <v>0</v>
      </c>
      <c r="E182" s="396">
        <v>0</v>
      </c>
      <c r="F182" s="396">
        <v>729.36</v>
      </c>
      <c r="G182" s="396">
        <v>4456.07</v>
      </c>
    </row>
    <row r="183" spans="1:9">
      <c r="A183" s="399" t="s">
        <v>9742</v>
      </c>
      <c r="B183" s="399" t="s">
        <v>9743</v>
      </c>
      <c r="C183" s="396">
        <v>0</v>
      </c>
      <c r="D183" s="396">
        <v>0</v>
      </c>
      <c r="E183" s="396">
        <v>0</v>
      </c>
      <c r="F183" s="396">
        <v>200</v>
      </c>
      <c r="G183" s="396">
        <v>2700</v>
      </c>
    </row>
    <row r="184" spans="1:9">
      <c r="A184" s="399" t="s">
        <v>9744</v>
      </c>
      <c r="B184" s="399" t="s">
        <v>9745</v>
      </c>
      <c r="C184" s="396">
        <v>0</v>
      </c>
      <c r="D184" s="396">
        <v>0</v>
      </c>
      <c r="E184" s="396">
        <v>0</v>
      </c>
      <c r="F184" s="396">
        <v>2332.87</v>
      </c>
      <c r="G184" s="396">
        <v>0</v>
      </c>
    </row>
    <row r="185" spans="1:9">
      <c r="A185" s="399" t="s">
        <v>9746</v>
      </c>
      <c r="B185" s="399" t="s">
        <v>9747</v>
      </c>
      <c r="C185" s="396">
        <v>0</v>
      </c>
      <c r="D185" s="396">
        <v>0</v>
      </c>
      <c r="E185" s="396">
        <v>0</v>
      </c>
      <c r="F185" s="396">
        <v>100920.61</v>
      </c>
      <c r="G185" s="396">
        <v>114542.67</v>
      </c>
    </row>
    <row r="186" spans="1:9">
      <c r="A186" s="399" t="s">
        <v>9748</v>
      </c>
      <c r="B186" s="399" t="s">
        <v>9749</v>
      </c>
      <c r="C186" s="396">
        <v>0</v>
      </c>
      <c r="D186" s="396">
        <v>0</v>
      </c>
      <c r="E186" s="396">
        <v>0</v>
      </c>
      <c r="F186" s="396">
        <v>5885.39</v>
      </c>
      <c r="G186" s="396">
        <v>5066.3500000000004</v>
      </c>
    </row>
    <row r="187" spans="1:9">
      <c r="A187" s="399"/>
      <c r="B187" s="399"/>
      <c r="C187" s="396"/>
      <c r="D187" s="396"/>
      <c r="E187" s="396"/>
      <c r="F187" s="396"/>
      <c r="G187" s="396"/>
      <c r="I187" s="712"/>
    </row>
    <row r="188" spans="1:9">
      <c r="A188" s="713"/>
      <c r="B188" s="713" t="s">
        <v>227</v>
      </c>
      <c r="C188" s="714">
        <f>SUM(C8:C187)</f>
        <v>0</v>
      </c>
      <c r="D188" s="714">
        <f>SUM(D8:D187)</f>
        <v>0</v>
      </c>
      <c r="E188" s="714">
        <f>SUM(E8:E187)</f>
        <v>0</v>
      </c>
      <c r="F188" s="714">
        <f>SUM(F8:F187)</f>
        <v>4832712.9000000004</v>
      </c>
      <c r="G188" s="714">
        <f>SUM(G8:G187)</f>
        <v>3283080.6399999992</v>
      </c>
    </row>
    <row r="189" spans="1:9">
      <c r="A189" s="695"/>
      <c r="B189" s="695"/>
      <c r="C189" s="696"/>
      <c r="D189" s="696"/>
      <c r="E189" s="696"/>
      <c r="F189" s="696"/>
      <c r="G189" s="696"/>
    </row>
    <row r="190" spans="1:9">
      <c r="A190" s="695"/>
      <c r="B190" s="695"/>
      <c r="C190" s="696"/>
      <c r="D190" s="696"/>
      <c r="E190" s="696"/>
      <c r="F190" s="696"/>
      <c r="G190" s="696"/>
    </row>
    <row r="191" spans="1:9" s="708" customFormat="1" ht="11.25" customHeight="1">
      <c r="A191" s="705" t="s">
        <v>150</v>
      </c>
      <c r="B191" s="705"/>
      <c r="C191" s="706"/>
      <c r="D191" s="706"/>
      <c r="E191" s="668"/>
      <c r="F191" s="668"/>
      <c r="G191" s="707" t="s">
        <v>51</v>
      </c>
    </row>
    <row r="192" spans="1:9">
      <c r="A192" s="672"/>
      <c r="B192" s="672"/>
      <c r="C192" s="663"/>
      <c r="D192" s="663"/>
      <c r="E192" s="663"/>
      <c r="F192" s="663"/>
      <c r="G192" s="663"/>
    </row>
    <row r="193" spans="1:7" ht="15" customHeight="1">
      <c r="A193" s="674" t="s">
        <v>46</v>
      </c>
      <c r="B193" s="675" t="s">
        <v>47</v>
      </c>
      <c r="C193" s="676" t="s">
        <v>48</v>
      </c>
      <c r="D193" s="709">
        <v>2015</v>
      </c>
      <c r="E193" s="710" t="s">
        <v>207</v>
      </c>
      <c r="F193" s="710" t="s">
        <v>158</v>
      </c>
      <c r="G193" s="711" t="s">
        <v>52</v>
      </c>
    </row>
    <row r="194" spans="1:7">
      <c r="A194" s="399" t="s">
        <v>9750</v>
      </c>
      <c r="B194" s="399" t="s">
        <v>793</v>
      </c>
      <c r="C194" s="396">
        <v>170.7</v>
      </c>
      <c r="D194" s="396">
        <v>170.7</v>
      </c>
      <c r="E194" s="396">
        <v>254.06</v>
      </c>
      <c r="F194" s="396">
        <v>185.84</v>
      </c>
      <c r="G194" s="396">
        <v>334.29</v>
      </c>
    </row>
    <row r="195" spans="1:7">
      <c r="A195" s="399"/>
      <c r="B195" s="399"/>
      <c r="C195" s="396"/>
      <c r="D195" s="396"/>
      <c r="E195" s="396"/>
      <c r="F195" s="396"/>
      <c r="G195" s="396"/>
    </row>
    <row r="196" spans="1:7">
      <c r="A196" s="399"/>
      <c r="B196" s="399"/>
      <c r="C196" s="396"/>
      <c r="D196" s="396"/>
      <c r="E196" s="396"/>
      <c r="F196" s="396"/>
      <c r="G196" s="396"/>
    </row>
    <row r="197" spans="1:7">
      <c r="A197" s="399"/>
      <c r="B197" s="399"/>
      <c r="C197" s="396"/>
      <c r="D197" s="396"/>
      <c r="E197" s="396"/>
      <c r="F197" s="396"/>
      <c r="G197" s="396"/>
    </row>
    <row r="198" spans="1:7">
      <c r="A198" s="713"/>
      <c r="B198" s="713" t="s">
        <v>228</v>
      </c>
      <c r="C198" s="714">
        <f>SUM(C194:C197)</f>
        <v>170.7</v>
      </c>
      <c r="D198" s="714">
        <f>SUM(D194:D197)</f>
        <v>170.7</v>
      </c>
      <c r="E198" s="714">
        <f>SUM(E194:E197)</f>
        <v>254.06</v>
      </c>
      <c r="F198" s="714">
        <f>SUM(F194:F197)</f>
        <v>185.84</v>
      </c>
      <c r="G198" s="714">
        <f>SUM(G194:G197)</f>
        <v>334.29</v>
      </c>
    </row>
  </sheetData>
  <dataValidations count="7">
    <dataValidation allowBlank="1" showInputMessage="1" showErrorMessage="1" prompt="Saldo final de la Información Financiera Trimestral que se presenta (trimestral: 1er, 2do, 3ro. o 4to.)." sqref="C193 C7"/>
    <dataValidation allowBlank="1" showInputMessage="1" showErrorMessage="1" prompt="Corresponde al número de la cuenta de acuerdo al Plan de Cuentas emitido por el CONAC (DOF 23/12/2015)." sqref="A193 A7"/>
    <dataValidation allowBlank="1" showInputMessage="1" showErrorMessage="1" prompt="Saldo final al 31 de diciembre de 2015." sqref="D193 D7"/>
    <dataValidation allowBlank="1" showInputMessage="1" showErrorMessage="1" prompt="Saldo final al 31 de diciembre de 2014." sqref="E193 E7"/>
    <dataValidation allowBlank="1" showInputMessage="1" showErrorMessage="1" prompt="Saldo final al 31 de diciembre de 2013." sqref="F193 F7"/>
    <dataValidation allowBlank="1" showInputMessage="1" showErrorMessage="1" prompt="Corresponde al nombre o descripción de la cuenta de acuerdo al Plan de Cuentas emitido por el CONAC." sqref="B193 B7"/>
    <dataValidation allowBlank="1" showInputMessage="1" showErrorMessage="1" prompt="Saldo final al 31 de diciembre de 2012." sqref="G193 G7"/>
  </dataValidations>
  <printOptions horizontalCentered="1"/>
  <pageMargins left="0.19685039370078741" right="0.19685039370078741" top="0.74803149606299213" bottom="0.74803149606299213" header="0.31496062992125984" footer="0.31496062992125984"/>
  <pageSetup scale="64" orientation="portrait" r:id="rId1"/>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4"/>
  <sheetViews>
    <sheetView zoomScaleNormal="100" zoomScaleSheetLayoutView="100" workbookViewId="0"/>
  </sheetViews>
  <sheetFormatPr baseColWidth="10" defaultColWidth="11.42578125" defaultRowHeight="11.25"/>
  <cols>
    <col min="1" max="1" width="20.7109375" style="667" customWidth="1"/>
    <col min="2" max="2" width="50.7109375" style="667" customWidth="1"/>
    <col min="3" max="7" width="17.7109375" style="668" customWidth="1"/>
    <col min="8" max="9" width="18.7109375" style="667" customWidth="1"/>
    <col min="10" max="10" width="11.42578125" style="667" customWidth="1"/>
    <col min="11" max="16384" width="11.42578125" style="667"/>
  </cols>
  <sheetData>
    <row r="1" spans="1:10">
      <c r="A1" s="662" t="s">
        <v>43</v>
      </c>
      <c r="B1" s="662"/>
      <c r="I1" s="666"/>
    </row>
    <row r="2" spans="1:10">
      <c r="A2" s="662" t="s">
        <v>199</v>
      </c>
      <c r="B2" s="662"/>
    </row>
    <row r="3" spans="1:10">
      <c r="J3" s="395"/>
    </row>
    <row r="4" spans="1:10">
      <c r="J4" s="395"/>
    </row>
    <row r="5" spans="1:10" ht="11.25" customHeight="1">
      <c r="A5" s="669" t="s">
        <v>143</v>
      </c>
      <c r="B5" s="670"/>
      <c r="E5" s="715"/>
      <c r="F5" s="715"/>
      <c r="I5" s="716" t="s">
        <v>53</v>
      </c>
    </row>
    <row r="6" spans="1:10">
      <c r="A6" s="717"/>
      <c r="B6" s="717"/>
      <c r="C6" s="715"/>
      <c r="D6" s="715"/>
      <c r="E6" s="715"/>
      <c r="F6" s="715"/>
    </row>
    <row r="7" spans="1:10" ht="15" customHeight="1">
      <c r="A7" s="674" t="s">
        <v>46</v>
      </c>
      <c r="B7" s="675" t="s">
        <v>47</v>
      </c>
      <c r="C7" s="718" t="s">
        <v>54</v>
      </c>
      <c r="D7" s="718" t="s">
        <v>55</v>
      </c>
      <c r="E7" s="718" t="s">
        <v>56</v>
      </c>
      <c r="F7" s="718" t="s">
        <v>57</v>
      </c>
      <c r="G7" s="719" t="s">
        <v>58</v>
      </c>
      <c r="H7" s="675" t="s">
        <v>59</v>
      </c>
      <c r="I7" s="675" t="s">
        <v>60</v>
      </c>
    </row>
    <row r="8" spans="1:10" ht="45">
      <c r="A8" s="688" t="s">
        <v>9751</v>
      </c>
      <c r="B8" s="720" t="s">
        <v>9752</v>
      </c>
      <c r="C8" s="386">
        <v>1425</v>
      </c>
      <c r="D8" s="721"/>
      <c r="E8" s="721">
        <v>1425</v>
      </c>
      <c r="F8" s="721"/>
      <c r="G8" s="722"/>
      <c r="H8" s="562" t="s">
        <v>9753</v>
      </c>
      <c r="I8" s="723" t="s">
        <v>9754</v>
      </c>
    </row>
    <row r="9" spans="1:10">
      <c r="A9" s="688"/>
      <c r="B9" s="720"/>
      <c r="C9" s="724"/>
      <c r="D9" s="721"/>
      <c r="E9" s="721"/>
      <c r="F9" s="721"/>
      <c r="G9" s="722"/>
      <c r="H9" s="562"/>
      <c r="I9" s="723"/>
    </row>
    <row r="10" spans="1:10">
      <c r="A10" s="688"/>
      <c r="B10" s="720"/>
      <c r="C10" s="724"/>
      <c r="D10" s="721"/>
      <c r="E10" s="721"/>
      <c r="F10" s="721"/>
      <c r="G10" s="722"/>
      <c r="H10" s="562"/>
      <c r="I10" s="723"/>
    </row>
    <row r="11" spans="1:10">
      <c r="A11" s="688"/>
      <c r="B11" s="720"/>
      <c r="C11" s="724"/>
      <c r="D11" s="721"/>
      <c r="E11" s="721"/>
      <c r="F11" s="721"/>
      <c r="G11" s="722"/>
      <c r="H11" s="562"/>
      <c r="I11" s="723"/>
    </row>
    <row r="12" spans="1:10">
      <c r="A12" s="688"/>
      <c r="B12" s="720"/>
      <c r="C12" s="724"/>
      <c r="D12" s="721"/>
      <c r="E12" s="721"/>
      <c r="F12" s="721"/>
      <c r="G12" s="722"/>
      <c r="H12" s="562"/>
      <c r="I12" s="723"/>
    </row>
    <row r="13" spans="1:10">
      <c r="A13" s="713"/>
      <c r="B13" s="713" t="s">
        <v>229</v>
      </c>
      <c r="C13" s="714">
        <f>SUM(C8:C12)</f>
        <v>1425</v>
      </c>
      <c r="D13" s="714">
        <f>SUM(D8:D12)</f>
        <v>0</v>
      </c>
      <c r="E13" s="714">
        <f>SUM(E8:E12)</f>
        <v>1425</v>
      </c>
      <c r="F13" s="714">
        <f>SUM(F8:F12)</f>
        <v>0</v>
      </c>
      <c r="G13" s="714">
        <f>SUM(G8:G12)</f>
        <v>0</v>
      </c>
      <c r="H13" s="683"/>
      <c r="I13" s="683"/>
    </row>
    <row r="14" spans="1:10">
      <c r="A14" s="695"/>
      <c r="B14" s="695"/>
      <c r="C14" s="696"/>
      <c r="D14" s="696"/>
      <c r="E14" s="696"/>
      <c r="F14" s="696"/>
      <c r="G14" s="696"/>
      <c r="H14" s="695"/>
      <c r="I14" s="695"/>
    </row>
    <row r="15" spans="1:10">
      <c r="A15" s="695"/>
      <c r="B15" s="695"/>
      <c r="C15" s="696"/>
      <c r="D15" s="696"/>
      <c r="E15" s="696"/>
      <c r="F15" s="696"/>
      <c r="G15" s="696"/>
      <c r="H15" s="695"/>
      <c r="I15" s="695"/>
    </row>
    <row r="16" spans="1:10" ht="11.25" customHeight="1">
      <c r="A16" s="669" t="s">
        <v>151</v>
      </c>
      <c r="B16" s="670"/>
      <c r="E16" s="715"/>
      <c r="F16" s="715"/>
      <c r="I16" s="716" t="s">
        <v>53</v>
      </c>
    </row>
    <row r="17" spans="1:9">
      <c r="A17" s="717"/>
      <c r="B17" s="717"/>
      <c r="C17" s="715"/>
      <c r="D17" s="715"/>
      <c r="E17" s="715"/>
      <c r="F17" s="715"/>
    </row>
    <row r="18" spans="1:9" ht="15" customHeight="1">
      <c r="A18" s="674" t="s">
        <v>46</v>
      </c>
      <c r="B18" s="675" t="s">
        <v>47</v>
      </c>
      <c r="C18" s="718" t="s">
        <v>54</v>
      </c>
      <c r="D18" s="718" t="s">
        <v>55</v>
      </c>
      <c r="E18" s="718" t="s">
        <v>56</v>
      </c>
      <c r="F18" s="718" t="s">
        <v>57</v>
      </c>
      <c r="G18" s="719" t="s">
        <v>58</v>
      </c>
      <c r="H18" s="675" t="s">
        <v>59</v>
      </c>
      <c r="I18" s="675" t="s">
        <v>60</v>
      </c>
    </row>
    <row r="19" spans="1:9">
      <c r="A19" s="559" t="s">
        <v>8865</v>
      </c>
      <c r="B19" s="559"/>
      <c r="C19" s="386"/>
      <c r="D19" s="725"/>
      <c r="E19" s="725"/>
      <c r="F19" s="725"/>
      <c r="G19" s="725"/>
      <c r="H19" s="562"/>
      <c r="I19" s="562"/>
    </row>
    <row r="20" spans="1:9">
      <c r="A20" s="559"/>
      <c r="B20" s="559"/>
      <c r="C20" s="386"/>
      <c r="D20" s="725"/>
      <c r="E20" s="725"/>
      <c r="F20" s="725"/>
      <c r="G20" s="725"/>
      <c r="H20" s="562"/>
      <c r="I20" s="562"/>
    </row>
    <row r="21" spans="1:9">
      <c r="A21" s="559"/>
      <c r="B21" s="559"/>
      <c r="C21" s="386"/>
      <c r="D21" s="725"/>
      <c r="E21" s="725"/>
      <c r="F21" s="725"/>
      <c r="G21" s="725"/>
      <c r="H21" s="562"/>
      <c r="I21" s="562"/>
    </row>
    <row r="22" spans="1:9">
      <c r="A22" s="559"/>
      <c r="B22" s="559"/>
      <c r="C22" s="386"/>
      <c r="D22" s="725"/>
      <c r="E22" s="725"/>
      <c r="F22" s="725"/>
      <c r="G22" s="725"/>
      <c r="H22" s="562"/>
      <c r="I22" s="562"/>
    </row>
    <row r="23" spans="1:9">
      <c r="A23" s="726"/>
      <c r="B23" s="726" t="s">
        <v>230</v>
      </c>
      <c r="C23" s="683">
        <f>SUM(C19:C22)</f>
        <v>0</v>
      </c>
      <c r="D23" s="683">
        <f>SUM(D19:D22)</f>
        <v>0</v>
      </c>
      <c r="E23" s="683">
        <f>SUM(E19:E22)</f>
        <v>0</v>
      </c>
      <c r="F23" s="683">
        <f>SUM(F19:F22)</f>
        <v>0</v>
      </c>
      <c r="G23" s="683">
        <f>SUM(G19:G22)</f>
        <v>0</v>
      </c>
      <c r="H23" s="683"/>
      <c r="I23" s="683"/>
    </row>
    <row r="26" spans="1:9">
      <c r="A26" s="669" t="s">
        <v>263</v>
      </c>
      <c r="B26" s="670"/>
      <c r="E26" s="715"/>
      <c r="F26" s="715"/>
      <c r="I26" s="716" t="s">
        <v>53</v>
      </c>
    </row>
    <row r="27" spans="1:9">
      <c r="A27" s="717"/>
      <c r="B27" s="717"/>
      <c r="C27" s="715"/>
      <c r="D27" s="715"/>
      <c r="E27" s="715"/>
      <c r="F27" s="715"/>
    </row>
    <row r="28" spans="1:9">
      <c r="A28" s="674" t="s">
        <v>46</v>
      </c>
      <c r="B28" s="675" t="s">
        <v>47</v>
      </c>
      <c r="C28" s="718" t="s">
        <v>54</v>
      </c>
      <c r="D28" s="718" t="s">
        <v>55</v>
      </c>
      <c r="E28" s="718" t="s">
        <v>56</v>
      </c>
      <c r="F28" s="718" t="s">
        <v>57</v>
      </c>
      <c r="G28" s="719" t="s">
        <v>58</v>
      </c>
      <c r="H28" s="675" t="s">
        <v>59</v>
      </c>
      <c r="I28" s="675" t="s">
        <v>60</v>
      </c>
    </row>
    <row r="29" spans="1:9">
      <c r="A29" s="559" t="s">
        <v>8865</v>
      </c>
      <c r="B29" s="559"/>
      <c r="C29" s="386"/>
      <c r="D29" s="725"/>
      <c r="E29" s="725"/>
      <c r="F29" s="725"/>
      <c r="G29" s="725"/>
      <c r="H29" s="562"/>
      <c r="I29" s="562"/>
    </row>
    <row r="30" spans="1:9">
      <c r="A30" s="559"/>
      <c r="B30" s="559"/>
      <c r="C30" s="386"/>
      <c r="D30" s="725"/>
      <c r="E30" s="725"/>
      <c r="F30" s="725"/>
      <c r="G30" s="725"/>
      <c r="H30" s="562"/>
      <c r="I30" s="562"/>
    </row>
    <row r="31" spans="1:9">
      <c r="A31" s="559"/>
      <c r="B31" s="559"/>
      <c r="C31" s="386"/>
      <c r="D31" s="725"/>
      <c r="E31" s="725"/>
      <c r="F31" s="725"/>
      <c r="G31" s="725"/>
      <c r="H31" s="562"/>
      <c r="I31" s="562"/>
    </row>
    <row r="32" spans="1:9">
      <c r="A32" s="559"/>
      <c r="B32" s="559"/>
      <c r="C32" s="386"/>
      <c r="D32" s="725"/>
      <c r="E32" s="725"/>
      <c r="F32" s="725"/>
      <c r="G32" s="725"/>
      <c r="H32" s="562"/>
      <c r="I32" s="562"/>
    </row>
    <row r="33" spans="1:9">
      <c r="A33" s="726"/>
      <c r="B33" s="726" t="s">
        <v>264</v>
      </c>
      <c r="C33" s="683">
        <f>SUM(C29:C32)</f>
        <v>0</v>
      </c>
      <c r="D33" s="683">
        <f>SUM(D29:D32)</f>
        <v>0</v>
      </c>
      <c r="E33" s="683">
        <f>SUM(E29:E32)</f>
        <v>0</v>
      </c>
      <c r="F33" s="683">
        <f>SUM(F29:F32)</f>
        <v>0</v>
      </c>
      <c r="G33" s="683">
        <f>SUM(G29:G32)</f>
        <v>0</v>
      </c>
      <c r="H33" s="683"/>
      <c r="I33" s="683"/>
    </row>
    <row r="36" spans="1:9">
      <c r="A36" s="669" t="s">
        <v>265</v>
      </c>
      <c r="B36" s="670"/>
      <c r="E36" s="715"/>
      <c r="F36" s="715"/>
      <c r="I36" s="716" t="s">
        <v>53</v>
      </c>
    </row>
    <row r="37" spans="1:9">
      <c r="A37" s="717"/>
      <c r="B37" s="717"/>
      <c r="C37" s="715"/>
      <c r="D37" s="715"/>
      <c r="E37" s="715"/>
      <c r="F37" s="715"/>
    </row>
    <row r="38" spans="1:9">
      <c r="A38" s="674" t="s">
        <v>46</v>
      </c>
      <c r="B38" s="675" t="s">
        <v>47</v>
      </c>
      <c r="C38" s="718" t="s">
        <v>54</v>
      </c>
      <c r="D38" s="718" t="s">
        <v>55</v>
      </c>
      <c r="E38" s="718" t="s">
        <v>56</v>
      </c>
      <c r="F38" s="718" t="s">
        <v>57</v>
      </c>
      <c r="G38" s="719" t="s">
        <v>58</v>
      </c>
      <c r="H38" s="675" t="s">
        <v>59</v>
      </c>
      <c r="I38" s="675" t="s">
        <v>60</v>
      </c>
    </row>
    <row r="39" spans="1:9">
      <c r="A39" s="559" t="s">
        <v>8865</v>
      </c>
      <c r="B39" s="559"/>
      <c r="C39" s="386"/>
      <c r="D39" s="725"/>
      <c r="E39" s="725"/>
      <c r="F39" s="725"/>
      <c r="G39" s="725"/>
      <c r="H39" s="562"/>
      <c r="I39" s="562"/>
    </row>
    <row r="40" spans="1:9">
      <c r="A40" s="559"/>
      <c r="B40" s="559"/>
      <c r="C40" s="386"/>
      <c r="D40" s="725"/>
      <c r="E40" s="725"/>
      <c r="F40" s="725"/>
      <c r="G40" s="725"/>
      <c r="H40" s="562"/>
      <c r="I40" s="562"/>
    </row>
    <row r="41" spans="1:9">
      <c r="A41" s="559"/>
      <c r="B41" s="559"/>
      <c r="C41" s="386"/>
      <c r="D41" s="725"/>
      <c r="E41" s="725"/>
      <c r="F41" s="725"/>
      <c r="G41" s="725"/>
      <c r="H41" s="562"/>
      <c r="I41" s="562"/>
    </row>
    <row r="42" spans="1:9">
      <c r="A42" s="559"/>
      <c r="B42" s="559"/>
      <c r="C42" s="386"/>
      <c r="D42" s="725"/>
      <c r="E42" s="725"/>
      <c r="F42" s="725"/>
      <c r="G42" s="725"/>
      <c r="H42" s="562"/>
      <c r="I42" s="562"/>
    </row>
    <row r="43" spans="1:9">
      <c r="A43" s="726"/>
      <c r="B43" s="726" t="s">
        <v>266</v>
      </c>
      <c r="C43" s="683">
        <f>SUM(C39:C42)</f>
        <v>0</v>
      </c>
      <c r="D43" s="683">
        <f>SUM(D39:D42)</f>
        <v>0</v>
      </c>
      <c r="E43" s="683">
        <f>SUM(E39:E42)</f>
        <v>0</v>
      </c>
      <c r="F43" s="683">
        <f>SUM(F39:F42)</f>
        <v>0</v>
      </c>
      <c r="G43" s="683">
        <f>SUM(G39:G42)</f>
        <v>0</v>
      </c>
      <c r="H43" s="683"/>
      <c r="I43" s="683"/>
    </row>
    <row r="46" spans="1:9">
      <c r="A46" s="669" t="s">
        <v>267</v>
      </c>
      <c r="B46" s="670"/>
      <c r="C46" s="715"/>
      <c r="D46" s="715"/>
      <c r="E46" s="715"/>
      <c r="F46" s="715"/>
    </row>
    <row r="47" spans="1:9">
      <c r="A47" s="717"/>
      <c r="B47" s="717"/>
      <c r="C47" s="715"/>
      <c r="D47" s="715"/>
      <c r="E47" s="715"/>
      <c r="F47" s="715"/>
    </row>
    <row r="48" spans="1:9">
      <c r="A48" s="674" t="s">
        <v>46</v>
      </c>
      <c r="B48" s="675" t="s">
        <v>47</v>
      </c>
      <c r="C48" s="718" t="s">
        <v>54</v>
      </c>
      <c r="D48" s="718" t="s">
        <v>55</v>
      </c>
      <c r="E48" s="718" t="s">
        <v>56</v>
      </c>
      <c r="F48" s="718" t="s">
        <v>57</v>
      </c>
      <c r="G48" s="719" t="s">
        <v>58</v>
      </c>
      <c r="H48" s="675" t="s">
        <v>59</v>
      </c>
      <c r="I48" s="675" t="s">
        <v>60</v>
      </c>
    </row>
    <row r="49" spans="1:11" ht="67.5">
      <c r="A49" s="559" t="s">
        <v>9755</v>
      </c>
      <c r="B49" s="559" t="s">
        <v>9756</v>
      </c>
      <c r="C49" s="386">
        <v>5282558.3899999997</v>
      </c>
      <c r="D49" s="725"/>
      <c r="E49" s="725"/>
      <c r="F49" s="725">
        <v>5282558.3899999997</v>
      </c>
      <c r="G49" s="725"/>
      <c r="H49" s="562" t="s">
        <v>9757</v>
      </c>
      <c r="I49" s="562" t="s">
        <v>9758</v>
      </c>
    </row>
    <row r="50" spans="1:11" ht="45">
      <c r="A50" s="559" t="s">
        <v>9759</v>
      </c>
      <c r="B50" s="559" t="s">
        <v>9760</v>
      </c>
      <c r="C50" s="386">
        <v>5282958.49</v>
      </c>
      <c r="D50" s="725"/>
      <c r="E50" s="386">
        <v>5282958.49</v>
      </c>
      <c r="F50" s="725"/>
      <c r="G50" s="725"/>
      <c r="H50" s="562" t="s">
        <v>9757</v>
      </c>
      <c r="I50" s="562" t="s">
        <v>9761</v>
      </c>
    </row>
    <row r="51" spans="1:11" ht="67.5">
      <c r="A51" s="559" t="s">
        <v>9762</v>
      </c>
      <c r="B51" s="559" t="s">
        <v>9763</v>
      </c>
      <c r="C51" s="386">
        <v>372924.73</v>
      </c>
      <c r="D51" s="725"/>
      <c r="E51" s="725">
        <v>372924.73</v>
      </c>
      <c r="F51" s="725"/>
      <c r="G51" s="725"/>
      <c r="H51" s="562" t="s">
        <v>9764</v>
      </c>
      <c r="I51" s="562" t="s">
        <v>9761</v>
      </c>
    </row>
    <row r="52" spans="1:11" ht="45">
      <c r="A52" s="559" t="s">
        <v>9765</v>
      </c>
      <c r="B52" s="559" t="s">
        <v>9766</v>
      </c>
      <c r="C52" s="386">
        <v>10974895</v>
      </c>
      <c r="D52" s="725"/>
      <c r="E52" s="725">
        <v>10974895</v>
      </c>
      <c r="F52" s="725"/>
      <c r="G52" s="725"/>
      <c r="H52" s="562" t="s">
        <v>9767</v>
      </c>
      <c r="I52" s="562" t="s">
        <v>9761</v>
      </c>
    </row>
    <row r="53" spans="1:11">
      <c r="A53" s="559"/>
      <c r="B53" s="559"/>
      <c r="C53" s="386"/>
      <c r="D53" s="725"/>
      <c r="E53" s="725"/>
      <c r="F53" s="725"/>
      <c r="G53" s="725"/>
      <c r="H53" s="562"/>
      <c r="I53" s="562"/>
    </row>
    <row r="54" spans="1:11">
      <c r="A54" s="726"/>
      <c r="B54" s="726" t="s">
        <v>386</v>
      </c>
      <c r="C54" s="683">
        <f>SUM(C49:C53)</f>
        <v>21913336.609999999</v>
      </c>
      <c r="D54" s="683">
        <f>SUM(D49:D53)</f>
        <v>0</v>
      </c>
      <c r="E54" s="683">
        <f>SUM(E49:E53)</f>
        <v>16630778.220000001</v>
      </c>
      <c r="F54" s="683">
        <f>SUM(F49:F53)</f>
        <v>5282558.3899999997</v>
      </c>
      <c r="G54" s="683">
        <f>SUM(G49:G53)</f>
        <v>0</v>
      </c>
      <c r="H54" s="683"/>
      <c r="I54" s="683"/>
    </row>
    <row r="57" spans="1:11">
      <c r="A57" s="669" t="s">
        <v>268</v>
      </c>
      <c r="B57" s="670"/>
      <c r="C57" s="727"/>
      <c r="E57" s="715"/>
      <c r="F57" s="715"/>
      <c r="I57" s="716" t="s">
        <v>53</v>
      </c>
    </row>
    <row r="58" spans="1:11">
      <c r="A58" s="717"/>
      <c r="B58" s="717"/>
      <c r="C58" s="715"/>
      <c r="D58" s="715"/>
      <c r="E58" s="715"/>
      <c r="F58" s="715"/>
    </row>
    <row r="59" spans="1:11">
      <c r="A59" s="674" t="s">
        <v>46</v>
      </c>
      <c r="B59" s="675" t="s">
        <v>47</v>
      </c>
      <c r="C59" s="718" t="s">
        <v>54</v>
      </c>
      <c r="D59" s="718" t="s">
        <v>55</v>
      </c>
      <c r="E59" s="718" t="s">
        <v>56</v>
      </c>
      <c r="F59" s="718" t="s">
        <v>57</v>
      </c>
      <c r="G59" s="719" t="s">
        <v>58</v>
      </c>
      <c r="H59" s="675" t="s">
        <v>59</v>
      </c>
      <c r="I59" s="675" t="s">
        <v>60</v>
      </c>
    </row>
    <row r="60" spans="1:11">
      <c r="A60" s="559" t="s">
        <v>8865</v>
      </c>
      <c r="B60" s="559"/>
      <c r="C60" s="386"/>
      <c r="D60" s="725"/>
      <c r="E60" s="725"/>
      <c r="F60" s="725"/>
      <c r="G60" s="725"/>
      <c r="H60" s="562"/>
      <c r="I60" s="562"/>
    </row>
    <row r="61" spans="1:11">
      <c r="A61" s="559"/>
      <c r="B61" s="559"/>
      <c r="C61" s="386"/>
      <c r="D61" s="725"/>
      <c r="E61" s="725"/>
      <c r="F61" s="725"/>
      <c r="G61" s="725"/>
      <c r="H61" s="562"/>
      <c r="I61" s="562"/>
    </row>
    <row r="62" spans="1:11">
      <c r="A62" s="559"/>
      <c r="B62" s="559"/>
      <c r="C62" s="386"/>
      <c r="D62" s="725"/>
      <c r="E62" s="725"/>
      <c r="F62" s="725"/>
      <c r="G62" s="725"/>
      <c r="H62" s="562"/>
      <c r="I62" s="562"/>
      <c r="K62" s="668"/>
    </row>
    <row r="63" spans="1:11">
      <c r="A63" s="559"/>
      <c r="B63" s="559"/>
      <c r="C63" s="386"/>
      <c r="D63" s="725"/>
      <c r="E63" s="725"/>
      <c r="F63" s="725"/>
      <c r="G63" s="725"/>
      <c r="H63" s="562"/>
      <c r="I63" s="562"/>
      <c r="K63" s="668"/>
    </row>
    <row r="64" spans="1:11">
      <c r="A64" s="726"/>
      <c r="B64" s="726" t="s">
        <v>269</v>
      </c>
      <c r="C64" s="683">
        <f>SUM(C60:C63)</f>
        <v>0</v>
      </c>
      <c r="D64" s="683">
        <f>SUM(D60:D63)</f>
        <v>0</v>
      </c>
      <c r="E64" s="683">
        <f>SUM(E60:E63)</f>
        <v>0</v>
      </c>
      <c r="F64" s="683">
        <f>SUM(F60:F63)</f>
        <v>0</v>
      </c>
      <c r="G64" s="683">
        <f>SUM(G60:G63)</f>
        <v>0</v>
      </c>
      <c r="H64" s="683"/>
      <c r="I64" s="683"/>
      <c r="K64" s="668"/>
    </row>
    <row r="67" spans="1:9">
      <c r="A67" s="669" t="s">
        <v>270</v>
      </c>
      <c r="B67" s="670"/>
      <c r="E67" s="715"/>
      <c r="F67" s="715"/>
      <c r="I67" s="716" t="s">
        <v>53</v>
      </c>
    </row>
    <row r="68" spans="1:9">
      <c r="A68" s="717"/>
      <c r="B68" s="717"/>
      <c r="C68" s="715"/>
      <c r="D68" s="715"/>
      <c r="E68" s="715"/>
      <c r="F68" s="715"/>
    </row>
    <row r="69" spans="1:9">
      <c r="A69" s="674" t="s">
        <v>46</v>
      </c>
      <c r="B69" s="675" t="s">
        <v>47</v>
      </c>
      <c r="C69" s="718" t="s">
        <v>54</v>
      </c>
      <c r="D69" s="718" t="s">
        <v>55</v>
      </c>
      <c r="E69" s="718" t="s">
        <v>56</v>
      </c>
      <c r="F69" s="718" t="s">
        <v>57</v>
      </c>
      <c r="G69" s="719" t="s">
        <v>58</v>
      </c>
      <c r="H69" s="675" t="s">
        <v>59</v>
      </c>
      <c r="I69" s="675" t="s">
        <v>60</v>
      </c>
    </row>
    <row r="70" spans="1:9" ht="56.25">
      <c r="A70" s="559" t="s">
        <v>9768</v>
      </c>
      <c r="B70" s="559" t="s">
        <v>9769</v>
      </c>
      <c r="C70" s="386">
        <v>935758</v>
      </c>
      <c r="D70" s="725"/>
      <c r="E70" s="725"/>
      <c r="F70" s="725"/>
      <c r="G70" s="725">
        <v>935758</v>
      </c>
      <c r="H70" s="562" t="s">
        <v>9770</v>
      </c>
      <c r="I70" s="562" t="s">
        <v>9771</v>
      </c>
    </row>
    <row r="71" spans="1:9" ht="56.25">
      <c r="A71" s="559" t="s">
        <v>9772</v>
      </c>
      <c r="B71" s="559" t="s">
        <v>9773</v>
      </c>
      <c r="C71" s="386">
        <v>78777.789999999994</v>
      </c>
      <c r="D71" s="725"/>
      <c r="E71" s="725"/>
      <c r="F71" s="725"/>
      <c r="G71" s="725">
        <v>78777.789999999994</v>
      </c>
      <c r="H71" s="562" t="s">
        <v>9770</v>
      </c>
      <c r="I71" s="562" t="s">
        <v>9771</v>
      </c>
    </row>
    <row r="72" spans="1:9" ht="56.25">
      <c r="A72" s="559" t="s">
        <v>9774</v>
      </c>
      <c r="B72" s="559" t="s">
        <v>9775</v>
      </c>
      <c r="C72" s="386">
        <v>1448369.68</v>
      </c>
      <c r="D72" s="725"/>
      <c r="E72" s="725"/>
      <c r="F72" s="725"/>
      <c r="G72" s="725">
        <v>1448369.68</v>
      </c>
      <c r="H72" s="562" t="s">
        <v>9770</v>
      </c>
      <c r="I72" s="562" t="s">
        <v>9771</v>
      </c>
    </row>
    <row r="73" spans="1:9" ht="56.25">
      <c r="A73" s="559" t="s">
        <v>9776</v>
      </c>
      <c r="B73" s="559" t="s">
        <v>9777</v>
      </c>
      <c r="C73" s="386">
        <v>249999.23</v>
      </c>
      <c r="D73" s="725"/>
      <c r="E73" s="725"/>
      <c r="F73" s="725"/>
      <c r="G73" s="725">
        <v>249999.23</v>
      </c>
      <c r="H73" s="562" t="s">
        <v>9770</v>
      </c>
      <c r="I73" s="562" t="s">
        <v>9771</v>
      </c>
    </row>
    <row r="74" spans="1:9" ht="56.25">
      <c r="A74" s="559" t="s">
        <v>9778</v>
      </c>
      <c r="B74" s="559" t="s">
        <v>9779</v>
      </c>
      <c r="C74" s="386">
        <v>245232.83</v>
      </c>
      <c r="D74" s="725"/>
      <c r="E74" s="725"/>
      <c r="F74" s="725"/>
      <c r="G74" s="725">
        <v>245232.83</v>
      </c>
      <c r="H74" s="562" t="s">
        <v>9770</v>
      </c>
      <c r="I74" s="562" t="s">
        <v>9771</v>
      </c>
    </row>
    <row r="75" spans="1:9" ht="56.25">
      <c r="A75" s="559" t="s">
        <v>9780</v>
      </c>
      <c r="B75" s="559" t="s">
        <v>9781</v>
      </c>
      <c r="C75" s="386">
        <v>247033.86</v>
      </c>
      <c r="D75" s="725"/>
      <c r="E75" s="725"/>
      <c r="F75" s="725"/>
      <c r="G75" s="725">
        <v>247033.86</v>
      </c>
      <c r="H75" s="562" t="s">
        <v>9770</v>
      </c>
      <c r="I75" s="562" t="s">
        <v>9771</v>
      </c>
    </row>
    <row r="76" spans="1:9" ht="56.25">
      <c r="A76" s="559" t="s">
        <v>9782</v>
      </c>
      <c r="B76" s="559" t="s">
        <v>9783</v>
      </c>
      <c r="C76" s="386">
        <v>250000</v>
      </c>
      <c r="D76" s="725"/>
      <c r="E76" s="725"/>
      <c r="F76" s="725"/>
      <c r="G76" s="725">
        <v>250000</v>
      </c>
      <c r="H76" s="562" t="s">
        <v>9770</v>
      </c>
      <c r="I76" s="562" t="s">
        <v>9771</v>
      </c>
    </row>
    <row r="77" spans="1:9" ht="56.25">
      <c r="A77" s="559" t="s">
        <v>9784</v>
      </c>
      <c r="B77" s="559" t="s">
        <v>9785</v>
      </c>
      <c r="C77" s="386">
        <v>134912.9</v>
      </c>
      <c r="D77" s="725"/>
      <c r="E77" s="725"/>
      <c r="F77" s="725"/>
      <c r="G77" s="725">
        <v>134912.9</v>
      </c>
      <c r="H77" s="562" t="s">
        <v>9770</v>
      </c>
      <c r="I77" s="562" t="s">
        <v>9771</v>
      </c>
    </row>
    <row r="78" spans="1:9" ht="56.25">
      <c r="A78" s="559" t="s">
        <v>9786</v>
      </c>
      <c r="B78" s="559" t="s">
        <v>9787</v>
      </c>
      <c r="C78" s="386">
        <v>154055.4</v>
      </c>
      <c r="D78" s="725"/>
      <c r="E78" s="725"/>
      <c r="F78" s="725"/>
      <c r="G78" s="725">
        <v>154055.4</v>
      </c>
      <c r="H78" s="562" t="s">
        <v>9770</v>
      </c>
      <c r="I78" s="562" t="s">
        <v>9771</v>
      </c>
    </row>
    <row r="79" spans="1:9" ht="56.25">
      <c r="A79" s="559" t="s">
        <v>9788</v>
      </c>
      <c r="B79" s="559" t="s">
        <v>9789</v>
      </c>
      <c r="C79" s="386">
        <v>265478.28000000003</v>
      </c>
      <c r="D79" s="725"/>
      <c r="E79" s="725"/>
      <c r="F79" s="725"/>
      <c r="G79" s="725">
        <v>265478.28000000003</v>
      </c>
      <c r="H79" s="562" t="s">
        <v>9770</v>
      </c>
      <c r="I79" s="562" t="s">
        <v>9771</v>
      </c>
    </row>
    <row r="80" spans="1:9" ht="56.25">
      <c r="A80" s="559" t="s">
        <v>9790</v>
      </c>
      <c r="B80" s="559" t="s">
        <v>9791</v>
      </c>
      <c r="C80" s="386">
        <v>616140.68999999994</v>
      </c>
      <c r="D80" s="725"/>
      <c r="E80" s="725"/>
      <c r="F80" s="725"/>
      <c r="G80" s="725">
        <v>616140.68999999994</v>
      </c>
      <c r="H80" s="562" t="s">
        <v>9770</v>
      </c>
      <c r="I80" s="562" t="s">
        <v>9771</v>
      </c>
    </row>
    <row r="81" spans="1:9" ht="56.25">
      <c r="A81" s="559" t="s">
        <v>9792</v>
      </c>
      <c r="B81" s="559" t="s">
        <v>9793</v>
      </c>
      <c r="C81" s="386">
        <v>412077.84</v>
      </c>
      <c r="D81" s="725"/>
      <c r="E81" s="725"/>
      <c r="F81" s="725"/>
      <c r="G81" s="725">
        <v>412077.84</v>
      </c>
      <c r="H81" s="562" t="s">
        <v>9770</v>
      </c>
      <c r="I81" s="562" t="s">
        <v>9771</v>
      </c>
    </row>
    <row r="82" spans="1:9" ht="56.25">
      <c r="A82" s="559" t="s">
        <v>9794</v>
      </c>
      <c r="B82" s="559" t="s">
        <v>9795</v>
      </c>
      <c r="C82" s="386">
        <v>161965.53</v>
      </c>
      <c r="D82" s="725"/>
      <c r="E82" s="725"/>
      <c r="F82" s="725"/>
      <c r="G82" s="725">
        <v>161965.53</v>
      </c>
      <c r="H82" s="562" t="s">
        <v>9770</v>
      </c>
      <c r="I82" s="562" t="s">
        <v>9771</v>
      </c>
    </row>
    <row r="83" spans="1:9" ht="56.25">
      <c r="A83" s="559" t="s">
        <v>9796</v>
      </c>
      <c r="B83" s="559" t="s">
        <v>9797</v>
      </c>
      <c r="C83" s="386">
        <v>250000</v>
      </c>
      <c r="D83" s="725"/>
      <c r="E83" s="725"/>
      <c r="F83" s="725"/>
      <c r="G83" s="725">
        <v>250000</v>
      </c>
      <c r="H83" s="562" t="s">
        <v>9770</v>
      </c>
      <c r="I83" s="562" t="s">
        <v>9771</v>
      </c>
    </row>
    <row r="84" spans="1:9" ht="56.25">
      <c r="A84" s="559" t="s">
        <v>9798</v>
      </c>
      <c r="B84" s="559" t="s">
        <v>9799</v>
      </c>
      <c r="C84" s="386">
        <v>29764.48</v>
      </c>
      <c r="D84" s="725"/>
      <c r="E84" s="725"/>
      <c r="F84" s="725"/>
      <c r="G84" s="725">
        <v>29764.48</v>
      </c>
      <c r="H84" s="562" t="s">
        <v>9770</v>
      </c>
      <c r="I84" s="562" t="s">
        <v>9771</v>
      </c>
    </row>
    <row r="85" spans="1:9" ht="56.25">
      <c r="A85" s="559" t="s">
        <v>9800</v>
      </c>
      <c r="B85" s="559" t="s">
        <v>9801</v>
      </c>
      <c r="C85" s="386">
        <v>190367.99</v>
      </c>
      <c r="D85" s="725"/>
      <c r="E85" s="725"/>
      <c r="F85" s="725"/>
      <c r="G85" s="725">
        <v>190367.99</v>
      </c>
      <c r="H85" s="562" t="s">
        <v>9770</v>
      </c>
      <c r="I85" s="562" t="s">
        <v>9771</v>
      </c>
    </row>
    <row r="86" spans="1:9" ht="56.25">
      <c r="A86" s="559" t="s">
        <v>9802</v>
      </c>
      <c r="B86" s="559" t="s">
        <v>9803</v>
      </c>
      <c r="C86" s="386">
        <v>107367.39</v>
      </c>
      <c r="D86" s="725"/>
      <c r="E86" s="725"/>
      <c r="F86" s="725"/>
      <c r="G86" s="725">
        <v>107367.39</v>
      </c>
      <c r="H86" s="562" t="s">
        <v>9770</v>
      </c>
      <c r="I86" s="562" t="s">
        <v>9771</v>
      </c>
    </row>
    <row r="87" spans="1:9" ht="56.25">
      <c r="A87" s="559" t="s">
        <v>9804</v>
      </c>
      <c r="B87" s="559" t="s">
        <v>9805</v>
      </c>
      <c r="C87" s="386">
        <v>2219519.3199999998</v>
      </c>
      <c r="D87" s="725"/>
      <c r="E87" s="725"/>
      <c r="F87" s="725"/>
      <c r="G87" s="725">
        <v>2219519.3199999998</v>
      </c>
      <c r="H87" s="562" t="s">
        <v>9770</v>
      </c>
      <c r="I87" s="562" t="s">
        <v>9771</v>
      </c>
    </row>
    <row r="88" spans="1:9" ht="56.25">
      <c r="A88" s="559" t="s">
        <v>9806</v>
      </c>
      <c r="B88" s="559" t="s">
        <v>9807</v>
      </c>
      <c r="C88" s="386">
        <v>901650.83</v>
      </c>
      <c r="D88" s="725"/>
      <c r="E88" s="725"/>
      <c r="F88" s="725"/>
      <c r="G88" s="725">
        <v>901650.83</v>
      </c>
      <c r="H88" s="562" t="s">
        <v>9770</v>
      </c>
      <c r="I88" s="562" t="s">
        <v>9771</v>
      </c>
    </row>
    <row r="89" spans="1:9" ht="56.25">
      <c r="A89" s="559" t="s">
        <v>9808</v>
      </c>
      <c r="B89" s="559" t="s">
        <v>9809</v>
      </c>
      <c r="C89" s="386">
        <v>2010663.02</v>
      </c>
      <c r="D89" s="725"/>
      <c r="E89" s="725"/>
      <c r="F89" s="725"/>
      <c r="G89" s="725">
        <v>2010663.02</v>
      </c>
      <c r="H89" s="562" t="s">
        <v>9770</v>
      </c>
      <c r="I89" s="562" t="s">
        <v>9771</v>
      </c>
    </row>
    <row r="90" spans="1:9" ht="56.25">
      <c r="A90" s="559" t="s">
        <v>9810</v>
      </c>
      <c r="B90" s="559" t="s">
        <v>9811</v>
      </c>
      <c r="C90" s="386">
        <v>324203.03999999998</v>
      </c>
      <c r="D90" s="725"/>
      <c r="E90" s="725"/>
      <c r="F90" s="725"/>
      <c r="G90" s="725">
        <v>324203.03999999998</v>
      </c>
      <c r="H90" s="562" t="s">
        <v>9770</v>
      </c>
      <c r="I90" s="562" t="s">
        <v>9771</v>
      </c>
    </row>
    <row r="91" spans="1:9" ht="56.25">
      <c r="A91" s="559" t="s">
        <v>9812</v>
      </c>
      <c r="B91" s="559" t="s">
        <v>9813</v>
      </c>
      <c r="C91" s="386">
        <v>333076.5</v>
      </c>
      <c r="D91" s="725"/>
      <c r="E91" s="725"/>
      <c r="F91" s="725"/>
      <c r="G91" s="725">
        <v>333076.5</v>
      </c>
      <c r="H91" s="562" t="s">
        <v>9770</v>
      </c>
      <c r="I91" s="562" t="s">
        <v>9771</v>
      </c>
    </row>
    <row r="92" spans="1:9" ht="56.25">
      <c r="A92" s="559" t="s">
        <v>9814</v>
      </c>
      <c r="B92" s="559" t="s">
        <v>9815</v>
      </c>
      <c r="C92" s="386">
        <v>344830.86</v>
      </c>
      <c r="D92" s="725"/>
      <c r="E92" s="725"/>
      <c r="F92" s="725"/>
      <c r="G92" s="725">
        <v>344830.86</v>
      </c>
      <c r="H92" s="562" t="s">
        <v>9770</v>
      </c>
      <c r="I92" s="562" t="s">
        <v>9771</v>
      </c>
    </row>
    <row r="93" spans="1:9" ht="56.25">
      <c r="A93" s="559" t="s">
        <v>9816</v>
      </c>
      <c r="B93" s="559" t="s">
        <v>9817</v>
      </c>
      <c r="C93" s="386">
        <v>1246692.25</v>
      </c>
      <c r="D93" s="725"/>
      <c r="E93" s="725"/>
      <c r="F93" s="725"/>
      <c r="G93" s="725">
        <v>1246692.25</v>
      </c>
      <c r="H93" s="562" t="s">
        <v>9770</v>
      </c>
      <c r="I93" s="562" t="s">
        <v>9771</v>
      </c>
    </row>
    <row r="94" spans="1:9" ht="56.25">
      <c r="A94" s="559" t="s">
        <v>9818</v>
      </c>
      <c r="B94" s="559" t="s">
        <v>9819</v>
      </c>
      <c r="C94" s="386">
        <v>879996.4</v>
      </c>
      <c r="D94" s="725"/>
      <c r="E94" s="725"/>
      <c r="F94" s="725"/>
      <c r="G94" s="725">
        <v>879996.4</v>
      </c>
      <c r="H94" s="562" t="s">
        <v>9770</v>
      </c>
      <c r="I94" s="562" t="s">
        <v>9771</v>
      </c>
    </row>
    <row r="95" spans="1:9" ht="56.25">
      <c r="A95" s="559" t="s">
        <v>9820</v>
      </c>
      <c r="B95" s="559" t="s">
        <v>9821</v>
      </c>
      <c r="C95" s="386">
        <v>176968.6</v>
      </c>
      <c r="D95" s="725"/>
      <c r="E95" s="725"/>
      <c r="F95" s="725"/>
      <c r="G95" s="725">
        <v>176968.6</v>
      </c>
      <c r="H95" s="562" t="s">
        <v>9770</v>
      </c>
      <c r="I95" s="562" t="s">
        <v>9771</v>
      </c>
    </row>
    <row r="96" spans="1:9" ht="56.25">
      <c r="A96" s="559" t="s">
        <v>9822</v>
      </c>
      <c r="B96" s="559" t="s">
        <v>9823</v>
      </c>
      <c r="C96" s="386">
        <v>3821718</v>
      </c>
      <c r="D96" s="725"/>
      <c r="E96" s="725"/>
      <c r="F96" s="725"/>
      <c r="G96" s="725">
        <v>3821718</v>
      </c>
      <c r="H96" s="562" t="s">
        <v>9770</v>
      </c>
      <c r="I96" s="562" t="s">
        <v>9771</v>
      </c>
    </row>
    <row r="97" spans="1:9" ht="56.25">
      <c r="A97" s="559" t="s">
        <v>9824</v>
      </c>
      <c r="B97" s="559" t="s">
        <v>9825</v>
      </c>
      <c r="C97" s="386">
        <v>317775</v>
      </c>
      <c r="D97" s="725"/>
      <c r="E97" s="725"/>
      <c r="F97" s="725"/>
      <c r="G97" s="725">
        <v>317775</v>
      </c>
      <c r="H97" s="562" t="s">
        <v>9770</v>
      </c>
      <c r="I97" s="562" t="s">
        <v>9771</v>
      </c>
    </row>
    <row r="98" spans="1:9" ht="56.25">
      <c r="A98" s="559" t="s">
        <v>9826</v>
      </c>
      <c r="B98" s="559" t="s">
        <v>9827</v>
      </c>
      <c r="C98" s="386">
        <v>456741.28</v>
      </c>
      <c r="D98" s="725"/>
      <c r="E98" s="725"/>
      <c r="F98" s="725"/>
      <c r="G98" s="725">
        <v>456741.28</v>
      </c>
      <c r="H98" s="562" t="s">
        <v>9770</v>
      </c>
      <c r="I98" s="562" t="s">
        <v>9771</v>
      </c>
    </row>
    <row r="99" spans="1:9" ht="56.25">
      <c r="A99" s="559" t="s">
        <v>9828</v>
      </c>
      <c r="B99" s="559" t="s">
        <v>9829</v>
      </c>
      <c r="C99" s="386">
        <v>330085.86</v>
      </c>
      <c r="D99" s="725"/>
      <c r="E99" s="725"/>
      <c r="F99" s="725"/>
      <c r="G99" s="725">
        <v>330085.86</v>
      </c>
      <c r="H99" s="562" t="s">
        <v>9770</v>
      </c>
      <c r="I99" s="562" t="s">
        <v>9771</v>
      </c>
    </row>
    <row r="100" spans="1:9" ht="56.25">
      <c r="A100" s="559" t="s">
        <v>9830</v>
      </c>
      <c r="B100" s="559" t="s">
        <v>9831</v>
      </c>
      <c r="C100" s="386">
        <v>27353068.960000001</v>
      </c>
      <c r="D100" s="725"/>
      <c r="E100" s="725"/>
      <c r="F100" s="725"/>
      <c r="G100" s="725">
        <v>27353068.960000001</v>
      </c>
      <c r="H100" s="562" t="s">
        <v>9770</v>
      </c>
      <c r="I100" s="562" t="s">
        <v>9771</v>
      </c>
    </row>
    <row r="101" spans="1:9" ht="56.25">
      <c r="A101" s="559" t="s">
        <v>9832</v>
      </c>
      <c r="B101" s="559" t="s">
        <v>9833</v>
      </c>
      <c r="C101" s="386">
        <v>715412.08</v>
      </c>
      <c r="D101" s="725"/>
      <c r="E101" s="725"/>
      <c r="F101" s="725"/>
      <c r="G101" s="725">
        <v>715412.08</v>
      </c>
      <c r="H101" s="562" t="s">
        <v>9770</v>
      </c>
      <c r="I101" s="562" t="s">
        <v>9771</v>
      </c>
    </row>
    <row r="102" spans="1:9" ht="56.25">
      <c r="A102" s="559" t="s">
        <v>9834</v>
      </c>
      <c r="B102" s="559" t="s">
        <v>9835</v>
      </c>
      <c r="C102" s="386">
        <v>2248233.16</v>
      </c>
      <c r="D102" s="725"/>
      <c r="E102" s="725"/>
      <c r="F102" s="725"/>
      <c r="G102" s="725">
        <v>2248233.16</v>
      </c>
      <c r="H102" s="562" t="s">
        <v>9770</v>
      </c>
      <c r="I102" s="562" t="s">
        <v>9771</v>
      </c>
    </row>
    <row r="103" spans="1:9" ht="56.25">
      <c r="A103" s="559" t="s">
        <v>9836</v>
      </c>
      <c r="B103" s="559" t="s">
        <v>9837</v>
      </c>
      <c r="C103" s="386">
        <v>327828.71999999997</v>
      </c>
      <c r="D103" s="725"/>
      <c r="E103" s="725"/>
      <c r="F103" s="725"/>
      <c r="G103" s="725">
        <v>327828.71999999997</v>
      </c>
      <c r="H103" s="562" t="s">
        <v>9770</v>
      </c>
      <c r="I103" s="562" t="s">
        <v>9771</v>
      </c>
    </row>
    <row r="104" spans="1:9" ht="56.25">
      <c r="A104" s="559" t="s">
        <v>9838</v>
      </c>
      <c r="B104" s="559" t="s">
        <v>9839</v>
      </c>
      <c r="C104" s="386">
        <v>501684.62</v>
      </c>
      <c r="D104" s="725"/>
      <c r="E104" s="725"/>
      <c r="F104" s="725"/>
      <c r="G104" s="725">
        <v>501684.62</v>
      </c>
      <c r="H104" s="562" t="s">
        <v>9770</v>
      </c>
      <c r="I104" s="562" t="s">
        <v>9771</v>
      </c>
    </row>
    <row r="105" spans="1:9" ht="56.25">
      <c r="A105" s="559" t="s">
        <v>9840</v>
      </c>
      <c r="B105" s="559" t="s">
        <v>9841</v>
      </c>
      <c r="C105" s="386">
        <v>431004.14</v>
      </c>
      <c r="D105" s="725"/>
      <c r="E105" s="725"/>
      <c r="F105" s="725"/>
      <c r="G105" s="725">
        <v>431004.14</v>
      </c>
      <c r="H105" s="562" t="s">
        <v>9770</v>
      </c>
      <c r="I105" s="562" t="s">
        <v>9771</v>
      </c>
    </row>
    <row r="106" spans="1:9" ht="56.25">
      <c r="A106" s="559" t="s">
        <v>9842</v>
      </c>
      <c r="B106" s="559" t="s">
        <v>9843</v>
      </c>
      <c r="C106" s="386">
        <v>794242.52</v>
      </c>
      <c r="D106" s="725"/>
      <c r="E106" s="725"/>
      <c r="F106" s="725"/>
      <c r="G106" s="725">
        <v>794242.52</v>
      </c>
      <c r="H106" s="562" t="s">
        <v>9770</v>
      </c>
      <c r="I106" s="562" t="s">
        <v>9771</v>
      </c>
    </row>
    <row r="107" spans="1:9" ht="56.25">
      <c r="A107" s="559" t="s">
        <v>9844</v>
      </c>
      <c r="B107" s="559" t="s">
        <v>9845</v>
      </c>
      <c r="C107" s="386">
        <v>20620</v>
      </c>
      <c r="D107" s="725"/>
      <c r="E107" s="725"/>
      <c r="F107" s="725"/>
      <c r="G107" s="725">
        <v>20620</v>
      </c>
      <c r="H107" s="562" t="s">
        <v>9770</v>
      </c>
      <c r="I107" s="562" t="s">
        <v>9771</v>
      </c>
    </row>
    <row r="108" spans="1:9" ht="56.25">
      <c r="A108" s="559" t="s">
        <v>9846</v>
      </c>
      <c r="B108" s="559" t="s">
        <v>9847</v>
      </c>
      <c r="C108" s="386">
        <v>3982508.11</v>
      </c>
      <c r="D108" s="725"/>
      <c r="E108" s="725"/>
      <c r="F108" s="725"/>
      <c r="G108" s="725">
        <v>3982508.11</v>
      </c>
      <c r="H108" s="562" t="s">
        <v>9770</v>
      </c>
      <c r="I108" s="562" t="s">
        <v>9771</v>
      </c>
    </row>
    <row r="109" spans="1:9" ht="56.25">
      <c r="A109" s="559" t="s">
        <v>9848</v>
      </c>
      <c r="B109" s="559" t="s">
        <v>9849</v>
      </c>
      <c r="C109" s="386">
        <v>440122.2</v>
      </c>
      <c r="D109" s="725"/>
      <c r="E109" s="725"/>
      <c r="F109" s="725"/>
      <c r="G109" s="725">
        <v>440122.2</v>
      </c>
      <c r="H109" s="562" t="s">
        <v>9770</v>
      </c>
      <c r="I109" s="562" t="s">
        <v>9771</v>
      </c>
    </row>
    <row r="110" spans="1:9" ht="56.25">
      <c r="A110" s="559" t="s">
        <v>9850</v>
      </c>
      <c r="B110" s="559" t="s">
        <v>9851</v>
      </c>
      <c r="C110" s="386">
        <v>847154.69</v>
      </c>
      <c r="D110" s="725"/>
      <c r="E110" s="725"/>
      <c r="F110" s="725"/>
      <c r="G110" s="725">
        <v>847154.69</v>
      </c>
      <c r="H110" s="562" t="s">
        <v>9770</v>
      </c>
      <c r="I110" s="562" t="s">
        <v>9771</v>
      </c>
    </row>
    <row r="111" spans="1:9">
      <c r="A111" s="559"/>
      <c r="B111" s="559"/>
      <c r="C111" s="386"/>
      <c r="D111" s="725"/>
      <c r="E111" s="725"/>
      <c r="F111" s="725"/>
      <c r="G111" s="725"/>
      <c r="H111" s="562"/>
      <c r="I111" s="562"/>
    </row>
    <row r="112" spans="1:9">
      <c r="A112" s="726"/>
      <c r="B112" s="726" t="s">
        <v>271</v>
      </c>
      <c r="C112" s="683">
        <f>SUM(C70:C111)</f>
        <v>56803102.049999997</v>
      </c>
      <c r="D112" s="683">
        <f>SUM(D70:D111)</f>
        <v>0</v>
      </c>
      <c r="E112" s="683">
        <f>SUM(E70:E111)</f>
        <v>0</v>
      </c>
      <c r="F112" s="683">
        <f>SUM(F70:F111)</f>
        <v>0</v>
      </c>
      <c r="G112" s="683">
        <f>SUM(G70:G111)</f>
        <v>56803102.049999997</v>
      </c>
      <c r="H112" s="683"/>
      <c r="I112" s="683"/>
    </row>
    <row r="115" spans="1:11">
      <c r="A115" s="669" t="s">
        <v>272</v>
      </c>
      <c r="B115" s="670"/>
      <c r="E115" s="715"/>
      <c r="F115" s="715"/>
      <c r="I115" s="716" t="s">
        <v>53</v>
      </c>
    </row>
    <row r="116" spans="1:11">
      <c r="A116" s="717"/>
      <c r="B116" s="717"/>
      <c r="C116" s="715"/>
      <c r="D116" s="715"/>
      <c r="E116" s="715"/>
      <c r="F116" s="715"/>
    </row>
    <row r="117" spans="1:11">
      <c r="A117" s="674" t="s">
        <v>46</v>
      </c>
      <c r="B117" s="675" t="s">
        <v>47</v>
      </c>
      <c r="C117" s="718" t="s">
        <v>54</v>
      </c>
      <c r="D117" s="718" t="s">
        <v>55</v>
      </c>
      <c r="E117" s="718" t="s">
        <v>56</v>
      </c>
      <c r="F117" s="718" t="s">
        <v>57</v>
      </c>
      <c r="G117" s="719" t="s">
        <v>58</v>
      </c>
      <c r="H117" s="675" t="s">
        <v>59</v>
      </c>
      <c r="I117" s="675" t="s">
        <v>60</v>
      </c>
    </row>
    <row r="118" spans="1:11">
      <c r="A118" s="559"/>
      <c r="B118" s="559"/>
      <c r="C118" s="386"/>
      <c r="D118" s="725"/>
      <c r="E118" s="725"/>
      <c r="F118" s="725"/>
      <c r="G118" s="725"/>
      <c r="H118" s="562"/>
      <c r="I118" s="562"/>
      <c r="K118" s="668"/>
    </row>
    <row r="119" spans="1:11">
      <c r="A119" s="559"/>
      <c r="B119" s="559"/>
      <c r="C119" s="386"/>
      <c r="D119" s="725"/>
      <c r="E119" s="725"/>
      <c r="F119" s="725"/>
      <c r="G119" s="725"/>
      <c r="H119" s="562"/>
      <c r="I119" s="562"/>
      <c r="K119" s="668"/>
    </row>
    <row r="120" spans="1:11">
      <c r="A120" s="559"/>
      <c r="B120" s="559"/>
      <c r="C120" s="386"/>
      <c r="D120" s="725"/>
      <c r="E120" s="725"/>
      <c r="F120" s="725"/>
      <c r="G120" s="725"/>
      <c r="H120" s="562"/>
      <c r="I120" s="562"/>
    </row>
    <row r="121" spans="1:11">
      <c r="A121" s="559"/>
      <c r="B121" s="559"/>
      <c r="C121" s="386"/>
      <c r="D121" s="725"/>
      <c r="E121" s="725"/>
      <c r="F121" s="725"/>
      <c r="G121" s="725"/>
      <c r="H121" s="562"/>
      <c r="I121" s="562"/>
    </row>
    <row r="122" spans="1:11">
      <c r="A122" s="726"/>
      <c r="B122" s="726" t="s">
        <v>273</v>
      </c>
      <c r="C122" s="683">
        <f>SUM(C118:C121)</f>
        <v>0</v>
      </c>
      <c r="D122" s="683">
        <f>SUM(D118:D121)</f>
        <v>0</v>
      </c>
      <c r="E122" s="683">
        <f>SUM(E118:E121)</f>
        <v>0</v>
      </c>
      <c r="F122" s="683">
        <f>SUM(F118:F121)</f>
        <v>0</v>
      </c>
      <c r="G122" s="683">
        <f>SUM(G118:G121)</f>
        <v>0</v>
      </c>
      <c r="H122" s="683"/>
      <c r="I122" s="683"/>
    </row>
    <row r="125" spans="1:11">
      <c r="A125" s="669" t="s">
        <v>274</v>
      </c>
      <c r="B125" s="670"/>
      <c r="E125" s="715"/>
      <c r="F125" s="715"/>
      <c r="I125" s="716" t="s">
        <v>53</v>
      </c>
    </row>
    <row r="126" spans="1:11">
      <c r="A126" s="717"/>
      <c r="B126" s="717"/>
      <c r="C126" s="715"/>
      <c r="D126" s="715"/>
      <c r="E126" s="715"/>
      <c r="F126" s="715"/>
    </row>
    <row r="127" spans="1:11">
      <c r="A127" s="674" t="s">
        <v>46</v>
      </c>
      <c r="B127" s="675" t="s">
        <v>47</v>
      </c>
      <c r="C127" s="718" t="s">
        <v>54</v>
      </c>
      <c r="D127" s="718" t="s">
        <v>55</v>
      </c>
      <c r="E127" s="718" t="s">
        <v>56</v>
      </c>
      <c r="F127" s="718" t="s">
        <v>57</v>
      </c>
      <c r="G127" s="719" t="s">
        <v>58</v>
      </c>
      <c r="H127" s="675" t="s">
        <v>59</v>
      </c>
      <c r="I127" s="675" t="s">
        <v>60</v>
      </c>
    </row>
    <row r="128" spans="1:11" ht="33.75">
      <c r="A128" s="559" t="s">
        <v>9852</v>
      </c>
      <c r="B128" s="559" t="s">
        <v>9393</v>
      </c>
      <c r="C128" s="386">
        <v>157371.24</v>
      </c>
      <c r="D128" s="725"/>
      <c r="E128" s="725"/>
      <c r="F128" s="725"/>
      <c r="G128" s="725">
        <v>157371.24</v>
      </c>
      <c r="H128" s="562" t="s">
        <v>9853</v>
      </c>
      <c r="I128" s="562" t="s">
        <v>9854</v>
      </c>
    </row>
    <row r="129" spans="1:9" ht="33.75">
      <c r="A129" s="559" t="s">
        <v>9855</v>
      </c>
      <c r="B129" s="559" t="s">
        <v>9856</v>
      </c>
      <c r="C129" s="386">
        <v>1471.46</v>
      </c>
      <c r="D129" s="725"/>
      <c r="E129" s="725"/>
      <c r="F129" s="725"/>
      <c r="G129" s="725">
        <v>1471.46</v>
      </c>
      <c r="H129" s="562" t="s">
        <v>9853</v>
      </c>
      <c r="I129" s="562" t="s">
        <v>9854</v>
      </c>
    </row>
    <row r="130" spans="1:9" ht="33.75">
      <c r="A130" s="559" t="s">
        <v>9857</v>
      </c>
      <c r="B130" s="559" t="s">
        <v>9858</v>
      </c>
      <c r="C130" s="386">
        <v>19685.12</v>
      </c>
      <c r="D130" s="725"/>
      <c r="E130" s="725"/>
      <c r="F130" s="725"/>
      <c r="G130" s="725">
        <v>19685.12</v>
      </c>
      <c r="H130" s="562" t="s">
        <v>9853</v>
      </c>
      <c r="I130" s="562" t="s">
        <v>9854</v>
      </c>
    </row>
    <row r="131" spans="1:9" ht="33.75">
      <c r="A131" s="559" t="s">
        <v>9859</v>
      </c>
      <c r="B131" s="559" t="s">
        <v>9860</v>
      </c>
      <c r="C131" s="386">
        <v>13393.91</v>
      </c>
      <c r="D131" s="725"/>
      <c r="E131" s="725"/>
      <c r="F131" s="725"/>
      <c r="G131" s="725">
        <v>13393.91</v>
      </c>
      <c r="H131" s="562" t="s">
        <v>9853</v>
      </c>
      <c r="I131" s="562" t="s">
        <v>9854</v>
      </c>
    </row>
    <row r="132" spans="1:9" ht="33.75">
      <c r="A132" s="559" t="s">
        <v>9861</v>
      </c>
      <c r="B132" s="559" t="s">
        <v>9862</v>
      </c>
      <c r="C132" s="386">
        <v>382.29</v>
      </c>
      <c r="D132" s="725"/>
      <c r="E132" s="725"/>
      <c r="F132" s="725"/>
      <c r="G132" s="725">
        <v>382.29</v>
      </c>
      <c r="H132" s="562" t="s">
        <v>9853</v>
      </c>
      <c r="I132" s="562" t="s">
        <v>9854</v>
      </c>
    </row>
    <row r="133" spans="1:9" ht="33.75">
      <c r="A133" s="559" t="s">
        <v>9863</v>
      </c>
      <c r="B133" s="559" t="s">
        <v>9864</v>
      </c>
      <c r="C133" s="386">
        <v>218795.09</v>
      </c>
      <c r="D133" s="725"/>
      <c r="E133" s="725"/>
      <c r="F133" s="725"/>
      <c r="G133" s="725">
        <v>218795.09</v>
      </c>
      <c r="H133" s="562" t="s">
        <v>9853</v>
      </c>
      <c r="I133" s="562" t="s">
        <v>9854</v>
      </c>
    </row>
    <row r="134" spans="1:9" ht="33.75">
      <c r="A134" s="559" t="s">
        <v>9865</v>
      </c>
      <c r="B134" s="559" t="s">
        <v>9866</v>
      </c>
      <c r="C134" s="386">
        <v>3019.96</v>
      </c>
      <c r="D134" s="725"/>
      <c r="E134" s="725"/>
      <c r="F134" s="725"/>
      <c r="G134" s="725">
        <v>3019.96</v>
      </c>
      <c r="H134" s="562" t="s">
        <v>9853</v>
      </c>
      <c r="I134" s="562" t="s">
        <v>9854</v>
      </c>
    </row>
    <row r="135" spans="1:9" ht="33.75">
      <c r="A135" s="559" t="s">
        <v>9867</v>
      </c>
      <c r="B135" s="559" t="s">
        <v>9868</v>
      </c>
      <c r="C135" s="386">
        <v>76607.87</v>
      </c>
      <c r="D135" s="725"/>
      <c r="E135" s="725"/>
      <c r="F135" s="725"/>
      <c r="G135" s="725">
        <v>76607.87</v>
      </c>
      <c r="H135" s="562" t="s">
        <v>9853</v>
      </c>
      <c r="I135" s="562" t="s">
        <v>9854</v>
      </c>
    </row>
    <row r="136" spans="1:9" ht="33.75">
      <c r="A136" s="559" t="s">
        <v>9869</v>
      </c>
      <c r="B136" s="559" t="s">
        <v>9870</v>
      </c>
      <c r="C136" s="386">
        <v>26388.46</v>
      </c>
      <c r="D136" s="725"/>
      <c r="E136" s="725"/>
      <c r="F136" s="725"/>
      <c r="G136" s="725">
        <v>26388.46</v>
      </c>
      <c r="H136" s="562" t="s">
        <v>9853</v>
      </c>
      <c r="I136" s="562" t="s">
        <v>9854</v>
      </c>
    </row>
    <row r="137" spans="1:9" ht="33.75">
      <c r="A137" s="559" t="s">
        <v>9871</v>
      </c>
      <c r="B137" s="559" t="s">
        <v>9872</v>
      </c>
      <c r="C137" s="386">
        <v>10265525.050000001</v>
      </c>
      <c r="D137" s="725"/>
      <c r="E137" s="725"/>
      <c r="F137" s="725"/>
      <c r="G137" s="725">
        <v>10265525.050000001</v>
      </c>
      <c r="H137" s="562" t="s">
        <v>9853</v>
      </c>
      <c r="I137" s="562" t="s">
        <v>9854</v>
      </c>
    </row>
    <row r="138" spans="1:9" ht="33.75">
      <c r="A138" s="559" t="s">
        <v>9873</v>
      </c>
      <c r="B138" s="559" t="s">
        <v>9874</v>
      </c>
      <c r="C138" s="386">
        <v>1409595.27</v>
      </c>
      <c r="D138" s="725"/>
      <c r="E138" s="725"/>
      <c r="F138" s="725"/>
      <c r="G138" s="725">
        <v>1409595.27</v>
      </c>
      <c r="H138" s="562" t="s">
        <v>9853</v>
      </c>
      <c r="I138" s="562" t="s">
        <v>9854</v>
      </c>
    </row>
    <row r="139" spans="1:9" ht="33.75">
      <c r="A139" s="559" t="s">
        <v>9875</v>
      </c>
      <c r="B139" s="559" t="s">
        <v>9876</v>
      </c>
      <c r="C139" s="386">
        <v>3714.81</v>
      </c>
      <c r="D139" s="725"/>
      <c r="E139" s="725"/>
      <c r="F139" s="725"/>
      <c r="G139" s="725">
        <v>3714.81</v>
      </c>
      <c r="H139" s="562" t="s">
        <v>9853</v>
      </c>
      <c r="I139" s="562" t="s">
        <v>9854</v>
      </c>
    </row>
    <row r="140" spans="1:9" ht="33.75">
      <c r="A140" s="559" t="s">
        <v>9877</v>
      </c>
      <c r="B140" s="559" t="s">
        <v>9425</v>
      </c>
      <c r="C140" s="386">
        <v>11249.99</v>
      </c>
      <c r="D140" s="725"/>
      <c r="E140" s="725"/>
      <c r="F140" s="725"/>
      <c r="G140" s="725">
        <v>11249.99</v>
      </c>
      <c r="H140" s="562" t="s">
        <v>9853</v>
      </c>
      <c r="I140" s="562" t="s">
        <v>9854</v>
      </c>
    </row>
    <row r="141" spans="1:9" ht="33.75">
      <c r="A141" s="559" t="s">
        <v>9878</v>
      </c>
      <c r="B141" s="559" t="s">
        <v>9431</v>
      </c>
      <c r="C141" s="386">
        <v>3269319.71</v>
      </c>
      <c r="D141" s="725"/>
      <c r="E141" s="725"/>
      <c r="F141" s="725"/>
      <c r="G141" s="725">
        <v>3269319.71</v>
      </c>
      <c r="H141" s="562" t="s">
        <v>9853</v>
      </c>
      <c r="I141" s="562" t="s">
        <v>9854</v>
      </c>
    </row>
    <row r="142" spans="1:9" ht="33.75">
      <c r="A142" s="559" t="s">
        <v>9879</v>
      </c>
      <c r="B142" s="559" t="s">
        <v>9433</v>
      </c>
      <c r="C142" s="386">
        <v>7546.74</v>
      </c>
      <c r="D142" s="725"/>
      <c r="E142" s="725"/>
      <c r="F142" s="725"/>
      <c r="G142" s="725">
        <v>7546.74</v>
      </c>
      <c r="H142" s="562" t="s">
        <v>9853</v>
      </c>
      <c r="I142" s="562" t="s">
        <v>9854</v>
      </c>
    </row>
    <row r="143" spans="1:9" ht="33.75">
      <c r="A143" s="559" t="s">
        <v>9880</v>
      </c>
      <c r="B143" s="559" t="s">
        <v>9435</v>
      </c>
      <c r="C143" s="386">
        <v>8197.5499999999993</v>
      </c>
      <c r="D143" s="725"/>
      <c r="E143" s="725"/>
      <c r="F143" s="725"/>
      <c r="G143" s="725">
        <v>8197.5499999999993</v>
      </c>
      <c r="H143" s="562" t="s">
        <v>9853</v>
      </c>
      <c r="I143" s="562" t="s">
        <v>9854</v>
      </c>
    </row>
    <row r="144" spans="1:9" ht="33.75">
      <c r="A144" s="559" t="s">
        <v>9881</v>
      </c>
      <c r="B144" s="559" t="s">
        <v>9437</v>
      </c>
      <c r="C144" s="386">
        <v>1607.44</v>
      </c>
      <c r="D144" s="725"/>
      <c r="E144" s="725"/>
      <c r="F144" s="725"/>
      <c r="G144" s="725">
        <v>1607.44</v>
      </c>
      <c r="H144" s="562" t="s">
        <v>9853</v>
      </c>
      <c r="I144" s="562" t="s">
        <v>9854</v>
      </c>
    </row>
    <row r="145" spans="1:9" ht="33.75">
      <c r="A145" s="559" t="s">
        <v>9882</v>
      </c>
      <c r="B145" s="559" t="s">
        <v>9883</v>
      </c>
      <c r="C145" s="386">
        <v>85292.84</v>
      </c>
      <c r="D145" s="725"/>
      <c r="E145" s="725"/>
      <c r="F145" s="725"/>
      <c r="G145" s="725">
        <v>85292.84</v>
      </c>
      <c r="H145" s="562" t="s">
        <v>9853</v>
      </c>
      <c r="I145" s="562" t="s">
        <v>9854</v>
      </c>
    </row>
    <row r="146" spans="1:9" ht="33.75">
      <c r="A146" s="559" t="s">
        <v>9884</v>
      </c>
      <c r="B146" s="559" t="s">
        <v>9885</v>
      </c>
      <c r="C146" s="386">
        <v>16029.92</v>
      </c>
      <c r="D146" s="725"/>
      <c r="E146" s="725"/>
      <c r="F146" s="725"/>
      <c r="G146" s="725">
        <v>16029.92</v>
      </c>
      <c r="H146" s="562" t="s">
        <v>9853</v>
      </c>
      <c r="I146" s="562" t="s">
        <v>9854</v>
      </c>
    </row>
    <row r="147" spans="1:9" ht="33.75">
      <c r="A147" s="559" t="s">
        <v>9886</v>
      </c>
      <c r="B147" s="559" t="s">
        <v>9443</v>
      </c>
      <c r="C147" s="386">
        <v>23908.83</v>
      </c>
      <c r="D147" s="725"/>
      <c r="E147" s="725"/>
      <c r="F147" s="725"/>
      <c r="G147" s="725">
        <v>23908.83</v>
      </c>
      <c r="H147" s="562" t="s">
        <v>9853</v>
      </c>
      <c r="I147" s="562" t="s">
        <v>9854</v>
      </c>
    </row>
    <row r="148" spans="1:9" ht="33.75">
      <c r="A148" s="559" t="s">
        <v>9887</v>
      </c>
      <c r="B148" s="559" t="s">
        <v>9888</v>
      </c>
      <c r="C148" s="386">
        <v>17749.93</v>
      </c>
      <c r="D148" s="725"/>
      <c r="E148" s="725"/>
      <c r="F148" s="725"/>
      <c r="G148" s="725">
        <v>17749.93</v>
      </c>
      <c r="H148" s="562" t="s">
        <v>9853</v>
      </c>
      <c r="I148" s="562" t="s">
        <v>9854</v>
      </c>
    </row>
    <row r="149" spans="1:9" ht="33.75">
      <c r="A149" s="559" t="s">
        <v>9889</v>
      </c>
      <c r="B149" s="559" t="s">
        <v>9447</v>
      </c>
      <c r="C149" s="386">
        <v>7500</v>
      </c>
      <c r="D149" s="725"/>
      <c r="E149" s="725"/>
      <c r="F149" s="725"/>
      <c r="G149" s="725">
        <v>7500</v>
      </c>
      <c r="H149" s="562" t="s">
        <v>9853</v>
      </c>
      <c r="I149" s="562" t="s">
        <v>9854</v>
      </c>
    </row>
    <row r="150" spans="1:9" ht="33.75">
      <c r="A150" s="559" t="s">
        <v>9890</v>
      </c>
      <c r="B150" s="559" t="s">
        <v>9449</v>
      </c>
      <c r="C150" s="386">
        <v>4251.83</v>
      </c>
      <c r="D150" s="725"/>
      <c r="E150" s="725"/>
      <c r="F150" s="725"/>
      <c r="G150" s="725">
        <v>4251.83</v>
      </c>
      <c r="H150" s="562" t="s">
        <v>9853</v>
      </c>
      <c r="I150" s="562" t="s">
        <v>9854</v>
      </c>
    </row>
    <row r="151" spans="1:9" ht="33.75">
      <c r="A151" s="559" t="s">
        <v>9891</v>
      </c>
      <c r="B151" s="559" t="s">
        <v>9451</v>
      </c>
      <c r="C151" s="386">
        <v>7400.71</v>
      </c>
      <c r="D151" s="725"/>
      <c r="E151" s="725"/>
      <c r="F151" s="725"/>
      <c r="G151" s="725">
        <v>7400.71</v>
      </c>
      <c r="H151" s="562" t="s">
        <v>9853</v>
      </c>
      <c r="I151" s="562" t="s">
        <v>9854</v>
      </c>
    </row>
    <row r="152" spans="1:9" ht="33.75">
      <c r="A152" s="559" t="s">
        <v>9892</v>
      </c>
      <c r="B152" s="559" t="s">
        <v>9893</v>
      </c>
      <c r="C152" s="386">
        <v>291463.14</v>
      </c>
      <c r="D152" s="725"/>
      <c r="E152" s="725"/>
      <c r="F152" s="725"/>
      <c r="G152" s="725">
        <v>291463.14</v>
      </c>
      <c r="H152" s="562" t="s">
        <v>9853</v>
      </c>
      <c r="I152" s="562" t="s">
        <v>9854</v>
      </c>
    </row>
    <row r="153" spans="1:9" ht="33.75">
      <c r="A153" s="559" t="s">
        <v>9894</v>
      </c>
      <c r="B153" s="559" t="s">
        <v>9455</v>
      </c>
      <c r="C153" s="386">
        <v>1631425.2</v>
      </c>
      <c r="D153" s="725"/>
      <c r="E153" s="725"/>
      <c r="F153" s="725"/>
      <c r="G153" s="725">
        <v>1631425.2</v>
      </c>
      <c r="H153" s="562" t="s">
        <v>9853</v>
      </c>
      <c r="I153" s="562" t="s">
        <v>9854</v>
      </c>
    </row>
    <row r="154" spans="1:9" ht="33.75">
      <c r="A154" s="559" t="s">
        <v>9895</v>
      </c>
      <c r="B154" s="559" t="s">
        <v>9896</v>
      </c>
      <c r="C154" s="386">
        <v>19655.25</v>
      </c>
      <c r="D154" s="725"/>
      <c r="E154" s="725"/>
      <c r="F154" s="725"/>
      <c r="G154" s="725">
        <v>19655.25</v>
      </c>
      <c r="H154" s="562" t="s">
        <v>9853</v>
      </c>
      <c r="I154" s="562" t="s">
        <v>9854</v>
      </c>
    </row>
    <row r="155" spans="1:9" ht="33.75">
      <c r="A155" s="559" t="s">
        <v>9897</v>
      </c>
      <c r="B155" s="559" t="s">
        <v>9898</v>
      </c>
      <c r="C155" s="386">
        <v>185092.46</v>
      </c>
      <c r="D155" s="725"/>
      <c r="E155" s="725"/>
      <c r="F155" s="725"/>
      <c r="G155" s="725">
        <v>185092.46</v>
      </c>
      <c r="H155" s="562" t="s">
        <v>9853</v>
      </c>
      <c r="I155" s="562" t="s">
        <v>9854</v>
      </c>
    </row>
    <row r="156" spans="1:9" ht="33.75">
      <c r="A156" s="559" t="s">
        <v>9899</v>
      </c>
      <c r="B156" s="559" t="s">
        <v>9900</v>
      </c>
      <c r="C156" s="386">
        <v>18562.189999999999</v>
      </c>
      <c r="D156" s="725"/>
      <c r="E156" s="725"/>
      <c r="F156" s="725"/>
      <c r="G156" s="725">
        <v>18562.189999999999</v>
      </c>
      <c r="H156" s="562" t="s">
        <v>9853</v>
      </c>
      <c r="I156" s="562" t="s">
        <v>9854</v>
      </c>
    </row>
    <row r="157" spans="1:9" ht="33.75">
      <c r="A157" s="559" t="s">
        <v>9901</v>
      </c>
      <c r="B157" s="559" t="s">
        <v>9461</v>
      </c>
      <c r="C157" s="386">
        <v>423.78</v>
      </c>
      <c r="D157" s="725"/>
      <c r="E157" s="725"/>
      <c r="F157" s="725"/>
      <c r="G157" s="725">
        <v>423.78</v>
      </c>
      <c r="H157" s="562" t="s">
        <v>9853</v>
      </c>
      <c r="I157" s="562" t="s">
        <v>9854</v>
      </c>
    </row>
    <row r="158" spans="1:9" ht="33.75">
      <c r="A158" s="559" t="s">
        <v>9902</v>
      </c>
      <c r="B158" s="559" t="s">
        <v>9903</v>
      </c>
      <c r="C158" s="386">
        <v>166599.59</v>
      </c>
      <c r="D158" s="725"/>
      <c r="E158" s="725"/>
      <c r="F158" s="725"/>
      <c r="G158" s="725">
        <v>166599.59</v>
      </c>
      <c r="H158" s="562" t="s">
        <v>9853</v>
      </c>
      <c r="I158" s="562" t="s">
        <v>9854</v>
      </c>
    </row>
    <row r="159" spans="1:9" ht="33.75">
      <c r="A159" s="559" t="s">
        <v>9904</v>
      </c>
      <c r="B159" s="559" t="s">
        <v>9905</v>
      </c>
      <c r="C159" s="386">
        <v>32015.34</v>
      </c>
      <c r="D159" s="725"/>
      <c r="E159" s="725"/>
      <c r="F159" s="725"/>
      <c r="G159" s="725">
        <v>32015.34</v>
      </c>
      <c r="H159" s="562" t="s">
        <v>9853</v>
      </c>
      <c r="I159" s="562" t="s">
        <v>9854</v>
      </c>
    </row>
    <row r="160" spans="1:9" ht="33.75">
      <c r="A160" s="559" t="s">
        <v>9906</v>
      </c>
      <c r="B160" s="559" t="s">
        <v>9907</v>
      </c>
      <c r="C160" s="386">
        <v>92095.92</v>
      </c>
      <c r="D160" s="725"/>
      <c r="E160" s="725"/>
      <c r="F160" s="725"/>
      <c r="G160" s="725">
        <v>92095.92</v>
      </c>
      <c r="H160" s="562" t="s">
        <v>9853</v>
      </c>
      <c r="I160" s="562" t="s">
        <v>9854</v>
      </c>
    </row>
    <row r="161" spans="1:9" ht="33.75">
      <c r="A161" s="559" t="s">
        <v>9908</v>
      </c>
      <c r="B161" s="559" t="s">
        <v>9909</v>
      </c>
      <c r="C161" s="386">
        <v>14000</v>
      </c>
      <c r="D161" s="725"/>
      <c r="E161" s="725"/>
      <c r="F161" s="725"/>
      <c r="G161" s="725">
        <v>14000</v>
      </c>
      <c r="H161" s="562" t="s">
        <v>9853</v>
      </c>
      <c r="I161" s="562" t="s">
        <v>9854</v>
      </c>
    </row>
    <row r="162" spans="1:9" ht="33.75">
      <c r="A162" s="559" t="s">
        <v>9910</v>
      </c>
      <c r="B162" s="559" t="s">
        <v>9911</v>
      </c>
      <c r="C162" s="386">
        <v>1561646.99</v>
      </c>
      <c r="D162" s="725"/>
      <c r="E162" s="725"/>
      <c r="F162" s="725"/>
      <c r="G162" s="725">
        <v>1561646.99</v>
      </c>
      <c r="H162" s="562" t="s">
        <v>9853</v>
      </c>
      <c r="I162" s="562" t="s">
        <v>9854</v>
      </c>
    </row>
    <row r="163" spans="1:9" ht="33.75">
      <c r="A163" s="559" t="s">
        <v>9912</v>
      </c>
      <c r="B163" s="559" t="s">
        <v>9913</v>
      </c>
      <c r="C163" s="386">
        <v>320511.48</v>
      </c>
      <c r="D163" s="725"/>
      <c r="E163" s="725"/>
      <c r="F163" s="725"/>
      <c r="G163" s="725">
        <v>320511.48</v>
      </c>
      <c r="H163" s="562" t="s">
        <v>9853</v>
      </c>
      <c r="I163" s="562" t="s">
        <v>9854</v>
      </c>
    </row>
    <row r="164" spans="1:9" ht="33.75">
      <c r="A164" s="559" t="s">
        <v>9914</v>
      </c>
      <c r="B164" s="559" t="s">
        <v>9915</v>
      </c>
      <c r="C164" s="386">
        <v>5500</v>
      </c>
      <c r="D164" s="725"/>
      <c r="E164" s="725"/>
      <c r="F164" s="725"/>
      <c r="G164" s="725">
        <v>5500</v>
      </c>
      <c r="H164" s="562" t="s">
        <v>9853</v>
      </c>
      <c r="I164" s="562" t="s">
        <v>9854</v>
      </c>
    </row>
    <row r="165" spans="1:9" ht="33.75">
      <c r="A165" s="559" t="s">
        <v>9916</v>
      </c>
      <c r="B165" s="559" t="s">
        <v>9917</v>
      </c>
      <c r="C165" s="386">
        <v>72178.3</v>
      </c>
      <c r="D165" s="725"/>
      <c r="E165" s="725"/>
      <c r="F165" s="725"/>
      <c r="G165" s="725">
        <v>72178.3</v>
      </c>
      <c r="H165" s="562" t="s">
        <v>9853</v>
      </c>
      <c r="I165" s="562" t="s">
        <v>9854</v>
      </c>
    </row>
    <row r="166" spans="1:9" ht="33.75">
      <c r="A166" s="559" t="s">
        <v>9918</v>
      </c>
      <c r="B166" s="559" t="s">
        <v>9919</v>
      </c>
      <c r="C166" s="386">
        <v>6179.14</v>
      </c>
      <c r="D166" s="725"/>
      <c r="E166" s="725"/>
      <c r="F166" s="725"/>
      <c r="G166" s="725">
        <v>6179.14</v>
      </c>
      <c r="H166" s="562" t="s">
        <v>9853</v>
      </c>
      <c r="I166" s="562" t="s">
        <v>9854</v>
      </c>
    </row>
    <row r="167" spans="1:9" ht="33.75">
      <c r="A167" s="559" t="s">
        <v>9920</v>
      </c>
      <c r="B167" s="559" t="s">
        <v>9921</v>
      </c>
      <c r="C167" s="386">
        <v>4000</v>
      </c>
      <c r="D167" s="725"/>
      <c r="E167" s="725"/>
      <c r="F167" s="725"/>
      <c r="G167" s="725">
        <v>4000</v>
      </c>
      <c r="H167" s="562" t="s">
        <v>9853</v>
      </c>
      <c r="I167" s="562" t="s">
        <v>9854</v>
      </c>
    </row>
    <row r="168" spans="1:9" ht="33.75">
      <c r="A168" s="559" t="s">
        <v>9922</v>
      </c>
      <c r="B168" s="559" t="s">
        <v>9923</v>
      </c>
      <c r="C168" s="386">
        <v>3918.62</v>
      </c>
      <c r="D168" s="725"/>
      <c r="E168" s="725"/>
      <c r="F168" s="725"/>
      <c r="G168" s="725">
        <v>3918.62</v>
      </c>
      <c r="H168" s="562" t="s">
        <v>9853</v>
      </c>
      <c r="I168" s="562" t="s">
        <v>9854</v>
      </c>
    </row>
    <row r="169" spans="1:9" ht="33.75">
      <c r="A169" s="559" t="s">
        <v>9924</v>
      </c>
      <c r="B169" s="559" t="s">
        <v>9925</v>
      </c>
      <c r="C169" s="386">
        <v>5424.78</v>
      </c>
      <c r="D169" s="725"/>
      <c r="E169" s="725"/>
      <c r="F169" s="725"/>
      <c r="G169" s="725">
        <v>5424.78</v>
      </c>
      <c r="H169" s="562" t="s">
        <v>9853</v>
      </c>
      <c r="I169" s="562" t="s">
        <v>9854</v>
      </c>
    </row>
    <row r="170" spans="1:9" ht="33.75">
      <c r="A170" s="559" t="s">
        <v>9926</v>
      </c>
      <c r="B170" s="559" t="s">
        <v>9927</v>
      </c>
      <c r="C170" s="386">
        <v>2637.61</v>
      </c>
      <c r="D170" s="725"/>
      <c r="E170" s="725"/>
      <c r="F170" s="725"/>
      <c r="G170" s="725">
        <v>2637.61</v>
      </c>
      <c r="H170" s="562" t="s">
        <v>9853</v>
      </c>
      <c r="I170" s="562" t="s">
        <v>9854</v>
      </c>
    </row>
    <row r="171" spans="1:9" ht="33.75">
      <c r="A171" s="559" t="s">
        <v>9928</v>
      </c>
      <c r="B171" s="559" t="s">
        <v>9929</v>
      </c>
      <c r="C171" s="386">
        <v>9363.48</v>
      </c>
      <c r="D171" s="725"/>
      <c r="E171" s="725"/>
      <c r="F171" s="725"/>
      <c r="G171" s="725">
        <v>9363.48</v>
      </c>
      <c r="H171" s="562" t="s">
        <v>9853</v>
      </c>
      <c r="I171" s="562" t="s">
        <v>9854</v>
      </c>
    </row>
    <row r="172" spans="1:9" ht="33.75">
      <c r="A172" s="559" t="s">
        <v>9930</v>
      </c>
      <c r="B172" s="559" t="s">
        <v>9931</v>
      </c>
      <c r="C172" s="386">
        <v>11080.74</v>
      </c>
      <c r="D172" s="725"/>
      <c r="E172" s="725"/>
      <c r="F172" s="725"/>
      <c r="G172" s="725">
        <v>11080.74</v>
      </c>
      <c r="H172" s="562" t="s">
        <v>9853</v>
      </c>
      <c r="I172" s="562" t="s">
        <v>9854</v>
      </c>
    </row>
    <row r="173" spans="1:9" ht="33.75">
      <c r="A173" s="559" t="s">
        <v>9932</v>
      </c>
      <c r="B173" s="559" t="s">
        <v>9933</v>
      </c>
      <c r="C173" s="386">
        <v>141663.5</v>
      </c>
      <c r="D173" s="725"/>
      <c r="E173" s="725"/>
      <c r="F173" s="725"/>
      <c r="G173" s="725">
        <v>141663.5</v>
      </c>
      <c r="H173" s="562" t="s">
        <v>9853</v>
      </c>
      <c r="I173" s="562" t="s">
        <v>9854</v>
      </c>
    </row>
    <row r="174" spans="1:9" ht="33.75">
      <c r="A174" s="559" t="s">
        <v>9934</v>
      </c>
      <c r="B174" s="559" t="s">
        <v>9935</v>
      </c>
      <c r="C174" s="386">
        <v>122181.01</v>
      </c>
      <c r="D174" s="725"/>
      <c r="E174" s="725"/>
      <c r="F174" s="725"/>
      <c r="G174" s="725">
        <v>122181.01</v>
      </c>
      <c r="H174" s="562" t="s">
        <v>9853</v>
      </c>
      <c r="I174" s="562" t="s">
        <v>9854</v>
      </c>
    </row>
    <row r="175" spans="1:9" ht="33.75">
      <c r="A175" s="559" t="s">
        <v>9936</v>
      </c>
      <c r="B175" s="559" t="s">
        <v>9937</v>
      </c>
      <c r="C175" s="386">
        <v>28905.439999999999</v>
      </c>
      <c r="D175" s="725"/>
      <c r="E175" s="725"/>
      <c r="F175" s="725"/>
      <c r="G175" s="725">
        <v>28905.439999999999</v>
      </c>
      <c r="H175" s="562" t="s">
        <v>9853</v>
      </c>
      <c r="I175" s="562" t="s">
        <v>9854</v>
      </c>
    </row>
    <row r="176" spans="1:9" ht="33.75">
      <c r="A176" s="559" t="s">
        <v>9938</v>
      </c>
      <c r="B176" s="559" t="s">
        <v>9939</v>
      </c>
      <c r="C176" s="386">
        <v>169128.4</v>
      </c>
      <c r="D176" s="725"/>
      <c r="E176" s="725"/>
      <c r="F176" s="725"/>
      <c r="G176" s="725">
        <v>169128.4</v>
      </c>
      <c r="H176" s="562" t="s">
        <v>9853</v>
      </c>
      <c r="I176" s="562" t="s">
        <v>9854</v>
      </c>
    </row>
    <row r="177" spans="1:9" ht="33.75">
      <c r="A177" s="559" t="s">
        <v>9940</v>
      </c>
      <c r="B177" s="559" t="s">
        <v>9941</v>
      </c>
      <c r="C177" s="386">
        <v>206771.93</v>
      </c>
      <c r="D177" s="725"/>
      <c r="E177" s="725"/>
      <c r="F177" s="725"/>
      <c r="G177" s="725">
        <v>206771.93</v>
      </c>
      <c r="H177" s="562" t="s">
        <v>9853</v>
      </c>
      <c r="I177" s="562" t="s">
        <v>9854</v>
      </c>
    </row>
    <row r="178" spans="1:9" ht="33.75">
      <c r="A178" s="559" t="s">
        <v>9942</v>
      </c>
      <c r="B178" s="559" t="s">
        <v>9943</v>
      </c>
      <c r="C178" s="386">
        <v>1508193.55</v>
      </c>
      <c r="D178" s="725"/>
      <c r="E178" s="725"/>
      <c r="F178" s="725"/>
      <c r="G178" s="725">
        <v>1508193.55</v>
      </c>
      <c r="H178" s="562" t="s">
        <v>9853</v>
      </c>
      <c r="I178" s="562" t="s">
        <v>9854</v>
      </c>
    </row>
    <row r="179" spans="1:9" ht="33.75">
      <c r="A179" s="559" t="s">
        <v>9944</v>
      </c>
      <c r="B179" s="559" t="s">
        <v>9945</v>
      </c>
      <c r="C179" s="386">
        <v>157421.28</v>
      </c>
      <c r="D179" s="725"/>
      <c r="E179" s="725"/>
      <c r="F179" s="725"/>
      <c r="G179" s="725">
        <v>157421.28</v>
      </c>
      <c r="H179" s="562" t="s">
        <v>9853</v>
      </c>
      <c r="I179" s="562" t="s">
        <v>9854</v>
      </c>
    </row>
    <row r="180" spans="1:9" ht="33.75">
      <c r="A180" s="559" t="s">
        <v>9946</v>
      </c>
      <c r="B180" s="559" t="s">
        <v>9947</v>
      </c>
      <c r="C180" s="386">
        <v>980362.8</v>
      </c>
      <c r="D180" s="725"/>
      <c r="E180" s="725"/>
      <c r="F180" s="725"/>
      <c r="G180" s="725">
        <v>980362.8</v>
      </c>
      <c r="H180" s="562" t="s">
        <v>9853</v>
      </c>
      <c r="I180" s="562" t="s">
        <v>9854</v>
      </c>
    </row>
    <row r="181" spans="1:9" ht="33.75">
      <c r="A181" s="559" t="s">
        <v>9948</v>
      </c>
      <c r="B181" s="559" t="s">
        <v>9949</v>
      </c>
      <c r="C181" s="386">
        <v>839271.1</v>
      </c>
      <c r="D181" s="725"/>
      <c r="E181" s="725"/>
      <c r="F181" s="725"/>
      <c r="G181" s="725">
        <v>839271.1</v>
      </c>
      <c r="H181" s="562" t="s">
        <v>9853</v>
      </c>
      <c r="I181" s="562" t="s">
        <v>9854</v>
      </c>
    </row>
    <row r="182" spans="1:9" ht="33.75">
      <c r="A182" s="559" t="s">
        <v>9950</v>
      </c>
      <c r="B182" s="559" t="s">
        <v>9951</v>
      </c>
      <c r="C182" s="386">
        <v>194430.47</v>
      </c>
      <c r="D182" s="725"/>
      <c r="E182" s="725"/>
      <c r="F182" s="725"/>
      <c r="G182" s="725">
        <v>194430.47</v>
      </c>
      <c r="H182" s="562" t="s">
        <v>9853</v>
      </c>
      <c r="I182" s="562" t="s">
        <v>9854</v>
      </c>
    </row>
    <row r="183" spans="1:9" ht="33.75">
      <c r="A183" s="559" t="s">
        <v>9952</v>
      </c>
      <c r="B183" s="559" t="s">
        <v>9953</v>
      </c>
      <c r="C183" s="386">
        <v>7705.23</v>
      </c>
      <c r="D183" s="725"/>
      <c r="E183" s="725"/>
      <c r="F183" s="725"/>
      <c r="G183" s="725">
        <v>7705.23</v>
      </c>
      <c r="H183" s="562" t="s">
        <v>9853</v>
      </c>
      <c r="I183" s="562" t="s">
        <v>9854</v>
      </c>
    </row>
    <row r="184" spans="1:9" ht="33.75">
      <c r="A184" s="559" t="s">
        <v>9954</v>
      </c>
      <c r="B184" s="559" t="s">
        <v>9955</v>
      </c>
      <c r="C184" s="386">
        <v>1346015.15</v>
      </c>
      <c r="D184" s="725"/>
      <c r="E184" s="725"/>
      <c r="F184" s="725"/>
      <c r="G184" s="725">
        <v>1346015.15</v>
      </c>
      <c r="H184" s="562" t="s">
        <v>9853</v>
      </c>
      <c r="I184" s="562" t="s">
        <v>9854</v>
      </c>
    </row>
    <row r="185" spans="1:9" ht="33.75">
      <c r="A185" s="559" t="s">
        <v>9956</v>
      </c>
      <c r="B185" s="559" t="s">
        <v>9957</v>
      </c>
      <c r="C185" s="386">
        <v>47545.43</v>
      </c>
      <c r="D185" s="725"/>
      <c r="E185" s="725"/>
      <c r="F185" s="725"/>
      <c r="G185" s="725">
        <v>47545.43</v>
      </c>
      <c r="H185" s="562" t="s">
        <v>9853</v>
      </c>
      <c r="I185" s="562" t="s">
        <v>9854</v>
      </c>
    </row>
    <row r="186" spans="1:9" ht="33.75">
      <c r="A186" s="559" t="s">
        <v>9958</v>
      </c>
      <c r="B186" s="559" t="s">
        <v>9959</v>
      </c>
      <c r="C186" s="386">
        <v>532352.81999999995</v>
      </c>
      <c r="D186" s="725"/>
      <c r="E186" s="725"/>
      <c r="F186" s="725"/>
      <c r="G186" s="725">
        <v>532352.81999999995</v>
      </c>
      <c r="H186" s="562" t="s">
        <v>9853</v>
      </c>
      <c r="I186" s="562" t="s">
        <v>9854</v>
      </c>
    </row>
    <row r="187" spans="1:9" ht="33.75">
      <c r="A187" s="559" t="s">
        <v>9960</v>
      </c>
      <c r="B187" s="559" t="s">
        <v>9961</v>
      </c>
      <c r="C187" s="386">
        <v>12182</v>
      </c>
      <c r="D187" s="725"/>
      <c r="E187" s="725"/>
      <c r="F187" s="725"/>
      <c r="G187" s="725">
        <v>12182</v>
      </c>
      <c r="H187" s="562" t="s">
        <v>9853</v>
      </c>
      <c r="I187" s="562" t="s">
        <v>9854</v>
      </c>
    </row>
    <row r="188" spans="1:9" ht="33.75">
      <c r="A188" s="559" t="s">
        <v>9962</v>
      </c>
      <c r="B188" s="559" t="s">
        <v>9963</v>
      </c>
      <c r="C188" s="386">
        <v>6153.88</v>
      </c>
      <c r="D188" s="725"/>
      <c r="E188" s="725"/>
      <c r="F188" s="725"/>
      <c r="G188" s="725">
        <v>6153.88</v>
      </c>
      <c r="H188" s="562" t="s">
        <v>9853</v>
      </c>
      <c r="I188" s="562" t="s">
        <v>9854</v>
      </c>
    </row>
    <row r="189" spans="1:9" ht="33.75">
      <c r="A189" s="559" t="s">
        <v>9964</v>
      </c>
      <c r="B189" s="559" t="s">
        <v>9965</v>
      </c>
      <c r="C189" s="386">
        <v>3859987.38</v>
      </c>
      <c r="D189" s="725"/>
      <c r="E189" s="725"/>
      <c r="F189" s="725"/>
      <c r="G189" s="725">
        <v>3859987.38</v>
      </c>
      <c r="H189" s="562" t="s">
        <v>9853</v>
      </c>
      <c r="I189" s="562" t="s">
        <v>9854</v>
      </c>
    </row>
    <row r="190" spans="1:9" ht="33.75">
      <c r="A190" s="559" t="s">
        <v>9966</v>
      </c>
      <c r="B190" s="559" t="s">
        <v>9967</v>
      </c>
      <c r="C190" s="386">
        <v>13611.97</v>
      </c>
      <c r="D190" s="725"/>
      <c r="E190" s="725"/>
      <c r="F190" s="725"/>
      <c r="G190" s="725">
        <v>13611.97</v>
      </c>
      <c r="H190" s="562" t="s">
        <v>9853</v>
      </c>
      <c r="I190" s="562" t="s">
        <v>9854</v>
      </c>
    </row>
    <row r="191" spans="1:9" ht="33.75">
      <c r="A191" s="559" t="s">
        <v>9968</v>
      </c>
      <c r="B191" s="559" t="s">
        <v>9969</v>
      </c>
      <c r="C191" s="386">
        <v>9976.86</v>
      </c>
      <c r="D191" s="725"/>
      <c r="E191" s="725"/>
      <c r="F191" s="725"/>
      <c r="G191" s="725">
        <v>9976.86</v>
      </c>
      <c r="H191" s="562" t="s">
        <v>9853</v>
      </c>
      <c r="I191" s="562" t="s">
        <v>9854</v>
      </c>
    </row>
    <row r="192" spans="1:9" ht="33.75">
      <c r="A192" s="559" t="s">
        <v>9970</v>
      </c>
      <c r="B192" s="559" t="s">
        <v>9971</v>
      </c>
      <c r="C192" s="386">
        <v>592.07000000000005</v>
      </c>
      <c r="D192" s="725"/>
      <c r="E192" s="725"/>
      <c r="F192" s="725"/>
      <c r="G192" s="725">
        <v>592.07000000000005</v>
      </c>
      <c r="H192" s="562" t="s">
        <v>9853</v>
      </c>
      <c r="I192" s="562" t="s">
        <v>9854</v>
      </c>
    </row>
    <row r="193" spans="1:9" ht="33.75">
      <c r="A193" s="559" t="s">
        <v>9972</v>
      </c>
      <c r="B193" s="559" t="s">
        <v>9973</v>
      </c>
      <c r="C193" s="386">
        <v>16829.060000000001</v>
      </c>
      <c r="D193" s="725"/>
      <c r="E193" s="725"/>
      <c r="F193" s="725"/>
      <c r="G193" s="725">
        <v>16829.060000000001</v>
      </c>
      <c r="H193" s="562" t="s">
        <v>9853</v>
      </c>
      <c r="I193" s="562" t="s">
        <v>9854</v>
      </c>
    </row>
    <row r="194" spans="1:9" ht="33.75">
      <c r="A194" s="559" t="s">
        <v>9974</v>
      </c>
      <c r="B194" s="559" t="s">
        <v>9975</v>
      </c>
      <c r="C194" s="386">
        <v>1759.46</v>
      </c>
      <c r="D194" s="725"/>
      <c r="E194" s="725"/>
      <c r="F194" s="725"/>
      <c r="G194" s="725">
        <v>1759.46</v>
      </c>
      <c r="H194" s="562" t="s">
        <v>9853</v>
      </c>
      <c r="I194" s="562" t="s">
        <v>9854</v>
      </c>
    </row>
    <row r="195" spans="1:9" ht="33.75">
      <c r="A195" s="559" t="s">
        <v>9976</v>
      </c>
      <c r="B195" s="559" t="s">
        <v>9977</v>
      </c>
      <c r="C195" s="386">
        <v>3000</v>
      </c>
      <c r="D195" s="725"/>
      <c r="E195" s="725"/>
      <c r="F195" s="725"/>
      <c r="G195" s="725">
        <v>3000</v>
      </c>
      <c r="H195" s="562" t="s">
        <v>9853</v>
      </c>
      <c r="I195" s="562" t="s">
        <v>9854</v>
      </c>
    </row>
    <row r="196" spans="1:9" ht="33.75">
      <c r="A196" s="559" t="s">
        <v>9978</v>
      </c>
      <c r="B196" s="559" t="s">
        <v>9979</v>
      </c>
      <c r="C196" s="386">
        <v>1528.8</v>
      </c>
      <c r="D196" s="725"/>
      <c r="E196" s="725"/>
      <c r="F196" s="725"/>
      <c r="G196" s="725">
        <v>1528.8</v>
      </c>
      <c r="H196" s="562" t="s">
        <v>9853</v>
      </c>
      <c r="I196" s="562" t="s">
        <v>9854</v>
      </c>
    </row>
    <row r="197" spans="1:9" ht="33.75">
      <c r="A197" s="559" t="s">
        <v>9980</v>
      </c>
      <c r="B197" s="559" t="s">
        <v>9981</v>
      </c>
      <c r="C197" s="386">
        <v>2554.08</v>
      </c>
      <c r="D197" s="725"/>
      <c r="E197" s="725"/>
      <c r="F197" s="725"/>
      <c r="G197" s="725">
        <v>2554.08</v>
      </c>
      <c r="H197" s="562" t="s">
        <v>9853</v>
      </c>
      <c r="I197" s="562" t="s">
        <v>9854</v>
      </c>
    </row>
    <row r="198" spans="1:9" ht="33.75">
      <c r="A198" s="559" t="s">
        <v>9982</v>
      </c>
      <c r="B198" s="559" t="s">
        <v>9983</v>
      </c>
      <c r="C198" s="386">
        <v>133569.26</v>
      </c>
      <c r="D198" s="725"/>
      <c r="E198" s="725"/>
      <c r="F198" s="725"/>
      <c r="G198" s="725">
        <v>133569.26</v>
      </c>
      <c r="H198" s="562" t="s">
        <v>9853</v>
      </c>
      <c r="I198" s="562" t="s">
        <v>9854</v>
      </c>
    </row>
    <row r="199" spans="1:9" ht="33.75">
      <c r="A199" s="559" t="s">
        <v>9984</v>
      </c>
      <c r="B199" s="559" t="s">
        <v>9985</v>
      </c>
      <c r="C199" s="386">
        <v>1164515.23</v>
      </c>
      <c r="D199" s="725"/>
      <c r="E199" s="725"/>
      <c r="F199" s="725"/>
      <c r="G199" s="725">
        <v>1164515.23</v>
      </c>
      <c r="H199" s="562" t="s">
        <v>9853</v>
      </c>
      <c r="I199" s="562" t="s">
        <v>9854</v>
      </c>
    </row>
    <row r="200" spans="1:9" ht="33.75">
      <c r="A200" s="559" t="s">
        <v>9986</v>
      </c>
      <c r="B200" s="559" t="s">
        <v>9987</v>
      </c>
      <c r="C200" s="386">
        <v>66911.88</v>
      </c>
      <c r="D200" s="725"/>
      <c r="E200" s="725"/>
      <c r="F200" s="725"/>
      <c r="G200" s="725">
        <v>66911.88</v>
      </c>
      <c r="H200" s="562" t="s">
        <v>9853</v>
      </c>
      <c r="I200" s="562" t="s">
        <v>9854</v>
      </c>
    </row>
    <row r="201" spans="1:9" ht="33.75">
      <c r="A201" s="559" t="s">
        <v>9988</v>
      </c>
      <c r="B201" s="559" t="s">
        <v>9989</v>
      </c>
      <c r="C201" s="386">
        <v>2000</v>
      </c>
      <c r="D201" s="725"/>
      <c r="E201" s="725"/>
      <c r="F201" s="725"/>
      <c r="G201" s="725">
        <v>2000</v>
      </c>
      <c r="H201" s="562" t="s">
        <v>9853</v>
      </c>
      <c r="I201" s="562" t="s">
        <v>9854</v>
      </c>
    </row>
    <row r="202" spans="1:9" ht="33.75">
      <c r="A202" s="559" t="s">
        <v>9990</v>
      </c>
      <c r="B202" s="559" t="s">
        <v>9991</v>
      </c>
      <c r="C202" s="386">
        <v>31320.66</v>
      </c>
      <c r="D202" s="725"/>
      <c r="E202" s="725"/>
      <c r="F202" s="725"/>
      <c r="G202" s="725">
        <v>31320.66</v>
      </c>
      <c r="H202" s="562" t="s">
        <v>9853</v>
      </c>
      <c r="I202" s="562" t="s">
        <v>9854</v>
      </c>
    </row>
    <row r="203" spans="1:9" ht="33.75">
      <c r="A203" s="559" t="s">
        <v>9992</v>
      </c>
      <c r="B203" s="559" t="s">
        <v>9993</v>
      </c>
      <c r="C203" s="386">
        <v>173891.62</v>
      </c>
      <c r="D203" s="725"/>
      <c r="E203" s="725"/>
      <c r="F203" s="725"/>
      <c r="G203" s="725">
        <v>173891.62</v>
      </c>
      <c r="H203" s="562" t="s">
        <v>9853</v>
      </c>
      <c r="I203" s="562" t="s">
        <v>9854</v>
      </c>
    </row>
    <row r="204" spans="1:9" ht="33.75">
      <c r="A204" s="559" t="s">
        <v>9994</v>
      </c>
      <c r="B204" s="559" t="s">
        <v>9995</v>
      </c>
      <c r="C204" s="386">
        <v>6500000</v>
      </c>
      <c r="D204" s="725"/>
      <c r="E204" s="725"/>
      <c r="F204" s="725"/>
      <c r="G204" s="725">
        <v>6500000</v>
      </c>
      <c r="H204" s="562" t="s">
        <v>9853</v>
      </c>
      <c r="I204" s="562" t="s">
        <v>9854</v>
      </c>
    </row>
    <row r="205" spans="1:9" ht="33.75">
      <c r="A205" s="559" t="s">
        <v>9996</v>
      </c>
      <c r="B205" s="559" t="s">
        <v>9997</v>
      </c>
      <c r="C205" s="386">
        <v>3065818.45</v>
      </c>
      <c r="D205" s="725"/>
      <c r="E205" s="725"/>
      <c r="F205" s="725"/>
      <c r="G205" s="725">
        <v>3065818.45</v>
      </c>
      <c r="H205" s="562" t="s">
        <v>9853</v>
      </c>
      <c r="I205" s="562" t="s">
        <v>9854</v>
      </c>
    </row>
    <row r="206" spans="1:9" ht="33.75">
      <c r="A206" s="559" t="s">
        <v>9998</v>
      </c>
      <c r="B206" s="559" t="s">
        <v>9999</v>
      </c>
      <c r="C206" s="386">
        <v>33118.54</v>
      </c>
      <c r="D206" s="725"/>
      <c r="E206" s="725"/>
      <c r="F206" s="725"/>
      <c r="G206" s="725">
        <v>33118.54</v>
      </c>
      <c r="H206" s="562" t="s">
        <v>9853</v>
      </c>
      <c r="I206" s="562" t="s">
        <v>9854</v>
      </c>
    </row>
    <row r="207" spans="1:9" ht="33.75">
      <c r="A207" s="559" t="s">
        <v>10000</v>
      </c>
      <c r="B207" s="559" t="s">
        <v>10001</v>
      </c>
      <c r="C207" s="386">
        <v>13983.55</v>
      </c>
      <c r="D207" s="725"/>
      <c r="E207" s="725"/>
      <c r="F207" s="725"/>
      <c r="G207" s="725">
        <v>13983.55</v>
      </c>
      <c r="H207" s="562" t="s">
        <v>9853</v>
      </c>
      <c r="I207" s="562" t="s">
        <v>9854</v>
      </c>
    </row>
    <row r="208" spans="1:9" ht="33.75">
      <c r="A208" s="559" t="s">
        <v>10002</v>
      </c>
      <c r="B208" s="559" t="s">
        <v>10003</v>
      </c>
      <c r="C208" s="386">
        <v>4802864.5599999996</v>
      </c>
      <c r="D208" s="725"/>
      <c r="E208" s="725"/>
      <c r="F208" s="725"/>
      <c r="G208" s="725">
        <v>4802864.5599999996</v>
      </c>
      <c r="H208" s="562" t="s">
        <v>9853</v>
      </c>
      <c r="I208" s="562" t="s">
        <v>9854</v>
      </c>
    </row>
    <row r="209" spans="1:9" ht="33.75">
      <c r="A209" s="559" t="s">
        <v>10004</v>
      </c>
      <c r="B209" s="559" t="s">
        <v>10005</v>
      </c>
      <c r="C209" s="386">
        <v>15099983.869999999</v>
      </c>
      <c r="D209" s="725"/>
      <c r="E209" s="725"/>
      <c r="F209" s="725"/>
      <c r="G209" s="725">
        <v>15099983.869999999</v>
      </c>
      <c r="H209" s="562" t="s">
        <v>9853</v>
      </c>
      <c r="I209" s="562" t="s">
        <v>9854</v>
      </c>
    </row>
    <row r="210" spans="1:9" ht="33.75">
      <c r="A210" s="559" t="s">
        <v>10006</v>
      </c>
      <c r="B210" s="559" t="s">
        <v>10007</v>
      </c>
      <c r="C210" s="386">
        <v>317178.46000000002</v>
      </c>
      <c r="D210" s="725"/>
      <c r="E210" s="725"/>
      <c r="F210" s="725"/>
      <c r="G210" s="725">
        <v>317178.46000000002</v>
      </c>
      <c r="H210" s="562" t="s">
        <v>9853</v>
      </c>
      <c r="I210" s="562" t="s">
        <v>9854</v>
      </c>
    </row>
    <row r="211" spans="1:9" ht="33.75">
      <c r="A211" s="559" t="s">
        <v>10008</v>
      </c>
      <c r="B211" s="559" t="s">
        <v>10009</v>
      </c>
      <c r="C211" s="386">
        <v>4676.6499999999996</v>
      </c>
      <c r="D211" s="725"/>
      <c r="E211" s="725"/>
      <c r="F211" s="725"/>
      <c r="G211" s="725">
        <v>4676.6499999999996</v>
      </c>
      <c r="H211" s="562" t="s">
        <v>9853</v>
      </c>
      <c r="I211" s="562" t="s">
        <v>9854</v>
      </c>
    </row>
    <row r="212" spans="1:9" ht="33.75">
      <c r="A212" s="559" t="s">
        <v>10010</v>
      </c>
      <c r="B212" s="559" t="s">
        <v>10011</v>
      </c>
      <c r="C212" s="386">
        <v>263220.93</v>
      </c>
      <c r="D212" s="725"/>
      <c r="E212" s="725"/>
      <c r="F212" s="725"/>
      <c r="G212" s="725">
        <v>263220.93</v>
      </c>
      <c r="H212" s="562" t="s">
        <v>9853</v>
      </c>
      <c r="I212" s="562" t="s">
        <v>9854</v>
      </c>
    </row>
    <row r="213" spans="1:9" ht="33.75">
      <c r="A213" s="559" t="s">
        <v>10012</v>
      </c>
      <c r="B213" s="559" t="s">
        <v>10013</v>
      </c>
      <c r="C213" s="386">
        <v>873589.47</v>
      </c>
      <c r="D213" s="725"/>
      <c r="E213" s="725"/>
      <c r="F213" s="725"/>
      <c r="G213" s="725">
        <v>873589.47</v>
      </c>
      <c r="H213" s="562" t="s">
        <v>9853</v>
      </c>
      <c r="I213" s="562" t="s">
        <v>9854</v>
      </c>
    </row>
    <row r="214" spans="1:9" ht="33.75">
      <c r="A214" s="559" t="s">
        <v>10014</v>
      </c>
      <c r="B214" s="559" t="s">
        <v>10015</v>
      </c>
      <c r="C214" s="386">
        <v>204818.11</v>
      </c>
      <c r="D214" s="725"/>
      <c r="E214" s="725"/>
      <c r="F214" s="725"/>
      <c r="G214" s="725">
        <v>204818.11</v>
      </c>
      <c r="H214" s="562" t="s">
        <v>9853</v>
      </c>
      <c r="I214" s="562" t="s">
        <v>9854</v>
      </c>
    </row>
    <row r="215" spans="1:9" ht="33.75">
      <c r="A215" s="559" t="s">
        <v>10016</v>
      </c>
      <c r="B215" s="559" t="s">
        <v>9469</v>
      </c>
      <c r="C215" s="386">
        <v>94503.02</v>
      </c>
      <c r="D215" s="725"/>
      <c r="E215" s="725"/>
      <c r="F215" s="725"/>
      <c r="G215" s="725">
        <v>94503.02</v>
      </c>
      <c r="H215" s="562" t="s">
        <v>9853</v>
      </c>
      <c r="I215" s="562" t="s">
        <v>9854</v>
      </c>
    </row>
    <row r="216" spans="1:9" ht="33.75">
      <c r="A216" s="559" t="s">
        <v>10017</v>
      </c>
      <c r="B216" s="559" t="s">
        <v>10018</v>
      </c>
      <c r="C216" s="386">
        <v>89114.22</v>
      </c>
      <c r="D216" s="725"/>
      <c r="E216" s="725"/>
      <c r="F216" s="725"/>
      <c r="G216" s="725">
        <v>89114.22</v>
      </c>
      <c r="H216" s="562" t="s">
        <v>9853</v>
      </c>
      <c r="I216" s="562" t="s">
        <v>9854</v>
      </c>
    </row>
    <row r="217" spans="1:9" ht="33.75">
      <c r="A217" s="559" t="s">
        <v>10019</v>
      </c>
      <c r="B217" s="559" t="s">
        <v>10020</v>
      </c>
      <c r="C217" s="386">
        <v>208199.41</v>
      </c>
      <c r="D217" s="725"/>
      <c r="E217" s="725"/>
      <c r="F217" s="725"/>
      <c r="G217" s="725">
        <v>208199.41</v>
      </c>
      <c r="H217" s="562" t="s">
        <v>9853</v>
      </c>
      <c r="I217" s="562" t="s">
        <v>9854</v>
      </c>
    </row>
    <row r="218" spans="1:9" ht="33.75">
      <c r="A218" s="559" t="s">
        <v>10021</v>
      </c>
      <c r="B218" s="559" t="s">
        <v>10022</v>
      </c>
      <c r="C218" s="386">
        <v>49228.44</v>
      </c>
      <c r="D218" s="725"/>
      <c r="E218" s="725"/>
      <c r="F218" s="725"/>
      <c r="G218" s="725">
        <v>49228.44</v>
      </c>
      <c r="H218" s="562" t="s">
        <v>9853</v>
      </c>
      <c r="I218" s="562" t="s">
        <v>9854</v>
      </c>
    </row>
    <row r="219" spans="1:9" ht="33.75">
      <c r="A219" s="559" t="s">
        <v>10023</v>
      </c>
      <c r="B219" s="559" t="s">
        <v>10024</v>
      </c>
      <c r="C219" s="386">
        <v>201496.9</v>
      </c>
      <c r="D219" s="725"/>
      <c r="E219" s="725"/>
      <c r="F219" s="725"/>
      <c r="G219" s="725">
        <v>201496.9</v>
      </c>
      <c r="H219" s="562" t="s">
        <v>9853</v>
      </c>
      <c r="I219" s="562" t="s">
        <v>9854</v>
      </c>
    </row>
    <row r="220" spans="1:9" ht="33.75">
      <c r="A220" s="559" t="s">
        <v>10025</v>
      </c>
      <c r="B220" s="559" t="s">
        <v>10026</v>
      </c>
      <c r="C220" s="386">
        <v>53019585.329999998</v>
      </c>
      <c r="D220" s="725"/>
      <c r="E220" s="725"/>
      <c r="F220" s="725"/>
      <c r="G220" s="725">
        <v>53019585.329999998</v>
      </c>
      <c r="H220" s="562" t="s">
        <v>9853</v>
      </c>
      <c r="I220" s="562" t="s">
        <v>9854</v>
      </c>
    </row>
    <row r="221" spans="1:9" ht="33.75">
      <c r="A221" s="559" t="s">
        <v>10027</v>
      </c>
      <c r="B221" s="559" t="s">
        <v>10028</v>
      </c>
      <c r="C221" s="386">
        <v>618647.48</v>
      </c>
      <c r="D221" s="725"/>
      <c r="E221" s="725"/>
      <c r="F221" s="725"/>
      <c r="G221" s="725">
        <v>618647.48</v>
      </c>
      <c r="H221" s="562" t="s">
        <v>9853</v>
      </c>
      <c r="I221" s="562" t="s">
        <v>9854</v>
      </c>
    </row>
    <row r="222" spans="1:9" ht="33.75">
      <c r="A222" s="559" t="s">
        <v>10029</v>
      </c>
      <c r="B222" s="559" t="s">
        <v>10030</v>
      </c>
      <c r="C222" s="386">
        <v>78045.83</v>
      </c>
      <c r="D222" s="725"/>
      <c r="E222" s="725"/>
      <c r="F222" s="725"/>
      <c r="G222" s="725">
        <v>78045.83</v>
      </c>
      <c r="H222" s="562" t="s">
        <v>9853</v>
      </c>
      <c r="I222" s="562" t="s">
        <v>9854</v>
      </c>
    </row>
    <row r="223" spans="1:9" ht="33.75">
      <c r="A223" s="559" t="s">
        <v>10031</v>
      </c>
      <c r="B223" s="559" t="s">
        <v>10032</v>
      </c>
      <c r="C223" s="386">
        <v>1107964.26</v>
      </c>
      <c r="D223" s="725"/>
      <c r="E223" s="725"/>
      <c r="F223" s="725"/>
      <c r="G223" s="725">
        <v>1107964.26</v>
      </c>
      <c r="H223" s="562" t="s">
        <v>9853</v>
      </c>
      <c r="I223" s="562" t="s">
        <v>9854</v>
      </c>
    </row>
    <row r="224" spans="1:9" ht="33.75">
      <c r="A224" s="559" t="s">
        <v>10033</v>
      </c>
      <c r="B224" s="559" t="s">
        <v>10034</v>
      </c>
      <c r="C224" s="386">
        <v>31235.37</v>
      </c>
      <c r="D224" s="725"/>
      <c r="E224" s="725"/>
      <c r="F224" s="725"/>
      <c r="G224" s="725">
        <v>31235.37</v>
      </c>
      <c r="H224" s="562" t="s">
        <v>9853</v>
      </c>
      <c r="I224" s="562" t="s">
        <v>9854</v>
      </c>
    </row>
    <row r="225" spans="1:9" ht="33.75">
      <c r="A225" s="559" t="s">
        <v>10035</v>
      </c>
      <c r="B225" s="559" t="s">
        <v>9483</v>
      </c>
      <c r="C225" s="386">
        <v>56101.78</v>
      </c>
      <c r="D225" s="725"/>
      <c r="E225" s="725"/>
      <c r="F225" s="725"/>
      <c r="G225" s="725">
        <v>56101.78</v>
      </c>
      <c r="H225" s="562" t="s">
        <v>9853</v>
      </c>
      <c r="I225" s="562" t="s">
        <v>9854</v>
      </c>
    </row>
    <row r="226" spans="1:9" ht="33.75">
      <c r="A226" s="559" t="s">
        <v>10036</v>
      </c>
      <c r="B226" s="559" t="s">
        <v>10037</v>
      </c>
      <c r="C226" s="386">
        <v>4649.8500000000004</v>
      </c>
      <c r="D226" s="725"/>
      <c r="E226" s="725"/>
      <c r="F226" s="725"/>
      <c r="G226" s="725">
        <v>4649.8500000000004</v>
      </c>
      <c r="H226" s="562" t="s">
        <v>9853</v>
      </c>
      <c r="I226" s="562" t="s">
        <v>9854</v>
      </c>
    </row>
    <row r="227" spans="1:9" ht="33.75">
      <c r="A227" s="559" t="s">
        <v>10038</v>
      </c>
      <c r="B227" s="559" t="s">
        <v>10039</v>
      </c>
      <c r="C227" s="386">
        <v>49308.41</v>
      </c>
      <c r="D227" s="725"/>
      <c r="E227" s="725"/>
      <c r="F227" s="725"/>
      <c r="G227" s="725">
        <v>49308.41</v>
      </c>
      <c r="H227" s="562" t="s">
        <v>9853</v>
      </c>
      <c r="I227" s="562" t="s">
        <v>9854</v>
      </c>
    </row>
    <row r="228" spans="1:9" ht="33.75">
      <c r="A228" s="559" t="s">
        <v>10040</v>
      </c>
      <c r="B228" s="559" t="s">
        <v>10041</v>
      </c>
      <c r="C228" s="386">
        <v>216989</v>
      </c>
      <c r="D228" s="725"/>
      <c r="E228" s="725"/>
      <c r="F228" s="725"/>
      <c r="G228" s="725">
        <v>216989</v>
      </c>
      <c r="H228" s="562" t="s">
        <v>9853</v>
      </c>
      <c r="I228" s="562" t="s">
        <v>9854</v>
      </c>
    </row>
    <row r="229" spans="1:9" ht="33.75">
      <c r="A229" s="559" t="s">
        <v>10042</v>
      </c>
      <c r="B229" s="559" t="s">
        <v>10043</v>
      </c>
      <c r="C229" s="386">
        <v>7431.97</v>
      </c>
      <c r="D229" s="725"/>
      <c r="E229" s="725"/>
      <c r="F229" s="725"/>
      <c r="G229" s="725">
        <v>7431.97</v>
      </c>
      <c r="H229" s="562" t="s">
        <v>9853</v>
      </c>
      <c r="I229" s="562" t="s">
        <v>9854</v>
      </c>
    </row>
    <row r="230" spans="1:9" ht="33.75">
      <c r="A230" s="559" t="s">
        <v>10044</v>
      </c>
      <c r="B230" s="559" t="s">
        <v>10045</v>
      </c>
      <c r="C230" s="386">
        <v>9808.1200000000008</v>
      </c>
      <c r="D230" s="725"/>
      <c r="E230" s="725"/>
      <c r="F230" s="725"/>
      <c r="G230" s="725">
        <v>9808.1200000000008</v>
      </c>
      <c r="H230" s="562" t="s">
        <v>9853</v>
      </c>
      <c r="I230" s="562" t="s">
        <v>9854</v>
      </c>
    </row>
    <row r="231" spans="1:9" ht="33.75">
      <c r="A231" s="559" t="s">
        <v>10046</v>
      </c>
      <c r="B231" s="559" t="s">
        <v>10047</v>
      </c>
      <c r="C231" s="386">
        <v>23578.23</v>
      </c>
      <c r="D231" s="725"/>
      <c r="E231" s="725"/>
      <c r="F231" s="725"/>
      <c r="G231" s="725">
        <v>23578.23</v>
      </c>
      <c r="H231" s="562" t="s">
        <v>9853</v>
      </c>
      <c r="I231" s="562" t="s">
        <v>9854</v>
      </c>
    </row>
    <row r="232" spans="1:9" ht="33.75">
      <c r="A232" s="559" t="s">
        <v>10048</v>
      </c>
      <c r="B232" s="559" t="s">
        <v>10049</v>
      </c>
      <c r="C232" s="386">
        <v>39595.68</v>
      </c>
      <c r="D232" s="725"/>
      <c r="E232" s="725"/>
      <c r="F232" s="725"/>
      <c r="G232" s="725">
        <v>39595.68</v>
      </c>
      <c r="H232" s="562" t="s">
        <v>9853</v>
      </c>
      <c r="I232" s="562" t="s">
        <v>9854</v>
      </c>
    </row>
    <row r="233" spans="1:9" ht="33.75">
      <c r="A233" s="559" t="s">
        <v>10050</v>
      </c>
      <c r="B233" s="559" t="s">
        <v>10051</v>
      </c>
      <c r="C233" s="386">
        <v>41092.25</v>
      </c>
      <c r="D233" s="725"/>
      <c r="E233" s="725"/>
      <c r="F233" s="725"/>
      <c r="G233" s="725">
        <v>41092.25</v>
      </c>
      <c r="H233" s="562" t="s">
        <v>9853</v>
      </c>
      <c r="I233" s="562" t="s">
        <v>9854</v>
      </c>
    </row>
    <row r="234" spans="1:9" ht="33.75">
      <c r="A234" s="559" t="s">
        <v>10052</v>
      </c>
      <c r="B234" s="559" t="s">
        <v>10053</v>
      </c>
      <c r="C234" s="386">
        <v>22930.07</v>
      </c>
      <c r="D234" s="725"/>
      <c r="E234" s="725"/>
      <c r="F234" s="725"/>
      <c r="G234" s="725">
        <v>22930.07</v>
      </c>
      <c r="H234" s="562" t="s">
        <v>9853</v>
      </c>
      <c r="I234" s="562" t="s">
        <v>9854</v>
      </c>
    </row>
    <row r="235" spans="1:9" ht="33.75">
      <c r="A235" s="559" t="s">
        <v>10054</v>
      </c>
      <c r="B235" s="559" t="s">
        <v>10055</v>
      </c>
      <c r="C235" s="386">
        <v>5075.95</v>
      </c>
      <c r="D235" s="725"/>
      <c r="E235" s="725"/>
      <c r="F235" s="725"/>
      <c r="G235" s="725">
        <v>5075.95</v>
      </c>
      <c r="H235" s="562" t="s">
        <v>9853</v>
      </c>
      <c r="I235" s="562" t="s">
        <v>9854</v>
      </c>
    </row>
    <row r="236" spans="1:9" ht="33.75">
      <c r="A236" s="559" t="s">
        <v>10056</v>
      </c>
      <c r="B236" s="559" t="s">
        <v>10057</v>
      </c>
      <c r="C236" s="386">
        <v>37185.19</v>
      </c>
      <c r="D236" s="725"/>
      <c r="E236" s="725"/>
      <c r="F236" s="725"/>
      <c r="G236" s="725">
        <v>37185.19</v>
      </c>
      <c r="H236" s="562" t="s">
        <v>9853</v>
      </c>
      <c r="I236" s="562" t="s">
        <v>9854</v>
      </c>
    </row>
    <row r="237" spans="1:9" ht="33.75">
      <c r="A237" s="559" t="s">
        <v>10058</v>
      </c>
      <c r="B237" s="559" t="s">
        <v>10059</v>
      </c>
      <c r="C237" s="386">
        <v>35435.57</v>
      </c>
      <c r="D237" s="725"/>
      <c r="E237" s="725"/>
      <c r="F237" s="725"/>
      <c r="G237" s="725">
        <v>35435.57</v>
      </c>
      <c r="H237" s="562" t="s">
        <v>9853</v>
      </c>
      <c r="I237" s="562" t="s">
        <v>9854</v>
      </c>
    </row>
    <row r="238" spans="1:9" ht="33.75">
      <c r="A238" s="559" t="s">
        <v>10060</v>
      </c>
      <c r="B238" s="559" t="s">
        <v>10061</v>
      </c>
      <c r="C238" s="386">
        <v>77688.12</v>
      </c>
      <c r="D238" s="725"/>
      <c r="E238" s="725"/>
      <c r="F238" s="725"/>
      <c r="G238" s="725">
        <v>77688.12</v>
      </c>
      <c r="H238" s="562" t="s">
        <v>9853</v>
      </c>
      <c r="I238" s="562" t="s">
        <v>9854</v>
      </c>
    </row>
    <row r="239" spans="1:9" ht="33.75">
      <c r="A239" s="559" t="s">
        <v>10062</v>
      </c>
      <c r="B239" s="559" t="s">
        <v>10063</v>
      </c>
      <c r="C239" s="386">
        <v>18481.240000000002</v>
      </c>
      <c r="D239" s="725"/>
      <c r="E239" s="725"/>
      <c r="F239" s="725"/>
      <c r="G239" s="725">
        <v>18481.240000000002</v>
      </c>
      <c r="H239" s="562" t="s">
        <v>9853</v>
      </c>
      <c r="I239" s="562" t="s">
        <v>9854</v>
      </c>
    </row>
    <row r="240" spans="1:9" ht="33.75">
      <c r="A240" s="559" t="s">
        <v>10064</v>
      </c>
      <c r="B240" s="559" t="s">
        <v>10065</v>
      </c>
      <c r="C240" s="386">
        <v>16747.04</v>
      </c>
      <c r="D240" s="725"/>
      <c r="E240" s="725"/>
      <c r="F240" s="725"/>
      <c r="G240" s="725">
        <v>16747.04</v>
      </c>
      <c r="H240" s="562" t="s">
        <v>9853</v>
      </c>
      <c r="I240" s="562" t="s">
        <v>9854</v>
      </c>
    </row>
    <row r="241" spans="1:9" ht="33.75">
      <c r="A241" s="559" t="s">
        <v>10066</v>
      </c>
      <c r="B241" s="559" t="s">
        <v>10067</v>
      </c>
      <c r="C241" s="386">
        <v>22771.43</v>
      </c>
      <c r="D241" s="725"/>
      <c r="E241" s="725"/>
      <c r="F241" s="725"/>
      <c r="G241" s="725">
        <v>22771.43</v>
      </c>
      <c r="H241" s="562" t="s">
        <v>9853</v>
      </c>
      <c r="I241" s="562" t="s">
        <v>9854</v>
      </c>
    </row>
    <row r="242" spans="1:9" ht="33.75">
      <c r="A242" s="559" t="s">
        <v>10068</v>
      </c>
      <c r="B242" s="559" t="s">
        <v>10069</v>
      </c>
      <c r="C242" s="386">
        <v>1782.91</v>
      </c>
      <c r="D242" s="725"/>
      <c r="E242" s="725"/>
      <c r="F242" s="725"/>
      <c r="G242" s="725">
        <v>1782.91</v>
      </c>
      <c r="H242" s="562" t="s">
        <v>9853</v>
      </c>
      <c r="I242" s="562" t="s">
        <v>9854</v>
      </c>
    </row>
    <row r="243" spans="1:9" ht="33.75">
      <c r="A243" s="559" t="s">
        <v>10070</v>
      </c>
      <c r="B243" s="559" t="s">
        <v>10071</v>
      </c>
      <c r="C243" s="386">
        <v>86850.57</v>
      </c>
      <c r="D243" s="725"/>
      <c r="E243" s="725"/>
      <c r="F243" s="725"/>
      <c r="G243" s="725">
        <v>86850.57</v>
      </c>
      <c r="H243" s="562" t="s">
        <v>9853</v>
      </c>
      <c r="I243" s="562" t="s">
        <v>9854</v>
      </c>
    </row>
    <row r="244" spans="1:9" ht="33.75">
      <c r="A244" s="559" t="s">
        <v>10072</v>
      </c>
      <c r="B244" s="559" t="s">
        <v>10073</v>
      </c>
      <c r="C244" s="386">
        <v>6073.85</v>
      </c>
      <c r="D244" s="725"/>
      <c r="E244" s="725"/>
      <c r="F244" s="725"/>
      <c r="G244" s="725">
        <v>6073.85</v>
      </c>
      <c r="H244" s="562" t="s">
        <v>9853</v>
      </c>
      <c r="I244" s="562" t="s">
        <v>9854</v>
      </c>
    </row>
    <row r="245" spans="1:9" ht="33.75">
      <c r="A245" s="559" t="s">
        <v>10074</v>
      </c>
      <c r="B245" s="559" t="s">
        <v>10075</v>
      </c>
      <c r="C245" s="386">
        <v>13298.67</v>
      </c>
      <c r="D245" s="725"/>
      <c r="E245" s="725"/>
      <c r="F245" s="725"/>
      <c r="G245" s="725">
        <v>13298.67</v>
      </c>
      <c r="H245" s="562" t="s">
        <v>9853</v>
      </c>
      <c r="I245" s="562" t="s">
        <v>9854</v>
      </c>
    </row>
    <row r="246" spans="1:9" ht="33.75">
      <c r="A246" s="559" t="s">
        <v>10076</v>
      </c>
      <c r="B246" s="559" t="s">
        <v>10077</v>
      </c>
      <c r="C246" s="386">
        <v>9240.6200000000008</v>
      </c>
      <c r="D246" s="725"/>
      <c r="E246" s="725"/>
      <c r="F246" s="725"/>
      <c r="G246" s="725">
        <v>9240.6200000000008</v>
      </c>
      <c r="H246" s="562" t="s">
        <v>9853</v>
      </c>
      <c r="I246" s="562" t="s">
        <v>9854</v>
      </c>
    </row>
    <row r="247" spans="1:9" ht="33.75">
      <c r="A247" s="559" t="s">
        <v>10078</v>
      </c>
      <c r="B247" s="559" t="s">
        <v>10079</v>
      </c>
      <c r="C247" s="386">
        <v>23882.86</v>
      </c>
      <c r="D247" s="725"/>
      <c r="E247" s="725"/>
      <c r="F247" s="725"/>
      <c r="G247" s="725">
        <v>23882.86</v>
      </c>
      <c r="H247" s="562" t="s">
        <v>9853</v>
      </c>
      <c r="I247" s="562" t="s">
        <v>9854</v>
      </c>
    </row>
    <row r="248" spans="1:9" ht="33.75">
      <c r="A248" s="559" t="s">
        <v>10080</v>
      </c>
      <c r="B248" s="559" t="s">
        <v>10081</v>
      </c>
      <c r="C248" s="386">
        <v>21893.13</v>
      </c>
      <c r="D248" s="725"/>
      <c r="E248" s="725"/>
      <c r="F248" s="725"/>
      <c r="G248" s="725">
        <v>21893.13</v>
      </c>
      <c r="H248" s="562" t="s">
        <v>9853</v>
      </c>
      <c r="I248" s="562" t="s">
        <v>9854</v>
      </c>
    </row>
    <row r="249" spans="1:9" ht="33.75">
      <c r="A249" s="559" t="s">
        <v>10082</v>
      </c>
      <c r="B249" s="559" t="s">
        <v>10083</v>
      </c>
      <c r="C249" s="386">
        <v>10202.9</v>
      </c>
      <c r="D249" s="725"/>
      <c r="E249" s="725"/>
      <c r="F249" s="725"/>
      <c r="G249" s="725">
        <v>10202.9</v>
      </c>
      <c r="H249" s="562" t="s">
        <v>9853</v>
      </c>
      <c r="I249" s="562" t="s">
        <v>9854</v>
      </c>
    </row>
    <row r="250" spans="1:9" ht="33.75">
      <c r="A250" s="559" t="s">
        <v>10084</v>
      </c>
      <c r="B250" s="559" t="s">
        <v>10085</v>
      </c>
      <c r="C250" s="386">
        <v>1361.59</v>
      </c>
      <c r="D250" s="725"/>
      <c r="E250" s="725"/>
      <c r="F250" s="725"/>
      <c r="G250" s="725">
        <v>1361.59</v>
      </c>
      <c r="H250" s="562" t="s">
        <v>9853</v>
      </c>
      <c r="I250" s="562" t="s">
        <v>9854</v>
      </c>
    </row>
    <row r="251" spans="1:9" ht="33.75">
      <c r="A251" s="559" t="s">
        <v>10086</v>
      </c>
      <c r="B251" s="559" t="s">
        <v>10087</v>
      </c>
      <c r="C251" s="386">
        <v>4831.05</v>
      </c>
      <c r="D251" s="725"/>
      <c r="E251" s="725"/>
      <c r="F251" s="725"/>
      <c r="G251" s="725">
        <v>4831.05</v>
      </c>
      <c r="H251" s="562" t="s">
        <v>9853</v>
      </c>
      <c r="I251" s="562" t="s">
        <v>9854</v>
      </c>
    </row>
    <row r="252" spans="1:9" ht="33.75">
      <c r="A252" s="559" t="s">
        <v>10088</v>
      </c>
      <c r="B252" s="559" t="s">
        <v>10089</v>
      </c>
      <c r="C252" s="386">
        <v>7743.73</v>
      </c>
      <c r="D252" s="725"/>
      <c r="E252" s="725"/>
      <c r="F252" s="725"/>
      <c r="G252" s="725">
        <v>7743.73</v>
      </c>
      <c r="H252" s="562" t="s">
        <v>9853</v>
      </c>
      <c r="I252" s="562" t="s">
        <v>9854</v>
      </c>
    </row>
    <row r="253" spans="1:9" ht="33.75">
      <c r="A253" s="559" t="s">
        <v>10090</v>
      </c>
      <c r="B253" s="559" t="s">
        <v>10091</v>
      </c>
      <c r="C253" s="386">
        <v>14123.84</v>
      </c>
      <c r="D253" s="725"/>
      <c r="E253" s="725"/>
      <c r="F253" s="725"/>
      <c r="G253" s="725">
        <v>14123.84</v>
      </c>
      <c r="H253" s="562" t="s">
        <v>9853</v>
      </c>
      <c r="I253" s="562" t="s">
        <v>9854</v>
      </c>
    </row>
    <row r="254" spans="1:9" ht="33.75">
      <c r="A254" s="559" t="s">
        <v>10092</v>
      </c>
      <c r="B254" s="559" t="s">
        <v>10093</v>
      </c>
      <c r="C254" s="386">
        <v>18248.93</v>
      </c>
      <c r="D254" s="725"/>
      <c r="E254" s="725"/>
      <c r="F254" s="725"/>
      <c r="G254" s="725">
        <v>18248.93</v>
      </c>
      <c r="H254" s="562" t="s">
        <v>9853</v>
      </c>
      <c r="I254" s="562" t="s">
        <v>9854</v>
      </c>
    </row>
    <row r="255" spans="1:9" ht="33.75">
      <c r="A255" s="559" t="s">
        <v>10094</v>
      </c>
      <c r="B255" s="559" t="s">
        <v>10095</v>
      </c>
      <c r="C255" s="386">
        <v>1805.97</v>
      </c>
      <c r="D255" s="725"/>
      <c r="E255" s="725"/>
      <c r="F255" s="725"/>
      <c r="G255" s="725">
        <v>1805.97</v>
      </c>
      <c r="H255" s="562" t="s">
        <v>9853</v>
      </c>
      <c r="I255" s="562" t="s">
        <v>9854</v>
      </c>
    </row>
    <row r="256" spans="1:9" ht="33.75">
      <c r="A256" s="559" t="s">
        <v>10096</v>
      </c>
      <c r="B256" s="559" t="s">
        <v>10095</v>
      </c>
      <c r="C256" s="386">
        <v>7603.64</v>
      </c>
      <c r="D256" s="725"/>
      <c r="E256" s="725"/>
      <c r="F256" s="725"/>
      <c r="G256" s="725">
        <v>7603.64</v>
      </c>
      <c r="H256" s="562" t="s">
        <v>9853</v>
      </c>
      <c r="I256" s="562" t="s">
        <v>9854</v>
      </c>
    </row>
    <row r="257" spans="1:9" ht="33.75">
      <c r="A257" s="559" t="s">
        <v>10097</v>
      </c>
      <c r="B257" s="559" t="s">
        <v>10098</v>
      </c>
      <c r="C257" s="386">
        <v>5679.63</v>
      </c>
      <c r="D257" s="725"/>
      <c r="E257" s="725"/>
      <c r="F257" s="725"/>
      <c r="G257" s="725">
        <v>5679.63</v>
      </c>
      <c r="H257" s="562" t="s">
        <v>9853</v>
      </c>
      <c r="I257" s="562" t="s">
        <v>9854</v>
      </c>
    </row>
    <row r="258" spans="1:9" ht="33.75">
      <c r="A258" s="559" t="s">
        <v>10099</v>
      </c>
      <c r="B258" s="559" t="s">
        <v>10100</v>
      </c>
      <c r="C258" s="386">
        <v>7136.48</v>
      </c>
      <c r="D258" s="725"/>
      <c r="E258" s="725"/>
      <c r="F258" s="725"/>
      <c r="G258" s="725">
        <v>7136.48</v>
      </c>
      <c r="H258" s="562" t="s">
        <v>9853</v>
      </c>
      <c r="I258" s="562" t="s">
        <v>9854</v>
      </c>
    </row>
    <row r="259" spans="1:9" ht="33.75">
      <c r="A259" s="559" t="s">
        <v>10101</v>
      </c>
      <c r="B259" s="559" t="s">
        <v>10102</v>
      </c>
      <c r="C259" s="386">
        <v>23594.34</v>
      </c>
      <c r="D259" s="725"/>
      <c r="E259" s="725"/>
      <c r="F259" s="725"/>
      <c r="G259" s="725">
        <v>23594.34</v>
      </c>
      <c r="H259" s="562" t="s">
        <v>9853</v>
      </c>
      <c r="I259" s="562" t="s">
        <v>9854</v>
      </c>
    </row>
    <row r="260" spans="1:9" ht="33.75">
      <c r="A260" s="559" t="s">
        <v>10103</v>
      </c>
      <c r="B260" s="559" t="s">
        <v>10104</v>
      </c>
      <c r="C260" s="386">
        <v>20676.55</v>
      </c>
      <c r="D260" s="725"/>
      <c r="E260" s="725"/>
      <c r="F260" s="725"/>
      <c r="G260" s="725">
        <v>20676.55</v>
      </c>
      <c r="H260" s="562" t="s">
        <v>9853</v>
      </c>
      <c r="I260" s="562" t="s">
        <v>9854</v>
      </c>
    </row>
    <row r="261" spans="1:9" ht="33.75">
      <c r="A261" s="559" t="s">
        <v>10105</v>
      </c>
      <c r="B261" s="559" t="s">
        <v>10106</v>
      </c>
      <c r="C261" s="386">
        <v>9422.76</v>
      </c>
      <c r="D261" s="725"/>
      <c r="E261" s="725"/>
      <c r="F261" s="725"/>
      <c r="G261" s="725">
        <v>9422.76</v>
      </c>
      <c r="H261" s="562" t="s">
        <v>9853</v>
      </c>
      <c r="I261" s="562" t="s">
        <v>9854</v>
      </c>
    </row>
    <row r="262" spans="1:9" ht="33.75">
      <c r="A262" s="559" t="s">
        <v>10107</v>
      </c>
      <c r="B262" s="559" t="s">
        <v>10108</v>
      </c>
      <c r="C262" s="386">
        <v>30596.99</v>
      </c>
      <c r="D262" s="725"/>
      <c r="E262" s="725"/>
      <c r="F262" s="725"/>
      <c r="G262" s="725">
        <v>30596.99</v>
      </c>
      <c r="H262" s="562" t="s">
        <v>9853</v>
      </c>
      <c r="I262" s="562" t="s">
        <v>9854</v>
      </c>
    </row>
    <row r="263" spans="1:9" ht="33.75">
      <c r="A263" s="559" t="s">
        <v>10109</v>
      </c>
      <c r="B263" s="559" t="s">
        <v>10110</v>
      </c>
      <c r="C263" s="386">
        <v>14851.02</v>
      </c>
      <c r="D263" s="725"/>
      <c r="E263" s="725"/>
      <c r="F263" s="725"/>
      <c r="G263" s="725">
        <v>14851.02</v>
      </c>
      <c r="H263" s="562" t="s">
        <v>9853</v>
      </c>
      <c r="I263" s="562" t="s">
        <v>9854</v>
      </c>
    </row>
    <row r="264" spans="1:9" ht="33.75">
      <c r="A264" s="559" t="s">
        <v>10111</v>
      </c>
      <c r="B264" s="559" t="s">
        <v>10112</v>
      </c>
      <c r="C264" s="386">
        <v>36686.639999999999</v>
      </c>
      <c r="D264" s="725"/>
      <c r="E264" s="725"/>
      <c r="F264" s="725"/>
      <c r="G264" s="725">
        <v>36686.639999999999</v>
      </c>
      <c r="H264" s="562" t="s">
        <v>9853</v>
      </c>
      <c r="I264" s="562" t="s">
        <v>9854</v>
      </c>
    </row>
    <row r="265" spans="1:9" ht="33.75">
      <c r="A265" s="559" t="s">
        <v>10113</v>
      </c>
      <c r="B265" s="559" t="s">
        <v>10114</v>
      </c>
      <c r="C265" s="386">
        <v>10198.01</v>
      </c>
      <c r="D265" s="725"/>
      <c r="E265" s="725"/>
      <c r="F265" s="725"/>
      <c r="G265" s="725">
        <v>10198.01</v>
      </c>
      <c r="H265" s="562" t="s">
        <v>9853</v>
      </c>
      <c r="I265" s="562" t="s">
        <v>9854</v>
      </c>
    </row>
    <row r="266" spans="1:9" ht="33.75">
      <c r="A266" s="559" t="s">
        <v>10115</v>
      </c>
      <c r="B266" s="559" t="s">
        <v>10116</v>
      </c>
      <c r="C266" s="386">
        <v>32095.200000000001</v>
      </c>
      <c r="D266" s="725"/>
      <c r="E266" s="725"/>
      <c r="F266" s="725"/>
      <c r="G266" s="725">
        <v>32095.200000000001</v>
      </c>
      <c r="H266" s="562" t="s">
        <v>9853</v>
      </c>
      <c r="I266" s="562" t="s">
        <v>9854</v>
      </c>
    </row>
    <row r="267" spans="1:9" ht="33.75">
      <c r="A267" s="559" t="s">
        <v>10117</v>
      </c>
      <c r="B267" s="559" t="s">
        <v>10118</v>
      </c>
      <c r="C267" s="386">
        <v>49545.43</v>
      </c>
      <c r="D267" s="725"/>
      <c r="E267" s="725"/>
      <c r="F267" s="725"/>
      <c r="G267" s="725">
        <v>49545.43</v>
      </c>
      <c r="H267" s="562" t="s">
        <v>9853</v>
      </c>
      <c r="I267" s="562" t="s">
        <v>9854</v>
      </c>
    </row>
    <row r="268" spans="1:9" ht="33.75">
      <c r="A268" s="559" t="s">
        <v>10119</v>
      </c>
      <c r="B268" s="559" t="s">
        <v>10120</v>
      </c>
      <c r="C268" s="386">
        <v>8863.11</v>
      </c>
      <c r="D268" s="725"/>
      <c r="E268" s="725"/>
      <c r="F268" s="725"/>
      <c r="G268" s="725">
        <v>8863.11</v>
      </c>
      <c r="H268" s="562" t="s">
        <v>9853</v>
      </c>
      <c r="I268" s="562" t="s">
        <v>9854</v>
      </c>
    </row>
    <row r="269" spans="1:9" ht="33.75">
      <c r="A269" s="559" t="s">
        <v>10121</v>
      </c>
      <c r="B269" s="559" t="s">
        <v>10122</v>
      </c>
      <c r="C269" s="386">
        <v>14812.41</v>
      </c>
      <c r="D269" s="725"/>
      <c r="E269" s="725"/>
      <c r="F269" s="725"/>
      <c r="G269" s="725">
        <v>14812.41</v>
      </c>
      <c r="H269" s="562" t="s">
        <v>9853</v>
      </c>
      <c r="I269" s="562" t="s">
        <v>9854</v>
      </c>
    </row>
    <row r="270" spans="1:9" ht="33.75">
      <c r="A270" s="559" t="s">
        <v>10123</v>
      </c>
      <c r="B270" s="559" t="s">
        <v>10124</v>
      </c>
      <c r="C270" s="386">
        <v>9662.11</v>
      </c>
      <c r="D270" s="725"/>
      <c r="E270" s="725"/>
      <c r="F270" s="725"/>
      <c r="G270" s="725">
        <v>9662.11</v>
      </c>
      <c r="H270" s="562" t="s">
        <v>9853</v>
      </c>
      <c r="I270" s="562" t="s">
        <v>9854</v>
      </c>
    </row>
    <row r="271" spans="1:9" ht="33.75">
      <c r="A271" s="559" t="s">
        <v>10125</v>
      </c>
      <c r="B271" s="559" t="s">
        <v>10126</v>
      </c>
      <c r="C271" s="386">
        <v>13542.35</v>
      </c>
      <c r="D271" s="725"/>
      <c r="E271" s="725"/>
      <c r="F271" s="725"/>
      <c r="G271" s="725">
        <v>13542.35</v>
      </c>
      <c r="H271" s="562" t="s">
        <v>9853</v>
      </c>
      <c r="I271" s="562" t="s">
        <v>9854</v>
      </c>
    </row>
    <row r="272" spans="1:9" ht="33.75">
      <c r="A272" s="559" t="s">
        <v>10127</v>
      </c>
      <c r="B272" s="559" t="s">
        <v>10128</v>
      </c>
      <c r="C272" s="386">
        <v>19822.39</v>
      </c>
      <c r="D272" s="725"/>
      <c r="E272" s="725"/>
      <c r="F272" s="725"/>
      <c r="G272" s="725">
        <v>19822.39</v>
      </c>
      <c r="H272" s="562" t="s">
        <v>9853</v>
      </c>
      <c r="I272" s="562" t="s">
        <v>9854</v>
      </c>
    </row>
    <row r="273" spans="1:9" ht="33.75">
      <c r="A273" s="559" t="s">
        <v>10129</v>
      </c>
      <c r="B273" s="559" t="s">
        <v>10130</v>
      </c>
      <c r="C273" s="386">
        <v>8815.0400000000009</v>
      </c>
      <c r="D273" s="725"/>
      <c r="E273" s="725"/>
      <c r="F273" s="725"/>
      <c r="G273" s="725">
        <v>8815.0400000000009</v>
      </c>
      <c r="H273" s="562" t="s">
        <v>9853</v>
      </c>
      <c r="I273" s="562" t="s">
        <v>9854</v>
      </c>
    </row>
    <row r="274" spans="1:9" ht="33.75">
      <c r="A274" s="559" t="s">
        <v>10131</v>
      </c>
      <c r="B274" s="559" t="s">
        <v>10132</v>
      </c>
      <c r="C274" s="386">
        <v>35361.39</v>
      </c>
      <c r="D274" s="725"/>
      <c r="E274" s="725"/>
      <c r="F274" s="725"/>
      <c r="G274" s="725">
        <v>35361.39</v>
      </c>
      <c r="H274" s="562" t="s">
        <v>9853</v>
      </c>
      <c r="I274" s="562" t="s">
        <v>9854</v>
      </c>
    </row>
    <row r="275" spans="1:9" ht="33.75">
      <c r="A275" s="559" t="s">
        <v>10133</v>
      </c>
      <c r="B275" s="559" t="s">
        <v>10134</v>
      </c>
      <c r="C275" s="386">
        <v>31050.97</v>
      </c>
      <c r="D275" s="725"/>
      <c r="E275" s="725"/>
      <c r="F275" s="725"/>
      <c r="G275" s="725">
        <v>31050.97</v>
      </c>
      <c r="H275" s="562" t="s">
        <v>9853</v>
      </c>
      <c r="I275" s="562" t="s">
        <v>9854</v>
      </c>
    </row>
    <row r="276" spans="1:9" ht="33.75">
      <c r="A276" s="559" t="s">
        <v>10135</v>
      </c>
      <c r="B276" s="559" t="s">
        <v>10136</v>
      </c>
      <c r="C276" s="386">
        <v>41668.86</v>
      </c>
      <c r="D276" s="725"/>
      <c r="E276" s="725"/>
      <c r="F276" s="725"/>
      <c r="G276" s="725">
        <v>41668.86</v>
      </c>
      <c r="H276" s="562" t="s">
        <v>9853</v>
      </c>
      <c r="I276" s="562" t="s">
        <v>9854</v>
      </c>
    </row>
    <row r="277" spans="1:9" ht="33.75">
      <c r="A277" s="559" t="s">
        <v>10137</v>
      </c>
      <c r="B277" s="559" t="s">
        <v>10138</v>
      </c>
      <c r="C277" s="386">
        <v>3827.47</v>
      </c>
      <c r="D277" s="725"/>
      <c r="E277" s="725"/>
      <c r="F277" s="725"/>
      <c r="G277" s="725">
        <v>3827.47</v>
      </c>
      <c r="H277" s="562" t="s">
        <v>9853</v>
      </c>
      <c r="I277" s="562" t="s">
        <v>9854</v>
      </c>
    </row>
    <row r="278" spans="1:9" ht="33.75">
      <c r="A278" s="559" t="s">
        <v>10139</v>
      </c>
      <c r="B278" s="559" t="s">
        <v>10140</v>
      </c>
      <c r="C278" s="386">
        <v>23057.72</v>
      </c>
      <c r="D278" s="725"/>
      <c r="E278" s="725"/>
      <c r="F278" s="725"/>
      <c r="G278" s="725">
        <v>23057.72</v>
      </c>
      <c r="H278" s="562" t="s">
        <v>9853</v>
      </c>
      <c r="I278" s="562" t="s">
        <v>9854</v>
      </c>
    </row>
    <row r="279" spans="1:9" ht="33.75">
      <c r="A279" s="559" t="s">
        <v>10141</v>
      </c>
      <c r="B279" s="559" t="s">
        <v>10142</v>
      </c>
      <c r="C279" s="386">
        <v>1804.54</v>
      </c>
      <c r="D279" s="725"/>
      <c r="E279" s="725"/>
      <c r="F279" s="725"/>
      <c r="G279" s="725">
        <v>1804.54</v>
      </c>
      <c r="H279" s="562" t="s">
        <v>9853</v>
      </c>
      <c r="I279" s="562" t="s">
        <v>9854</v>
      </c>
    </row>
    <row r="280" spans="1:9" ht="33.75">
      <c r="A280" s="559" t="s">
        <v>10143</v>
      </c>
      <c r="B280" s="559" t="s">
        <v>10144</v>
      </c>
      <c r="C280" s="386">
        <v>17770.650000000001</v>
      </c>
      <c r="D280" s="725"/>
      <c r="E280" s="725"/>
      <c r="F280" s="725"/>
      <c r="G280" s="725">
        <v>17770.650000000001</v>
      </c>
      <c r="H280" s="562" t="s">
        <v>9853</v>
      </c>
      <c r="I280" s="562" t="s">
        <v>9854</v>
      </c>
    </row>
    <row r="281" spans="1:9" ht="33.75">
      <c r="A281" s="559" t="s">
        <v>10145</v>
      </c>
      <c r="B281" s="559" t="s">
        <v>10146</v>
      </c>
      <c r="C281" s="386">
        <v>42930.47</v>
      </c>
      <c r="D281" s="725"/>
      <c r="E281" s="725"/>
      <c r="F281" s="725"/>
      <c r="G281" s="725">
        <v>42930.47</v>
      </c>
      <c r="H281" s="562" t="s">
        <v>9853</v>
      </c>
      <c r="I281" s="562" t="s">
        <v>9854</v>
      </c>
    </row>
    <row r="282" spans="1:9" ht="33.75">
      <c r="A282" s="559" t="s">
        <v>10147</v>
      </c>
      <c r="B282" s="559" t="s">
        <v>10148</v>
      </c>
      <c r="C282" s="386">
        <v>12147.73</v>
      </c>
      <c r="D282" s="725"/>
      <c r="E282" s="725"/>
      <c r="F282" s="725"/>
      <c r="G282" s="725">
        <v>12147.73</v>
      </c>
      <c r="H282" s="562" t="s">
        <v>9853</v>
      </c>
      <c r="I282" s="562" t="s">
        <v>9854</v>
      </c>
    </row>
    <row r="283" spans="1:9" ht="33.75">
      <c r="A283" s="559" t="s">
        <v>10149</v>
      </c>
      <c r="B283" s="559" t="s">
        <v>10150</v>
      </c>
      <c r="C283" s="386">
        <v>37928.79</v>
      </c>
      <c r="D283" s="725"/>
      <c r="E283" s="725"/>
      <c r="F283" s="725"/>
      <c r="G283" s="725">
        <v>37928.79</v>
      </c>
      <c r="H283" s="562" t="s">
        <v>9853</v>
      </c>
      <c r="I283" s="562" t="s">
        <v>9854</v>
      </c>
    </row>
    <row r="284" spans="1:9" ht="33.75">
      <c r="A284" s="559" t="s">
        <v>10151</v>
      </c>
      <c r="B284" s="559" t="s">
        <v>10152</v>
      </c>
      <c r="C284" s="386">
        <v>3896.79</v>
      </c>
      <c r="D284" s="725"/>
      <c r="E284" s="725"/>
      <c r="F284" s="725"/>
      <c r="G284" s="725">
        <v>3896.79</v>
      </c>
      <c r="H284" s="562" t="s">
        <v>9853</v>
      </c>
      <c r="I284" s="562" t="s">
        <v>9854</v>
      </c>
    </row>
    <row r="285" spans="1:9" ht="33.75">
      <c r="A285" s="559" t="s">
        <v>10153</v>
      </c>
      <c r="B285" s="559" t="s">
        <v>10154</v>
      </c>
      <c r="C285" s="386">
        <v>7353.18</v>
      </c>
      <c r="D285" s="725"/>
      <c r="E285" s="725"/>
      <c r="F285" s="725"/>
      <c r="G285" s="725">
        <v>7353.18</v>
      </c>
      <c r="H285" s="562" t="s">
        <v>9853</v>
      </c>
      <c r="I285" s="562" t="s">
        <v>9854</v>
      </c>
    </row>
    <row r="286" spans="1:9" ht="33.75">
      <c r="A286" s="559" t="s">
        <v>10155</v>
      </c>
      <c r="B286" s="559" t="s">
        <v>10156</v>
      </c>
      <c r="C286" s="386">
        <v>9005.58</v>
      </c>
      <c r="D286" s="725"/>
      <c r="E286" s="725"/>
      <c r="F286" s="725"/>
      <c r="G286" s="725">
        <v>9005.58</v>
      </c>
      <c r="H286" s="562" t="s">
        <v>9853</v>
      </c>
      <c r="I286" s="562" t="s">
        <v>9854</v>
      </c>
    </row>
    <row r="287" spans="1:9" ht="33.75">
      <c r="A287" s="559" t="s">
        <v>10157</v>
      </c>
      <c r="B287" s="559" t="s">
        <v>10158</v>
      </c>
      <c r="C287" s="386">
        <v>14002.58</v>
      </c>
      <c r="D287" s="725"/>
      <c r="E287" s="725"/>
      <c r="F287" s="725"/>
      <c r="G287" s="725">
        <v>14002.58</v>
      </c>
      <c r="H287" s="562" t="s">
        <v>9853</v>
      </c>
      <c r="I287" s="562" t="s">
        <v>9854</v>
      </c>
    </row>
    <row r="288" spans="1:9" ht="33.75">
      <c r="A288" s="559" t="s">
        <v>10159</v>
      </c>
      <c r="B288" s="559" t="s">
        <v>10160</v>
      </c>
      <c r="C288" s="386">
        <v>14371.2</v>
      </c>
      <c r="D288" s="725"/>
      <c r="E288" s="725"/>
      <c r="F288" s="725"/>
      <c r="G288" s="725">
        <v>14371.2</v>
      </c>
      <c r="H288" s="562" t="s">
        <v>9853</v>
      </c>
      <c r="I288" s="562" t="s">
        <v>9854</v>
      </c>
    </row>
    <row r="289" spans="1:9" ht="33.75">
      <c r="A289" s="559" t="s">
        <v>10161</v>
      </c>
      <c r="B289" s="559" t="s">
        <v>10162</v>
      </c>
      <c r="C289" s="386">
        <v>8805.3799999999992</v>
      </c>
      <c r="D289" s="725"/>
      <c r="E289" s="725"/>
      <c r="F289" s="725"/>
      <c r="G289" s="725">
        <v>8805.3799999999992</v>
      </c>
      <c r="H289" s="562" t="s">
        <v>9853</v>
      </c>
      <c r="I289" s="562" t="s">
        <v>9854</v>
      </c>
    </row>
    <row r="290" spans="1:9" ht="33.75">
      <c r="A290" s="559" t="s">
        <v>10163</v>
      </c>
      <c r="B290" s="559" t="s">
        <v>10164</v>
      </c>
      <c r="C290" s="386">
        <v>16031.81</v>
      </c>
      <c r="D290" s="725"/>
      <c r="E290" s="725"/>
      <c r="F290" s="725"/>
      <c r="G290" s="725">
        <v>16031.81</v>
      </c>
      <c r="H290" s="562" t="s">
        <v>9853</v>
      </c>
      <c r="I290" s="562" t="s">
        <v>9854</v>
      </c>
    </row>
    <row r="291" spans="1:9" ht="33.75">
      <c r="A291" s="559" t="s">
        <v>10165</v>
      </c>
      <c r="B291" s="559" t="s">
        <v>10166</v>
      </c>
      <c r="C291" s="386">
        <v>911.49</v>
      </c>
      <c r="D291" s="725"/>
      <c r="E291" s="725"/>
      <c r="F291" s="725"/>
      <c r="G291" s="725">
        <v>911.49</v>
      </c>
      <c r="H291" s="562" t="s">
        <v>9853</v>
      </c>
      <c r="I291" s="562" t="s">
        <v>9854</v>
      </c>
    </row>
    <row r="292" spans="1:9" ht="33.75">
      <c r="A292" s="559" t="s">
        <v>10167</v>
      </c>
      <c r="B292" s="559" t="s">
        <v>10168</v>
      </c>
      <c r="C292" s="386">
        <v>68527.19</v>
      </c>
      <c r="D292" s="725"/>
      <c r="E292" s="725"/>
      <c r="F292" s="725"/>
      <c r="G292" s="725">
        <v>68527.19</v>
      </c>
      <c r="H292" s="562" t="s">
        <v>9853</v>
      </c>
      <c r="I292" s="562" t="s">
        <v>9854</v>
      </c>
    </row>
    <row r="293" spans="1:9" ht="33.75">
      <c r="A293" s="559" t="s">
        <v>10169</v>
      </c>
      <c r="B293" s="559" t="s">
        <v>10170</v>
      </c>
      <c r="C293" s="386">
        <v>959.56</v>
      </c>
      <c r="D293" s="725"/>
      <c r="E293" s="725"/>
      <c r="F293" s="725"/>
      <c r="G293" s="725">
        <v>959.56</v>
      </c>
      <c r="H293" s="562" t="s">
        <v>9853</v>
      </c>
      <c r="I293" s="562" t="s">
        <v>9854</v>
      </c>
    </row>
    <row r="294" spans="1:9" ht="33.75">
      <c r="A294" s="559" t="s">
        <v>10171</v>
      </c>
      <c r="B294" s="559" t="s">
        <v>10172</v>
      </c>
      <c r="C294" s="386">
        <v>28676.86</v>
      </c>
      <c r="D294" s="725"/>
      <c r="E294" s="725"/>
      <c r="F294" s="725"/>
      <c r="G294" s="725">
        <v>28676.86</v>
      </c>
      <c r="H294" s="562" t="s">
        <v>9853</v>
      </c>
      <c r="I294" s="562" t="s">
        <v>9854</v>
      </c>
    </row>
    <row r="295" spans="1:9" ht="33.75">
      <c r="A295" s="559" t="s">
        <v>10173</v>
      </c>
      <c r="B295" s="559" t="s">
        <v>10174</v>
      </c>
      <c r="C295" s="386">
        <v>11170.12</v>
      </c>
      <c r="D295" s="725"/>
      <c r="E295" s="725"/>
      <c r="F295" s="725"/>
      <c r="G295" s="725">
        <v>11170.12</v>
      </c>
      <c r="H295" s="562" t="s">
        <v>9853</v>
      </c>
      <c r="I295" s="562" t="s">
        <v>9854</v>
      </c>
    </row>
    <row r="296" spans="1:9" ht="33.75">
      <c r="A296" s="559" t="s">
        <v>10175</v>
      </c>
      <c r="B296" s="559" t="s">
        <v>10176</v>
      </c>
      <c r="C296" s="386">
        <v>42010.49</v>
      </c>
      <c r="D296" s="725"/>
      <c r="E296" s="725"/>
      <c r="F296" s="725"/>
      <c r="G296" s="725">
        <v>42010.49</v>
      </c>
      <c r="H296" s="562" t="s">
        <v>9853</v>
      </c>
      <c r="I296" s="562" t="s">
        <v>9854</v>
      </c>
    </row>
    <row r="297" spans="1:9" ht="33.75">
      <c r="A297" s="559" t="s">
        <v>10177</v>
      </c>
      <c r="B297" s="559" t="s">
        <v>10178</v>
      </c>
      <c r="C297" s="386">
        <v>8856.18</v>
      </c>
      <c r="D297" s="725"/>
      <c r="E297" s="725"/>
      <c r="F297" s="725"/>
      <c r="G297" s="725">
        <v>8856.18</v>
      </c>
      <c r="H297" s="562" t="s">
        <v>9853</v>
      </c>
      <c r="I297" s="562" t="s">
        <v>9854</v>
      </c>
    </row>
    <row r="298" spans="1:9" ht="33.75">
      <c r="A298" s="559" t="s">
        <v>10179</v>
      </c>
      <c r="B298" s="559" t="s">
        <v>10180</v>
      </c>
      <c r="C298" s="386">
        <v>3707.04</v>
      </c>
      <c r="D298" s="725"/>
      <c r="E298" s="725"/>
      <c r="F298" s="725"/>
      <c r="G298" s="725">
        <v>3707.04</v>
      </c>
      <c r="H298" s="562" t="s">
        <v>9853</v>
      </c>
      <c r="I298" s="562" t="s">
        <v>9854</v>
      </c>
    </row>
    <row r="299" spans="1:9" ht="33.75">
      <c r="A299" s="559" t="s">
        <v>10181</v>
      </c>
      <c r="B299" s="559" t="s">
        <v>10182</v>
      </c>
      <c r="C299" s="386">
        <v>22549.4</v>
      </c>
      <c r="D299" s="725"/>
      <c r="E299" s="725"/>
      <c r="F299" s="725"/>
      <c r="G299" s="725">
        <v>22549.4</v>
      </c>
      <c r="H299" s="562" t="s">
        <v>9853</v>
      </c>
      <c r="I299" s="562" t="s">
        <v>9854</v>
      </c>
    </row>
    <row r="300" spans="1:9" ht="33.75">
      <c r="A300" s="559" t="s">
        <v>10183</v>
      </c>
      <c r="B300" s="559" t="s">
        <v>10184</v>
      </c>
      <c r="C300" s="386">
        <v>25782.77</v>
      </c>
      <c r="D300" s="725"/>
      <c r="E300" s="725"/>
      <c r="F300" s="725"/>
      <c r="G300" s="725">
        <v>25782.77</v>
      </c>
      <c r="H300" s="562" t="s">
        <v>9853</v>
      </c>
      <c r="I300" s="562" t="s">
        <v>9854</v>
      </c>
    </row>
    <row r="301" spans="1:9" ht="33.75">
      <c r="A301" s="559" t="s">
        <v>10185</v>
      </c>
      <c r="B301" s="559" t="s">
        <v>10186</v>
      </c>
      <c r="C301" s="386">
        <v>460.21</v>
      </c>
      <c r="D301" s="725"/>
      <c r="E301" s="725"/>
      <c r="F301" s="725"/>
      <c r="G301" s="725">
        <v>460.21</v>
      </c>
      <c r="H301" s="562" t="s">
        <v>9853</v>
      </c>
      <c r="I301" s="562" t="s">
        <v>9854</v>
      </c>
    </row>
    <row r="302" spans="1:9" ht="33.75">
      <c r="A302" s="559" t="s">
        <v>10187</v>
      </c>
      <c r="B302" s="559" t="s">
        <v>10188</v>
      </c>
      <c r="C302" s="386">
        <v>28852.400000000001</v>
      </c>
      <c r="D302" s="725"/>
      <c r="E302" s="725"/>
      <c r="F302" s="725"/>
      <c r="G302" s="725">
        <v>28852.400000000001</v>
      </c>
      <c r="H302" s="562" t="s">
        <v>9853</v>
      </c>
      <c r="I302" s="562" t="s">
        <v>9854</v>
      </c>
    </row>
    <row r="303" spans="1:9" ht="33.75">
      <c r="A303" s="559" t="s">
        <v>10189</v>
      </c>
      <c r="B303" s="559" t="s">
        <v>10190</v>
      </c>
      <c r="C303" s="386">
        <v>71247.12</v>
      </c>
      <c r="D303" s="725"/>
      <c r="E303" s="725"/>
      <c r="F303" s="725"/>
      <c r="G303" s="725">
        <v>71247.12</v>
      </c>
      <c r="H303" s="562" t="s">
        <v>9853</v>
      </c>
      <c r="I303" s="562" t="s">
        <v>9854</v>
      </c>
    </row>
    <row r="304" spans="1:9" ht="33.75">
      <c r="A304" s="559" t="s">
        <v>10191</v>
      </c>
      <c r="B304" s="559" t="s">
        <v>10192</v>
      </c>
      <c r="C304" s="386">
        <v>34712.980000000003</v>
      </c>
      <c r="D304" s="725"/>
      <c r="E304" s="725"/>
      <c r="F304" s="725"/>
      <c r="G304" s="725">
        <v>34712.980000000003</v>
      </c>
      <c r="H304" s="562" t="s">
        <v>9853</v>
      </c>
      <c r="I304" s="562" t="s">
        <v>9854</v>
      </c>
    </row>
    <row r="305" spans="1:9" ht="33.75">
      <c r="A305" s="559" t="s">
        <v>10193</v>
      </c>
      <c r="B305" s="559" t="s">
        <v>10194</v>
      </c>
      <c r="C305" s="386">
        <v>16595.77</v>
      </c>
      <c r="D305" s="725"/>
      <c r="E305" s="725"/>
      <c r="F305" s="725"/>
      <c r="G305" s="725">
        <v>16595.77</v>
      </c>
      <c r="H305" s="562" t="s">
        <v>9853</v>
      </c>
      <c r="I305" s="562" t="s">
        <v>9854</v>
      </c>
    </row>
    <row r="306" spans="1:9" ht="33.75">
      <c r="A306" s="559" t="s">
        <v>10195</v>
      </c>
      <c r="B306" s="559" t="s">
        <v>10196</v>
      </c>
      <c r="C306" s="386">
        <v>10284.84</v>
      </c>
      <c r="D306" s="725"/>
      <c r="E306" s="725"/>
      <c r="F306" s="725"/>
      <c r="G306" s="725">
        <v>10284.84</v>
      </c>
      <c r="H306" s="562" t="s">
        <v>9853</v>
      </c>
      <c r="I306" s="562" t="s">
        <v>9854</v>
      </c>
    </row>
    <row r="307" spans="1:9" ht="33.75">
      <c r="A307" s="559" t="s">
        <v>10197</v>
      </c>
      <c r="B307" s="559" t="s">
        <v>10198</v>
      </c>
      <c r="C307" s="386">
        <v>14282.3</v>
      </c>
      <c r="D307" s="725"/>
      <c r="E307" s="725"/>
      <c r="F307" s="725"/>
      <c r="G307" s="725">
        <v>14282.3</v>
      </c>
      <c r="H307" s="562" t="s">
        <v>9853</v>
      </c>
      <c r="I307" s="562" t="s">
        <v>9854</v>
      </c>
    </row>
    <row r="308" spans="1:9" ht="33.75">
      <c r="A308" s="559" t="s">
        <v>10199</v>
      </c>
      <c r="B308" s="559" t="s">
        <v>10200</v>
      </c>
      <c r="C308" s="386">
        <v>27332.51</v>
      </c>
      <c r="D308" s="725"/>
      <c r="E308" s="725"/>
      <c r="F308" s="725"/>
      <c r="G308" s="725">
        <v>27332.51</v>
      </c>
      <c r="H308" s="562" t="s">
        <v>9853</v>
      </c>
      <c r="I308" s="562" t="s">
        <v>9854</v>
      </c>
    </row>
    <row r="309" spans="1:9" ht="33.75">
      <c r="A309" s="559" t="s">
        <v>10201</v>
      </c>
      <c r="B309" s="559" t="s">
        <v>10202</v>
      </c>
      <c r="C309" s="386">
        <v>1807.97</v>
      </c>
      <c r="D309" s="725"/>
      <c r="E309" s="725"/>
      <c r="F309" s="725"/>
      <c r="G309" s="725">
        <v>1807.97</v>
      </c>
      <c r="H309" s="562" t="s">
        <v>9853</v>
      </c>
      <c r="I309" s="562" t="s">
        <v>9854</v>
      </c>
    </row>
    <row r="310" spans="1:9" ht="33.75">
      <c r="A310" s="559" t="s">
        <v>10203</v>
      </c>
      <c r="B310" s="559" t="s">
        <v>10204</v>
      </c>
      <c r="C310" s="386">
        <v>915.27</v>
      </c>
      <c r="D310" s="725"/>
      <c r="E310" s="725"/>
      <c r="F310" s="725"/>
      <c r="G310" s="725">
        <v>915.27</v>
      </c>
      <c r="H310" s="562" t="s">
        <v>9853</v>
      </c>
      <c r="I310" s="562" t="s">
        <v>9854</v>
      </c>
    </row>
    <row r="311" spans="1:9" ht="33.75">
      <c r="A311" s="559" t="s">
        <v>10205</v>
      </c>
      <c r="B311" s="559" t="s">
        <v>10206</v>
      </c>
      <c r="C311" s="386">
        <v>30948.44</v>
      </c>
      <c r="D311" s="725"/>
      <c r="E311" s="725"/>
      <c r="F311" s="725"/>
      <c r="G311" s="725">
        <v>30948.44</v>
      </c>
      <c r="H311" s="562" t="s">
        <v>9853</v>
      </c>
      <c r="I311" s="562" t="s">
        <v>9854</v>
      </c>
    </row>
    <row r="312" spans="1:9" ht="33.75">
      <c r="A312" s="559" t="s">
        <v>10207</v>
      </c>
      <c r="B312" s="559" t="s">
        <v>10208</v>
      </c>
      <c r="C312" s="386">
        <v>6501.87</v>
      </c>
      <c r="D312" s="725"/>
      <c r="E312" s="725"/>
      <c r="F312" s="725"/>
      <c r="G312" s="725">
        <v>6501.87</v>
      </c>
      <c r="H312" s="562" t="s">
        <v>9853</v>
      </c>
      <c r="I312" s="562" t="s">
        <v>9854</v>
      </c>
    </row>
    <row r="313" spans="1:9" ht="33.75">
      <c r="A313" s="559" t="s">
        <v>10209</v>
      </c>
      <c r="B313" s="559" t="s">
        <v>10210</v>
      </c>
      <c r="C313" s="386">
        <v>28923.93</v>
      </c>
      <c r="D313" s="725"/>
      <c r="E313" s="725"/>
      <c r="F313" s="725"/>
      <c r="G313" s="725">
        <v>28923.93</v>
      </c>
      <c r="H313" s="562" t="s">
        <v>9853</v>
      </c>
      <c r="I313" s="562" t="s">
        <v>9854</v>
      </c>
    </row>
    <row r="314" spans="1:9" ht="33.75">
      <c r="A314" s="559" t="s">
        <v>10211</v>
      </c>
      <c r="B314" s="559" t="s">
        <v>10212</v>
      </c>
      <c r="C314" s="386">
        <v>4078.67</v>
      </c>
      <c r="D314" s="725"/>
      <c r="E314" s="725"/>
      <c r="F314" s="725"/>
      <c r="G314" s="725">
        <v>4078.67</v>
      </c>
      <c r="H314" s="562" t="s">
        <v>9853</v>
      </c>
      <c r="I314" s="562" t="s">
        <v>9854</v>
      </c>
    </row>
    <row r="315" spans="1:9" ht="33.75">
      <c r="A315" s="559" t="s">
        <v>10213</v>
      </c>
      <c r="B315" s="559" t="s">
        <v>10214</v>
      </c>
      <c r="C315" s="386">
        <v>17100.63</v>
      </c>
      <c r="D315" s="725"/>
      <c r="E315" s="725"/>
      <c r="F315" s="725"/>
      <c r="G315" s="725">
        <v>17100.63</v>
      </c>
      <c r="H315" s="562" t="s">
        <v>9853</v>
      </c>
      <c r="I315" s="562" t="s">
        <v>9854</v>
      </c>
    </row>
    <row r="316" spans="1:9" ht="33.75">
      <c r="A316" s="559" t="s">
        <v>10215</v>
      </c>
      <c r="B316" s="559" t="s">
        <v>10216</v>
      </c>
      <c r="C316" s="386">
        <v>3985.16</v>
      </c>
      <c r="D316" s="725"/>
      <c r="E316" s="725"/>
      <c r="F316" s="725"/>
      <c r="G316" s="725">
        <v>3985.16</v>
      </c>
      <c r="H316" s="562" t="s">
        <v>9853</v>
      </c>
      <c r="I316" s="562" t="s">
        <v>9854</v>
      </c>
    </row>
    <row r="317" spans="1:9" ht="33.75">
      <c r="A317" s="559" t="s">
        <v>10217</v>
      </c>
      <c r="B317" s="559" t="s">
        <v>10218</v>
      </c>
      <c r="C317" s="386">
        <v>31512.45</v>
      </c>
      <c r="D317" s="725"/>
      <c r="E317" s="725"/>
      <c r="F317" s="725"/>
      <c r="G317" s="725">
        <v>31512.45</v>
      </c>
      <c r="H317" s="562" t="s">
        <v>9853</v>
      </c>
      <c r="I317" s="562" t="s">
        <v>9854</v>
      </c>
    </row>
    <row r="318" spans="1:9" ht="33.75">
      <c r="A318" s="559" t="s">
        <v>10219</v>
      </c>
      <c r="B318" s="559" t="s">
        <v>10220</v>
      </c>
      <c r="C318" s="386">
        <v>36229.370000000003</v>
      </c>
      <c r="D318" s="725"/>
      <c r="E318" s="725"/>
      <c r="F318" s="725"/>
      <c r="G318" s="725">
        <v>36229.370000000003</v>
      </c>
      <c r="H318" s="562" t="s">
        <v>9853</v>
      </c>
      <c r="I318" s="562" t="s">
        <v>9854</v>
      </c>
    </row>
    <row r="319" spans="1:9" ht="33.75">
      <c r="A319" s="559" t="s">
        <v>10221</v>
      </c>
      <c r="B319" s="559" t="s">
        <v>10222</v>
      </c>
      <c r="C319" s="386">
        <v>4253.08</v>
      </c>
      <c r="D319" s="725"/>
      <c r="E319" s="725"/>
      <c r="F319" s="725"/>
      <c r="G319" s="725">
        <v>4253.08</v>
      </c>
      <c r="H319" s="562" t="s">
        <v>9853</v>
      </c>
      <c r="I319" s="562" t="s">
        <v>9854</v>
      </c>
    </row>
    <row r="320" spans="1:9" ht="33.75">
      <c r="A320" s="559" t="s">
        <v>10223</v>
      </c>
      <c r="B320" s="559" t="s">
        <v>10224</v>
      </c>
      <c r="C320" s="386">
        <v>19667.82</v>
      </c>
      <c r="D320" s="725"/>
      <c r="E320" s="725"/>
      <c r="F320" s="725"/>
      <c r="G320" s="725">
        <v>19667.82</v>
      </c>
      <c r="H320" s="562" t="s">
        <v>9853</v>
      </c>
      <c r="I320" s="562" t="s">
        <v>9854</v>
      </c>
    </row>
    <row r="321" spans="1:9" ht="33.75">
      <c r="A321" s="559" t="s">
        <v>10225</v>
      </c>
      <c r="B321" s="559" t="s">
        <v>10226</v>
      </c>
      <c r="C321" s="386">
        <v>315.23</v>
      </c>
      <c r="D321" s="725"/>
      <c r="E321" s="725"/>
      <c r="F321" s="725"/>
      <c r="G321" s="725">
        <v>315.23</v>
      </c>
      <c r="H321" s="562" t="s">
        <v>9853</v>
      </c>
      <c r="I321" s="562" t="s">
        <v>9854</v>
      </c>
    </row>
    <row r="322" spans="1:9" ht="33.75">
      <c r="A322" s="559" t="s">
        <v>10227</v>
      </c>
      <c r="B322" s="559" t="s">
        <v>10228</v>
      </c>
      <c r="C322" s="386">
        <v>18491.23</v>
      </c>
      <c r="D322" s="725"/>
      <c r="E322" s="725"/>
      <c r="F322" s="725"/>
      <c r="G322" s="725">
        <v>18491.23</v>
      </c>
      <c r="H322" s="562" t="s">
        <v>9853</v>
      </c>
      <c r="I322" s="562" t="s">
        <v>9854</v>
      </c>
    </row>
    <row r="323" spans="1:9" ht="33.75">
      <c r="A323" s="559" t="s">
        <v>10229</v>
      </c>
      <c r="B323" s="559" t="s">
        <v>10230</v>
      </c>
      <c r="C323" s="386">
        <v>59504.06</v>
      </c>
      <c r="D323" s="725"/>
      <c r="E323" s="725"/>
      <c r="F323" s="725"/>
      <c r="G323" s="725">
        <v>59504.06</v>
      </c>
      <c r="H323" s="562" t="s">
        <v>9853</v>
      </c>
      <c r="I323" s="562" t="s">
        <v>9854</v>
      </c>
    </row>
    <row r="324" spans="1:9" ht="33.75">
      <c r="A324" s="559" t="s">
        <v>10231</v>
      </c>
      <c r="B324" s="559" t="s">
        <v>10232</v>
      </c>
      <c r="C324" s="386">
        <v>19797.849999999999</v>
      </c>
      <c r="D324" s="725"/>
      <c r="E324" s="725"/>
      <c r="F324" s="725"/>
      <c r="G324" s="725">
        <v>19797.849999999999</v>
      </c>
      <c r="H324" s="562" t="s">
        <v>9853</v>
      </c>
      <c r="I324" s="562" t="s">
        <v>9854</v>
      </c>
    </row>
    <row r="325" spans="1:9" ht="33.75">
      <c r="A325" s="559" t="s">
        <v>10233</v>
      </c>
      <c r="B325" s="559" t="s">
        <v>10234</v>
      </c>
      <c r="C325" s="386">
        <v>1121</v>
      </c>
      <c r="D325" s="725"/>
      <c r="E325" s="725"/>
      <c r="F325" s="725"/>
      <c r="G325" s="725">
        <v>1121</v>
      </c>
      <c r="H325" s="562" t="s">
        <v>9853</v>
      </c>
      <c r="I325" s="562" t="s">
        <v>9854</v>
      </c>
    </row>
    <row r="326" spans="1:9" ht="33.75">
      <c r="A326" s="559" t="s">
        <v>10235</v>
      </c>
      <c r="B326" s="559" t="s">
        <v>10236</v>
      </c>
      <c r="C326" s="386">
        <v>11000</v>
      </c>
      <c r="D326" s="725"/>
      <c r="E326" s="725"/>
      <c r="F326" s="725"/>
      <c r="G326" s="725">
        <v>11000</v>
      </c>
      <c r="H326" s="562" t="s">
        <v>9853</v>
      </c>
      <c r="I326" s="562" t="s">
        <v>9854</v>
      </c>
    </row>
    <row r="327" spans="1:9" ht="33.75">
      <c r="A327" s="559" t="s">
        <v>10237</v>
      </c>
      <c r="B327" s="559" t="s">
        <v>10238</v>
      </c>
      <c r="C327" s="386">
        <v>17500</v>
      </c>
      <c r="D327" s="725"/>
      <c r="E327" s="725"/>
      <c r="F327" s="725"/>
      <c r="G327" s="725">
        <v>17500</v>
      </c>
      <c r="H327" s="562" t="s">
        <v>9853</v>
      </c>
      <c r="I327" s="562" t="s">
        <v>9854</v>
      </c>
    </row>
    <row r="328" spans="1:9" ht="33.75">
      <c r="A328" s="559" t="s">
        <v>10239</v>
      </c>
      <c r="B328" s="559" t="s">
        <v>10240</v>
      </c>
      <c r="C328" s="386">
        <v>32252.11</v>
      </c>
      <c r="D328" s="725"/>
      <c r="E328" s="725"/>
      <c r="F328" s="725"/>
      <c r="G328" s="725">
        <v>32252.11</v>
      </c>
      <c r="H328" s="562" t="s">
        <v>9853</v>
      </c>
      <c r="I328" s="562" t="s">
        <v>9854</v>
      </c>
    </row>
    <row r="329" spans="1:9" ht="33.75">
      <c r="A329" s="559" t="s">
        <v>10241</v>
      </c>
      <c r="B329" s="559" t="s">
        <v>10242</v>
      </c>
      <c r="C329" s="386">
        <v>1088524.51</v>
      </c>
      <c r="D329" s="725"/>
      <c r="E329" s="725"/>
      <c r="F329" s="725"/>
      <c r="G329" s="725">
        <v>1088524.51</v>
      </c>
      <c r="H329" s="562" t="s">
        <v>9853</v>
      </c>
      <c r="I329" s="562" t="s">
        <v>9854</v>
      </c>
    </row>
    <row r="330" spans="1:9" ht="33.75">
      <c r="A330" s="559" t="s">
        <v>10243</v>
      </c>
      <c r="B330" s="559" t="s">
        <v>10244</v>
      </c>
      <c r="C330" s="386">
        <v>112642.69</v>
      </c>
      <c r="D330" s="725"/>
      <c r="E330" s="725"/>
      <c r="F330" s="725"/>
      <c r="G330" s="725">
        <v>112642.69</v>
      </c>
      <c r="H330" s="562" t="s">
        <v>9853</v>
      </c>
      <c r="I330" s="562" t="s">
        <v>9854</v>
      </c>
    </row>
    <row r="331" spans="1:9" ht="33.75">
      <c r="A331" s="559" t="s">
        <v>10245</v>
      </c>
      <c r="B331" s="559" t="s">
        <v>10246</v>
      </c>
      <c r="C331" s="386">
        <v>21121.48</v>
      </c>
      <c r="D331" s="725"/>
      <c r="E331" s="725"/>
      <c r="F331" s="725"/>
      <c r="G331" s="725">
        <v>21121.48</v>
      </c>
      <c r="H331" s="562" t="s">
        <v>9853</v>
      </c>
      <c r="I331" s="562" t="s">
        <v>9854</v>
      </c>
    </row>
    <row r="332" spans="1:9" ht="33.75">
      <c r="A332" s="559" t="s">
        <v>10247</v>
      </c>
      <c r="B332" s="559" t="s">
        <v>10248</v>
      </c>
      <c r="C332" s="386">
        <v>3169.07</v>
      </c>
      <c r="D332" s="725"/>
      <c r="E332" s="725"/>
      <c r="F332" s="725"/>
      <c r="G332" s="725">
        <v>3169.07</v>
      </c>
      <c r="H332" s="562" t="s">
        <v>9853</v>
      </c>
      <c r="I332" s="562" t="s">
        <v>9854</v>
      </c>
    </row>
    <row r="333" spans="1:9" ht="33.75">
      <c r="A333" s="559" t="s">
        <v>10249</v>
      </c>
      <c r="B333" s="559" t="s">
        <v>10250</v>
      </c>
      <c r="C333" s="386">
        <v>1999.98</v>
      </c>
      <c r="D333" s="725"/>
      <c r="E333" s="725"/>
      <c r="F333" s="725"/>
      <c r="G333" s="725">
        <v>1999.98</v>
      </c>
      <c r="H333" s="562" t="s">
        <v>9853</v>
      </c>
      <c r="I333" s="562" t="s">
        <v>9854</v>
      </c>
    </row>
    <row r="334" spans="1:9" ht="33.75">
      <c r="A334" s="559" t="s">
        <v>10251</v>
      </c>
      <c r="B334" s="559" t="s">
        <v>9701</v>
      </c>
      <c r="C334" s="386">
        <v>24173</v>
      </c>
      <c r="D334" s="725"/>
      <c r="E334" s="725"/>
      <c r="F334" s="725"/>
      <c r="G334" s="725">
        <v>24173</v>
      </c>
      <c r="H334" s="562" t="s">
        <v>9853</v>
      </c>
      <c r="I334" s="562" t="s">
        <v>9854</v>
      </c>
    </row>
    <row r="335" spans="1:9" ht="33.75">
      <c r="A335" s="559" t="s">
        <v>10252</v>
      </c>
      <c r="B335" s="559" t="s">
        <v>10253</v>
      </c>
      <c r="C335" s="386">
        <v>10909.92</v>
      </c>
      <c r="D335" s="725"/>
      <c r="E335" s="725"/>
      <c r="F335" s="725"/>
      <c r="G335" s="725">
        <v>10909.92</v>
      </c>
      <c r="H335" s="562" t="s">
        <v>9853</v>
      </c>
      <c r="I335" s="562" t="s">
        <v>9854</v>
      </c>
    </row>
    <row r="336" spans="1:9" ht="33.75">
      <c r="A336" s="559" t="s">
        <v>10254</v>
      </c>
      <c r="B336" s="559" t="s">
        <v>10255</v>
      </c>
      <c r="C336" s="386">
        <v>121964.78</v>
      </c>
      <c r="D336" s="725"/>
      <c r="E336" s="725"/>
      <c r="F336" s="725"/>
      <c r="G336" s="725">
        <v>121964.78</v>
      </c>
      <c r="H336" s="562" t="s">
        <v>9853</v>
      </c>
      <c r="I336" s="562" t="s">
        <v>9854</v>
      </c>
    </row>
    <row r="337" spans="1:9" ht="33.75">
      <c r="A337" s="559" t="s">
        <v>10256</v>
      </c>
      <c r="B337" s="559" t="s">
        <v>10257</v>
      </c>
      <c r="C337" s="386">
        <v>870.11</v>
      </c>
      <c r="D337" s="725"/>
      <c r="E337" s="725"/>
      <c r="F337" s="725"/>
      <c r="G337" s="725">
        <v>870.11</v>
      </c>
      <c r="H337" s="562" t="s">
        <v>9853</v>
      </c>
      <c r="I337" s="562" t="s">
        <v>9854</v>
      </c>
    </row>
    <row r="338" spans="1:9" ht="33.75">
      <c r="A338" s="559" t="s">
        <v>10258</v>
      </c>
      <c r="B338" s="559" t="s">
        <v>10259</v>
      </c>
      <c r="C338" s="386">
        <v>206059.29</v>
      </c>
      <c r="D338" s="725"/>
      <c r="E338" s="725"/>
      <c r="F338" s="725"/>
      <c r="G338" s="725">
        <v>206059.29</v>
      </c>
      <c r="H338" s="562" t="s">
        <v>9853</v>
      </c>
      <c r="I338" s="562" t="s">
        <v>9854</v>
      </c>
    </row>
    <row r="339" spans="1:9" ht="33.75">
      <c r="A339" s="559" t="s">
        <v>10260</v>
      </c>
      <c r="B339" s="559" t="s">
        <v>10261</v>
      </c>
      <c r="C339" s="386">
        <v>7032110.6699999999</v>
      </c>
      <c r="D339" s="725"/>
      <c r="E339" s="725"/>
      <c r="F339" s="725"/>
      <c r="G339" s="725">
        <v>7032110.6699999999</v>
      </c>
      <c r="H339" s="562" t="s">
        <v>9853</v>
      </c>
      <c r="I339" s="562" t="s">
        <v>9854</v>
      </c>
    </row>
    <row r="340" spans="1:9" ht="33.75">
      <c r="A340" s="559" t="s">
        <v>10262</v>
      </c>
      <c r="B340" s="559" t="s">
        <v>10263</v>
      </c>
      <c r="C340" s="386">
        <v>44955.96</v>
      </c>
      <c r="D340" s="725"/>
      <c r="E340" s="725"/>
      <c r="F340" s="725"/>
      <c r="G340" s="725">
        <v>44955.96</v>
      </c>
      <c r="H340" s="562" t="s">
        <v>9853</v>
      </c>
      <c r="I340" s="562" t="s">
        <v>9854</v>
      </c>
    </row>
    <row r="341" spans="1:9" ht="33.75">
      <c r="A341" s="559" t="s">
        <v>10264</v>
      </c>
      <c r="B341" s="559" t="s">
        <v>10265</v>
      </c>
      <c r="C341" s="386">
        <v>167042.41</v>
      </c>
      <c r="D341" s="725"/>
      <c r="E341" s="725"/>
      <c r="F341" s="725"/>
      <c r="G341" s="725">
        <v>167042.41</v>
      </c>
      <c r="H341" s="562" t="s">
        <v>9853</v>
      </c>
      <c r="I341" s="562" t="s">
        <v>9854</v>
      </c>
    </row>
    <row r="342" spans="1:9" ht="33.75">
      <c r="A342" s="559" t="s">
        <v>10266</v>
      </c>
      <c r="B342" s="559" t="s">
        <v>9717</v>
      </c>
      <c r="C342" s="386">
        <v>118861.31</v>
      </c>
      <c r="D342" s="725"/>
      <c r="E342" s="725"/>
      <c r="F342" s="725"/>
      <c r="G342" s="725">
        <v>118861.31</v>
      </c>
      <c r="H342" s="562" t="s">
        <v>9853</v>
      </c>
      <c r="I342" s="562" t="s">
        <v>9854</v>
      </c>
    </row>
    <row r="343" spans="1:9" ht="33.75">
      <c r="A343" s="559" t="s">
        <v>10267</v>
      </c>
      <c r="B343" s="559" t="s">
        <v>10268</v>
      </c>
      <c r="C343" s="386">
        <v>870395.24</v>
      </c>
      <c r="D343" s="725"/>
      <c r="E343" s="725"/>
      <c r="F343" s="725"/>
      <c r="G343" s="725">
        <v>870395.24</v>
      </c>
      <c r="H343" s="562" t="s">
        <v>9853</v>
      </c>
      <c r="I343" s="562" t="s">
        <v>9854</v>
      </c>
    </row>
    <row r="344" spans="1:9" ht="33.75">
      <c r="A344" s="559" t="s">
        <v>10269</v>
      </c>
      <c r="B344" s="559" t="s">
        <v>10270</v>
      </c>
      <c r="C344" s="386">
        <v>63310.73</v>
      </c>
      <c r="D344" s="725"/>
      <c r="E344" s="725"/>
      <c r="F344" s="725"/>
      <c r="G344" s="725">
        <v>63310.73</v>
      </c>
      <c r="H344" s="562" t="s">
        <v>9853</v>
      </c>
      <c r="I344" s="562" t="s">
        <v>9854</v>
      </c>
    </row>
    <row r="345" spans="1:9" ht="33.75">
      <c r="A345" s="559" t="s">
        <v>10271</v>
      </c>
      <c r="B345" s="559" t="s">
        <v>10272</v>
      </c>
      <c r="C345" s="386">
        <v>16801.91</v>
      </c>
      <c r="D345" s="725"/>
      <c r="E345" s="725"/>
      <c r="F345" s="725"/>
      <c r="G345" s="725">
        <v>16801.91</v>
      </c>
      <c r="H345" s="562" t="s">
        <v>9853</v>
      </c>
      <c r="I345" s="562" t="s">
        <v>9854</v>
      </c>
    </row>
    <row r="346" spans="1:9" ht="33.75">
      <c r="A346" s="559" t="s">
        <v>10273</v>
      </c>
      <c r="B346" s="559" t="s">
        <v>10274</v>
      </c>
      <c r="C346" s="386">
        <v>170355.51</v>
      </c>
      <c r="D346" s="725"/>
      <c r="E346" s="725"/>
      <c r="F346" s="725"/>
      <c r="G346" s="725">
        <v>170355.51</v>
      </c>
      <c r="H346" s="562" t="s">
        <v>9853</v>
      </c>
      <c r="I346" s="562" t="s">
        <v>9854</v>
      </c>
    </row>
    <row r="347" spans="1:9" ht="33.75">
      <c r="A347" s="559" t="s">
        <v>10275</v>
      </c>
      <c r="B347" s="559" t="s">
        <v>10276</v>
      </c>
      <c r="C347" s="386">
        <v>1101101.82</v>
      </c>
      <c r="D347" s="725"/>
      <c r="E347" s="725"/>
      <c r="F347" s="725"/>
      <c r="G347" s="725">
        <v>1101101.82</v>
      </c>
      <c r="H347" s="562" t="s">
        <v>9853</v>
      </c>
      <c r="I347" s="562" t="s">
        <v>9854</v>
      </c>
    </row>
    <row r="348" spans="1:9" ht="33.75">
      <c r="A348" s="559" t="s">
        <v>10277</v>
      </c>
      <c r="B348" s="559" t="s">
        <v>10278</v>
      </c>
      <c r="C348" s="386">
        <v>7384.71</v>
      </c>
      <c r="D348" s="725"/>
      <c r="E348" s="725"/>
      <c r="F348" s="725"/>
      <c r="G348" s="725">
        <v>7384.71</v>
      </c>
      <c r="H348" s="562" t="s">
        <v>9853</v>
      </c>
      <c r="I348" s="562" t="s">
        <v>9854</v>
      </c>
    </row>
    <row r="349" spans="1:9" ht="33.75">
      <c r="A349" s="559" t="s">
        <v>10279</v>
      </c>
      <c r="B349" s="559" t="s">
        <v>10268</v>
      </c>
      <c r="C349" s="386">
        <v>9258.01</v>
      </c>
      <c r="D349" s="725"/>
      <c r="E349" s="725"/>
      <c r="F349" s="725"/>
      <c r="G349" s="725">
        <v>9258.01</v>
      </c>
      <c r="H349" s="562" t="s">
        <v>9853</v>
      </c>
      <c r="I349" s="562" t="s">
        <v>9854</v>
      </c>
    </row>
    <row r="350" spans="1:9" ht="33.75">
      <c r="A350" s="559" t="s">
        <v>10280</v>
      </c>
      <c r="B350" s="559" t="s">
        <v>9793</v>
      </c>
      <c r="C350" s="386">
        <v>50.1</v>
      </c>
      <c r="D350" s="725"/>
      <c r="E350" s="725"/>
      <c r="F350" s="725"/>
      <c r="G350" s="725">
        <v>50.1</v>
      </c>
      <c r="H350" s="562" t="s">
        <v>9853</v>
      </c>
      <c r="I350" s="562" t="s">
        <v>9854</v>
      </c>
    </row>
    <row r="351" spans="1:9" ht="33.75">
      <c r="A351" s="559" t="s">
        <v>10281</v>
      </c>
      <c r="B351" s="559" t="s">
        <v>10282</v>
      </c>
      <c r="C351" s="386">
        <v>16732.96</v>
      </c>
      <c r="D351" s="725"/>
      <c r="E351" s="725"/>
      <c r="F351" s="725"/>
      <c r="G351" s="725">
        <v>16732.96</v>
      </c>
      <c r="H351" s="562" t="s">
        <v>9853</v>
      </c>
      <c r="I351" s="562" t="s">
        <v>9854</v>
      </c>
    </row>
    <row r="352" spans="1:9" ht="33.75">
      <c r="A352" s="559" t="s">
        <v>10283</v>
      </c>
      <c r="B352" s="559" t="s">
        <v>10284</v>
      </c>
      <c r="C352" s="386">
        <v>3737.74</v>
      </c>
      <c r="D352" s="725"/>
      <c r="E352" s="725"/>
      <c r="F352" s="725"/>
      <c r="G352" s="725">
        <v>3737.74</v>
      </c>
      <c r="H352" s="562" t="s">
        <v>9853</v>
      </c>
      <c r="I352" s="562" t="s">
        <v>9854</v>
      </c>
    </row>
    <row r="353" spans="1:9" ht="33.75">
      <c r="A353" s="559" t="s">
        <v>10285</v>
      </c>
      <c r="B353" s="559" t="s">
        <v>9743</v>
      </c>
      <c r="C353" s="386">
        <v>200</v>
      </c>
      <c r="D353" s="725"/>
      <c r="E353" s="725"/>
      <c r="F353" s="725"/>
      <c r="G353" s="725">
        <v>200</v>
      </c>
      <c r="H353" s="562" t="s">
        <v>9853</v>
      </c>
      <c r="I353" s="562" t="s">
        <v>9854</v>
      </c>
    </row>
    <row r="354" spans="1:9" ht="33.75">
      <c r="A354" s="559" t="s">
        <v>10286</v>
      </c>
      <c r="B354" s="559" t="s">
        <v>9745</v>
      </c>
      <c r="C354" s="386">
        <v>925.23</v>
      </c>
      <c r="D354" s="725"/>
      <c r="E354" s="725"/>
      <c r="F354" s="725"/>
      <c r="G354" s="725">
        <v>925.23</v>
      </c>
      <c r="H354" s="562" t="s">
        <v>9853</v>
      </c>
      <c r="I354" s="562" t="s">
        <v>9854</v>
      </c>
    </row>
    <row r="355" spans="1:9" ht="33.75">
      <c r="A355" s="559" t="s">
        <v>10287</v>
      </c>
      <c r="B355" s="559" t="s">
        <v>9747</v>
      </c>
      <c r="C355" s="386">
        <v>71996.91</v>
      </c>
      <c r="D355" s="725"/>
      <c r="E355" s="725"/>
      <c r="F355" s="725"/>
      <c r="G355" s="725">
        <v>71996.91</v>
      </c>
      <c r="H355" s="562" t="s">
        <v>9853</v>
      </c>
      <c r="I355" s="562" t="s">
        <v>9854</v>
      </c>
    </row>
    <row r="356" spans="1:9" ht="33.75">
      <c r="A356" s="559" t="s">
        <v>10288</v>
      </c>
      <c r="B356" s="559" t="s">
        <v>10289</v>
      </c>
      <c r="C356" s="386">
        <v>215131.08</v>
      </c>
      <c r="D356" s="725"/>
      <c r="E356" s="725"/>
      <c r="F356" s="725"/>
      <c r="G356" s="725">
        <v>215131.08</v>
      </c>
      <c r="H356" s="562" t="s">
        <v>9853</v>
      </c>
      <c r="I356" s="562" t="s">
        <v>9854</v>
      </c>
    </row>
    <row r="357" spans="1:9">
      <c r="A357" s="559"/>
      <c r="B357" s="559"/>
      <c r="C357" s="386"/>
      <c r="D357" s="725"/>
      <c r="E357" s="725"/>
      <c r="F357" s="725"/>
      <c r="G357" s="725"/>
      <c r="H357" s="562"/>
      <c r="I357" s="562"/>
    </row>
    <row r="358" spans="1:9">
      <c r="A358" s="726"/>
      <c r="B358" s="726" t="s">
        <v>275</v>
      </c>
      <c r="C358" s="683">
        <f>SUM(C128:C357)</f>
        <v>132384827.43000005</v>
      </c>
      <c r="D358" s="683">
        <f>SUM(D128:D357)</f>
        <v>0</v>
      </c>
      <c r="E358" s="683">
        <f>SUM(E128:E357)</f>
        <v>0</v>
      </c>
      <c r="F358" s="683">
        <f>SUM(F128:F357)</f>
        <v>0</v>
      </c>
      <c r="G358" s="683">
        <f>SUM(G128:G357)</f>
        <v>132384827.43000005</v>
      </c>
      <c r="H358" s="683"/>
      <c r="I358" s="683"/>
    </row>
    <row r="439" spans="1:8">
      <c r="A439" s="728"/>
      <c r="B439" s="728"/>
      <c r="C439" s="729"/>
      <c r="D439" s="729"/>
      <c r="E439" s="729"/>
      <c r="F439" s="729"/>
      <c r="G439" s="729"/>
      <c r="H439" s="728"/>
    </row>
    <row r="440" spans="1:8">
      <c r="A440" s="251"/>
      <c r="B440" s="252"/>
    </row>
    <row r="441" spans="1:8">
      <c r="A441" s="251"/>
      <c r="B441" s="252"/>
    </row>
    <row r="442" spans="1:8">
      <c r="A442" s="251"/>
      <c r="B442" s="252"/>
    </row>
    <row r="443" spans="1:8">
      <c r="A443" s="251"/>
      <c r="B443" s="252"/>
    </row>
    <row r="444" spans="1:8">
      <c r="A444" s="251"/>
      <c r="B444" s="252"/>
    </row>
  </sheetData>
  <dataValidations count="9">
    <dataValidation allowBlank="1" showInputMessage="1" showErrorMessage="1" prompt="Saldo final del periodo de la información financiera trimestral presentada, el cual debe coincidir con la suma de las columnas de 90, 180, 365 y más de 365 días." sqref="C117 C127 C18 C28 C38 C48 C7 C69 C59"/>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117 A127 A18 A28 A38 A48 A7 A69 A59"/>
    <dataValidation allowBlank="1" showInputMessage="1" showErrorMessage="1" prompt="Corresponde al nombre o descripción de la cuenta de acuerdo al Plan de Cuentas emitido por el CONAC." sqref="B117 B127 B18 B48 B28 B38 B7 B69 B59"/>
    <dataValidation allowBlank="1" showInputMessage="1" showErrorMessage="1" prompt="Importe de la cuentas por cobrar con fecha de vencimiento de 1 a 90 días." sqref="D117 D127 D18 D48 D28 D38 D7 D69 D59"/>
    <dataValidation allowBlank="1" showInputMessage="1" showErrorMessage="1" prompt="Importe de la cuentas por cobrar con fecha de vencimiento de 91 a 180 días." sqref="E117 E127 E18 E48 E28 E38 E7 E69 E59"/>
    <dataValidation allowBlank="1" showInputMessage="1" showErrorMessage="1" prompt="Importe de la cuentas por cobrar con fecha de vencimiento de 181 a 365 días." sqref="F117 F127 F18 F48 F28 F38 F7 F69 F59"/>
    <dataValidation allowBlank="1" showInputMessage="1" showErrorMessage="1" prompt="Importe de la cuentas por cobrar con vencimiento mayor a 365 días." sqref="G117 G127 G18 G48 G28 G38 G7 G69 G59"/>
    <dataValidation allowBlank="1" showInputMessage="1" showErrorMessage="1" prompt="Informar sobre caraterísticas cualitativas de la cuenta, ejemplo: acciones implementadas para su recuperación, causas de la demora en su recuperación." sqref="H117 H127 H18 H48 H28 H38 H7 H69 H59"/>
    <dataValidation allowBlank="1" showInputMessage="1" showErrorMessage="1" prompt="Indicar si el deudor ya sobrepasó el plazo estipulado para pago, 90, 180 o 365 días." sqref="I117 I127 I18 I48 I28 I38 I7 I69 I59"/>
  </dataValidations>
  <printOptions horizontalCentered="1"/>
  <pageMargins left="0.19685039370078741" right="0.19685039370078741" top="0.74803149606299213" bottom="0.74803149606299213" header="0.31496062992125984" footer="0.31496062992125984"/>
  <pageSetup scale="68" orientation="landscape" r:id="rId1"/>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heetViews>
  <sheetFormatPr baseColWidth="10" defaultColWidth="11.42578125" defaultRowHeight="11.25"/>
  <cols>
    <col min="1" max="1" width="20.7109375" style="730" customWidth="1"/>
    <col min="2" max="7" width="11.42578125" style="730"/>
    <col min="8" max="8" width="17.7109375" style="730" customWidth="1"/>
    <col min="9" max="16384" width="11.42578125" style="730"/>
  </cols>
  <sheetData>
    <row r="1" spans="1:17">
      <c r="A1" s="662" t="s">
        <v>43</v>
      </c>
      <c r="B1" s="662"/>
      <c r="C1" s="662"/>
      <c r="D1" s="662"/>
      <c r="E1" s="662"/>
      <c r="F1" s="662"/>
      <c r="G1" s="662"/>
      <c r="H1" s="666"/>
    </row>
    <row r="2" spans="1:17">
      <c r="A2" s="662" t="s">
        <v>199</v>
      </c>
      <c r="B2" s="662"/>
      <c r="C2" s="662"/>
      <c r="D2" s="662"/>
      <c r="E2" s="662"/>
      <c r="F2" s="662"/>
      <c r="G2" s="662"/>
      <c r="H2" s="667"/>
    </row>
    <row r="3" spans="1:17">
      <c r="A3" s="662"/>
      <c r="B3" s="662"/>
      <c r="C3" s="662"/>
      <c r="D3" s="662"/>
      <c r="E3" s="662"/>
      <c r="F3" s="662"/>
      <c r="G3" s="662"/>
      <c r="H3" s="667"/>
    </row>
    <row r="4" spans="1:17" ht="11.25" customHeight="1">
      <c r="A4" s="667"/>
      <c r="B4" s="667"/>
      <c r="C4" s="667"/>
      <c r="D4" s="667"/>
      <c r="E4" s="667"/>
      <c r="F4" s="667"/>
      <c r="G4" s="662"/>
      <c r="H4" s="667"/>
    </row>
    <row r="5" spans="1:17" ht="11.25" customHeight="1">
      <c r="A5" s="731" t="s">
        <v>316</v>
      </c>
      <c r="B5" s="732"/>
      <c r="C5" s="732"/>
      <c r="D5" s="732"/>
      <c r="E5" s="732"/>
      <c r="F5" s="733"/>
      <c r="G5" s="733"/>
      <c r="H5" s="671" t="s">
        <v>318</v>
      </c>
    </row>
    <row r="6" spans="1:17">
      <c r="J6" s="1045"/>
      <c r="K6" s="1045"/>
      <c r="L6" s="1045"/>
      <c r="M6" s="1045"/>
      <c r="N6" s="1045"/>
      <c r="O6" s="1045"/>
      <c r="P6" s="1045"/>
      <c r="Q6" s="1045"/>
    </row>
    <row r="7" spans="1:17">
      <c r="A7" s="662" t="s">
        <v>84</v>
      </c>
    </row>
    <row r="8" spans="1:17" ht="52.5" customHeight="1">
      <c r="A8" s="1046" t="s">
        <v>8865</v>
      </c>
      <c r="B8" s="1046"/>
      <c r="C8" s="1046"/>
      <c r="D8" s="1046"/>
      <c r="E8" s="1046"/>
      <c r="F8" s="1046"/>
      <c r="G8" s="1046"/>
      <c r="H8" s="1046"/>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zoomScaleNormal="100" zoomScaleSheetLayoutView="100" workbookViewId="0"/>
  </sheetViews>
  <sheetFormatPr baseColWidth="10" defaultColWidth="11.42578125" defaultRowHeight="11.25"/>
  <cols>
    <col min="1" max="1" width="20.7109375" style="667" customWidth="1"/>
    <col min="2" max="2" width="50.7109375" style="667" customWidth="1"/>
    <col min="3" max="3" width="17.7109375" style="668" customWidth="1"/>
    <col min="4" max="4" width="17.7109375" style="667" customWidth="1"/>
    <col min="5" max="16384" width="11.42578125" style="667"/>
  </cols>
  <sheetData>
    <row r="1" spans="1:4">
      <c r="A1" s="662" t="s">
        <v>43</v>
      </c>
      <c r="B1" s="662"/>
      <c r="D1" s="666"/>
    </row>
    <row r="2" spans="1:4">
      <c r="A2" s="662" t="s">
        <v>199</v>
      </c>
      <c r="B2" s="662"/>
    </row>
    <row r="5" spans="1:4" s="708" customFormat="1" ht="11.25" customHeight="1">
      <c r="A5" s="705" t="s">
        <v>61</v>
      </c>
      <c r="B5" s="667"/>
      <c r="C5" s="734"/>
      <c r="D5" s="735" t="s">
        <v>62</v>
      </c>
    </row>
    <row r="6" spans="1:4">
      <c r="A6" s="44"/>
      <c r="B6" s="44"/>
      <c r="C6" s="736"/>
      <c r="D6" s="737"/>
    </row>
    <row r="7" spans="1:4" ht="15" customHeight="1">
      <c r="A7" s="674" t="s">
        <v>46</v>
      </c>
      <c r="B7" s="675" t="s">
        <v>47</v>
      </c>
      <c r="C7" s="676" t="s">
        <v>48</v>
      </c>
      <c r="D7" s="738" t="s">
        <v>63</v>
      </c>
    </row>
    <row r="8" spans="1:4">
      <c r="A8" s="559" t="s">
        <v>10290</v>
      </c>
      <c r="B8" s="562" t="s">
        <v>10291</v>
      </c>
      <c r="C8" s="725">
        <v>126595.6</v>
      </c>
      <c r="D8" s="562" t="s">
        <v>10292</v>
      </c>
    </row>
    <row r="9" spans="1:4">
      <c r="A9" s="559" t="s">
        <v>10293</v>
      </c>
      <c r="B9" s="562" t="s">
        <v>9831</v>
      </c>
      <c r="C9" s="725">
        <v>1022206.62</v>
      </c>
      <c r="D9" s="562" t="s">
        <v>10292</v>
      </c>
    </row>
    <row r="10" spans="1:4">
      <c r="A10" s="559" t="s">
        <v>10294</v>
      </c>
      <c r="B10" s="562" t="s">
        <v>9835</v>
      </c>
      <c r="C10" s="725">
        <v>194000</v>
      </c>
      <c r="D10" s="562" t="s">
        <v>10292</v>
      </c>
    </row>
    <row r="11" spans="1:4">
      <c r="A11" s="559" t="s">
        <v>10295</v>
      </c>
      <c r="B11" s="562" t="s">
        <v>10296</v>
      </c>
      <c r="C11" s="725">
        <v>442000</v>
      </c>
      <c r="D11" s="562" t="s">
        <v>10292</v>
      </c>
    </row>
    <row r="12" spans="1:4">
      <c r="A12" s="559" t="s">
        <v>10297</v>
      </c>
      <c r="B12" s="562" t="s">
        <v>10298</v>
      </c>
      <c r="C12" s="725">
        <v>247685.23</v>
      </c>
      <c r="D12" s="562" t="s">
        <v>10292</v>
      </c>
    </row>
    <row r="13" spans="1:4">
      <c r="A13" s="559" t="s">
        <v>10299</v>
      </c>
      <c r="B13" s="562" t="s">
        <v>10300</v>
      </c>
      <c r="C13" s="725">
        <v>42726.91</v>
      </c>
      <c r="D13" s="562" t="s">
        <v>10292</v>
      </c>
    </row>
    <row r="14" spans="1:4">
      <c r="A14" s="559" t="s">
        <v>10301</v>
      </c>
      <c r="B14" s="562" t="s">
        <v>10302</v>
      </c>
      <c r="C14" s="725">
        <v>920</v>
      </c>
      <c r="D14" s="562" t="s">
        <v>10292</v>
      </c>
    </row>
    <row r="15" spans="1:4">
      <c r="A15" s="559" t="s">
        <v>10303</v>
      </c>
      <c r="B15" s="562" t="s">
        <v>10304</v>
      </c>
      <c r="C15" s="725">
        <v>95000</v>
      </c>
      <c r="D15" s="562" t="s">
        <v>10292</v>
      </c>
    </row>
    <row r="16" spans="1:4">
      <c r="A16" s="559" t="s">
        <v>10305</v>
      </c>
      <c r="B16" s="562" t="s">
        <v>10306</v>
      </c>
      <c r="C16" s="725">
        <v>304157.56</v>
      </c>
      <c r="D16" s="562" t="s">
        <v>10292</v>
      </c>
    </row>
    <row r="17" spans="1:4">
      <c r="A17" s="559" t="s">
        <v>10307</v>
      </c>
      <c r="B17" s="562" t="s">
        <v>10308</v>
      </c>
      <c r="C17" s="725">
        <v>731000</v>
      </c>
      <c r="D17" s="562" t="s">
        <v>10292</v>
      </c>
    </row>
    <row r="18" spans="1:4">
      <c r="A18" s="559" t="s">
        <v>10309</v>
      </c>
      <c r="B18" s="562" t="s">
        <v>10310</v>
      </c>
      <c r="C18" s="725">
        <v>1172000</v>
      </c>
      <c r="D18" s="562" t="s">
        <v>10292</v>
      </c>
    </row>
    <row r="19" spans="1:4">
      <c r="A19" s="559" t="s">
        <v>10311</v>
      </c>
      <c r="B19" s="562" t="s">
        <v>10312</v>
      </c>
      <c r="C19" s="725">
        <v>905200</v>
      </c>
      <c r="D19" s="562" t="s">
        <v>10292</v>
      </c>
    </row>
    <row r="20" spans="1:4">
      <c r="A20" s="559" t="s">
        <v>10313</v>
      </c>
      <c r="B20" s="562" t="s">
        <v>10314</v>
      </c>
      <c r="C20" s="725">
        <v>538994</v>
      </c>
      <c r="D20" s="562" t="s">
        <v>10292</v>
      </c>
    </row>
    <row r="21" spans="1:4">
      <c r="A21" s="559" t="s">
        <v>10315</v>
      </c>
      <c r="B21" s="562" t="s">
        <v>10316</v>
      </c>
      <c r="C21" s="725">
        <v>4531.8999999999996</v>
      </c>
      <c r="D21" s="562" t="s">
        <v>10292</v>
      </c>
    </row>
    <row r="22" spans="1:4">
      <c r="A22" s="559" t="s">
        <v>10317</v>
      </c>
      <c r="B22" s="562" t="s">
        <v>10318</v>
      </c>
      <c r="C22" s="725">
        <v>287000</v>
      </c>
      <c r="D22" s="562" t="s">
        <v>10292</v>
      </c>
    </row>
    <row r="23" spans="1:4">
      <c r="A23" s="559" t="s">
        <v>10319</v>
      </c>
      <c r="B23" s="562" t="s">
        <v>10320</v>
      </c>
      <c r="C23" s="725">
        <v>403000</v>
      </c>
      <c r="D23" s="562" t="s">
        <v>10292</v>
      </c>
    </row>
    <row r="24" spans="1:4">
      <c r="A24" s="559" t="s">
        <v>10321</v>
      </c>
      <c r="B24" s="562" t="s">
        <v>10322</v>
      </c>
      <c r="C24" s="725">
        <v>5384982.71</v>
      </c>
      <c r="D24" s="562" t="s">
        <v>10292</v>
      </c>
    </row>
    <row r="25" spans="1:4">
      <c r="A25" s="559" t="s">
        <v>10323</v>
      </c>
      <c r="B25" s="562" t="s">
        <v>10324</v>
      </c>
      <c r="C25" s="725">
        <v>21014.880000000001</v>
      </c>
      <c r="D25" s="562" t="s">
        <v>10292</v>
      </c>
    </row>
    <row r="26" spans="1:4">
      <c r="A26" s="559" t="s">
        <v>10325</v>
      </c>
      <c r="B26" s="562" t="s">
        <v>10326</v>
      </c>
      <c r="C26" s="725">
        <v>26065.01</v>
      </c>
      <c r="D26" s="562" t="s">
        <v>10292</v>
      </c>
    </row>
    <row r="27" spans="1:4">
      <c r="A27" s="559" t="s">
        <v>10327</v>
      </c>
      <c r="B27" s="562" t="s">
        <v>10328</v>
      </c>
      <c r="C27" s="725">
        <v>25276.400000000001</v>
      </c>
      <c r="D27" s="562" t="s">
        <v>10292</v>
      </c>
    </row>
    <row r="28" spans="1:4">
      <c r="A28" s="559" t="s">
        <v>10329</v>
      </c>
      <c r="B28" s="562" t="s">
        <v>10330</v>
      </c>
      <c r="C28" s="725">
        <v>145323.81</v>
      </c>
      <c r="D28" s="562" t="s">
        <v>10292</v>
      </c>
    </row>
    <row r="29" spans="1:4">
      <c r="A29" s="559" t="s">
        <v>10331</v>
      </c>
      <c r="B29" s="562" t="s">
        <v>10332</v>
      </c>
      <c r="C29" s="725">
        <v>18560</v>
      </c>
      <c r="D29" s="562" t="s">
        <v>10292</v>
      </c>
    </row>
    <row r="30" spans="1:4">
      <c r="A30" s="559" t="s">
        <v>10333</v>
      </c>
      <c r="B30" s="562" t="s">
        <v>10334</v>
      </c>
      <c r="C30" s="725">
        <v>50869</v>
      </c>
      <c r="D30" s="562" t="s">
        <v>10292</v>
      </c>
    </row>
    <row r="31" spans="1:4">
      <c r="A31" s="559" t="s">
        <v>10335</v>
      </c>
      <c r="B31" s="562" t="s">
        <v>10336</v>
      </c>
      <c r="C31" s="725">
        <v>1840468.93</v>
      </c>
      <c r="D31" s="562" t="s">
        <v>10292</v>
      </c>
    </row>
    <row r="32" spans="1:4">
      <c r="A32" s="559" t="s">
        <v>10337</v>
      </c>
      <c r="B32" s="562" t="s">
        <v>10338</v>
      </c>
      <c r="C32" s="725">
        <v>182184.95999999999</v>
      </c>
      <c r="D32" s="562" t="s">
        <v>10292</v>
      </c>
    </row>
    <row r="33" spans="1:4">
      <c r="A33" s="559" t="s">
        <v>10339</v>
      </c>
      <c r="B33" s="562" t="s">
        <v>10340</v>
      </c>
      <c r="C33" s="725">
        <v>47328</v>
      </c>
      <c r="D33" s="562" t="s">
        <v>10292</v>
      </c>
    </row>
    <row r="34" spans="1:4">
      <c r="A34" s="559" t="s">
        <v>10341</v>
      </c>
      <c r="B34" s="562" t="s">
        <v>10342</v>
      </c>
      <c r="C34" s="725">
        <v>4530.4399999999996</v>
      </c>
      <c r="D34" s="562" t="s">
        <v>10292</v>
      </c>
    </row>
    <row r="35" spans="1:4">
      <c r="A35" s="559" t="s">
        <v>10343</v>
      </c>
      <c r="B35" s="562" t="s">
        <v>10344</v>
      </c>
      <c r="C35" s="725">
        <v>870</v>
      </c>
      <c r="D35" s="562" t="s">
        <v>10292</v>
      </c>
    </row>
    <row r="36" spans="1:4">
      <c r="A36" s="559" t="s">
        <v>10345</v>
      </c>
      <c r="B36" s="562" t="s">
        <v>10346</v>
      </c>
      <c r="C36" s="725">
        <v>3712</v>
      </c>
      <c r="D36" s="562" t="s">
        <v>10292</v>
      </c>
    </row>
    <row r="37" spans="1:4">
      <c r="A37" s="559" t="s">
        <v>10347</v>
      </c>
      <c r="B37" s="562" t="s">
        <v>10348</v>
      </c>
      <c r="C37" s="725">
        <v>60761.91</v>
      </c>
      <c r="D37" s="562" t="s">
        <v>10292</v>
      </c>
    </row>
    <row r="38" spans="1:4">
      <c r="A38" s="559" t="s">
        <v>10349</v>
      </c>
      <c r="B38" s="562" t="s">
        <v>10350</v>
      </c>
      <c r="C38" s="725">
        <v>6120.42</v>
      </c>
      <c r="D38" s="562" t="s">
        <v>10292</v>
      </c>
    </row>
    <row r="39" spans="1:4">
      <c r="A39" s="559" t="s">
        <v>10351</v>
      </c>
      <c r="B39" s="562" t="s">
        <v>10352</v>
      </c>
      <c r="C39" s="725">
        <v>824553</v>
      </c>
      <c r="D39" s="562" t="s">
        <v>10292</v>
      </c>
    </row>
    <row r="40" spans="1:4">
      <c r="A40" s="559" t="s">
        <v>10353</v>
      </c>
      <c r="B40" s="562" t="s">
        <v>10336</v>
      </c>
      <c r="C40" s="725">
        <v>11004798.800000001</v>
      </c>
      <c r="D40" s="562" t="s">
        <v>10292</v>
      </c>
    </row>
    <row r="41" spans="1:4">
      <c r="A41" s="559" t="s">
        <v>10354</v>
      </c>
      <c r="B41" s="562" t="s">
        <v>10355</v>
      </c>
      <c r="C41" s="725">
        <v>31320</v>
      </c>
      <c r="D41" s="562" t="s">
        <v>10292</v>
      </c>
    </row>
    <row r="42" spans="1:4">
      <c r="A42" s="559" t="s">
        <v>10356</v>
      </c>
      <c r="B42" s="562" t="s">
        <v>10357</v>
      </c>
      <c r="C42" s="725">
        <v>106720</v>
      </c>
      <c r="D42" s="562" t="s">
        <v>10292</v>
      </c>
    </row>
    <row r="43" spans="1:4">
      <c r="A43" s="559" t="s">
        <v>10358</v>
      </c>
      <c r="B43" s="562" t="s">
        <v>10359</v>
      </c>
      <c r="C43" s="725">
        <v>11020</v>
      </c>
      <c r="D43" s="562" t="s">
        <v>10292</v>
      </c>
    </row>
    <row r="44" spans="1:4">
      <c r="A44" s="559" t="s">
        <v>10360</v>
      </c>
      <c r="B44" s="562" t="s">
        <v>10361</v>
      </c>
      <c r="C44" s="725">
        <v>580</v>
      </c>
      <c r="D44" s="562" t="s">
        <v>10292</v>
      </c>
    </row>
    <row r="45" spans="1:4">
      <c r="A45" s="559" t="s">
        <v>10362</v>
      </c>
      <c r="B45" s="562" t="s">
        <v>10363</v>
      </c>
      <c r="C45" s="725">
        <v>243314.98</v>
      </c>
      <c r="D45" s="562" t="s">
        <v>10292</v>
      </c>
    </row>
    <row r="46" spans="1:4">
      <c r="A46" s="559" t="s">
        <v>10364</v>
      </c>
      <c r="B46" s="562" t="s">
        <v>10365</v>
      </c>
      <c r="C46" s="725">
        <v>399360.86</v>
      </c>
      <c r="D46" s="562" t="s">
        <v>10292</v>
      </c>
    </row>
    <row r="47" spans="1:4">
      <c r="A47" s="559" t="s">
        <v>10366</v>
      </c>
      <c r="B47" s="562" t="s">
        <v>10367</v>
      </c>
      <c r="C47" s="725">
        <v>28175</v>
      </c>
      <c r="D47" s="562" t="s">
        <v>10292</v>
      </c>
    </row>
    <row r="48" spans="1:4">
      <c r="A48" s="559" t="s">
        <v>10368</v>
      </c>
      <c r="B48" s="562" t="s">
        <v>10369</v>
      </c>
      <c r="C48" s="725">
        <v>5156033.0599999996</v>
      </c>
      <c r="D48" s="562" t="s">
        <v>10292</v>
      </c>
    </row>
    <row r="49" spans="1:4">
      <c r="A49" s="559" t="s">
        <v>10370</v>
      </c>
      <c r="B49" s="562" t="s">
        <v>10371</v>
      </c>
      <c r="C49" s="725">
        <v>361042.73</v>
      </c>
      <c r="D49" s="562" t="s">
        <v>10292</v>
      </c>
    </row>
    <row r="50" spans="1:4">
      <c r="A50" s="559" t="s">
        <v>10372</v>
      </c>
      <c r="B50" s="562" t="s">
        <v>10373</v>
      </c>
      <c r="C50" s="725">
        <v>100000</v>
      </c>
      <c r="D50" s="562" t="s">
        <v>10292</v>
      </c>
    </row>
    <row r="51" spans="1:4">
      <c r="A51" s="559" t="s">
        <v>10374</v>
      </c>
      <c r="B51" s="562" t="s">
        <v>10375</v>
      </c>
      <c r="C51" s="725">
        <v>1375386.2</v>
      </c>
      <c r="D51" s="562" t="s">
        <v>10292</v>
      </c>
    </row>
    <row r="52" spans="1:4">
      <c r="A52" s="559" t="s">
        <v>10376</v>
      </c>
      <c r="B52" s="562" t="s">
        <v>10377</v>
      </c>
      <c r="C52" s="725">
        <v>8655381.5999999996</v>
      </c>
      <c r="D52" s="562" t="s">
        <v>10292</v>
      </c>
    </row>
    <row r="53" spans="1:4">
      <c r="A53" s="559" t="s">
        <v>10378</v>
      </c>
      <c r="B53" s="562" t="s">
        <v>10379</v>
      </c>
      <c r="C53" s="725">
        <v>528282</v>
      </c>
      <c r="D53" s="562" t="s">
        <v>10292</v>
      </c>
    </row>
    <row r="54" spans="1:4">
      <c r="A54" s="559" t="s">
        <v>10380</v>
      </c>
      <c r="B54" s="562" t="s">
        <v>10381</v>
      </c>
      <c r="C54" s="725">
        <v>167685.78</v>
      </c>
      <c r="D54" s="562" t="s">
        <v>10292</v>
      </c>
    </row>
    <row r="55" spans="1:4">
      <c r="A55" s="559" t="s">
        <v>10382</v>
      </c>
      <c r="B55" s="562" t="s">
        <v>9849</v>
      </c>
      <c r="C55" s="725">
        <v>5581.8</v>
      </c>
      <c r="D55" s="562" t="s">
        <v>10292</v>
      </c>
    </row>
    <row r="56" spans="1:4">
      <c r="A56" s="559" t="s">
        <v>10383</v>
      </c>
      <c r="B56" s="562" t="s">
        <v>9821</v>
      </c>
      <c r="C56" s="725">
        <v>2057.4</v>
      </c>
      <c r="D56" s="562" t="s">
        <v>10292</v>
      </c>
    </row>
    <row r="57" spans="1:4">
      <c r="A57" s="559" t="s">
        <v>10384</v>
      </c>
      <c r="B57" s="562" t="s">
        <v>9483</v>
      </c>
      <c r="C57" s="725">
        <v>9429347.4399999995</v>
      </c>
      <c r="D57" s="562" t="s">
        <v>10292</v>
      </c>
    </row>
    <row r="58" spans="1:4">
      <c r="A58" s="559" t="s">
        <v>10385</v>
      </c>
      <c r="B58" s="562" t="s">
        <v>10386</v>
      </c>
      <c r="C58" s="725">
        <v>2595371.7599999998</v>
      </c>
      <c r="D58" s="562" t="s">
        <v>10292</v>
      </c>
    </row>
    <row r="59" spans="1:4">
      <c r="A59" s="559" t="s">
        <v>10387</v>
      </c>
      <c r="B59" s="562" t="s">
        <v>10388</v>
      </c>
      <c r="C59" s="725">
        <v>154238</v>
      </c>
      <c r="D59" s="562" t="s">
        <v>10292</v>
      </c>
    </row>
    <row r="60" spans="1:4">
      <c r="A60" s="559" t="s">
        <v>10389</v>
      </c>
      <c r="B60" s="562" t="s">
        <v>10390</v>
      </c>
      <c r="C60" s="725">
        <v>421517.19</v>
      </c>
      <c r="D60" s="562" t="s">
        <v>10292</v>
      </c>
    </row>
    <row r="61" spans="1:4">
      <c r="A61" s="559" t="s">
        <v>10391</v>
      </c>
      <c r="B61" s="562" t="s">
        <v>10392</v>
      </c>
      <c r="C61" s="725">
        <v>4029274.22</v>
      </c>
      <c r="D61" s="562" t="s">
        <v>10292</v>
      </c>
    </row>
    <row r="62" spans="1:4">
      <c r="A62" s="559" t="s">
        <v>10393</v>
      </c>
      <c r="B62" s="562" t="s">
        <v>10394</v>
      </c>
      <c r="C62" s="725">
        <v>879171.79</v>
      </c>
      <c r="D62" s="562" t="s">
        <v>10292</v>
      </c>
    </row>
    <row r="63" spans="1:4">
      <c r="A63" s="559" t="s">
        <v>10395</v>
      </c>
      <c r="B63" s="562" t="s">
        <v>10396</v>
      </c>
      <c r="C63" s="725">
        <v>357.76</v>
      </c>
      <c r="D63" s="562" t="s">
        <v>10292</v>
      </c>
    </row>
    <row r="64" spans="1:4">
      <c r="A64" s="559" t="s">
        <v>10397</v>
      </c>
      <c r="B64" s="562" t="s">
        <v>10398</v>
      </c>
      <c r="C64" s="725">
        <v>3230034.24</v>
      </c>
      <c r="D64" s="562" t="s">
        <v>10292</v>
      </c>
    </row>
    <row r="65" spans="1:4">
      <c r="A65" s="559" t="s">
        <v>10399</v>
      </c>
      <c r="B65" s="562" t="s">
        <v>10400</v>
      </c>
      <c r="C65" s="725">
        <v>76296.36</v>
      </c>
      <c r="D65" s="562" t="s">
        <v>10292</v>
      </c>
    </row>
    <row r="66" spans="1:4">
      <c r="A66" s="559" t="s">
        <v>10401</v>
      </c>
      <c r="B66" s="562" t="s">
        <v>10402</v>
      </c>
      <c r="C66" s="725">
        <v>16666414</v>
      </c>
      <c r="D66" s="562"/>
    </row>
    <row r="67" spans="1:4">
      <c r="A67" s="559" t="s">
        <v>10403</v>
      </c>
      <c r="B67" s="562" t="s">
        <v>10404</v>
      </c>
      <c r="C67" s="725">
        <v>4133885</v>
      </c>
      <c r="D67" s="562"/>
    </row>
    <row r="68" spans="1:4">
      <c r="A68" s="559" t="s">
        <v>10405</v>
      </c>
      <c r="B68" s="562" t="s">
        <v>10406</v>
      </c>
      <c r="C68" s="725">
        <v>927946.25</v>
      </c>
      <c r="D68" s="562"/>
    </row>
    <row r="69" spans="1:4">
      <c r="A69" s="559" t="s">
        <v>10407</v>
      </c>
      <c r="B69" s="562" t="s">
        <v>10408</v>
      </c>
      <c r="C69" s="725">
        <v>3540245</v>
      </c>
      <c r="D69" s="562"/>
    </row>
    <row r="70" spans="1:4">
      <c r="A70" s="559" t="s">
        <v>10409</v>
      </c>
      <c r="B70" s="562" t="s">
        <v>10406</v>
      </c>
      <c r="C70" s="725">
        <v>34859</v>
      </c>
      <c r="D70" s="562"/>
    </row>
    <row r="71" spans="1:4">
      <c r="A71" s="559"/>
      <c r="B71" s="562"/>
      <c r="C71" s="725"/>
      <c r="D71" s="562"/>
    </row>
    <row r="72" spans="1:4">
      <c r="A72" s="739"/>
      <c r="B72" s="739" t="s">
        <v>221</v>
      </c>
      <c r="C72" s="701">
        <f>SUM(C8:C71)</f>
        <v>89455337.50999999</v>
      </c>
      <c r="D72" s="740"/>
    </row>
    <row r="73" spans="1:4">
      <c r="A73" s="695"/>
      <c r="B73" s="695"/>
      <c r="C73" s="696"/>
      <c r="D73" s="695"/>
    </row>
    <row r="74" spans="1:4">
      <c r="A74" s="695"/>
      <c r="B74" s="695"/>
      <c r="C74" s="696"/>
      <c r="D74" s="695"/>
    </row>
    <row r="75" spans="1:4" s="708" customFormat="1" ht="11.25" customHeight="1">
      <c r="A75" s="705" t="s">
        <v>64</v>
      </c>
      <c r="B75" s="695"/>
      <c r="C75" s="734"/>
      <c r="D75" s="735" t="s">
        <v>62</v>
      </c>
    </row>
    <row r="76" spans="1:4">
      <c r="A76" s="44"/>
      <c r="B76" s="44"/>
      <c r="C76" s="736"/>
      <c r="D76" s="737"/>
    </row>
    <row r="77" spans="1:4" ht="15" customHeight="1">
      <c r="A77" s="674" t="s">
        <v>46</v>
      </c>
      <c r="B77" s="675" t="s">
        <v>47</v>
      </c>
      <c r="C77" s="676" t="s">
        <v>48</v>
      </c>
      <c r="D77" s="738" t="s">
        <v>63</v>
      </c>
    </row>
    <row r="78" spans="1:4">
      <c r="A78" s="688" t="s">
        <v>8865</v>
      </c>
      <c r="B78" s="720"/>
      <c r="C78" s="725"/>
      <c r="D78" s="562"/>
    </row>
    <row r="79" spans="1:4">
      <c r="A79" s="688"/>
      <c r="B79" s="720"/>
      <c r="C79" s="725"/>
      <c r="D79" s="562"/>
    </row>
    <row r="80" spans="1:4">
      <c r="A80" s="688"/>
      <c r="B80" s="720"/>
      <c r="C80" s="725"/>
      <c r="D80" s="562"/>
    </row>
    <row r="81" spans="1:4">
      <c r="A81" s="688"/>
      <c r="B81" s="720"/>
      <c r="C81" s="725"/>
      <c r="D81" s="562"/>
    </row>
    <row r="82" spans="1:4">
      <c r="A82" s="713"/>
      <c r="B82" s="713" t="s">
        <v>222</v>
      </c>
      <c r="C82" s="698">
        <f>SUM(C78:C81)</f>
        <v>0</v>
      </c>
      <c r="D82" s="740"/>
    </row>
    <row r="84" spans="1:4">
      <c r="B84" s="667" t="str">
        <f>+UPPER(B73)</f>
        <v/>
      </c>
    </row>
  </sheetData>
  <dataValidations count="6">
    <dataValidation allowBlank="1" showInputMessage="1" showErrorMessage="1" prompt="Saldo final de la Información Financiera Trimestral que se presentada (trimestral: 1er, 2do, 3ro. o 4to.)." sqref="C7"/>
    <dataValidation allowBlank="1" showInputMessage="1" showErrorMessage="1" prompt="Sistema de costeo y método de valuación aplicados a los inventarios (UEPS, PROMEDIO, etc.)" sqref="D7"/>
    <dataValidation allowBlank="1" showInputMessage="1" showErrorMessage="1" prompt="Saldo final de la Información Financiera Trimestral que se presenta (trimestral: 1er, 2do, 3ro. o 4to.)." sqref="C77"/>
    <dataValidation allowBlank="1" showInputMessage="1" showErrorMessage="1" prompt="Corresponde al número de la cuenta de acuerdo al Plan de Cuentas emitido por el CONAC (DOF 23/12/2015)." sqref="A77 A7"/>
    <dataValidation allowBlank="1" showInputMessage="1" showErrorMessage="1" prompt="Método de valuación aplicados." sqref="D77"/>
    <dataValidation allowBlank="1" showInputMessage="1" showErrorMessage="1" prompt="Corresponde al nombre o descripción de la cuenta de acuerdo al Plan de Cuentas emitido por el CONAC." sqref="B77 B7"/>
  </dataValidations>
  <printOptions horizontalCentered="1"/>
  <pageMargins left="0.19685039370078741" right="0.19685039370078741" top="0.55118110236220474" bottom="0.55118110236220474" header="0.31496062992125984" footer="0.31496062992125984"/>
  <pageSetup scale="86" orientation="portrait" r:id="rId1"/>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zoomScaleSheetLayoutView="100" workbookViewId="0"/>
  </sheetViews>
  <sheetFormatPr baseColWidth="10" defaultColWidth="11.42578125" defaultRowHeight="11.25"/>
  <cols>
    <col min="1" max="1" width="20.7109375" style="667" customWidth="1"/>
    <col min="2" max="2" width="50.7109375" style="667" customWidth="1"/>
    <col min="3" max="3" width="17.7109375" style="668" customWidth="1"/>
    <col min="4" max="5" width="17.7109375" style="667" customWidth="1"/>
    <col min="6" max="7" width="22.7109375" style="667" customWidth="1"/>
    <col min="8" max="16384" width="11.42578125" style="667"/>
  </cols>
  <sheetData>
    <row r="1" spans="1:7" s="708" customFormat="1" ht="11.25" customHeight="1">
      <c r="A1" s="741" t="s">
        <v>43</v>
      </c>
      <c r="B1" s="741"/>
      <c r="C1" s="742"/>
      <c r="D1" s="741"/>
      <c r="E1" s="741"/>
      <c r="F1" s="741"/>
      <c r="G1" s="743"/>
    </row>
    <row r="2" spans="1:7" s="708" customFormat="1" ht="11.25" customHeight="1">
      <c r="A2" s="741" t="s">
        <v>199</v>
      </c>
      <c r="B2" s="741"/>
      <c r="C2" s="742"/>
      <c r="D2" s="741"/>
      <c r="E2" s="741"/>
      <c r="F2" s="741"/>
      <c r="G2" s="741"/>
    </row>
    <row r="5" spans="1:7" ht="11.25" customHeight="1">
      <c r="A5" s="669" t="s">
        <v>65</v>
      </c>
      <c r="B5" s="669"/>
      <c r="G5" s="671" t="s">
        <v>66</v>
      </c>
    </row>
    <row r="6" spans="1:7">
      <c r="A6" s="744"/>
      <c r="B6" s="744"/>
      <c r="C6" s="745"/>
      <c r="D6" s="744"/>
      <c r="E6" s="744"/>
      <c r="F6" s="744"/>
      <c r="G6" s="744"/>
    </row>
    <row r="7" spans="1:7" ht="15" customHeight="1">
      <c r="A7" s="674" t="s">
        <v>46</v>
      </c>
      <c r="B7" s="675" t="s">
        <v>47</v>
      </c>
      <c r="C7" s="676" t="s">
        <v>48</v>
      </c>
      <c r="D7" s="677" t="s">
        <v>49</v>
      </c>
      <c r="E7" s="677" t="s">
        <v>67</v>
      </c>
      <c r="F7" s="675" t="s">
        <v>68</v>
      </c>
      <c r="G7" s="675" t="s">
        <v>69</v>
      </c>
    </row>
    <row r="8" spans="1:7">
      <c r="A8" s="571" t="s">
        <v>8865</v>
      </c>
      <c r="B8" s="571"/>
      <c r="C8" s="386"/>
      <c r="D8" s="393"/>
      <c r="E8" s="746"/>
      <c r="F8" s="571"/>
      <c r="G8" s="571"/>
    </row>
    <row r="9" spans="1:7">
      <c r="A9" s="571"/>
      <c r="B9" s="571"/>
      <c r="C9" s="386"/>
      <c r="D9" s="746"/>
      <c r="E9" s="746"/>
      <c r="F9" s="571"/>
      <c r="G9" s="571"/>
    </row>
    <row r="10" spans="1:7">
      <c r="A10" s="571"/>
      <c r="B10" s="571"/>
      <c r="C10" s="386"/>
      <c r="D10" s="746"/>
      <c r="E10" s="746"/>
      <c r="F10" s="571"/>
      <c r="G10" s="571"/>
    </row>
    <row r="11" spans="1:7">
      <c r="A11" s="571"/>
      <c r="B11" s="571"/>
      <c r="C11" s="386"/>
      <c r="D11" s="746"/>
      <c r="E11" s="746"/>
      <c r="F11" s="571"/>
      <c r="G11" s="571"/>
    </row>
    <row r="12" spans="1:7">
      <c r="A12" s="571"/>
      <c r="B12" s="571"/>
      <c r="C12" s="386"/>
      <c r="D12" s="746"/>
      <c r="E12" s="746"/>
      <c r="F12" s="571"/>
      <c r="G12" s="571"/>
    </row>
    <row r="13" spans="1:7">
      <c r="A13" s="571"/>
      <c r="B13" s="571"/>
      <c r="C13" s="386"/>
      <c r="D13" s="746"/>
      <c r="E13" s="746"/>
      <c r="F13" s="571"/>
      <c r="G13" s="571"/>
    </row>
    <row r="14" spans="1:7">
      <c r="A14" s="571"/>
      <c r="B14" s="571"/>
      <c r="C14" s="386"/>
      <c r="D14" s="746"/>
      <c r="E14" s="746"/>
      <c r="F14" s="571"/>
      <c r="G14" s="571"/>
    </row>
    <row r="15" spans="1:7">
      <c r="A15" s="571"/>
      <c r="B15" s="571"/>
      <c r="C15" s="386"/>
      <c r="D15" s="746"/>
      <c r="E15" s="746"/>
      <c r="F15" s="571"/>
      <c r="G15" s="571"/>
    </row>
    <row r="16" spans="1:7">
      <c r="A16" s="726"/>
      <c r="B16" s="726" t="s">
        <v>231</v>
      </c>
      <c r="C16" s="683">
        <f>SUM(C8:C15)</f>
        <v>0</v>
      </c>
      <c r="D16" s="726"/>
      <c r="E16" s="726"/>
      <c r="F16" s="726"/>
      <c r="G16" s="726"/>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2" orientation="landscape" r:id="rId1"/>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heetViews>
  <sheetFormatPr baseColWidth="10" defaultColWidth="11.42578125" defaultRowHeight="11.25"/>
  <cols>
    <col min="1" max="1" width="20.7109375" style="667" customWidth="1"/>
    <col min="2" max="2" width="50.7109375" style="667" customWidth="1"/>
    <col min="3" max="3" width="17.7109375" style="668" customWidth="1"/>
    <col min="4" max="5" width="17.7109375" style="667" customWidth="1"/>
    <col min="6" max="16384" width="11.42578125" style="667"/>
  </cols>
  <sheetData>
    <row r="1" spans="1:5">
      <c r="A1" s="662" t="s">
        <v>43</v>
      </c>
      <c r="B1" s="662"/>
      <c r="C1" s="663"/>
      <c r="D1" s="662"/>
      <c r="E1" s="666"/>
    </row>
    <row r="2" spans="1:5">
      <c r="A2" s="662" t="s">
        <v>199</v>
      </c>
      <c r="B2" s="662"/>
      <c r="C2" s="663"/>
      <c r="D2" s="662"/>
      <c r="E2" s="662"/>
    </row>
    <row r="5" spans="1:5" ht="11.25" customHeight="1">
      <c r="A5" s="669" t="s">
        <v>70</v>
      </c>
      <c r="B5" s="669"/>
      <c r="E5" s="671" t="s">
        <v>71</v>
      </c>
    </row>
    <row r="6" spans="1:5">
      <c r="A6" s="744"/>
      <c r="B6" s="744"/>
      <c r="C6" s="745"/>
      <c r="D6" s="744"/>
      <c r="E6" s="744"/>
    </row>
    <row r="7" spans="1:5" ht="15" customHeight="1">
      <c r="A7" s="674" t="s">
        <v>46</v>
      </c>
      <c r="B7" s="675" t="s">
        <v>47</v>
      </c>
      <c r="C7" s="676" t="s">
        <v>48</v>
      </c>
      <c r="D7" s="677" t="s">
        <v>49</v>
      </c>
      <c r="E7" s="675" t="s">
        <v>72</v>
      </c>
    </row>
    <row r="8" spans="1:5" ht="11.25" customHeight="1">
      <c r="A8" s="393" t="s">
        <v>8865</v>
      </c>
      <c r="B8" s="393"/>
      <c r="C8" s="396"/>
      <c r="D8" s="393"/>
      <c r="E8" s="393"/>
    </row>
    <row r="9" spans="1:5" ht="11.25" customHeight="1">
      <c r="A9" s="393"/>
      <c r="B9" s="393"/>
      <c r="C9" s="396"/>
      <c r="D9" s="393"/>
      <c r="E9" s="393"/>
    </row>
    <row r="10" spans="1:5" ht="11.25" customHeight="1">
      <c r="A10" s="393"/>
      <c r="B10" s="393"/>
      <c r="C10" s="396"/>
      <c r="D10" s="393"/>
      <c r="E10" s="393"/>
    </row>
    <row r="11" spans="1:5" ht="11.25" customHeight="1">
      <c r="A11" s="393"/>
      <c r="B11" s="393"/>
      <c r="C11" s="396"/>
      <c r="D11" s="393"/>
      <c r="E11" s="393"/>
    </row>
    <row r="12" spans="1:5" ht="11.25" customHeight="1">
      <c r="A12" s="393"/>
      <c r="B12" s="393"/>
      <c r="C12" s="396"/>
      <c r="D12" s="393"/>
      <c r="E12" s="393"/>
    </row>
    <row r="13" spans="1:5" ht="11.25" customHeight="1">
      <c r="A13" s="393"/>
      <c r="B13" s="393"/>
      <c r="C13" s="396"/>
      <c r="D13" s="393"/>
      <c r="E13" s="393"/>
    </row>
    <row r="14" spans="1:5" ht="11.25" customHeight="1">
      <c r="A14" s="393"/>
      <c r="B14" s="393"/>
      <c r="C14" s="396"/>
      <c r="D14" s="393"/>
      <c r="E14" s="393"/>
    </row>
    <row r="15" spans="1:5">
      <c r="A15" s="393"/>
      <c r="B15" s="393"/>
      <c r="C15" s="396"/>
      <c r="D15" s="393"/>
      <c r="E15" s="393"/>
    </row>
    <row r="16" spans="1:5">
      <c r="A16" s="713"/>
      <c r="B16" s="713" t="s">
        <v>232</v>
      </c>
      <c r="C16" s="714">
        <f>SUM(C8:C15)</f>
        <v>0</v>
      </c>
      <c r="D16" s="713"/>
      <c r="E16" s="713"/>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zoomScaleNormal="100" zoomScaleSheetLayoutView="100" workbookViewId="0"/>
  </sheetViews>
  <sheetFormatPr baseColWidth="10" defaultColWidth="11.42578125" defaultRowHeight="11.25"/>
  <cols>
    <col min="1" max="1" width="20.7109375" style="667" customWidth="1"/>
    <col min="2" max="2" width="50.7109375" style="667" customWidth="1"/>
    <col min="3" max="5" width="17.7109375" style="668" customWidth="1"/>
    <col min="6" max="7" width="17.7109375" style="667" customWidth="1"/>
    <col min="8" max="8" width="8.7109375" style="667" customWidth="1"/>
    <col min="9" max="16384" width="11.42578125" style="667"/>
  </cols>
  <sheetData>
    <row r="1" spans="1:6">
      <c r="A1" s="662" t="s">
        <v>43</v>
      </c>
      <c r="B1" s="662"/>
      <c r="C1" s="663"/>
      <c r="D1" s="663"/>
      <c r="E1" s="663"/>
      <c r="F1" s="666"/>
    </row>
    <row r="2" spans="1:6">
      <c r="A2" s="662" t="s">
        <v>199</v>
      </c>
      <c r="B2" s="662"/>
      <c r="C2" s="663"/>
      <c r="D2" s="663"/>
      <c r="E2" s="663"/>
      <c r="F2" s="664"/>
    </row>
    <row r="3" spans="1:6">
      <c r="F3" s="664"/>
    </row>
    <row r="4" spans="1:6">
      <c r="F4" s="664"/>
    </row>
    <row r="5" spans="1:6" ht="11.25" customHeight="1">
      <c r="A5" s="669" t="s">
        <v>73</v>
      </c>
      <c r="B5" s="669"/>
      <c r="C5" s="52"/>
      <c r="D5" s="52"/>
      <c r="E5" s="52"/>
      <c r="F5" s="716" t="s">
        <v>74</v>
      </c>
    </row>
    <row r="6" spans="1:6">
      <c r="A6" s="54"/>
      <c r="B6" s="54"/>
      <c r="C6" s="52"/>
      <c r="D6" s="55"/>
      <c r="E6" s="55"/>
      <c r="F6" s="56"/>
    </row>
    <row r="7" spans="1:6" ht="15" customHeight="1">
      <c r="A7" s="674" t="s">
        <v>46</v>
      </c>
      <c r="B7" s="675" t="s">
        <v>47</v>
      </c>
      <c r="C7" s="747" t="s">
        <v>75</v>
      </c>
      <c r="D7" s="747" t="s">
        <v>76</v>
      </c>
      <c r="E7" s="747" t="s">
        <v>77</v>
      </c>
      <c r="F7" s="748" t="s">
        <v>78</v>
      </c>
    </row>
    <row r="8" spans="1:6" ht="22.5">
      <c r="A8" s="559" t="s">
        <v>10410</v>
      </c>
      <c r="B8" s="559" t="s">
        <v>10411</v>
      </c>
      <c r="C8" s="386">
        <v>11571.3</v>
      </c>
      <c r="D8" s="386">
        <v>11571.3</v>
      </c>
      <c r="E8" s="386">
        <f t="shared" ref="E8:E13" si="0">+D8-C8</f>
        <v>0</v>
      </c>
      <c r="F8" s="386" t="s">
        <v>10412</v>
      </c>
    </row>
    <row r="9" spans="1:6" ht="22.5">
      <c r="A9" s="559" t="s">
        <v>10413</v>
      </c>
      <c r="B9" s="559" t="s">
        <v>10414</v>
      </c>
      <c r="C9" s="386">
        <v>31357.13</v>
      </c>
      <c r="D9" s="386">
        <v>31357.13</v>
      </c>
      <c r="E9" s="386">
        <f t="shared" si="0"/>
        <v>0</v>
      </c>
      <c r="F9" s="386" t="s">
        <v>10412</v>
      </c>
    </row>
    <row r="10" spans="1:6" ht="22.5">
      <c r="A10" s="559" t="s">
        <v>10415</v>
      </c>
      <c r="B10" s="559" t="s">
        <v>10416</v>
      </c>
      <c r="C10" s="386">
        <v>5273.53</v>
      </c>
      <c r="D10" s="386">
        <v>5273.53</v>
      </c>
      <c r="E10" s="386">
        <f t="shared" si="0"/>
        <v>0</v>
      </c>
      <c r="F10" s="386" t="s">
        <v>10412</v>
      </c>
    </row>
    <row r="11" spans="1:6" ht="22.5">
      <c r="A11" s="559" t="s">
        <v>10417</v>
      </c>
      <c r="B11" s="559" t="s">
        <v>10418</v>
      </c>
      <c r="C11" s="386">
        <v>8041.73</v>
      </c>
      <c r="D11" s="386">
        <v>8041.73</v>
      </c>
      <c r="E11" s="386">
        <f t="shared" si="0"/>
        <v>0</v>
      </c>
      <c r="F11" s="386" t="s">
        <v>10412</v>
      </c>
    </row>
    <row r="12" spans="1:6" ht="22.5">
      <c r="A12" s="559" t="s">
        <v>10419</v>
      </c>
      <c r="B12" s="559" t="s">
        <v>10420</v>
      </c>
      <c r="C12" s="386">
        <v>78750</v>
      </c>
      <c r="D12" s="386">
        <v>78750</v>
      </c>
      <c r="E12" s="386">
        <f t="shared" si="0"/>
        <v>0</v>
      </c>
      <c r="F12" s="386" t="s">
        <v>10412</v>
      </c>
    </row>
    <row r="13" spans="1:6">
      <c r="A13" s="559" t="s">
        <v>10421</v>
      </c>
      <c r="B13" s="559" t="s">
        <v>10422</v>
      </c>
      <c r="C13" s="386">
        <v>42090846.049999997</v>
      </c>
      <c r="D13" s="386">
        <v>42090846.049999997</v>
      </c>
      <c r="E13" s="386">
        <f t="shared" si="0"/>
        <v>0</v>
      </c>
      <c r="F13" s="386" t="s">
        <v>10423</v>
      </c>
    </row>
    <row r="14" spans="1:6">
      <c r="A14" s="559"/>
      <c r="B14" s="559"/>
      <c r="C14" s="386"/>
      <c r="D14" s="386"/>
      <c r="E14" s="386"/>
      <c r="F14" s="386"/>
    </row>
    <row r="15" spans="1:6">
      <c r="A15" s="559"/>
      <c r="B15" s="559"/>
      <c r="C15" s="386"/>
      <c r="D15" s="386"/>
      <c r="E15" s="386"/>
      <c r="F15" s="386"/>
    </row>
    <row r="16" spans="1:6">
      <c r="A16" s="726"/>
      <c r="B16" s="726" t="s">
        <v>387</v>
      </c>
      <c r="C16" s="683">
        <f>SUM(C8:C15)</f>
        <v>42225839.739999995</v>
      </c>
      <c r="D16" s="683">
        <f>SUM(D8:D15)</f>
        <v>42225839.739999995</v>
      </c>
      <c r="E16" s="683">
        <f>SUM(E8:E15)</f>
        <v>0</v>
      </c>
      <c r="F16" s="683"/>
    </row>
    <row r="17" spans="1:6">
      <c r="A17" s="695"/>
      <c r="B17" s="695"/>
      <c r="C17" s="696"/>
      <c r="D17" s="696"/>
      <c r="E17" s="696"/>
      <c r="F17" s="695"/>
    </row>
    <row r="18" spans="1:6">
      <c r="A18" s="695"/>
      <c r="B18" s="695"/>
      <c r="C18" s="696"/>
      <c r="D18" s="696"/>
      <c r="E18" s="696"/>
      <c r="F18" s="695"/>
    </row>
    <row r="19" spans="1:6" ht="11.25" customHeight="1">
      <c r="A19" s="669" t="s">
        <v>79</v>
      </c>
      <c r="B19" s="695"/>
      <c r="C19" s="52"/>
      <c r="D19" s="52"/>
      <c r="E19" s="52"/>
      <c r="F19" s="716" t="s">
        <v>74</v>
      </c>
    </row>
    <row r="20" spans="1:6" ht="12.75" customHeight="1">
      <c r="A20" s="44"/>
      <c r="B20" s="44"/>
      <c r="C20" s="22"/>
    </row>
    <row r="21" spans="1:6" ht="15" customHeight="1">
      <c r="A21" s="674" t="s">
        <v>46</v>
      </c>
      <c r="B21" s="675" t="s">
        <v>47</v>
      </c>
      <c r="C21" s="747" t="s">
        <v>75</v>
      </c>
      <c r="D21" s="747" t="s">
        <v>76</v>
      </c>
      <c r="E21" s="747" t="s">
        <v>77</v>
      </c>
      <c r="F21" s="748" t="s">
        <v>78</v>
      </c>
    </row>
    <row r="22" spans="1:6">
      <c r="A22" s="559" t="s">
        <v>10424</v>
      </c>
      <c r="B22" s="562" t="s">
        <v>10425</v>
      </c>
      <c r="C22" s="725">
        <v>2399135.83</v>
      </c>
      <c r="D22" s="725">
        <v>2402934.83</v>
      </c>
      <c r="E22" s="725">
        <f>+D22-C22</f>
        <v>3799</v>
      </c>
      <c r="F22" s="562" t="s">
        <v>10426</v>
      </c>
    </row>
    <row r="23" spans="1:6">
      <c r="A23" s="559" t="s">
        <v>10427</v>
      </c>
      <c r="B23" s="562" t="s">
        <v>10428</v>
      </c>
      <c r="C23" s="725">
        <v>122285.13</v>
      </c>
      <c r="D23" s="725">
        <v>122285.13</v>
      </c>
      <c r="E23" s="725">
        <f t="shared" ref="E23:E35" si="1">+D23-C23</f>
        <v>0</v>
      </c>
      <c r="F23" s="562" t="s">
        <v>10426</v>
      </c>
    </row>
    <row r="24" spans="1:6">
      <c r="A24" s="559" t="s">
        <v>10429</v>
      </c>
      <c r="B24" s="562" t="s">
        <v>10430</v>
      </c>
      <c r="C24" s="725">
        <v>4882271.29</v>
      </c>
      <c r="D24" s="725">
        <v>5189509.24</v>
      </c>
      <c r="E24" s="725">
        <f t="shared" si="1"/>
        <v>307237.95000000019</v>
      </c>
      <c r="F24" s="562" t="s">
        <v>10431</v>
      </c>
    </row>
    <row r="25" spans="1:6">
      <c r="A25" s="559" t="s">
        <v>10432</v>
      </c>
      <c r="B25" s="562" t="s">
        <v>10433</v>
      </c>
      <c r="C25" s="725">
        <v>160307.66</v>
      </c>
      <c r="D25" s="725">
        <v>160307.66</v>
      </c>
      <c r="E25" s="725">
        <f t="shared" si="1"/>
        <v>0</v>
      </c>
      <c r="F25" s="562" t="s">
        <v>10431</v>
      </c>
    </row>
    <row r="26" spans="1:6">
      <c r="A26" s="559" t="s">
        <v>10434</v>
      </c>
      <c r="B26" s="562" t="s">
        <v>10435</v>
      </c>
      <c r="C26" s="725">
        <v>15079.57</v>
      </c>
      <c r="D26" s="725">
        <v>15079.57</v>
      </c>
      <c r="E26" s="725">
        <f t="shared" si="1"/>
        <v>0</v>
      </c>
      <c r="F26" s="562" t="s">
        <v>10426</v>
      </c>
    </row>
    <row r="27" spans="1:6">
      <c r="A27" s="559" t="s">
        <v>10436</v>
      </c>
      <c r="B27" s="562" t="s">
        <v>10437</v>
      </c>
      <c r="C27" s="725">
        <v>6450</v>
      </c>
      <c r="D27" s="725">
        <v>15449</v>
      </c>
      <c r="E27" s="725">
        <f t="shared" si="1"/>
        <v>8999</v>
      </c>
      <c r="F27" s="562" t="s">
        <v>10426</v>
      </c>
    </row>
    <row r="28" spans="1:6">
      <c r="A28" s="559" t="s">
        <v>10438</v>
      </c>
      <c r="B28" s="562" t="s">
        <v>10439</v>
      </c>
      <c r="C28" s="725">
        <v>6535175.6200000001</v>
      </c>
      <c r="D28" s="725">
        <v>7431287.6200000001</v>
      </c>
      <c r="E28" s="725">
        <f t="shared" si="1"/>
        <v>896112</v>
      </c>
      <c r="F28" s="562" t="s">
        <v>10440</v>
      </c>
    </row>
    <row r="29" spans="1:6">
      <c r="A29" s="559" t="s">
        <v>10441</v>
      </c>
      <c r="B29" s="562" t="s">
        <v>10442</v>
      </c>
      <c r="C29" s="725">
        <v>4</v>
      </c>
      <c r="D29" s="725">
        <v>4</v>
      </c>
      <c r="E29" s="725">
        <f t="shared" si="1"/>
        <v>0</v>
      </c>
      <c r="F29" s="562" t="s">
        <v>10440</v>
      </c>
    </row>
    <row r="30" spans="1:6">
      <c r="A30" s="559" t="s">
        <v>10443</v>
      </c>
      <c r="B30" s="562" t="s">
        <v>10444</v>
      </c>
      <c r="C30" s="725">
        <v>17061.55</v>
      </c>
      <c r="D30" s="725">
        <v>45954.49</v>
      </c>
      <c r="E30" s="725">
        <f t="shared" si="1"/>
        <v>28892.94</v>
      </c>
      <c r="F30" s="562" t="s">
        <v>10426</v>
      </c>
    </row>
    <row r="31" spans="1:6">
      <c r="A31" s="559" t="s">
        <v>10445</v>
      </c>
      <c r="B31" s="562" t="s">
        <v>10446</v>
      </c>
      <c r="C31" s="725">
        <v>327276.71000000002</v>
      </c>
      <c r="D31" s="725">
        <v>338412.71</v>
      </c>
      <c r="E31" s="725">
        <f t="shared" si="1"/>
        <v>11136</v>
      </c>
      <c r="F31" s="562" t="s">
        <v>10426</v>
      </c>
    </row>
    <row r="32" spans="1:6">
      <c r="A32" s="559" t="s">
        <v>10447</v>
      </c>
      <c r="B32" s="562" t="s">
        <v>10448</v>
      </c>
      <c r="C32" s="725">
        <v>70571.929999999993</v>
      </c>
      <c r="D32" s="725">
        <v>70571.929999999993</v>
      </c>
      <c r="E32" s="725">
        <f t="shared" si="1"/>
        <v>0</v>
      </c>
      <c r="F32" s="562" t="s">
        <v>10426</v>
      </c>
    </row>
    <row r="33" spans="1:8">
      <c r="A33" s="559" t="s">
        <v>10449</v>
      </c>
      <c r="B33" s="562" t="s">
        <v>10450</v>
      </c>
      <c r="C33" s="725">
        <v>61065</v>
      </c>
      <c r="D33" s="725">
        <v>61065</v>
      </c>
      <c r="E33" s="725">
        <f t="shared" si="1"/>
        <v>0</v>
      </c>
      <c r="F33" s="562" t="s">
        <v>10426</v>
      </c>
    </row>
    <row r="34" spans="1:8">
      <c r="A34" s="559" t="s">
        <v>10451</v>
      </c>
      <c r="B34" s="562" t="s">
        <v>10452</v>
      </c>
      <c r="C34" s="725">
        <v>21367.62</v>
      </c>
      <c r="D34" s="725">
        <v>28667.360000000001</v>
      </c>
      <c r="E34" s="725">
        <f t="shared" si="1"/>
        <v>7299.7400000000016</v>
      </c>
      <c r="F34" s="562" t="s">
        <v>10426</v>
      </c>
    </row>
    <row r="35" spans="1:8">
      <c r="A35" s="559" t="s">
        <v>10453</v>
      </c>
      <c r="B35" s="562" t="s">
        <v>10454</v>
      </c>
      <c r="C35" s="725">
        <v>5794.98</v>
      </c>
      <c r="D35" s="725">
        <v>5794.98</v>
      </c>
      <c r="E35" s="725">
        <f t="shared" si="1"/>
        <v>0</v>
      </c>
      <c r="F35" s="562" t="s">
        <v>10426</v>
      </c>
    </row>
    <row r="36" spans="1:8">
      <c r="A36" s="559" t="s">
        <v>10455</v>
      </c>
      <c r="B36" s="562" t="s">
        <v>647</v>
      </c>
      <c r="C36" s="725">
        <v>83937.600000000006</v>
      </c>
      <c r="D36" s="725">
        <v>173937.62</v>
      </c>
      <c r="E36" s="725">
        <f>+D36-C36</f>
        <v>90000.01999999999</v>
      </c>
      <c r="F36" s="562" t="s">
        <v>10426</v>
      </c>
    </row>
    <row r="37" spans="1:8">
      <c r="A37" s="559"/>
      <c r="B37" s="562"/>
      <c r="C37" s="725"/>
      <c r="D37" s="725"/>
      <c r="E37" s="725"/>
      <c r="F37" s="562"/>
    </row>
    <row r="38" spans="1:8">
      <c r="A38" s="726"/>
      <c r="B38" s="726" t="s">
        <v>233</v>
      </c>
      <c r="C38" s="683">
        <f>SUM(C22:C37)</f>
        <v>14707784.490000002</v>
      </c>
      <c r="D38" s="683">
        <f>SUM(D22:D37)</f>
        <v>16061261.140000001</v>
      </c>
      <c r="E38" s="683">
        <f>SUM(E22:E37)</f>
        <v>1353476.6500000001</v>
      </c>
      <c r="F38" s="683"/>
    </row>
    <row r="39" spans="1:8" s="395" customFormat="1">
      <c r="A39" s="749"/>
      <c r="B39" s="749"/>
      <c r="C39" s="694"/>
      <c r="D39" s="694"/>
      <c r="E39" s="694"/>
      <c r="F39" s="694"/>
    </row>
    <row r="40" spans="1:8" s="395" customFormat="1">
      <c r="A40" s="749"/>
      <c r="B40" s="749"/>
      <c r="C40" s="694"/>
      <c r="D40" s="694"/>
      <c r="E40" s="694"/>
      <c r="F40" s="694"/>
    </row>
    <row r="41" spans="1:8" s="395" customFormat="1" ht="11.25" customHeight="1">
      <c r="A41" s="669" t="s">
        <v>215</v>
      </c>
      <c r="B41" s="669"/>
      <c r="C41" s="52"/>
      <c r="D41" s="52"/>
      <c r="E41" s="52"/>
      <c r="G41" s="716" t="s">
        <v>74</v>
      </c>
    </row>
    <row r="42" spans="1:8" s="395" customFormat="1">
      <c r="A42" s="44"/>
      <c r="B42" s="44"/>
      <c r="C42" s="22"/>
      <c r="D42" s="668"/>
      <c r="E42" s="668"/>
      <c r="F42" s="667"/>
    </row>
    <row r="43" spans="1:8" s="395" customFormat="1" ht="27.95" customHeight="1">
      <c r="A43" s="674" t="s">
        <v>46</v>
      </c>
      <c r="B43" s="675" t="s">
        <v>47</v>
      </c>
      <c r="C43" s="747" t="s">
        <v>75</v>
      </c>
      <c r="D43" s="747" t="s">
        <v>76</v>
      </c>
      <c r="E43" s="747" t="s">
        <v>77</v>
      </c>
      <c r="F43" s="748" t="s">
        <v>78</v>
      </c>
      <c r="G43" s="748" t="s">
        <v>242</v>
      </c>
      <c r="H43" s="748" t="s">
        <v>243</v>
      </c>
    </row>
    <row r="44" spans="1:8" s="395" customFormat="1" ht="22.5">
      <c r="A44" s="559" t="s">
        <v>10456</v>
      </c>
      <c r="B44" s="562" t="s">
        <v>10457</v>
      </c>
      <c r="C44" s="386">
        <v>-3648510.56</v>
      </c>
      <c r="D44" s="725">
        <v>-5753052.8600000003</v>
      </c>
      <c r="E44" s="725">
        <f>+D44-C44</f>
        <v>-2104542.3000000003</v>
      </c>
      <c r="F44" s="562" t="s">
        <v>10458</v>
      </c>
      <c r="G44" s="562" t="s">
        <v>6428</v>
      </c>
      <c r="H44" s="750">
        <v>0.05</v>
      </c>
    </row>
    <row r="45" spans="1:8" s="395" customFormat="1">
      <c r="A45" s="559"/>
      <c r="B45" s="562"/>
      <c r="C45" s="386"/>
      <c r="D45" s="725"/>
      <c r="E45" s="725"/>
      <c r="F45" s="562"/>
      <c r="G45" s="562"/>
      <c r="H45" s="562"/>
    </row>
    <row r="46" spans="1:8" s="395" customFormat="1">
      <c r="A46" s="559"/>
      <c r="B46" s="562"/>
      <c r="C46" s="386"/>
      <c r="D46" s="725"/>
      <c r="E46" s="725"/>
      <c r="F46" s="562"/>
      <c r="G46" s="562"/>
      <c r="H46" s="562"/>
    </row>
    <row r="47" spans="1:8" s="395" customFormat="1">
      <c r="A47" s="559"/>
      <c r="B47" s="562"/>
      <c r="C47" s="386"/>
      <c r="D47" s="725"/>
      <c r="E47" s="725"/>
      <c r="F47" s="562"/>
      <c r="G47" s="562"/>
      <c r="H47" s="562"/>
    </row>
    <row r="48" spans="1:8" s="395" customFormat="1">
      <c r="A48" s="726"/>
      <c r="B48" s="726" t="s">
        <v>234</v>
      </c>
      <c r="C48" s="683">
        <f>SUM(C44:C47)</f>
        <v>-3648510.56</v>
      </c>
      <c r="D48" s="683">
        <f>SUM(D44:D47)</f>
        <v>-5753052.8600000003</v>
      </c>
      <c r="E48" s="683">
        <f>SUM(E44:E47)</f>
        <v>-2104542.3000000003</v>
      </c>
      <c r="F48" s="683"/>
      <c r="G48" s="683"/>
      <c r="H48" s="683"/>
    </row>
    <row r="49" spans="1:8" s="395" customFormat="1">
      <c r="A49" s="751"/>
      <c r="B49" s="751"/>
      <c r="C49" s="752"/>
      <c r="D49" s="752"/>
      <c r="E49" s="752"/>
      <c r="F49" s="694"/>
    </row>
    <row r="51" spans="1:8">
      <c r="A51" s="669" t="s">
        <v>216</v>
      </c>
      <c r="B51" s="669"/>
      <c r="C51" s="52"/>
      <c r="D51" s="52"/>
      <c r="E51" s="52"/>
      <c r="G51" s="716" t="s">
        <v>74</v>
      </c>
    </row>
    <row r="52" spans="1:8">
      <c r="A52" s="44"/>
      <c r="B52" s="44"/>
      <c r="C52" s="22"/>
      <c r="H52" s="668"/>
    </row>
    <row r="53" spans="1:8" ht="27.95" customHeight="1">
      <c r="A53" s="674" t="s">
        <v>46</v>
      </c>
      <c r="B53" s="675" t="s">
        <v>47</v>
      </c>
      <c r="C53" s="747" t="s">
        <v>75</v>
      </c>
      <c r="D53" s="747" t="s">
        <v>76</v>
      </c>
      <c r="E53" s="747" t="s">
        <v>77</v>
      </c>
      <c r="F53" s="748" t="s">
        <v>78</v>
      </c>
      <c r="G53" s="748" t="s">
        <v>242</v>
      </c>
      <c r="H53" s="748" t="s">
        <v>243</v>
      </c>
    </row>
    <row r="54" spans="1:8">
      <c r="A54" s="559" t="s">
        <v>8865</v>
      </c>
      <c r="B54" s="562"/>
      <c r="C54" s="386"/>
      <c r="D54" s="725"/>
      <c r="E54" s="725"/>
      <c r="F54" s="562"/>
      <c r="G54" s="562"/>
      <c r="H54" s="562"/>
    </row>
    <row r="55" spans="1:8">
      <c r="A55" s="559"/>
      <c r="B55" s="562"/>
      <c r="C55" s="386"/>
      <c r="D55" s="725"/>
      <c r="E55" s="725"/>
      <c r="F55" s="562"/>
      <c r="G55" s="562"/>
      <c r="H55" s="562"/>
    </row>
    <row r="56" spans="1:8">
      <c r="A56" s="559"/>
      <c r="B56" s="562"/>
      <c r="C56" s="386"/>
      <c r="D56" s="725"/>
      <c r="E56" s="725"/>
      <c r="F56" s="562"/>
      <c r="G56" s="562"/>
      <c r="H56" s="562"/>
    </row>
    <row r="57" spans="1:8">
      <c r="A57" s="559"/>
      <c r="B57" s="562"/>
      <c r="C57" s="386"/>
      <c r="D57" s="725"/>
      <c r="E57" s="725"/>
      <c r="F57" s="562"/>
      <c r="G57" s="562"/>
      <c r="H57" s="562"/>
    </row>
    <row r="58" spans="1:8">
      <c r="A58" s="726"/>
      <c r="B58" s="726" t="s">
        <v>235</v>
      </c>
      <c r="C58" s="683">
        <f>SUM(C54:C57)</f>
        <v>0</v>
      </c>
      <c r="D58" s="683">
        <f>SUM(D54:D57)</f>
        <v>0</v>
      </c>
      <c r="E58" s="683">
        <f>SUM(E54:E57)</f>
        <v>0</v>
      </c>
      <c r="F58" s="683"/>
      <c r="G58" s="683"/>
      <c r="H58" s="683"/>
    </row>
    <row r="61" spans="1:8">
      <c r="A61" s="669" t="s">
        <v>217</v>
      </c>
      <c r="B61" s="669"/>
      <c r="C61" s="52"/>
      <c r="D61" s="52"/>
      <c r="E61" s="52"/>
      <c r="G61" s="716" t="s">
        <v>74</v>
      </c>
    </row>
    <row r="62" spans="1:8">
      <c r="A62" s="44"/>
      <c r="B62" s="44"/>
      <c r="C62" s="22"/>
    </row>
    <row r="63" spans="1:8" ht="27.95" customHeight="1">
      <c r="A63" s="674" t="s">
        <v>46</v>
      </c>
      <c r="B63" s="675" t="s">
        <v>47</v>
      </c>
      <c r="C63" s="747" t="s">
        <v>75</v>
      </c>
      <c r="D63" s="747" t="s">
        <v>76</v>
      </c>
      <c r="E63" s="747" t="s">
        <v>77</v>
      </c>
      <c r="F63" s="748" t="s">
        <v>78</v>
      </c>
      <c r="G63" s="748" t="s">
        <v>242</v>
      </c>
      <c r="H63" s="748" t="s">
        <v>243</v>
      </c>
    </row>
    <row r="64" spans="1:8" ht="22.5">
      <c r="A64" s="559" t="s">
        <v>10459</v>
      </c>
      <c r="B64" s="562" t="s">
        <v>10460</v>
      </c>
      <c r="C64" s="386">
        <v>-1869333.2</v>
      </c>
      <c r="D64" s="725">
        <v>-1985117.46</v>
      </c>
      <c r="E64" s="725">
        <f>+D64-C64</f>
        <v>-115784.26000000001</v>
      </c>
      <c r="F64" s="562" t="s">
        <v>10458</v>
      </c>
      <c r="G64" s="562" t="s">
        <v>6428</v>
      </c>
      <c r="H64" s="750">
        <v>0.1</v>
      </c>
    </row>
    <row r="65" spans="1:8" ht="22.5">
      <c r="A65" s="559" t="s">
        <v>10461</v>
      </c>
      <c r="B65" s="562" t="s">
        <v>10462</v>
      </c>
      <c r="C65" s="386">
        <v>-51488.56</v>
      </c>
      <c r="D65" s="725">
        <v>-65954.25</v>
      </c>
      <c r="E65" s="725">
        <f t="shared" ref="E65:E71" si="2">+D65-C65</f>
        <v>-14465.690000000002</v>
      </c>
      <c r="F65" s="562" t="s">
        <v>10458</v>
      </c>
      <c r="G65" s="562" t="s">
        <v>6428</v>
      </c>
      <c r="H65" s="750">
        <v>0.1</v>
      </c>
    </row>
    <row r="66" spans="1:8" ht="22.5">
      <c r="A66" s="559" t="s">
        <v>10463</v>
      </c>
      <c r="B66" s="562" t="s">
        <v>10464</v>
      </c>
      <c r="C66" s="386">
        <v>-4508038.34</v>
      </c>
      <c r="D66" s="725">
        <v>-4707980.8600000003</v>
      </c>
      <c r="E66" s="725">
        <f t="shared" si="2"/>
        <v>-199942.52000000048</v>
      </c>
      <c r="F66" s="562" t="s">
        <v>10458</v>
      </c>
      <c r="G66" s="562" t="s">
        <v>6428</v>
      </c>
      <c r="H66" s="750">
        <v>0.3</v>
      </c>
    </row>
    <row r="67" spans="1:8" ht="22.5">
      <c r="A67" s="559" t="s">
        <v>10465</v>
      </c>
      <c r="B67" s="562" t="s">
        <v>10466</v>
      </c>
      <c r="C67" s="386">
        <v>-5041078.09</v>
      </c>
      <c r="D67" s="725">
        <v>-5610442</v>
      </c>
      <c r="E67" s="725">
        <f t="shared" si="2"/>
        <v>-569363.91000000015</v>
      </c>
      <c r="F67" s="562" t="s">
        <v>10458</v>
      </c>
      <c r="G67" s="562" t="s">
        <v>6428</v>
      </c>
      <c r="H67" s="750">
        <v>0.25</v>
      </c>
    </row>
    <row r="68" spans="1:8" ht="22.5">
      <c r="A68" s="559" t="s">
        <v>10467</v>
      </c>
      <c r="B68" s="562" t="s">
        <v>10468</v>
      </c>
      <c r="C68" s="386">
        <v>-8393.76</v>
      </c>
      <c r="D68" s="725">
        <v>-19037.52</v>
      </c>
      <c r="E68" s="725">
        <f t="shared" si="2"/>
        <v>-10643.76</v>
      </c>
      <c r="F68" s="562" t="s">
        <v>10458</v>
      </c>
      <c r="G68" s="562" t="s">
        <v>6428</v>
      </c>
      <c r="H68" s="750">
        <v>0.1</v>
      </c>
    </row>
    <row r="69" spans="1:8" ht="22.5">
      <c r="A69" s="559" t="s">
        <v>10469</v>
      </c>
      <c r="B69" s="562" t="s">
        <v>10470</v>
      </c>
      <c r="C69" s="386">
        <v>-43494.61</v>
      </c>
      <c r="D69" s="725">
        <v>-52511.14</v>
      </c>
      <c r="E69" s="725">
        <f t="shared" si="2"/>
        <v>-9016.5299999999988</v>
      </c>
      <c r="F69" s="562" t="s">
        <v>10458</v>
      </c>
      <c r="G69" s="562" t="s">
        <v>6428</v>
      </c>
      <c r="H69" s="750">
        <v>0.1</v>
      </c>
    </row>
    <row r="70" spans="1:8" ht="22.5">
      <c r="A70" s="559" t="s">
        <v>10471</v>
      </c>
      <c r="B70" s="562" t="s">
        <v>10472</v>
      </c>
      <c r="C70" s="386">
        <v>-256718.58</v>
      </c>
      <c r="D70" s="725">
        <v>-283825.11</v>
      </c>
      <c r="E70" s="725">
        <f t="shared" si="2"/>
        <v>-27106.53</v>
      </c>
      <c r="F70" s="562" t="s">
        <v>10458</v>
      </c>
      <c r="G70" s="562" t="s">
        <v>6428</v>
      </c>
      <c r="H70" s="750">
        <v>0.1</v>
      </c>
    </row>
    <row r="71" spans="1:8" ht="22.5">
      <c r="A71" s="559" t="s">
        <v>10473</v>
      </c>
      <c r="B71" s="562" t="s">
        <v>10474</v>
      </c>
      <c r="C71" s="386">
        <v>-19056.5</v>
      </c>
      <c r="D71" s="725">
        <v>-21485.21</v>
      </c>
      <c r="E71" s="725">
        <f t="shared" si="2"/>
        <v>-2428.7099999999991</v>
      </c>
      <c r="F71" s="562" t="s">
        <v>10458</v>
      </c>
      <c r="G71" s="562" t="s">
        <v>6428</v>
      </c>
      <c r="H71" s="750">
        <v>0.1</v>
      </c>
    </row>
    <row r="72" spans="1:8">
      <c r="A72" s="559"/>
      <c r="B72" s="562"/>
      <c r="C72" s="386"/>
      <c r="D72" s="725"/>
      <c r="E72" s="725"/>
      <c r="F72" s="562"/>
      <c r="G72" s="562"/>
      <c r="H72" s="562"/>
    </row>
    <row r="73" spans="1:8">
      <c r="A73" s="726"/>
      <c r="B73" s="726" t="s">
        <v>237</v>
      </c>
      <c r="C73" s="683">
        <f>SUM(C64:C72)</f>
        <v>-11797601.639999999</v>
      </c>
      <c r="D73" s="683">
        <f>SUM(D64:D72)</f>
        <v>-12746353.550000001</v>
      </c>
      <c r="E73" s="683">
        <f>SUM(E64:E72)</f>
        <v>-948751.91000000061</v>
      </c>
      <c r="F73" s="683"/>
      <c r="G73" s="683"/>
      <c r="H73" s="683"/>
    </row>
    <row r="76" spans="1:8">
      <c r="A76" s="669" t="s">
        <v>218</v>
      </c>
      <c r="B76" s="669"/>
      <c r="C76" s="52"/>
      <c r="D76" s="52"/>
      <c r="E76" s="52"/>
      <c r="G76" s="716" t="s">
        <v>74</v>
      </c>
    </row>
    <row r="77" spans="1:8">
      <c r="A77" s="44"/>
      <c r="B77" s="44"/>
      <c r="C77" s="22"/>
    </row>
    <row r="78" spans="1:8" ht="27.95" customHeight="1">
      <c r="A78" s="674" t="s">
        <v>46</v>
      </c>
      <c r="B78" s="675" t="s">
        <v>47</v>
      </c>
      <c r="C78" s="747" t="s">
        <v>75</v>
      </c>
      <c r="D78" s="747" t="s">
        <v>76</v>
      </c>
      <c r="E78" s="747" t="s">
        <v>77</v>
      </c>
      <c r="F78" s="748" t="s">
        <v>78</v>
      </c>
      <c r="G78" s="748" t="s">
        <v>242</v>
      </c>
      <c r="H78" s="748" t="s">
        <v>243</v>
      </c>
    </row>
    <row r="79" spans="1:8">
      <c r="A79" s="559" t="s">
        <v>8865</v>
      </c>
      <c r="B79" s="562"/>
      <c r="C79" s="386"/>
      <c r="D79" s="725"/>
      <c r="E79" s="725"/>
      <c r="F79" s="562"/>
      <c r="G79" s="562"/>
      <c r="H79" s="562"/>
    </row>
    <row r="80" spans="1:8">
      <c r="A80" s="559"/>
      <c r="B80" s="562"/>
      <c r="C80" s="386"/>
      <c r="D80" s="725"/>
      <c r="E80" s="725"/>
      <c r="F80" s="562"/>
      <c r="G80" s="562"/>
      <c r="H80" s="562"/>
    </row>
    <row r="81" spans="1:8">
      <c r="A81" s="559"/>
      <c r="B81" s="562"/>
      <c r="C81" s="386"/>
      <c r="D81" s="725"/>
      <c r="E81" s="725"/>
      <c r="F81" s="562"/>
      <c r="G81" s="562"/>
      <c r="H81" s="562"/>
    </row>
    <row r="82" spans="1:8">
      <c r="A82" s="559"/>
      <c r="B82" s="562"/>
      <c r="C82" s="386"/>
      <c r="D82" s="725"/>
      <c r="E82" s="725"/>
      <c r="F82" s="562"/>
      <c r="G82" s="562"/>
      <c r="H82" s="562"/>
    </row>
    <row r="83" spans="1:8">
      <c r="A83" s="726"/>
      <c r="B83" s="726" t="s">
        <v>236</v>
      </c>
      <c r="C83" s="683">
        <f>SUM(C79:C82)</f>
        <v>0</v>
      </c>
      <c r="D83" s="683">
        <f>SUM(D79:D82)</f>
        <v>0</v>
      </c>
      <c r="E83" s="683">
        <f>SUM(E79:E82)</f>
        <v>0</v>
      </c>
      <c r="F83" s="683"/>
      <c r="G83" s="683"/>
      <c r="H83" s="683"/>
    </row>
  </sheetData>
  <dataValidations count="8">
    <dataValidation allowBlank="1" showInputMessage="1" showErrorMessage="1" prompt="Importe final del periodo que corresponde la información financiera trimestral que se presenta." sqref="D78 D63 D53 D43 D7 D21"/>
    <dataValidation allowBlank="1" showInputMessage="1" showErrorMessage="1" prompt="Saldo al 31 de diciembre del año anterior del ejercio que se presenta." sqref="C78 C63 C53 C43 C7 C21"/>
    <dataValidation allowBlank="1" showInputMessage="1" showErrorMessage="1" prompt="Corresponde al número de la cuenta de acuerdo al Plan de Cuentas emitido por el CONAC (DOF 23/12/2015)." sqref="A78 A63 A53 A43 A7 A21"/>
    <dataValidation allowBlank="1" showInputMessage="1" showErrorMessage="1" prompt="Indicar la tasa de aplicación." sqref="H78 H63 H53 H43"/>
    <dataValidation allowBlank="1" showInputMessage="1" showErrorMessage="1" prompt="Indicar el método de depreciación." sqref="G78 G63 G53 G43"/>
    <dataValidation allowBlank="1" showInputMessage="1" showErrorMessage="1" prompt="Corresponde al nombre o descripción de la cuenta de acuerdo al Plan de Cuentas emitido por el CONAC." sqref="B78 B63 B53 B43 B7 B21"/>
    <dataValidation allowBlank="1" showInputMessage="1" showErrorMessage="1" prompt="Diferencia entre el saldo final y el inicial presentados." sqref="E78 E63 E53 E43 E7 E21"/>
    <dataValidation allowBlank="1" showInputMessage="1" showErrorMessage="1" prompt="Criterio para la aplicación de depreciación: anual, mensual, trimestral, etc." sqref="F78 F43 F63 F53 F7 F21"/>
  </dataValidations>
  <printOptions horizontalCentered="1"/>
  <pageMargins left="0.19685039370078741" right="0.19685039370078741" top="0.74803149606299213" bottom="0.74803149606299213" header="0.31496062992125984" footer="0.31496062992125984"/>
  <pageSetup scale="59" orientation="portrait" r:id="rId1"/>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Normal="100" zoomScaleSheetLayoutView="100" workbookViewId="0"/>
  </sheetViews>
  <sheetFormatPr baseColWidth="10" defaultColWidth="11.42578125" defaultRowHeight="11.25"/>
  <cols>
    <col min="1" max="1" width="20.7109375" style="667" customWidth="1"/>
    <col min="2" max="2" width="50.7109375" style="667" customWidth="1"/>
    <col min="3" max="5" width="17.7109375" style="668" customWidth="1"/>
    <col min="6" max="6" width="17.7109375" style="667" customWidth="1"/>
    <col min="7" max="16384" width="11.42578125" style="667"/>
  </cols>
  <sheetData>
    <row r="1" spans="1:6" ht="11.25" customHeight="1">
      <c r="A1" s="662" t="s">
        <v>43</v>
      </c>
      <c r="B1" s="662"/>
      <c r="C1" s="663"/>
      <c r="D1" s="663"/>
      <c r="E1" s="663"/>
      <c r="F1" s="666"/>
    </row>
    <row r="2" spans="1:6" ht="11.25" customHeight="1">
      <c r="A2" s="662" t="s">
        <v>199</v>
      </c>
      <c r="B2" s="662"/>
      <c r="C2" s="663"/>
      <c r="D2" s="663"/>
      <c r="E2" s="663"/>
    </row>
    <row r="3" spans="1:6" ht="11.25" customHeight="1">
      <c r="A3" s="662"/>
      <c r="B3" s="662"/>
      <c r="C3" s="663"/>
      <c r="D3" s="663"/>
      <c r="E3" s="663"/>
    </row>
    <row r="4" spans="1:6" ht="11.25" customHeight="1"/>
    <row r="5" spans="1:6" ht="11.25" customHeight="1">
      <c r="A5" s="753" t="s">
        <v>144</v>
      </c>
      <c r="B5" s="753"/>
      <c r="C5" s="754"/>
      <c r="D5" s="754"/>
      <c r="E5" s="754"/>
      <c r="F5" s="671" t="s">
        <v>80</v>
      </c>
    </row>
    <row r="6" spans="1:6" s="395" customFormat="1">
      <c r="A6" s="733"/>
      <c r="B6" s="733"/>
      <c r="C6" s="754"/>
      <c r="D6" s="754"/>
      <c r="E6" s="754"/>
    </row>
    <row r="7" spans="1:6" ht="15" customHeight="1">
      <c r="A7" s="674" t="s">
        <v>46</v>
      </c>
      <c r="B7" s="675" t="s">
        <v>47</v>
      </c>
      <c r="C7" s="747" t="s">
        <v>75</v>
      </c>
      <c r="D7" s="747" t="s">
        <v>76</v>
      </c>
      <c r="E7" s="747" t="s">
        <v>77</v>
      </c>
      <c r="F7" s="748" t="s">
        <v>78</v>
      </c>
    </row>
    <row r="8" spans="1:6" ht="22.5">
      <c r="A8" s="571" t="s">
        <v>10475</v>
      </c>
      <c r="B8" s="571" t="s">
        <v>6574</v>
      </c>
      <c r="C8" s="386">
        <v>46866.8</v>
      </c>
      <c r="D8" s="755">
        <v>46866.8</v>
      </c>
      <c r="E8" s="755">
        <f>+D8-C8</f>
        <v>0</v>
      </c>
      <c r="F8" s="562" t="s">
        <v>10476</v>
      </c>
    </row>
    <row r="9" spans="1:6" ht="22.5">
      <c r="A9" s="571" t="s">
        <v>10477</v>
      </c>
      <c r="B9" s="571" t="s">
        <v>10478</v>
      </c>
      <c r="C9" s="386">
        <v>600092.76</v>
      </c>
      <c r="D9" s="755">
        <v>662732.76</v>
      </c>
      <c r="E9" s="755">
        <f>+D9-C9</f>
        <v>62640</v>
      </c>
      <c r="F9" s="562" t="s">
        <v>10479</v>
      </c>
    </row>
    <row r="10" spans="1:6">
      <c r="A10" s="571"/>
      <c r="B10" s="571"/>
      <c r="C10" s="386"/>
      <c r="D10" s="755"/>
      <c r="E10" s="755"/>
      <c r="F10" s="756"/>
    </row>
    <row r="11" spans="1:6">
      <c r="A11" s="571"/>
      <c r="B11" s="571"/>
      <c r="C11" s="386"/>
      <c r="D11" s="755"/>
      <c r="E11" s="755"/>
      <c r="F11" s="756"/>
    </row>
    <row r="12" spans="1:6">
      <c r="A12" s="571"/>
      <c r="B12" s="571"/>
      <c r="C12" s="386"/>
      <c r="D12" s="755"/>
      <c r="E12" s="755"/>
      <c r="F12" s="756"/>
    </row>
    <row r="13" spans="1:6">
      <c r="A13" s="726"/>
      <c r="B13" s="726" t="s">
        <v>238</v>
      </c>
      <c r="C13" s="683">
        <f>SUM(C8:C12)</f>
        <v>646959.56000000006</v>
      </c>
      <c r="D13" s="683">
        <f>SUM(D8:D12)</f>
        <v>709599.56</v>
      </c>
      <c r="E13" s="683">
        <f>SUM(E8:E12)</f>
        <v>62640</v>
      </c>
      <c r="F13" s="726"/>
    </row>
    <row r="14" spans="1:6">
      <c r="A14" s="695"/>
      <c r="B14" s="695"/>
      <c r="C14" s="696"/>
      <c r="D14" s="696"/>
      <c r="E14" s="696"/>
      <c r="F14" s="695"/>
    </row>
    <row r="15" spans="1:6">
      <c r="A15" s="695"/>
      <c r="B15" s="695"/>
      <c r="C15" s="696"/>
      <c r="D15" s="696"/>
      <c r="E15" s="696"/>
      <c r="F15" s="695"/>
    </row>
    <row r="16" spans="1:6" ht="11.25" customHeight="1">
      <c r="A16" s="757" t="s">
        <v>219</v>
      </c>
      <c r="B16" s="758"/>
      <c r="C16" s="754"/>
      <c r="D16" s="754"/>
      <c r="E16" s="754"/>
      <c r="F16" s="671" t="s">
        <v>80</v>
      </c>
    </row>
    <row r="17" spans="1:6">
      <c r="A17" s="744"/>
      <c r="B17" s="744"/>
      <c r="C17" s="745"/>
      <c r="D17" s="745"/>
      <c r="E17" s="745"/>
    </row>
    <row r="18" spans="1:6" ht="15" customHeight="1">
      <c r="A18" s="674" t="s">
        <v>46</v>
      </c>
      <c r="B18" s="675" t="s">
        <v>47</v>
      </c>
      <c r="C18" s="747" t="s">
        <v>75</v>
      </c>
      <c r="D18" s="747" t="s">
        <v>76</v>
      </c>
      <c r="E18" s="747" t="s">
        <v>77</v>
      </c>
      <c r="F18" s="748" t="s">
        <v>78</v>
      </c>
    </row>
    <row r="19" spans="1:6" ht="11.25" customHeight="1">
      <c r="A19" s="559" t="s">
        <v>10480</v>
      </c>
      <c r="B19" s="571" t="s">
        <v>10481</v>
      </c>
      <c r="C19" s="386">
        <v>-46866.8</v>
      </c>
      <c r="D19" s="386">
        <v>-46866.8</v>
      </c>
      <c r="E19" s="386">
        <f>+D19-C19</f>
        <v>0</v>
      </c>
      <c r="F19" s="756" t="s">
        <v>8953</v>
      </c>
    </row>
    <row r="20" spans="1:6" ht="11.25" customHeight="1">
      <c r="A20" s="559" t="s">
        <v>10482</v>
      </c>
      <c r="B20" s="571" t="s">
        <v>10483</v>
      </c>
      <c r="C20" s="386">
        <v>-449418.06</v>
      </c>
      <c r="D20" s="386">
        <v>-602313.86</v>
      </c>
      <c r="E20" s="386">
        <f>+D20-C20</f>
        <v>-152895.79999999999</v>
      </c>
      <c r="F20" s="756" t="s">
        <v>8953</v>
      </c>
    </row>
    <row r="21" spans="1:6">
      <c r="A21" s="559"/>
      <c r="B21" s="571"/>
      <c r="C21" s="386"/>
      <c r="D21" s="386"/>
      <c r="E21" s="386"/>
      <c r="F21" s="756"/>
    </row>
    <row r="22" spans="1:6">
      <c r="A22" s="726"/>
      <c r="B22" s="726" t="s">
        <v>239</v>
      </c>
      <c r="C22" s="683">
        <f>SUM(C19:C21)</f>
        <v>-496284.86</v>
      </c>
      <c r="D22" s="683">
        <f>SUM(D19:D21)</f>
        <v>-649180.66</v>
      </c>
      <c r="E22" s="683">
        <f>SUM(E19:E21)</f>
        <v>-152895.79999999999</v>
      </c>
      <c r="F22" s="726"/>
    </row>
    <row r="23" spans="1:6">
      <c r="A23" s="695"/>
      <c r="B23" s="695"/>
      <c r="C23" s="696"/>
      <c r="D23" s="696"/>
      <c r="E23" s="696"/>
      <c r="F23" s="695"/>
    </row>
    <row r="24" spans="1:6">
      <c r="A24" s="695"/>
      <c r="B24" s="695"/>
      <c r="C24" s="696"/>
      <c r="D24" s="696"/>
      <c r="E24" s="696"/>
      <c r="F24" s="695"/>
    </row>
    <row r="25" spans="1:6" ht="11.25" customHeight="1">
      <c r="A25" s="758" t="s">
        <v>152</v>
      </c>
      <c r="B25" s="695"/>
      <c r="C25" s="759"/>
      <c r="D25" s="759"/>
      <c r="E25" s="52"/>
      <c r="F25" s="716" t="s">
        <v>81</v>
      </c>
    </row>
    <row r="26" spans="1:6">
      <c r="A26" s="44"/>
      <c r="B26" s="44"/>
      <c r="C26" s="22"/>
    </row>
    <row r="27" spans="1:6" ht="15" customHeight="1">
      <c r="A27" s="674" t="s">
        <v>46</v>
      </c>
      <c r="B27" s="675" t="s">
        <v>47</v>
      </c>
      <c r="C27" s="747" t="s">
        <v>75</v>
      </c>
      <c r="D27" s="747" t="s">
        <v>76</v>
      </c>
      <c r="E27" s="747" t="s">
        <v>77</v>
      </c>
      <c r="F27" s="748" t="s">
        <v>78</v>
      </c>
    </row>
    <row r="28" spans="1:6" ht="22.5">
      <c r="A28" s="571" t="s">
        <v>10484</v>
      </c>
      <c r="B28" s="571" t="s">
        <v>10485</v>
      </c>
      <c r="C28" s="386">
        <v>8269297.21</v>
      </c>
      <c r="D28" s="755">
        <v>0</v>
      </c>
      <c r="E28" s="755">
        <f>+D28-C28</f>
        <v>-8269297.21</v>
      </c>
      <c r="F28" s="562" t="s">
        <v>10486</v>
      </c>
    </row>
    <row r="29" spans="1:6" ht="22.5">
      <c r="A29" s="571" t="s">
        <v>10487</v>
      </c>
      <c r="B29" s="571" t="s">
        <v>10488</v>
      </c>
      <c r="C29" s="386">
        <v>17608527.949999999</v>
      </c>
      <c r="D29" s="755">
        <v>35506898.560000002</v>
      </c>
      <c r="E29" s="755">
        <f>+D29-C29</f>
        <v>17898370.610000003</v>
      </c>
      <c r="F29" s="562" t="s">
        <v>10486</v>
      </c>
    </row>
    <row r="30" spans="1:6" ht="22.5">
      <c r="A30" s="571" t="s">
        <v>10489</v>
      </c>
      <c r="B30" s="571" t="s">
        <v>10490</v>
      </c>
      <c r="C30" s="386">
        <v>0</v>
      </c>
      <c r="D30" s="755">
        <v>1292341.69</v>
      </c>
      <c r="E30" s="755">
        <f>+D30-C30</f>
        <v>1292341.69</v>
      </c>
      <c r="F30" s="562" t="s">
        <v>10486</v>
      </c>
    </row>
    <row r="31" spans="1:6" ht="22.5">
      <c r="A31" s="571" t="s">
        <v>10491</v>
      </c>
      <c r="B31" s="571" t="s">
        <v>10492</v>
      </c>
      <c r="C31" s="386">
        <v>0</v>
      </c>
      <c r="D31" s="755">
        <v>21949790</v>
      </c>
      <c r="E31" s="755">
        <f>+D31-C31</f>
        <v>21949790</v>
      </c>
      <c r="F31" s="562" t="s">
        <v>10486</v>
      </c>
    </row>
    <row r="32" spans="1:6">
      <c r="A32" s="571"/>
      <c r="B32" s="571"/>
      <c r="C32" s="386"/>
      <c r="D32" s="755"/>
      <c r="E32" s="755"/>
      <c r="F32" s="756"/>
    </row>
    <row r="33" spans="1:6">
      <c r="A33" s="571"/>
      <c r="B33" s="571"/>
      <c r="C33" s="386"/>
      <c r="D33" s="755"/>
      <c r="E33" s="755"/>
      <c r="F33" s="756"/>
    </row>
    <row r="34" spans="1:6">
      <c r="A34" s="760"/>
      <c r="B34" s="760" t="s">
        <v>240</v>
      </c>
      <c r="C34" s="761">
        <f>SUM(C28:C33)</f>
        <v>25877825.16</v>
      </c>
      <c r="D34" s="761">
        <f>SUM(D28:D33)</f>
        <v>58749030.25</v>
      </c>
      <c r="E34" s="761">
        <f>SUM(E28:E33)</f>
        <v>32871205.090000004</v>
      </c>
      <c r="F34" s="761"/>
    </row>
    <row r="35" spans="1:6">
      <c r="A35" s="147"/>
      <c r="B35" s="762"/>
      <c r="C35" s="763"/>
      <c r="D35" s="763"/>
      <c r="E35" s="763"/>
      <c r="F35" s="762"/>
    </row>
  </sheetData>
  <dataValidations count="6">
    <dataValidation allowBlank="1" showInputMessage="1" showErrorMessage="1" prompt="Importe final del periodo que corresponde la información financiera trimestral que se presenta." sqref="D7 D27 D18"/>
    <dataValidation allowBlank="1" showInputMessage="1" showErrorMessage="1" prompt="Saldo al 31 de diciembre del año anterior del ejercio que se presenta." sqref="C7 C27 C18"/>
    <dataValidation allowBlank="1" showInputMessage="1" showErrorMessage="1" prompt="Corresponde al número de la cuenta de acuerdo al Plan de Cuentas emitido por el CONAC (DOF 23/12/2015)." sqref="A7 A27 A18"/>
    <dataValidation allowBlank="1" showInputMessage="1" showErrorMessage="1" prompt="Indicar el medio como se está amortizando el intangible, por tiempo, por uso." sqref="F7 F18 F27"/>
    <dataValidation allowBlank="1" showInputMessage="1" showErrorMessage="1" prompt="Diferencia entre el saldo final y el inicial presentados." sqref="E7 E18 E27"/>
    <dataValidation allowBlank="1" showInputMessage="1" showErrorMessage="1" prompt="Corresponde al nombre o descripción de la cuenta de acuerdo al Plan de Cuentas emitido por el CONAC." sqref="B7 B18 B27"/>
  </dataValidations>
  <pageMargins left="0.19685039370078741" right="0.19685039370078741" top="0.74803149606299213" bottom="0.74803149606299213" header="0.31496062992125984" footer="0.31496062992125984"/>
  <pageSetup scale="71" orientation="portrait" r:id="rId1"/>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heetViews>
  <sheetFormatPr baseColWidth="10" defaultColWidth="11.42578125" defaultRowHeight="11.25"/>
  <cols>
    <col min="1" max="1" width="20.7109375" style="730" customWidth="1"/>
    <col min="2" max="7" width="11.42578125" style="730"/>
    <col min="8" max="8" width="17.7109375" style="730" customWidth="1"/>
    <col min="9" max="16384" width="11.42578125" style="730"/>
  </cols>
  <sheetData>
    <row r="1" spans="1:17">
      <c r="A1" s="662" t="s">
        <v>43</v>
      </c>
      <c r="B1" s="662"/>
      <c r="C1" s="662"/>
      <c r="D1" s="662"/>
      <c r="E1" s="662"/>
      <c r="F1" s="662"/>
      <c r="G1" s="662"/>
      <c r="H1" s="666"/>
    </row>
    <row r="2" spans="1:17">
      <c r="A2" s="662" t="s">
        <v>199</v>
      </c>
      <c r="B2" s="662"/>
      <c r="C2" s="662"/>
      <c r="D2" s="662"/>
      <c r="E2" s="662"/>
      <c r="F2" s="662"/>
      <c r="G2" s="662"/>
      <c r="H2" s="667"/>
    </row>
    <row r="3" spans="1:17">
      <c r="A3" s="662"/>
      <c r="B3" s="662"/>
      <c r="C3" s="662"/>
      <c r="D3" s="662"/>
      <c r="E3" s="662"/>
      <c r="F3" s="662"/>
      <c r="G3" s="662"/>
      <c r="H3" s="667"/>
    </row>
    <row r="4" spans="1:17" ht="11.25" customHeight="1">
      <c r="A4" s="667"/>
      <c r="B4" s="667"/>
      <c r="C4" s="667"/>
      <c r="D4" s="667"/>
      <c r="E4" s="667"/>
      <c r="F4" s="667"/>
      <c r="G4" s="662"/>
      <c r="H4" s="667"/>
    </row>
    <row r="5" spans="1:17" ht="11.25" customHeight="1">
      <c r="A5" s="731" t="s">
        <v>83</v>
      </c>
      <c r="B5" s="732"/>
      <c r="C5" s="667"/>
      <c r="D5" s="667"/>
      <c r="E5" s="733"/>
      <c r="F5" s="733"/>
      <c r="G5" s="733"/>
      <c r="H5" s="671" t="s">
        <v>82</v>
      </c>
    </row>
    <row r="6" spans="1:17">
      <c r="J6" s="1045"/>
      <c r="K6" s="1045"/>
      <c r="L6" s="1045"/>
      <c r="M6" s="1045"/>
      <c r="N6" s="1045"/>
      <c r="O6" s="1045"/>
      <c r="P6" s="1045"/>
      <c r="Q6" s="1045"/>
    </row>
    <row r="7" spans="1:17">
      <c r="A7" s="662" t="s">
        <v>84</v>
      </c>
    </row>
    <row r="8" spans="1:17" ht="52.5" customHeight="1">
      <c r="A8" s="1046" t="s">
        <v>8865</v>
      </c>
      <c r="B8" s="1046"/>
      <c r="C8" s="1046"/>
      <c r="D8" s="1046"/>
      <c r="E8" s="1046"/>
      <c r="F8" s="1046"/>
      <c r="G8" s="1046"/>
      <c r="H8" s="1046"/>
    </row>
  </sheetData>
  <mergeCells count="2">
    <mergeCell ref="J6:Q6"/>
    <mergeCell ref="A8:H8"/>
  </mergeCells>
  <pageMargins left="0.7" right="0.7" top="0.75" bottom="0.75" header="0.3" footer="0.3"/>
  <pageSetup scale="84" orientation="portrait" r:id="rId1"/>
  <colBreaks count="1" manualBreakCount="1">
    <brk id="8" max="1048575" man="1"/>
  </colBreaks>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zoomScaleSheetLayoutView="100" workbookViewId="0"/>
  </sheetViews>
  <sheetFormatPr baseColWidth="10" defaultColWidth="11.42578125" defaultRowHeight="11.25"/>
  <cols>
    <col min="1" max="1" width="20.7109375" style="667" customWidth="1"/>
    <col min="2" max="2" width="50.7109375" style="667" customWidth="1"/>
    <col min="3" max="3" width="17.7109375" style="668" customWidth="1"/>
    <col min="4" max="4" width="17.7109375" style="667" customWidth="1"/>
    <col min="5" max="16384" width="11.42578125" style="667"/>
  </cols>
  <sheetData>
    <row r="1" spans="1:4">
      <c r="A1" s="764" t="s">
        <v>43</v>
      </c>
      <c r="B1" s="764"/>
      <c r="C1" s="665"/>
      <c r="D1" s="666"/>
    </row>
    <row r="2" spans="1:4">
      <c r="A2" s="764" t="s">
        <v>199</v>
      </c>
      <c r="B2" s="764"/>
      <c r="C2" s="665"/>
    </row>
    <row r="3" spans="1:4">
      <c r="A3" s="728"/>
      <c r="B3" s="728"/>
      <c r="C3" s="765"/>
      <c r="D3" s="728"/>
    </row>
    <row r="4" spans="1:4">
      <c r="A4" s="728"/>
      <c r="B4" s="728"/>
      <c r="C4" s="765"/>
      <c r="D4" s="728"/>
    </row>
    <row r="5" spans="1:4" s="708" customFormat="1" ht="11.25" customHeight="1">
      <c r="A5" s="753" t="s">
        <v>244</v>
      </c>
      <c r="B5" s="766"/>
      <c r="C5" s="767"/>
      <c r="D5" s="768" t="s">
        <v>86</v>
      </c>
    </row>
    <row r="6" spans="1:4">
      <c r="A6" s="769"/>
      <c r="B6" s="769"/>
      <c r="C6" s="770"/>
      <c r="D6" s="769"/>
    </row>
    <row r="7" spans="1:4" ht="15" customHeight="1">
      <c r="A7" s="674" t="s">
        <v>46</v>
      </c>
      <c r="B7" s="675" t="s">
        <v>47</v>
      </c>
      <c r="C7" s="676" t="s">
        <v>48</v>
      </c>
      <c r="D7" s="771" t="s">
        <v>59</v>
      </c>
    </row>
    <row r="8" spans="1:4">
      <c r="A8" s="393" t="s">
        <v>8865</v>
      </c>
      <c r="B8" s="393"/>
      <c r="C8" s="696"/>
      <c r="D8" s="392"/>
    </row>
    <row r="9" spans="1:4">
      <c r="A9" s="393"/>
      <c r="B9" s="393"/>
      <c r="C9" s="772"/>
      <c r="D9" s="392"/>
    </row>
    <row r="10" spans="1:4">
      <c r="A10" s="393"/>
      <c r="B10" s="393"/>
      <c r="C10" s="772"/>
      <c r="D10" s="773"/>
    </row>
    <row r="11" spans="1:4">
      <c r="A11" s="713"/>
      <c r="B11" s="713" t="s">
        <v>245</v>
      </c>
      <c r="C11" s="698">
        <f>SUM(C8:C10)</f>
        <v>0</v>
      </c>
      <c r="D11" s="774"/>
    </row>
    <row r="14" spans="1:4" ht="11.25" customHeight="1">
      <c r="A14" s="753" t="s">
        <v>145</v>
      </c>
      <c r="B14" s="766"/>
      <c r="C14" s="767"/>
      <c r="D14" s="768" t="s">
        <v>86</v>
      </c>
    </row>
    <row r="15" spans="1:4">
      <c r="A15" s="769"/>
      <c r="B15" s="769"/>
      <c r="C15" s="770"/>
      <c r="D15" s="769"/>
    </row>
    <row r="16" spans="1:4" ht="15" customHeight="1">
      <c r="A16" s="674" t="s">
        <v>46</v>
      </c>
      <c r="B16" s="675" t="s">
        <v>47</v>
      </c>
      <c r="C16" s="676" t="s">
        <v>48</v>
      </c>
      <c r="D16" s="771" t="s">
        <v>59</v>
      </c>
    </row>
    <row r="17" spans="1:4">
      <c r="A17" s="393" t="s">
        <v>8865</v>
      </c>
      <c r="B17" s="393"/>
      <c r="C17" s="696"/>
      <c r="D17" s="392"/>
    </row>
    <row r="18" spans="1:4">
      <c r="A18" s="393"/>
      <c r="B18" s="393"/>
      <c r="C18" s="772"/>
      <c r="D18" s="392"/>
    </row>
    <row r="19" spans="1:4">
      <c r="A19" s="393"/>
      <c r="B19" s="393"/>
      <c r="C19" s="772"/>
      <c r="D19" s="773"/>
    </row>
    <row r="20" spans="1:4">
      <c r="A20" s="713"/>
      <c r="B20" s="713" t="s">
        <v>241</v>
      </c>
      <c r="C20" s="698">
        <f>SUM(C17:C19)</f>
        <v>0</v>
      </c>
      <c r="D20" s="774"/>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84" orientation="portrait" r:id="rId1"/>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baseColWidth="10" defaultColWidth="13.7109375" defaultRowHeight="11.25"/>
  <cols>
    <col min="1" max="1" width="20.7109375" style="667" customWidth="1"/>
    <col min="2" max="2" width="50.7109375" style="667" customWidth="1"/>
    <col min="3" max="7" width="17.7109375" style="668" customWidth="1"/>
    <col min="8" max="8" width="17.7109375" style="667" customWidth="1"/>
    <col min="9" max="16384" width="13.7109375" style="667"/>
  </cols>
  <sheetData>
    <row r="1" spans="1:8" ht="11.25" customHeight="1">
      <c r="A1" s="662" t="s">
        <v>43</v>
      </c>
      <c r="B1" s="662"/>
      <c r="C1" s="663"/>
      <c r="D1" s="663"/>
      <c r="E1" s="663"/>
      <c r="F1" s="663"/>
      <c r="G1" s="663"/>
      <c r="H1" s="666"/>
    </row>
    <row r="2" spans="1:8">
      <c r="A2" s="662" t="s">
        <v>199</v>
      </c>
      <c r="B2" s="662"/>
      <c r="C2" s="663"/>
      <c r="D2" s="663"/>
      <c r="E2" s="663"/>
      <c r="F2" s="663"/>
      <c r="G2" s="663"/>
      <c r="H2" s="668"/>
    </row>
    <row r="3" spans="1:8">
      <c r="H3" s="668"/>
    </row>
    <row r="4" spans="1:8">
      <c r="H4" s="668"/>
    </row>
    <row r="5" spans="1:8" ht="11.25" customHeight="1">
      <c r="A5" s="669" t="s">
        <v>246</v>
      </c>
      <c r="B5" s="671"/>
      <c r="C5" s="78"/>
      <c r="D5" s="78"/>
      <c r="E5" s="78"/>
      <c r="F5" s="78"/>
      <c r="G5" s="78"/>
      <c r="H5" s="775" t="s">
        <v>87</v>
      </c>
    </row>
    <row r="6" spans="1:8">
      <c r="A6" s="744"/>
    </row>
    <row r="7" spans="1:8" ht="15" customHeight="1">
      <c r="A7" s="674" t="s">
        <v>46</v>
      </c>
      <c r="B7" s="675" t="s">
        <v>47</v>
      </c>
      <c r="C7" s="676" t="s">
        <v>48</v>
      </c>
      <c r="D7" s="718" t="s">
        <v>55</v>
      </c>
      <c r="E7" s="718" t="s">
        <v>56</v>
      </c>
      <c r="F7" s="718" t="s">
        <v>57</v>
      </c>
      <c r="G7" s="719" t="s">
        <v>58</v>
      </c>
      <c r="H7" s="675" t="s">
        <v>59</v>
      </c>
    </row>
    <row r="8" spans="1:8">
      <c r="A8" s="559" t="s">
        <v>10493</v>
      </c>
      <c r="B8" s="559" t="s">
        <v>2763</v>
      </c>
      <c r="C8" s="386">
        <v>67571.600000000006</v>
      </c>
      <c r="D8" s="386">
        <v>67571.600000000006</v>
      </c>
      <c r="E8" s="386"/>
      <c r="F8" s="386"/>
      <c r="G8" s="386"/>
      <c r="H8" s="776" t="s">
        <v>10494</v>
      </c>
    </row>
    <row r="9" spans="1:8">
      <c r="A9" s="559" t="s">
        <v>10495</v>
      </c>
      <c r="B9" s="559" t="s">
        <v>10496</v>
      </c>
      <c r="C9" s="386">
        <v>578</v>
      </c>
      <c r="D9" s="386">
        <v>578</v>
      </c>
      <c r="E9" s="386"/>
      <c r="F9" s="386"/>
      <c r="G9" s="386"/>
      <c r="H9" s="776" t="s">
        <v>10494</v>
      </c>
    </row>
    <row r="10" spans="1:8">
      <c r="A10" s="559" t="s">
        <v>10497</v>
      </c>
      <c r="B10" s="559" t="s">
        <v>10498</v>
      </c>
      <c r="C10" s="386">
        <v>4873.3900000000003</v>
      </c>
      <c r="D10" s="386">
        <v>4873.3900000000003</v>
      </c>
      <c r="E10" s="386"/>
      <c r="F10" s="386"/>
      <c r="G10" s="386"/>
      <c r="H10" s="776" t="s">
        <v>10494</v>
      </c>
    </row>
    <row r="11" spans="1:8">
      <c r="A11" s="559" t="s">
        <v>10499</v>
      </c>
      <c r="B11" s="559" t="s">
        <v>10500</v>
      </c>
      <c r="C11" s="386">
        <v>191400</v>
      </c>
      <c r="D11" s="386"/>
      <c r="E11" s="386"/>
      <c r="F11" s="386"/>
      <c r="G11" s="386">
        <v>191400</v>
      </c>
      <c r="H11" s="776" t="s">
        <v>10494</v>
      </c>
    </row>
    <row r="12" spans="1:8">
      <c r="A12" s="559" t="s">
        <v>10501</v>
      </c>
      <c r="B12" s="559" t="s">
        <v>10502</v>
      </c>
      <c r="C12" s="386">
        <v>130783.91</v>
      </c>
      <c r="D12" s="386">
        <v>130783.91</v>
      </c>
      <c r="E12" s="386"/>
      <c r="F12" s="386"/>
      <c r="G12" s="386"/>
      <c r="H12" s="776" t="s">
        <v>10494</v>
      </c>
    </row>
    <row r="13" spans="1:8">
      <c r="A13" s="559" t="s">
        <v>10503</v>
      </c>
      <c r="B13" s="559" t="s">
        <v>660</v>
      </c>
      <c r="C13" s="386">
        <v>14795</v>
      </c>
      <c r="D13" s="386">
        <v>14795</v>
      </c>
      <c r="E13" s="386"/>
      <c r="F13" s="386"/>
      <c r="G13" s="386"/>
      <c r="H13" s="776" t="s">
        <v>10494</v>
      </c>
    </row>
    <row r="14" spans="1:8">
      <c r="A14" s="559" t="s">
        <v>10504</v>
      </c>
      <c r="B14" s="559" t="s">
        <v>10505</v>
      </c>
      <c r="C14" s="386">
        <v>107300</v>
      </c>
      <c r="D14" s="386">
        <v>107300</v>
      </c>
      <c r="E14" s="386"/>
      <c r="F14" s="386"/>
      <c r="G14" s="386"/>
      <c r="H14" s="776" t="s">
        <v>10494</v>
      </c>
    </row>
    <row r="15" spans="1:8">
      <c r="A15" s="559" t="s">
        <v>10506</v>
      </c>
      <c r="B15" s="559" t="s">
        <v>10507</v>
      </c>
      <c r="C15" s="386">
        <v>2119.9</v>
      </c>
      <c r="D15" s="386">
        <v>2119.9</v>
      </c>
      <c r="E15" s="386"/>
      <c r="F15" s="386"/>
      <c r="G15" s="386"/>
      <c r="H15" s="776" t="s">
        <v>10494</v>
      </c>
    </row>
    <row r="16" spans="1:8">
      <c r="A16" s="559" t="s">
        <v>10508</v>
      </c>
      <c r="B16" s="559" t="s">
        <v>10509</v>
      </c>
      <c r="C16" s="386">
        <v>29000</v>
      </c>
      <c r="D16" s="386">
        <v>29000</v>
      </c>
      <c r="E16" s="386"/>
      <c r="F16" s="386"/>
      <c r="G16" s="386"/>
      <c r="H16" s="776" t="s">
        <v>10494</v>
      </c>
    </row>
    <row r="17" spans="1:8">
      <c r="A17" s="559" t="s">
        <v>10510</v>
      </c>
      <c r="B17" s="559" t="s">
        <v>10511</v>
      </c>
      <c r="C17" s="386">
        <v>1849</v>
      </c>
      <c r="D17" s="386">
        <v>1849</v>
      </c>
      <c r="E17" s="386"/>
      <c r="F17" s="386"/>
      <c r="G17" s="386"/>
      <c r="H17" s="776" t="s">
        <v>10494</v>
      </c>
    </row>
    <row r="18" spans="1:8">
      <c r="A18" s="559" t="s">
        <v>10512</v>
      </c>
      <c r="B18" s="559" t="s">
        <v>10513</v>
      </c>
      <c r="C18" s="386">
        <v>121657.49</v>
      </c>
      <c r="D18" s="386">
        <v>121657.49</v>
      </c>
      <c r="E18" s="386"/>
      <c r="F18" s="386"/>
      <c r="G18" s="386"/>
      <c r="H18" s="776" t="s">
        <v>10494</v>
      </c>
    </row>
    <row r="19" spans="1:8">
      <c r="A19" s="559" t="s">
        <v>10514</v>
      </c>
      <c r="B19" s="559" t="s">
        <v>10515</v>
      </c>
      <c r="C19" s="386">
        <v>25141.08</v>
      </c>
      <c r="D19" s="386"/>
      <c r="E19" s="386"/>
      <c r="F19" s="386"/>
      <c r="G19" s="386">
        <v>25141.08</v>
      </c>
      <c r="H19" s="776" t="s">
        <v>10494</v>
      </c>
    </row>
    <row r="20" spans="1:8" ht="67.5">
      <c r="A20" s="559" t="s">
        <v>10516</v>
      </c>
      <c r="B20" s="559" t="s">
        <v>10517</v>
      </c>
      <c r="C20" s="386">
        <v>17608527.949999999</v>
      </c>
      <c r="D20" s="386"/>
      <c r="E20" s="386"/>
      <c r="F20" s="386"/>
      <c r="G20" s="386">
        <v>17608527.949999999</v>
      </c>
      <c r="H20" s="776" t="s">
        <v>10518</v>
      </c>
    </row>
    <row r="21" spans="1:8">
      <c r="A21" s="559" t="s">
        <v>10519</v>
      </c>
      <c r="B21" s="559" t="s">
        <v>10520</v>
      </c>
      <c r="C21" s="386">
        <v>17609861.670000002</v>
      </c>
      <c r="D21" s="386"/>
      <c r="E21" s="386">
        <v>17609861.670000002</v>
      </c>
      <c r="F21" s="386"/>
      <c r="G21" s="386"/>
      <c r="H21" s="776" t="s">
        <v>10494</v>
      </c>
    </row>
    <row r="22" spans="1:8">
      <c r="A22" s="559" t="s">
        <v>10521</v>
      </c>
      <c r="B22" s="559" t="s">
        <v>10522</v>
      </c>
      <c r="C22" s="386">
        <v>1292341.69</v>
      </c>
      <c r="D22" s="386"/>
      <c r="E22" s="386">
        <v>1292341.69</v>
      </c>
      <c r="F22" s="386"/>
      <c r="G22" s="386"/>
      <c r="H22" s="776" t="s">
        <v>10494</v>
      </c>
    </row>
    <row r="23" spans="1:8">
      <c r="A23" s="559" t="s">
        <v>10523</v>
      </c>
      <c r="B23" s="559" t="s">
        <v>10524</v>
      </c>
      <c r="C23" s="386">
        <v>42533.34</v>
      </c>
      <c r="D23" s="386"/>
      <c r="E23" s="386">
        <v>42533.34</v>
      </c>
      <c r="F23" s="386"/>
      <c r="G23" s="386"/>
      <c r="H23" s="776" t="s">
        <v>10494</v>
      </c>
    </row>
    <row r="24" spans="1:8">
      <c r="A24" s="559" t="s">
        <v>10525</v>
      </c>
      <c r="B24" s="559" t="s">
        <v>10526</v>
      </c>
      <c r="C24" s="386">
        <v>35960</v>
      </c>
      <c r="D24" s="386"/>
      <c r="E24" s="386">
        <v>35960</v>
      </c>
      <c r="F24" s="386"/>
      <c r="G24" s="386"/>
      <c r="H24" s="776" t="s">
        <v>10494</v>
      </c>
    </row>
    <row r="25" spans="1:8">
      <c r="A25" s="559" t="s">
        <v>10527</v>
      </c>
      <c r="B25" s="559" t="s">
        <v>9766</v>
      </c>
      <c r="C25" s="386">
        <v>21949790</v>
      </c>
      <c r="D25" s="386"/>
      <c r="E25" s="386">
        <v>21949790</v>
      </c>
      <c r="F25" s="386"/>
      <c r="G25" s="386"/>
      <c r="H25" s="776" t="s">
        <v>10494</v>
      </c>
    </row>
    <row r="26" spans="1:8">
      <c r="A26" s="559" t="s">
        <v>10528</v>
      </c>
      <c r="B26" s="559" t="s">
        <v>10529</v>
      </c>
      <c r="C26" s="386">
        <v>564956.34</v>
      </c>
      <c r="D26" s="386">
        <v>564956.34</v>
      </c>
      <c r="E26" s="386"/>
      <c r="F26" s="386"/>
      <c r="G26" s="386"/>
      <c r="H26" s="776" t="s">
        <v>10494</v>
      </c>
    </row>
    <row r="27" spans="1:8">
      <c r="A27" s="559" t="s">
        <v>10530</v>
      </c>
      <c r="B27" s="559" t="s">
        <v>10531</v>
      </c>
      <c r="C27" s="386">
        <v>8752.09</v>
      </c>
      <c r="D27" s="386">
        <v>8752.09</v>
      </c>
      <c r="E27" s="386"/>
      <c r="F27" s="386"/>
      <c r="G27" s="386"/>
      <c r="H27" s="776" t="s">
        <v>10494</v>
      </c>
    </row>
    <row r="28" spans="1:8">
      <c r="A28" s="559" t="s">
        <v>10532</v>
      </c>
      <c r="B28" s="559" t="s">
        <v>10533</v>
      </c>
      <c r="C28" s="386">
        <v>7881.8</v>
      </c>
      <c r="D28" s="386">
        <v>7881.8</v>
      </c>
      <c r="E28" s="386"/>
      <c r="F28" s="386"/>
      <c r="G28" s="386"/>
      <c r="H28" s="776" t="s">
        <v>10494</v>
      </c>
    </row>
    <row r="29" spans="1:8">
      <c r="A29" s="559" t="s">
        <v>10534</v>
      </c>
      <c r="B29" s="559" t="s">
        <v>10535</v>
      </c>
      <c r="C29" s="386">
        <v>875.18</v>
      </c>
      <c r="D29" s="386">
        <v>875.18</v>
      </c>
      <c r="E29" s="386"/>
      <c r="F29" s="386"/>
      <c r="G29" s="386"/>
      <c r="H29" s="776" t="s">
        <v>10494</v>
      </c>
    </row>
    <row r="30" spans="1:8">
      <c r="A30" s="559" t="s">
        <v>10536</v>
      </c>
      <c r="B30" s="559" t="s">
        <v>10537</v>
      </c>
      <c r="C30" s="386">
        <v>6399.74</v>
      </c>
      <c r="D30" s="386">
        <v>6399.74</v>
      </c>
      <c r="E30" s="386"/>
      <c r="F30" s="386"/>
      <c r="G30" s="386"/>
      <c r="H30" s="776" t="s">
        <v>10494</v>
      </c>
    </row>
    <row r="31" spans="1:8">
      <c r="A31" s="559" t="s">
        <v>10538</v>
      </c>
      <c r="B31" s="559" t="s">
        <v>10539</v>
      </c>
      <c r="C31" s="386">
        <v>44785.26</v>
      </c>
      <c r="D31" s="386">
        <v>44785.26</v>
      </c>
      <c r="E31" s="386"/>
      <c r="F31" s="386"/>
      <c r="G31" s="386"/>
      <c r="H31" s="776" t="s">
        <v>10494</v>
      </c>
    </row>
    <row r="32" spans="1:8">
      <c r="A32" s="559" t="s">
        <v>10540</v>
      </c>
      <c r="B32" s="559" t="s">
        <v>10541</v>
      </c>
      <c r="C32" s="386">
        <v>178225.94</v>
      </c>
      <c r="D32" s="386">
        <v>178225.94</v>
      </c>
      <c r="E32" s="386"/>
      <c r="F32" s="386"/>
      <c r="G32" s="386"/>
      <c r="H32" s="776" t="s">
        <v>10494</v>
      </c>
    </row>
    <row r="33" spans="1:8">
      <c r="A33" s="559" t="s">
        <v>10542</v>
      </c>
      <c r="B33" s="559" t="s">
        <v>10543</v>
      </c>
      <c r="C33" s="386">
        <v>209883.34</v>
      </c>
      <c r="D33" s="386">
        <v>209883.34</v>
      </c>
      <c r="E33" s="386"/>
      <c r="F33" s="386"/>
      <c r="G33" s="386"/>
      <c r="H33" s="776" t="s">
        <v>10494</v>
      </c>
    </row>
    <row r="34" spans="1:8">
      <c r="A34" s="559" t="s">
        <v>10544</v>
      </c>
      <c r="B34" s="559" t="s">
        <v>908</v>
      </c>
      <c r="C34" s="386">
        <v>317482.09999999998</v>
      </c>
      <c r="D34" s="386">
        <v>317482.09999999998</v>
      </c>
      <c r="E34" s="386"/>
      <c r="F34" s="386"/>
      <c r="G34" s="386"/>
      <c r="H34" s="776" t="s">
        <v>10494</v>
      </c>
    </row>
    <row r="35" spans="1:8">
      <c r="A35" s="559" t="s">
        <v>10545</v>
      </c>
      <c r="B35" s="559" t="s">
        <v>7643</v>
      </c>
      <c r="C35" s="386">
        <v>84204.79</v>
      </c>
      <c r="D35" s="386">
        <v>84204.79</v>
      </c>
      <c r="E35" s="386"/>
      <c r="F35" s="386"/>
      <c r="G35" s="386"/>
      <c r="H35" s="776" t="s">
        <v>10494</v>
      </c>
    </row>
    <row r="36" spans="1:8">
      <c r="A36" s="559" t="s">
        <v>10546</v>
      </c>
      <c r="B36" s="559" t="s">
        <v>10547</v>
      </c>
      <c r="C36" s="386">
        <v>109.75</v>
      </c>
      <c r="D36" s="386">
        <v>109.75</v>
      </c>
      <c r="E36" s="386"/>
      <c r="F36" s="386"/>
      <c r="G36" s="386"/>
      <c r="H36" s="776" t="s">
        <v>10494</v>
      </c>
    </row>
    <row r="37" spans="1:8">
      <c r="A37" s="559" t="s">
        <v>10548</v>
      </c>
      <c r="B37" s="559" t="s">
        <v>10549</v>
      </c>
      <c r="C37" s="386">
        <v>7095.33</v>
      </c>
      <c r="D37" s="386"/>
      <c r="E37" s="386"/>
      <c r="F37" s="386"/>
      <c r="G37" s="386">
        <v>7095.33</v>
      </c>
      <c r="H37" s="776" t="s">
        <v>10494</v>
      </c>
    </row>
    <row r="38" spans="1:8">
      <c r="A38" s="559" t="s">
        <v>10550</v>
      </c>
      <c r="B38" s="559" t="s">
        <v>10551</v>
      </c>
      <c r="C38" s="386">
        <v>35476.589999999997</v>
      </c>
      <c r="D38" s="386"/>
      <c r="E38" s="386"/>
      <c r="F38" s="386"/>
      <c r="G38" s="386">
        <v>35476.589999999997</v>
      </c>
      <c r="H38" s="776" t="s">
        <v>10494</v>
      </c>
    </row>
    <row r="39" spans="1:8">
      <c r="A39" s="559" t="s">
        <v>10552</v>
      </c>
      <c r="B39" s="559" t="s">
        <v>10553</v>
      </c>
      <c r="C39" s="386">
        <v>113507.44</v>
      </c>
      <c r="D39" s="386"/>
      <c r="E39" s="386"/>
      <c r="F39" s="386"/>
      <c r="G39" s="386">
        <v>113507.44</v>
      </c>
      <c r="H39" s="776" t="s">
        <v>10494</v>
      </c>
    </row>
    <row r="40" spans="1:8">
      <c r="A40" s="559" t="s">
        <v>10554</v>
      </c>
      <c r="B40" s="559" t="s">
        <v>10555</v>
      </c>
      <c r="C40" s="386">
        <v>23193.69</v>
      </c>
      <c r="D40" s="386"/>
      <c r="E40" s="386"/>
      <c r="F40" s="386"/>
      <c r="G40" s="386">
        <v>23193.69</v>
      </c>
      <c r="H40" s="776" t="s">
        <v>10494</v>
      </c>
    </row>
    <row r="41" spans="1:8">
      <c r="A41" s="559" t="s">
        <v>10556</v>
      </c>
      <c r="B41" s="559" t="s">
        <v>10557</v>
      </c>
      <c r="C41" s="386">
        <v>647.52</v>
      </c>
      <c r="D41" s="386"/>
      <c r="E41" s="386">
        <v>647.52</v>
      </c>
      <c r="F41" s="386"/>
      <c r="G41" s="386"/>
      <c r="H41" s="776" t="s">
        <v>10494</v>
      </c>
    </row>
    <row r="42" spans="1:8">
      <c r="A42" s="559" t="s">
        <v>10558</v>
      </c>
      <c r="B42" s="559" t="s">
        <v>10322</v>
      </c>
      <c r="C42" s="386">
        <v>4601</v>
      </c>
      <c r="D42" s="386">
        <v>4601</v>
      </c>
      <c r="E42" s="386"/>
      <c r="F42" s="386"/>
      <c r="G42" s="386"/>
      <c r="H42" s="776" t="s">
        <v>10494</v>
      </c>
    </row>
    <row r="43" spans="1:8">
      <c r="A43" s="559" t="s">
        <v>10559</v>
      </c>
      <c r="B43" s="559" t="s">
        <v>10560</v>
      </c>
      <c r="C43" s="386">
        <v>8904000</v>
      </c>
      <c r="D43" s="386"/>
      <c r="E43" s="386">
        <v>8904000</v>
      </c>
      <c r="F43" s="386"/>
      <c r="G43" s="386"/>
      <c r="H43" s="776" t="s">
        <v>10494</v>
      </c>
    </row>
    <row r="44" spans="1:8">
      <c r="A44" s="559" t="s">
        <v>10561</v>
      </c>
      <c r="B44" s="559" t="s">
        <v>10562</v>
      </c>
      <c r="C44" s="386">
        <v>10975155</v>
      </c>
      <c r="D44" s="386"/>
      <c r="E44" s="386">
        <v>10975155</v>
      </c>
      <c r="F44" s="386"/>
      <c r="G44" s="386"/>
      <c r="H44" s="776" t="s">
        <v>10494</v>
      </c>
    </row>
    <row r="45" spans="1:8">
      <c r="A45" s="559" t="s">
        <v>10563</v>
      </c>
      <c r="B45" s="559" t="s">
        <v>10564</v>
      </c>
      <c r="C45" s="386">
        <v>12</v>
      </c>
      <c r="D45" s="386">
        <v>12</v>
      </c>
      <c r="E45" s="386"/>
      <c r="F45" s="386"/>
      <c r="G45" s="386"/>
      <c r="H45" s="776" t="s">
        <v>10494</v>
      </c>
    </row>
    <row r="46" spans="1:8">
      <c r="A46" s="559" t="s">
        <v>10565</v>
      </c>
      <c r="B46" s="559" t="s">
        <v>10566</v>
      </c>
      <c r="C46" s="386">
        <v>600000</v>
      </c>
      <c r="D46" s="386"/>
      <c r="E46" s="386">
        <v>600000</v>
      </c>
      <c r="F46" s="386"/>
      <c r="G46" s="386"/>
      <c r="H46" s="776" t="s">
        <v>10494</v>
      </c>
    </row>
    <row r="47" spans="1:8">
      <c r="A47" s="559"/>
      <c r="B47" s="559"/>
      <c r="C47" s="386"/>
      <c r="D47" s="386"/>
      <c r="E47" s="386"/>
      <c r="F47" s="386"/>
      <c r="G47" s="386"/>
      <c r="H47" s="776"/>
    </row>
    <row r="48" spans="1:8">
      <c r="A48" s="777"/>
      <c r="B48" s="777" t="s">
        <v>248</v>
      </c>
      <c r="C48" s="778">
        <f>SUM(C8:C47)</f>
        <v>81323328.920000017</v>
      </c>
      <c r="D48" s="778">
        <f>SUM(D8:D47)</f>
        <v>1908697.62</v>
      </c>
      <c r="E48" s="778">
        <f>SUM(E8:E47)</f>
        <v>61410289.220000006</v>
      </c>
      <c r="F48" s="778">
        <f>SUM(F8:F47)</f>
        <v>0</v>
      </c>
      <c r="G48" s="778">
        <f>SUM(G8:G47)</f>
        <v>18004342.079999998</v>
      </c>
      <c r="H48" s="778"/>
    </row>
    <row r="51" spans="1:8">
      <c r="A51" s="669" t="s">
        <v>247</v>
      </c>
      <c r="B51" s="671"/>
      <c r="C51" s="78"/>
      <c r="D51" s="78"/>
      <c r="E51" s="78"/>
      <c r="F51" s="78"/>
      <c r="G51" s="78"/>
      <c r="H51" s="775" t="s">
        <v>87</v>
      </c>
    </row>
    <row r="52" spans="1:8">
      <c r="A52" s="744"/>
    </row>
    <row r="53" spans="1:8" ht="15" customHeight="1">
      <c r="A53" s="674" t="s">
        <v>46</v>
      </c>
      <c r="B53" s="675" t="s">
        <v>47</v>
      </c>
      <c r="C53" s="676" t="s">
        <v>48</v>
      </c>
      <c r="D53" s="718" t="s">
        <v>55</v>
      </c>
      <c r="E53" s="718" t="s">
        <v>56</v>
      </c>
      <c r="F53" s="718" t="s">
        <v>57</v>
      </c>
      <c r="G53" s="719" t="s">
        <v>58</v>
      </c>
      <c r="H53" s="675" t="s">
        <v>59</v>
      </c>
    </row>
    <row r="54" spans="1:8">
      <c r="A54" s="559" t="s">
        <v>8865</v>
      </c>
      <c r="B54" s="559"/>
      <c r="C54" s="386"/>
      <c r="D54" s="386"/>
      <c r="E54" s="386"/>
      <c r="F54" s="386"/>
      <c r="G54" s="386"/>
      <c r="H54" s="776"/>
    </row>
    <row r="55" spans="1:8">
      <c r="A55" s="559"/>
      <c r="B55" s="559"/>
      <c r="C55" s="386"/>
      <c r="D55" s="386"/>
      <c r="E55" s="386"/>
      <c r="F55" s="386"/>
      <c r="G55" s="386"/>
      <c r="H55" s="776"/>
    </row>
    <row r="56" spans="1:8">
      <c r="A56" s="559"/>
      <c r="B56" s="559"/>
      <c r="C56" s="386"/>
      <c r="D56" s="386"/>
      <c r="E56" s="386"/>
      <c r="F56" s="386"/>
      <c r="G56" s="386"/>
      <c r="H56" s="776"/>
    </row>
    <row r="57" spans="1:8">
      <c r="A57" s="559"/>
      <c r="B57" s="559"/>
      <c r="C57" s="386"/>
      <c r="D57" s="386"/>
      <c r="E57" s="386"/>
      <c r="F57" s="386"/>
      <c r="G57" s="386"/>
      <c r="H57" s="776"/>
    </row>
    <row r="58" spans="1:8">
      <c r="A58" s="559"/>
      <c r="B58" s="559"/>
      <c r="C58" s="386"/>
      <c r="D58" s="386"/>
      <c r="E58" s="386"/>
      <c r="F58" s="386"/>
      <c r="G58" s="386"/>
      <c r="H58" s="776"/>
    </row>
    <row r="59" spans="1:8">
      <c r="A59" s="559"/>
      <c r="B59" s="559"/>
      <c r="C59" s="386"/>
      <c r="D59" s="386"/>
      <c r="E59" s="386"/>
      <c r="F59" s="386"/>
      <c r="G59" s="386"/>
      <c r="H59" s="776"/>
    </row>
    <row r="60" spans="1:8">
      <c r="A60" s="559"/>
      <c r="B60" s="559"/>
      <c r="C60" s="386"/>
      <c r="D60" s="386"/>
      <c r="E60" s="386"/>
      <c r="F60" s="386"/>
      <c r="G60" s="386"/>
      <c r="H60" s="776"/>
    </row>
    <row r="61" spans="1:8">
      <c r="A61" s="559"/>
      <c r="B61" s="559"/>
      <c r="C61" s="386"/>
      <c r="D61" s="386"/>
      <c r="E61" s="386"/>
      <c r="F61" s="386"/>
      <c r="G61" s="386"/>
      <c r="H61" s="776"/>
    </row>
    <row r="62" spans="1:8">
      <c r="A62" s="559"/>
      <c r="B62" s="559"/>
      <c r="C62" s="386"/>
      <c r="D62" s="386"/>
      <c r="E62" s="386"/>
      <c r="F62" s="386"/>
      <c r="G62" s="386"/>
      <c r="H62" s="776"/>
    </row>
    <row r="63" spans="1:8">
      <c r="A63" s="559"/>
      <c r="B63" s="559"/>
      <c r="C63" s="386"/>
      <c r="D63" s="386"/>
      <c r="E63" s="386"/>
      <c r="F63" s="386"/>
      <c r="G63" s="386"/>
      <c r="H63" s="776"/>
    </row>
    <row r="64" spans="1:8">
      <c r="A64" s="559"/>
      <c r="B64" s="559"/>
      <c r="C64" s="386"/>
      <c r="D64" s="386"/>
      <c r="E64" s="386"/>
      <c r="F64" s="386"/>
      <c r="G64" s="386"/>
      <c r="H64" s="776"/>
    </row>
    <row r="65" spans="1:8">
      <c r="A65" s="559"/>
      <c r="B65" s="559"/>
      <c r="C65" s="386"/>
      <c r="D65" s="386"/>
      <c r="E65" s="386"/>
      <c r="F65" s="386"/>
      <c r="G65" s="386"/>
      <c r="H65" s="776"/>
    </row>
    <row r="66" spans="1:8">
      <c r="A66" s="559"/>
      <c r="B66" s="559"/>
      <c r="C66" s="386"/>
      <c r="D66" s="386"/>
      <c r="E66" s="386"/>
      <c r="F66" s="386"/>
      <c r="G66" s="386"/>
      <c r="H66" s="776"/>
    </row>
    <row r="67" spans="1:8">
      <c r="A67" s="559"/>
      <c r="B67" s="559"/>
      <c r="C67" s="386"/>
      <c r="D67" s="386"/>
      <c r="E67" s="386"/>
      <c r="F67" s="386"/>
      <c r="G67" s="386"/>
      <c r="H67" s="776"/>
    </row>
    <row r="68" spans="1:8">
      <c r="A68" s="777"/>
      <c r="B68" s="777" t="s">
        <v>249</v>
      </c>
      <c r="C68" s="778">
        <f>SUM(C54:C67)</f>
        <v>0</v>
      </c>
      <c r="D68" s="778">
        <f>SUM(D54:D67)</f>
        <v>0</v>
      </c>
      <c r="E68" s="778">
        <f>SUM(E54:E67)</f>
        <v>0</v>
      </c>
      <c r="F68" s="778">
        <f>SUM(F54:F67)</f>
        <v>0</v>
      </c>
      <c r="G68" s="778">
        <f>SUM(G54:G67)</f>
        <v>0</v>
      </c>
      <c r="H68" s="778"/>
    </row>
  </sheetData>
  <dataValidations count="8">
    <dataValidation allowBlank="1" showInputMessage="1" showErrorMessage="1" prompt="Saldo final de la Información Financiera Trimestral que se presenta (trimestral: 1er, 2do, 3ro. o 4to.)." sqref="C53 C7"/>
    <dataValidation allowBlank="1" showInputMessage="1" showErrorMessage="1" prompt="Corresponde al número de la cuenta de acuerdo al Plan de Cuentas emitido por el CONAC (DOF 23/12/2015)." sqref="A53 A7"/>
    <dataValidation allowBlank="1" showInputMessage="1" showErrorMessage="1" prompt="Informar sobre la factibilidad de pago." sqref="H53 H7"/>
    <dataValidation allowBlank="1" showInputMessage="1" showErrorMessage="1" prompt="Importe de la cuentas por cobrar con vencimiento mayor a 365 días." sqref="G53 G7"/>
    <dataValidation allowBlank="1" showInputMessage="1" showErrorMessage="1" prompt="Importe de la cuentas por cobrar con fecha de vencimiento de 181 a 365 días." sqref="F53 F7"/>
    <dataValidation allowBlank="1" showInputMessage="1" showErrorMessage="1" prompt="Importe de la cuentas por cobrar con fecha de vencimiento de 91 a 180 días." sqref="E53 E7"/>
    <dataValidation allowBlank="1" showInputMessage="1" showErrorMessage="1" prompt="Importe de la cuentas por cobrar con fecha de vencimiento de 1 a 90 días." sqref="D53 D7"/>
    <dataValidation allowBlank="1" showInputMessage="1" showErrorMessage="1" prompt="Corresponde al nombre o descripción de la cuenta de acuerdo al Plan de Cuentas emitido por el CONAC." sqref="B53 B7"/>
  </dataValidations>
  <printOptions horizontalCentered="1"/>
  <pageMargins left="0.19685039370078741" right="0.19685039370078741" top="0.74803149606299213" bottom="0.74803149606299213" header="0.31496062992125984" footer="0.31496062992125984"/>
  <pageSetup scale="57" orientation="portrait" horizontalDpi="300" verticalDpi="300" r:id="rId1"/>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zoomScaleNormal="100" zoomScaleSheetLayoutView="100" workbookViewId="0">
      <selection activeCell="G11" sqref="G11"/>
    </sheetView>
  </sheetViews>
  <sheetFormatPr baseColWidth="10" defaultColWidth="13.7109375" defaultRowHeight="11.25"/>
  <cols>
    <col min="1" max="1" width="20.7109375" style="667" customWidth="1"/>
    <col min="2" max="2" width="50.7109375" style="667" customWidth="1"/>
    <col min="3" max="3" width="17.7109375" style="668" customWidth="1"/>
    <col min="4" max="5" width="17.7109375" style="667" customWidth="1"/>
    <col min="6" max="16384" width="13.7109375" style="667"/>
  </cols>
  <sheetData>
    <row r="1" spans="1:5">
      <c r="A1" s="662" t="s">
        <v>43</v>
      </c>
      <c r="B1" s="662"/>
      <c r="D1" s="668"/>
    </row>
    <row r="2" spans="1:5">
      <c r="A2" s="662" t="s">
        <v>199</v>
      </c>
      <c r="B2" s="662"/>
      <c r="D2" s="668"/>
      <c r="E2" s="666" t="s">
        <v>44</v>
      </c>
    </row>
    <row r="5" spans="1:5" ht="11.25" customHeight="1">
      <c r="A5" s="779" t="s">
        <v>209</v>
      </c>
      <c r="B5" s="779"/>
      <c r="E5" s="775" t="s">
        <v>88</v>
      </c>
    </row>
    <row r="6" spans="1:5">
      <c r="D6" s="78"/>
    </row>
    <row r="7" spans="1:5" ht="15" customHeight="1">
      <c r="A7" s="674" t="s">
        <v>46</v>
      </c>
      <c r="B7" s="675" t="s">
        <v>47</v>
      </c>
      <c r="C7" s="676" t="s">
        <v>48</v>
      </c>
      <c r="D7" s="676" t="s">
        <v>89</v>
      </c>
      <c r="E7" s="676" t="s">
        <v>59</v>
      </c>
    </row>
    <row r="8" spans="1:5" ht="45">
      <c r="A8" s="559" t="s">
        <v>10567</v>
      </c>
      <c r="B8" s="559" t="s">
        <v>10568</v>
      </c>
      <c r="C8" s="776">
        <v>757743.69</v>
      </c>
      <c r="D8" s="776" t="s">
        <v>10569</v>
      </c>
      <c r="E8" s="562" t="s">
        <v>10570</v>
      </c>
    </row>
    <row r="9" spans="1:5" ht="45">
      <c r="A9" s="559" t="s">
        <v>10571</v>
      </c>
      <c r="B9" s="559" t="s">
        <v>10572</v>
      </c>
      <c r="C9" s="776">
        <v>1496516.72</v>
      </c>
      <c r="D9" s="776" t="s">
        <v>10569</v>
      </c>
      <c r="E9" s="562" t="s">
        <v>10570</v>
      </c>
    </row>
    <row r="10" spans="1:5" ht="45">
      <c r="A10" s="559" t="s">
        <v>10573</v>
      </c>
      <c r="B10" s="559" t="s">
        <v>10574</v>
      </c>
      <c r="C10" s="776">
        <v>235816</v>
      </c>
      <c r="D10" s="776" t="s">
        <v>10569</v>
      </c>
      <c r="E10" s="562" t="s">
        <v>10570</v>
      </c>
    </row>
    <row r="11" spans="1:5" ht="45">
      <c r="A11" s="559" t="s">
        <v>10575</v>
      </c>
      <c r="B11" s="559" t="s">
        <v>9741</v>
      </c>
      <c r="C11" s="776">
        <v>667067</v>
      </c>
      <c r="D11" s="776" t="s">
        <v>10569</v>
      </c>
      <c r="E11" s="562" t="s">
        <v>10570</v>
      </c>
    </row>
    <row r="12" spans="1:5" ht="45">
      <c r="A12" s="559" t="s">
        <v>10576</v>
      </c>
      <c r="B12" s="559" t="s">
        <v>9791</v>
      </c>
      <c r="C12" s="776">
        <v>10100</v>
      </c>
      <c r="D12" s="776" t="s">
        <v>10569</v>
      </c>
      <c r="E12" s="562" t="s">
        <v>10570</v>
      </c>
    </row>
    <row r="13" spans="1:5" ht="45">
      <c r="A13" s="559" t="s">
        <v>10577</v>
      </c>
      <c r="B13" s="559" t="s">
        <v>10578</v>
      </c>
      <c r="C13" s="776">
        <v>147675</v>
      </c>
      <c r="D13" s="776" t="s">
        <v>10569</v>
      </c>
      <c r="E13" s="562" t="s">
        <v>10570</v>
      </c>
    </row>
    <row r="14" spans="1:5" ht="45">
      <c r="A14" s="559" t="s">
        <v>10579</v>
      </c>
      <c r="B14" s="559" t="s">
        <v>9743</v>
      </c>
      <c r="C14" s="776">
        <v>171495.9</v>
      </c>
      <c r="D14" s="776" t="s">
        <v>10569</v>
      </c>
      <c r="E14" s="562" t="s">
        <v>10570</v>
      </c>
    </row>
    <row r="15" spans="1:5" ht="45">
      <c r="A15" s="559" t="s">
        <v>10580</v>
      </c>
      <c r="B15" s="559" t="s">
        <v>10581</v>
      </c>
      <c r="C15" s="776">
        <v>893943</v>
      </c>
      <c r="D15" s="776" t="s">
        <v>10569</v>
      </c>
      <c r="E15" s="562" t="s">
        <v>10570</v>
      </c>
    </row>
    <row r="16" spans="1:5" ht="45">
      <c r="A16" s="559" t="s">
        <v>10582</v>
      </c>
      <c r="B16" s="559" t="s">
        <v>10583</v>
      </c>
      <c r="C16" s="776">
        <v>135958.51</v>
      </c>
      <c r="D16" s="776" t="s">
        <v>10569</v>
      </c>
      <c r="E16" s="562" t="s">
        <v>10570</v>
      </c>
    </row>
    <row r="17" spans="1:5" ht="45">
      <c r="A17" s="559" t="s">
        <v>10584</v>
      </c>
      <c r="B17" s="559" t="s">
        <v>10284</v>
      </c>
      <c r="C17" s="776">
        <v>135800</v>
      </c>
      <c r="D17" s="776" t="s">
        <v>10569</v>
      </c>
      <c r="E17" s="562" t="s">
        <v>10570</v>
      </c>
    </row>
    <row r="18" spans="1:5" ht="45">
      <c r="A18" s="559" t="s">
        <v>10585</v>
      </c>
      <c r="B18" s="559" t="s">
        <v>10282</v>
      </c>
      <c r="C18" s="776">
        <v>451329.03</v>
      </c>
      <c r="D18" s="776" t="s">
        <v>10569</v>
      </c>
      <c r="E18" s="562" t="s">
        <v>10570</v>
      </c>
    </row>
    <row r="19" spans="1:5" ht="45">
      <c r="A19" s="559" t="s">
        <v>10586</v>
      </c>
      <c r="B19" s="559" t="s">
        <v>10587</v>
      </c>
      <c r="C19" s="776">
        <v>271706</v>
      </c>
      <c r="D19" s="776" t="s">
        <v>10569</v>
      </c>
      <c r="E19" s="562" t="s">
        <v>10570</v>
      </c>
    </row>
    <row r="20" spans="1:5" ht="45">
      <c r="A20" s="559" t="s">
        <v>10588</v>
      </c>
      <c r="B20" s="559" t="s">
        <v>10589</v>
      </c>
      <c r="C20" s="776">
        <v>180652.5</v>
      </c>
      <c r="D20" s="776" t="s">
        <v>10569</v>
      </c>
      <c r="E20" s="562" t="s">
        <v>10570</v>
      </c>
    </row>
    <row r="21" spans="1:5" ht="45">
      <c r="A21" s="559" t="s">
        <v>10590</v>
      </c>
      <c r="B21" s="559" t="s">
        <v>9427</v>
      </c>
      <c r="C21" s="776">
        <v>277365.3</v>
      </c>
      <c r="D21" s="776" t="s">
        <v>10569</v>
      </c>
      <c r="E21" s="562" t="s">
        <v>10570</v>
      </c>
    </row>
    <row r="22" spans="1:5" ht="45">
      <c r="A22" s="559" t="s">
        <v>10591</v>
      </c>
      <c r="B22" s="559" t="s">
        <v>9793</v>
      </c>
      <c r="C22" s="776">
        <v>385296</v>
      </c>
      <c r="D22" s="776" t="s">
        <v>10569</v>
      </c>
      <c r="E22" s="562" t="s">
        <v>10570</v>
      </c>
    </row>
    <row r="23" spans="1:5" ht="45">
      <c r="A23" s="559" t="s">
        <v>10592</v>
      </c>
      <c r="B23" s="559" t="s">
        <v>10593</v>
      </c>
      <c r="C23" s="776">
        <v>1500</v>
      </c>
      <c r="D23" s="776" t="s">
        <v>10569</v>
      </c>
      <c r="E23" s="562" t="s">
        <v>10570</v>
      </c>
    </row>
    <row r="24" spans="1:5" ht="45">
      <c r="A24" s="559" t="s">
        <v>10594</v>
      </c>
      <c r="B24" s="559" t="s">
        <v>10595</v>
      </c>
      <c r="C24" s="776">
        <v>202849.9</v>
      </c>
      <c r="D24" s="776" t="s">
        <v>10569</v>
      </c>
      <c r="E24" s="562" t="s">
        <v>10570</v>
      </c>
    </row>
    <row r="25" spans="1:5" ht="45">
      <c r="A25" s="559" t="s">
        <v>10596</v>
      </c>
      <c r="B25" s="559" t="s">
        <v>9905</v>
      </c>
      <c r="C25" s="776">
        <v>501500</v>
      </c>
      <c r="D25" s="776" t="s">
        <v>10569</v>
      </c>
      <c r="E25" s="562" t="s">
        <v>10570</v>
      </c>
    </row>
    <row r="26" spans="1:5" ht="45">
      <c r="A26" s="559" t="s">
        <v>10597</v>
      </c>
      <c r="B26" s="559" t="s">
        <v>10598</v>
      </c>
      <c r="C26" s="776">
        <v>186968.05</v>
      </c>
      <c r="D26" s="776" t="s">
        <v>10569</v>
      </c>
      <c r="E26" s="562" t="s">
        <v>10570</v>
      </c>
    </row>
    <row r="27" spans="1:5" ht="45">
      <c r="A27" s="559" t="s">
        <v>10599</v>
      </c>
      <c r="B27" s="559" t="s">
        <v>10600</v>
      </c>
      <c r="C27" s="776">
        <v>327724</v>
      </c>
      <c r="D27" s="776" t="s">
        <v>10569</v>
      </c>
      <c r="E27" s="562" t="s">
        <v>10570</v>
      </c>
    </row>
    <row r="28" spans="1:5" ht="45">
      <c r="A28" s="559" t="s">
        <v>10601</v>
      </c>
      <c r="B28" s="559" t="s">
        <v>10602</v>
      </c>
      <c r="C28" s="776">
        <v>148945</v>
      </c>
      <c r="D28" s="776" t="s">
        <v>10569</v>
      </c>
      <c r="E28" s="562" t="s">
        <v>10570</v>
      </c>
    </row>
    <row r="29" spans="1:5" ht="45">
      <c r="A29" s="559" t="s">
        <v>10603</v>
      </c>
      <c r="B29" s="559" t="s">
        <v>10604</v>
      </c>
      <c r="C29" s="776">
        <v>155840.57999999999</v>
      </c>
      <c r="D29" s="776" t="s">
        <v>10569</v>
      </c>
      <c r="E29" s="562" t="s">
        <v>10570</v>
      </c>
    </row>
    <row r="30" spans="1:5" ht="45">
      <c r="A30" s="559" t="s">
        <v>10605</v>
      </c>
      <c r="B30" s="559" t="s">
        <v>10606</v>
      </c>
      <c r="C30" s="776">
        <v>387214</v>
      </c>
      <c r="D30" s="776" t="s">
        <v>10569</v>
      </c>
      <c r="E30" s="562" t="s">
        <v>10570</v>
      </c>
    </row>
    <row r="31" spans="1:5" ht="45">
      <c r="A31" s="559" t="s">
        <v>10607</v>
      </c>
      <c r="B31" s="559" t="s">
        <v>10608</v>
      </c>
      <c r="C31" s="776">
        <v>161537</v>
      </c>
      <c r="D31" s="776" t="s">
        <v>10569</v>
      </c>
      <c r="E31" s="562" t="s">
        <v>10570</v>
      </c>
    </row>
    <row r="32" spans="1:5" ht="45">
      <c r="A32" s="559" t="s">
        <v>10609</v>
      </c>
      <c r="B32" s="559" t="s">
        <v>10610</v>
      </c>
      <c r="C32" s="776">
        <v>399936</v>
      </c>
      <c r="D32" s="776" t="s">
        <v>10569</v>
      </c>
      <c r="E32" s="562" t="s">
        <v>10570</v>
      </c>
    </row>
    <row r="33" spans="1:5" ht="45">
      <c r="A33" s="559" t="s">
        <v>10611</v>
      </c>
      <c r="B33" s="559" t="s">
        <v>10612</v>
      </c>
      <c r="C33" s="776">
        <v>26150</v>
      </c>
      <c r="D33" s="776" t="s">
        <v>10569</v>
      </c>
      <c r="E33" s="562" t="s">
        <v>10570</v>
      </c>
    </row>
    <row r="34" spans="1:5" ht="45">
      <c r="A34" s="559" t="s">
        <v>10613</v>
      </c>
      <c r="B34" s="559" t="s">
        <v>10614</v>
      </c>
      <c r="C34" s="776">
        <v>12000</v>
      </c>
      <c r="D34" s="776" t="s">
        <v>10569</v>
      </c>
      <c r="E34" s="562" t="s">
        <v>10570</v>
      </c>
    </row>
    <row r="35" spans="1:5" ht="45">
      <c r="A35" s="559" t="s">
        <v>10615</v>
      </c>
      <c r="B35" s="559" t="s">
        <v>9909</v>
      </c>
      <c r="C35" s="776">
        <v>426958.98</v>
      </c>
      <c r="D35" s="776" t="s">
        <v>10569</v>
      </c>
      <c r="E35" s="562" t="s">
        <v>10570</v>
      </c>
    </row>
    <row r="36" spans="1:5" ht="45">
      <c r="A36" s="559" t="s">
        <v>10616</v>
      </c>
      <c r="B36" s="559" t="s">
        <v>10617</v>
      </c>
      <c r="C36" s="776">
        <v>229678</v>
      </c>
      <c r="D36" s="776" t="s">
        <v>10569</v>
      </c>
      <c r="E36" s="562" t="s">
        <v>10570</v>
      </c>
    </row>
    <row r="37" spans="1:5" ht="45">
      <c r="A37" s="559" t="s">
        <v>10618</v>
      </c>
      <c r="B37" s="559" t="s">
        <v>10619</v>
      </c>
      <c r="C37" s="776">
        <v>335467</v>
      </c>
      <c r="D37" s="776" t="s">
        <v>10569</v>
      </c>
      <c r="E37" s="562" t="s">
        <v>10570</v>
      </c>
    </row>
    <row r="38" spans="1:5" ht="45">
      <c r="A38" s="559" t="s">
        <v>10620</v>
      </c>
      <c r="B38" s="559" t="s">
        <v>10621</v>
      </c>
      <c r="C38" s="776">
        <v>114069.85</v>
      </c>
      <c r="D38" s="776" t="s">
        <v>10569</v>
      </c>
      <c r="E38" s="562" t="s">
        <v>10570</v>
      </c>
    </row>
    <row r="39" spans="1:5" ht="45">
      <c r="A39" s="559" t="s">
        <v>10622</v>
      </c>
      <c r="B39" s="559" t="s">
        <v>10623</v>
      </c>
      <c r="C39" s="776">
        <v>170554.4</v>
      </c>
      <c r="D39" s="776" t="s">
        <v>10569</v>
      </c>
      <c r="E39" s="562" t="s">
        <v>10570</v>
      </c>
    </row>
    <row r="40" spans="1:5" ht="45">
      <c r="A40" s="559" t="s">
        <v>10624</v>
      </c>
      <c r="B40" s="559" t="s">
        <v>10625</v>
      </c>
      <c r="C40" s="776">
        <v>150940</v>
      </c>
      <c r="D40" s="776" t="s">
        <v>10569</v>
      </c>
      <c r="E40" s="562" t="s">
        <v>10570</v>
      </c>
    </row>
    <row r="41" spans="1:5" ht="45">
      <c r="A41" s="559" t="s">
        <v>10626</v>
      </c>
      <c r="B41" s="559" t="s">
        <v>10627</v>
      </c>
      <c r="C41" s="776">
        <v>82498</v>
      </c>
      <c r="D41" s="776" t="s">
        <v>10569</v>
      </c>
      <c r="E41" s="562" t="s">
        <v>10570</v>
      </c>
    </row>
    <row r="42" spans="1:5" ht="45">
      <c r="A42" s="559" t="s">
        <v>10628</v>
      </c>
      <c r="B42" s="559" t="s">
        <v>10629</v>
      </c>
      <c r="C42" s="776">
        <v>970430</v>
      </c>
      <c r="D42" s="776" t="s">
        <v>10569</v>
      </c>
      <c r="E42" s="562" t="s">
        <v>10570</v>
      </c>
    </row>
    <row r="43" spans="1:5" ht="45">
      <c r="A43" s="559" t="s">
        <v>10630</v>
      </c>
      <c r="B43" s="559" t="s">
        <v>10631</v>
      </c>
      <c r="C43" s="776">
        <v>353450</v>
      </c>
      <c r="D43" s="776" t="s">
        <v>10569</v>
      </c>
      <c r="E43" s="562" t="s">
        <v>10570</v>
      </c>
    </row>
    <row r="44" spans="1:5" ht="45">
      <c r="A44" s="559" t="s">
        <v>10632</v>
      </c>
      <c r="B44" s="559" t="s">
        <v>9937</v>
      </c>
      <c r="C44" s="776">
        <v>252516.47</v>
      </c>
      <c r="D44" s="776" t="s">
        <v>10569</v>
      </c>
      <c r="E44" s="562" t="s">
        <v>10570</v>
      </c>
    </row>
    <row r="45" spans="1:5" ht="45">
      <c r="A45" s="559" t="s">
        <v>10633</v>
      </c>
      <c r="B45" s="559" t="s">
        <v>10634</v>
      </c>
      <c r="C45" s="776">
        <v>385650</v>
      </c>
      <c r="D45" s="776" t="s">
        <v>10569</v>
      </c>
      <c r="E45" s="562" t="s">
        <v>10570</v>
      </c>
    </row>
    <row r="46" spans="1:5" ht="45">
      <c r="A46" s="559" t="s">
        <v>10635</v>
      </c>
      <c r="B46" s="559" t="s">
        <v>10636</v>
      </c>
      <c r="C46" s="776">
        <v>248000</v>
      </c>
      <c r="D46" s="776" t="s">
        <v>10569</v>
      </c>
      <c r="E46" s="562" t="s">
        <v>10570</v>
      </c>
    </row>
    <row r="47" spans="1:5" ht="45">
      <c r="A47" s="559" t="s">
        <v>10637</v>
      </c>
      <c r="B47" s="559" t="s">
        <v>10638</v>
      </c>
      <c r="C47" s="776">
        <v>385098</v>
      </c>
      <c r="D47" s="776" t="s">
        <v>10569</v>
      </c>
      <c r="E47" s="562" t="s">
        <v>10570</v>
      </c>
    </row>
    <row r="48" spans="1:5" ht="45">
      <c r="A48" s="559" t="s">
        <v>10639</v>
      </c>
      <c r="B48" s="559" t="s">
        <v>10640</v>
      </c>
      <c r="C48" s="776">
        <v>586198</v>
      </c>
      <c r="D48" s="776" t="s">
        <v>10569</v>
      </c>
      <c r="E48" s="562" t="s">
        <v>10570</v>
      </c>
    </row>
    <row r="49" spans="1:5" ht="45">
      <c r="A49" s="559" t="s">
        <v>10641</v>
      </c>
      <c r="B49" s="559" t="s">
        <v>10642</v>
      </c>
      <c r="C49" s="776">
        <v>414371</v>
      </c>
      <c r="D49" s="776" t="s">
        <v>10569</v>
      </c>
      <c r="E49" s="562" t="s">
        <v>10570</v>
      </c>
    </row>
    <row r="50" spans="1:5" ht="45">
      <c r="A50" s="559" t="s">
        <v>10643</v>
      </c>
      <c r="B50" s="559" t="s">
        <v>10644</v>
      </c>
      <c r="C50" s="776">
        <v>2170</v>
      </c>
      <c r="D50" s="776" t="s">
        <v>10569</v>
      </c>
      <c r="E50" s="562" t="s">
        <v>10570</v>
      </c>
    </row>
    <row r="51" spans="1:5" ht="45">
      <c r="A51" s="559" t="s">
        <v>10645</v>
      </c>
      <c r="B51" s="559" t="s">
        <v>10646</v>
      </c>
      <c r="C51" s="776">
        <v>373530</v>
      </c>
      <c r="D51" s="776" t="s">
        <v>10569</v>
      </c>
      <c r="E51" s="562" t="s">
        <v>10570</v>
      </c>
    </row>
    <row r="52" spans="1:5" ht="45">
      <c r="A52" s="559" t="s">
        <v>10647</v>
      </c>
      <c r="B52" s="559" t="s">
        <v>10648</v>
      </c>
      <c r="C52" s="776">
        <v>858178</v>
      </c>
      <c r="D52" s="776" t="s">
        <v>10569</v>
      </c>
      <c r="E52" s="562" t="s">
        <v>10570</v>
      </c>
    </row>
    <row r="53" spans="1:5" ht="45">
      <c r="A53" s="559" t="s">
        <v>10649</v>
      </c>
      <c r="B53" s="559" t="s">
        <v>10650</v>
      </c>
      <c r="C53" s="776">
        <v>264166</v>
      </c>
      <c r="D53" s="776" t="s">
        <v>10569</v>
      </c>
      <c r="E53" s="562" t="s">
        <v>10570</v>
      </c>
    </row>
    <row r="54" spans="1:5" ht="45">
      <c r="A54" s="559" t="s">
        <v>10651</v>
      </c>
      <c r="B54" s="559" t="s">
        <v>10652</v>
      </c>
      <c r="C54" s="776">
        <v>140460</v>
      </c>
      <c r="D54" s="776" t="s">
        <v>10569</v>
      </c>
      <c r="E54" s="562" t="s">
        <v>10570</v>
      </c>
    </row>
    <row r="55" spans="1:5" ht="45">
      <c r="A55" s="559" t="s">
        <v>10653</v>
      </c>
      <c r="B55" s="559" t="s">
        <v>10654</v>
      </c>
      <c r="C55" s="776">
        <v>766130</v>
      </c>
      <c r="D55" s="776" t="s">
        <v>10569</v>
      </c>
      <c r="E55" s="562" t="s">
        <v>10570</v>
      </c>
    </row>
    <row r="56" spans="1:5" ht="45">
      <c r="A56" s="559" t="s">
        <v>10655</v>
      </c>
      <c r="B56" s="559" t="s">
        <v>9953</v>
      </c>
      <c r="C56" s="776">
        <v>391296</v>
      </c>
      <c r="D56" s="776" t="s">
        <v>10569</v>
      </c>
      <c r="E56" s="562" t="s">
        <v>10570</v>
      </c>
    </row>
    <row r="57" spans="1:5" ht="45">
      <c r="A57" s="559" t="s">
        <v>10656</v>
      </c>
      <c r="B57" s="559" t="s">
        <v>10657</v>
      </c>
      <c r="C57" s="776">
        <v>99720</v>
      </c>
      <c r="D57" s="776" t="s">
        <v>10569</v>
      </c>
      <c r="E57" s="562" t="s">
        <v>10570</v>
      </c>
    </row>
    <row r="58" spans="1:5" ht="45">
      <c r="A58" s="559" t="s">
        <v>10658</v>
      </c>
      <c r="B58" s="559" t="s">
        <v>10659</v>
      </c>
      <c r="C58" s="776">
        <v>13800</v>
      </c>
      <c r="D58" s="776" t="s">
        <v>10569</v>
      </c>
      <c r="E58" s="562" t="s">
        <v>10570</v>
      </c>
    </row>
    <row r="59" spans="1:5" ht="45">
      <c r="A59" s="559" t="s">
        <v>10660</v>
      </c>
      <c r="B59" s="559" t="s">
        <v>10661</v>
      </c>
      <c r="C59" s="776">
        <v>79000</v>
      </c>
      <c r="D59" s="776" t="s">
        <v>10569</v>
      </c>
      <c r="E59" s="562" t="s">
        <v>10570</v>
      </c>
    </row>
    <row r="60" spans="1:5" ht="45">
      <c r="A60" s="559" t="s">
        <v>10662</v>
      </c>
      <c r="B60" s="559" t="s">
        <v>10663</v>
      </c>
      <c r="C60" s="776">
        <v>71846.7</v>
      </c>
      <c r="D60" s="776" t="s">
        <v>10569</v>
      </c>
      <c r="E60" s="562" t="s">
        <v>10570</v>
      </c>
    </row>
    <row r="61" spans="1:5" ht="45">
      <c r="A61" s="559" t="s">
        <v>10664</v>
      </c>
      <c r="B61" s="559" t="s">
        <v>10665</v>
      </c>
      <c r="C61" s="776">
        <v>222941</v>
      </c>
      <c r="D61" s="776" t="s">
        <v>10569</v>
      </c>
      <c r="E61" s="562" t="s">
        <v>10570</v>
      </c>
    </row>
    <row r="62" spans="1:5" ht="45">
      <c r="A62" s="559" t="s">
        <v>10666</v>
      </c>
      <c r="B62" s="559" t="s">
        <v>10667</v>
      </c>
      <c r="C62" s="776">
        <v>4500</v>
      </c>
      <c r="D62" s="776" t="s">
        <v>10569</v>
      </c>
      <c r="E62" s="562" t="s">
        <v>10570</v>
      </c>
    </row>
    <row r="63" spans="1:5" ht="45">
      <c r="A63" s="559" t="s">
        <v>10668</v>
      </c>
      <c r="B63" s="559" t="s">
        <v>10669</v>
      </c>
      <c r="C63" s="776">
        <v>6920</v>
      </c>
      <c r="D63" s="776" t="s">
        <v>10569</v>
      </c>
      <c r="E63" s="562" t="s">
        <v>10570</v>
      </c>
    </row>
    <row r="64" spans="1:5" ht="45">
      <c r="A64" s="559" t="s">
        <v>10670</v>
      </c>
      <c r="B64" s="559" t="s">
        <v>10671</v>
      </c>
      <c r="C64" s="776">
        <v>37862</v>
      </c>
      <c r="D64" s="776" t="s">
        <v>10569</v>
      </c>
      <c r="E64" s="562" t="s">
        <v>10570</v>
      </c>
    </row>
    <row r="65" spans="1:5" ht="45">
      <c r="A65" s="559" t="s">
        <v>10672</v>
      </c>
      <c r="B65" s="559" t="s">
        <v>10673</v>
      </c>
      <c r="C65" s="776">
        <v>500</v>
      </c>
      <c r="D65" s="776" t="s">
        <v>10569</v>
      </c>
      <c r="E65" s="562" t="s">
        <v>10570</v>
      </c>
    </row>
    <row r="66" spans="1:5" ht="45">
      <c r="A66" s="559" t="s">
        <v>10674</v>
      </c>
      <c r="B66" s="559" t="s">
        <v>10675</v>
      </c>
      <c r="C66" s="776">
        <v>72200</v>
      </c>
      <c r="D66" s="776" t="s">
        <v>10569</v>
      </c>
      <c r="E66" s="562" t="s">
        <v>10570</v>
      </c>
    </row>
    <row r="67" spans="1:5" ht="45">
      <c r="A67" s="559" t="s">
        <v>10676</v>
      </c>
      <c r="B67" s="559" t="s">
        <v>10677</v>
      </c>
      <c r="C67" s="776">
        <v>106500</v>
      </c>
      <c r="D67" s="776" t="s">
        <v>10569</v>
      </c>
      <c r="E67" s="562" t="s">
        <v>10570</v>
      </c>
    </row>
    <row r="68" spans="1:5" ht="45">
      <c r="A68" s="559" t="s">
        <v>10678</v>
      </c>
      <c r="B68" s="559" t="s">
        <v>10679</v>
      </c>
      <c r="C68" s="776">
        <v>126850</v>
      </c>
      <c r="D68" s="776" t="s">
        <v>10569</v>
      </c>
      <c r="E68" s="562" t="s">
        <v>10570</v>
      </c>
    </row>
    <row r="69" spans="1:5" ht="45">
      <c r="A69" s="559" t="s">
        <v>10680</v>
      </c>
      <c r="B69" s="559" t="s">
        <v>10681</v>
      </c>
      <c r="C69" s="776">
        <v>103500</v>
      </c>
      <c r="D69" s="776" t="s">
        <v>10569</v>
      </c>
      <c r="E69" s="562" t="s">
        <v>10570</v>
      </c>
    </row>
    <row r="70" spans="1:5" ht="45">
      <c r="A70" s="559" t="s">
        <v>10682</v>
      </c>
      <c r="B70" s="559" t="s">
        <v>10683</v>
      </c>
      <c r="C70" s="776">
        <v>4300</v>
      </c>
      <c r="D70" s="776" t="s">
        <v>10569</v>
      </c>
      <c r="E70" s="562" t="s">
        <v>10570</v>
      </c>
    </row>
    <row r="71" spans="1:5" ht="45">
      <c r="A71" s="559" t="s">
        <v>10684</v>
      </c>
      <c r="B71" s="559" t="s">
        <v>9713</v>
      </c>
      <c r="C71" s="776">
        <v>3879.28</v>
      </c>
      <c r="D71" s="776" t="s">
        <v>10569</v>
      </c>
      <c r="E71" s="562" t="s">
        <v>10570</v>
      </c>
    </row>
    <row r="72" spans="1:5" ht="45">
      <c r="A72" s="559" t="s">
        <v>10685</v>
      </c>
      <c r="B72" s="559" t="s">
        <v>10686</v>
      </c>
      <c r="C72" s="776">
        <v>14180</v>
      </c>
      <c r="D72" s="776" t="s">
        <v>10569</v>
      </c>
      <c r="E72" s="562" t="s">
        <v>10570</v>
      </c>
    </row>
    <row r="73" spans="1:5" ht="45">
      <c r="A73" s="559" t="s">
        <v>10687</v>
      </c>
      <c r="B73" s="559" t="s">
        <v>10688</v>
      </c>
      <c r="C73" s="776">
        <v>7280</v>
      </c>
      <c r="D73" s="776" t="s">
        <v>10569</v>
      </c>
      <c r="E73" s="562" t="s">
        <v>10570</v>
      </c>
    </row>
    <row r="74" spans="1:5" ht="45">
      <c r="A74" s="559" t="s">
        <v>10689</v>
      </c>
      <c r="B74" s="559" t="s">
        <v>10005</v>
      </c>
      <c r="C74" s="776">
        <v>6900</v>
      </c>
      <c r="D74" s="776" t="s">
        <v>10569</v>
      </c>
      <c r="E74" s="562" t="s">
        <v>10570</v>
      </c>
    </row>
    <row r="75" spans="1:5" ht="45">
      <c r="A75" s="559" t="s">
        <v>10690</v>
      </c>
      <c r="B75" s="559" t="s">
        <v>10691</v>
      </c>
      <c r="C75" s="776">
        <v>615564</v>
      </c>
      <c r="D75" s="776" t="s">
        <v>10569</v>
      </c>
      <c r="E75" s="562" t="s">
        <v>10570</v>
      </c>
    </row>
    <row r="76" spans="1:5" ht="45">
      <c r="A76" s="559" t="s">
        <v>10692</v>
      </c>
      <c r="B76" s="559" t="s">
        <v>10693</v>
      </c>
      <c r="C76" s="776">
        <v>386879</v>
      </c>
      <c r="D76" s="776" t="s">
        <v>10569</v>
      </c>
      <c r="E76" s="562" t="s">
        <v>10570</v>
      </c>
    </row>
    <row r="77" spans="1:5" ht="45">
      <c r="A77" s="559" t="s">
        <v>10694</v>
      </c>
      <c r="B77" s="559" t="s">
        <v>10695</v>
      </c>
      <c r="C77" s="776">
        <v>255138.28</v>
      </c>
      <c r="D77" s="776" t="s">
        <v>10569</v>
      </c>
      <c r="E77" s="562" t="s">
        <v>10570</v>
      </c>
    </row>
    <row r="78" spans="1:5" ht="45">
      <c r="A78" s="559" t="s">
        <v>10696</v>
      </c>
      <c r="B78" s="559" t="s">
        <v>9951</v>
      </c>
      <c r="C78" s="776">
        <v>74150</v>
      </c>
      <c r="D78" s="776" t="s">
        <v>10569</v>
      </c>
      <c r="E78" s="562" t="s">
        <v>10570</v>
      </c>
    </row>
    <row r="79" spans="1:5" ht="45">
      <c r="A79" s="559" t="s">
        <v>10697</v>
      </c>
      <c r="B79" s="559" t="s">
        <v>9707</v>
      </c>
      <c r="C79" s="776">
        <v>119288.96000000001</v>
      </c>
      <c r="D79" s="776" t="s">
        <v>10569</v>
      </c>
      <c r="E79" s="562" t="s">
        <v>10570</v>
      </c>
    </row>
    <row r="80" spans="1:5" ht="45">
      <c r="A80" s="559" t="s">
        <v>10698</v>
      </c>
      <c r="B80" s="559" t="s">
        <v>10699</v>
      </c>
      <c r="C80" s="776">
        <v>400</v>
      </c>
      <c r="D80" s="776" t="s">
        <v>10569</v>
      </c>
      <c r="E80" s="562" t="s">
        <v>10570</v>
      </c>
    </row>
    <row r="81" spans="1:5" ht="45">
      <c r="A81" s="559" t="s">
        <v>10700</v>
      </c>
      <c r="B81" s="559" t="s">
        <v>10701</v>
      </c>
      <c r="C81" s="776">
        <v>70676.149999999994</v>
      </c>
      <c r="D81" s="776" t="s">
        <v>10569</v>
      </c>
      <c r="E81" s="562" t="s">
        <v>10570</v>
      </c>
    </row>
    <row r="82" spans="1:5" ht="45">
      <c r="A82" s="559" t="s">
        <v>10702</v>
      </c>
      <c r="B82" s="559" t="s">
        <v>10703</v>
      </c>
      <c r="C82" s="776">
        <v>24650</v>
      </c>
      <c r="D82" s="776" t="s">
        <v>10569</v>
      </c>
      <c r="E82" s="562" t="s">
        <v>10570</v>
      </c>
    </row>
    <row r="83" spans="1:5" ht="45">
      <c r="A83" s="559" t="s">
        <v>10704</v>
      </c>
      <c r="B83" s="559" t="s">
        <v>10705</v>
      </c>
      <c r="C83" s="776">
        <v>3400</v>
      </c>
      <c r="D83" s="776" t="s">
        <v>10569</v>
      </c>
      <c r="E83" s="562" t="s">
        <v>10570</v>
      </c>
    </row>
    <row r="84" spans="1:5" ht="45">
      <c r="A84" s="559" t="s">
        <v>10706</v>
      </c>
      <c r="B84" s="559" t="s">
        <v>10707</v>
      </c>
      <c r="C84" s="776">
        <v>140674</v>
      </c>
      <c r="D84" s="776" t="s">
        <v>10569</v>
      </c>
      <c r="E84" s="562" t="s">
        <v>10570</v>
      </c>
    </row>
    <row r="85" spans="1:5" ht="45">
      <c r="A85" s="559" t="s">
        <v>10708</v>
      </c>
      <c r="B85" s="559" t="s">
        <v>10709</v>
      </c>
      <c r="C85" s="776">
        <v>34800</v>
      </c>
      <c r="D85" s="776" t="s">
        <v>10569</v>
      </c>
      <c r="E85" s="562" t="s">
        <v>10570</v>
      </c>
    </row>
    <row r="86" spans="1:5" ht="45">
      <c r="A86" s="559" t="s">
        <v>10710</v>
      </c>
      <c r="B86" s="559" t="s">
        <v>10711</v>
      </c>
      <c r="C86" s="776">
        <v>191700</v>
      </c>
      <c r="D86" s="776" t="s">
        <v>10569</v>
      </c>
      <c r="E86" s="562" t="s">
        <v>10570</v>
      </c>
    </row>
    <row r="87" spans="1:5" ht="45">
      <c r="A87" s="559" t="s">
        <v>10712</v>
      </c>
      <c r="B87" s="559" t="s">
        <v>10713</v>
      </c>
      <c r="C87" s="776">
        <v>3000</v>
      </c>
      <c r="D87" s="776" t="s">
        <v>10569</v>
      </c>
      <c r="E87" s="562" t="s">
        <v>10570</v>
      </c>
    </row>
    <row r="88" spans="1:5" ht="45">
      <c r="A88" s="559" t="s">
        <v>10714</v>
      </c>
      <c r="B88" s="559" t="s">
        <v>10715</v>
      </c>
      <c r="C88" s="776">
        <v>75258</v>
      </c>
      <c r="D88" s="776" t="s">
        <v>10569</v>
      </c>
      <c r="E88" s="562" t="s">
        <v>10570</v>
      </c>
    </row>
    <row r="89" spans="1:5" ht="45">
      <c r="A89" s="559" t="s">
        <v>10716</v>
      </c>
      <c r="B89" s="559" t="s">
        <v>10717</v>
      </c>
      <c r="C89" s="776">
        <v>274300</v>
      </c>
      <c r="D89" s="776" t="s">
        <v>10569</v>
      </c>
      <c r="E89" s="562" t="s">
        <v>10570</v>
      </c>
    </row>
    <row r="90" spans="1:5" ht="45">
      <c r="A90" s="559" t="s">
        <v>10718</v>
      </c>
      <c r="B90" s="559" t="s">
        <v>10719</v>
      </c>
      <c r="C90" s="776">
        <v>16850</v>
      </c>
      <c r="D90" s="776" t="s">
        <v>10569</v>
      </c>
      <c r="E90" s="562" t="s">
        <v>10570</v>
      </c>
    </row>
    <row r="91" spans="1:5" ht="45">
      <c r="A91" s="559" t="s">
        <v>10720</v>
      </c>
      <c r="B91" s="559" t="s">
        <v>10721</v>
      </c>
      <c r="C91" s="776">
        <v>453240</v>
      </c>
      <c r="D91" s="776" t="s">
        <v>10569</v>
      </c>
      <c r="E91" s="562" t="s">
        <v>10570</v>
      </c>
    </row>
    <row r="92" spans="1:5" ht="45">
      <c r="A92" s="559" t="s">
        <v>10722</v>
      </c>
      <c r="B92" s="559" t="s">
        <v>10723</v>
      </c>
      <c r="C92" s="776">
        <v>41739</v>
      </c>
      <c r="D92" s="776" t="s">
        <v>10569</v>
      </c>
      <c r="E92" s="562" t="s">
        <v>10570</v>
      </c>
    </row>
    <row r="93" spans="1:5" ht="45">
      <c r="A93" s="559" t="s">
        <v>10724</v>
      </c>
      <c r="B93" s="559" t="s">
        <v>10725</v>
      </c>
      <c r="C93" s="776">
        <v>3050</v>
      </c>
      <c r="D93" s="776" t="s">
        <v>10569</v>
      </c>
      <c r="E93" s="562" t="s">
        <v>10570</v>
      </c>
    </row>
    <row r="94" spans="1:5" ht="45">
      <c r="A94" s="559" t="s">
        <v>10726</v>
      </c>
      <c r="B94" s="559" t="s">
        <v>10727</v>
      </c>
      <c r="C94" s="776">
        <v>600</v>
      </c>
      <c r="D94" s="776" t="s">
        <v>10569</v>
      </c>
      <c r="E94" s="562" t="s">
        <v>10570</v>
      </c>
    </row>
    <row r="95" spans="1:5" ht="45">
      <c r="A95" s="559" t="s">
        <v>10728</v>
      </c>
      <c r="B95" s="559" t="s">
        <v>10729</v>
      </c>
      <c r="C95" s="776">
        <v>100</v>
      </c>
      <c r="D95" s="776" t="s">
        <v>10569</v>
      </c>
      <c r="E95" s="562" t="s">
        <v>10570</v>
      </c>
    </row>
    <row r="96" spans="1:5" ht="45">
      <c r="A96" s="559" t="s">
        <v>10730</v>
      </c>
      <c r="B96" s="559" t="s">
        <v>10731</v>
      </c>
      <c r="C96" s="776">
        <v>9443</v>
      </c>
      <c r="D96" s="776" t="s">
        <v>10569</v>
      </c>
      <c r="E96" s="562" t="s">
        <v>10570</v>
      </c>
    </row>
    <row r="97" spans="1:5" ht="45">
      <c r="A97" s="559" t="s">
        <v>10732</v>
      </c>
      <c r="B97" s="559" t="s">
        <v>10733</v>
      </c>
      <c r="C97" s="776">
        <v>10602</v>
      </c>
      <c r="D97" s="776" t="s">
        <v>10569</v>
      </c>
      <c r="E97" s="562" t="s">
        <v>10570</v>
      </c>
    </row>
    <row r="98" spans="1:5" ht="45">
      <c r="A98" s="559" t="s">
        <v>10734</v>
      </c>
      <c r="B98" s="559" t="s">
        <v>10735</v>
      </c>
      <c r="C98" s="776">
        <v>2500</v>
      </c>
      <c r="D98" s="776" t="s">
        <v>10569</v>
      </c>
      <c r="E98" s="562" t="s">
        <v>10570</v>
      </c>
    </row>
    <row r="99" spans="1:5" ht="45">
      <c r="A99" s="559" t="s">
        <v>10736</v>
      </c>
      <c r="B99" s="559" t="s">
        <v>10737</v>
      </c>
      <c r="C99" s="776">
        <v>11800</v>
      </c>
      <c r="D99" s="776" t="s">
        <v>10569</v>
      </c>
      <c r="E99" s="562" t="s">
        <v>10570</v>
      </c>
    </row>
    <row r="100" spans="1:5" ht="45">
      <c r="A100" s="559" t="s">
        <v>10738</v>
      </c>
      <c r="B100" s="559" t="s">
        <v>10739</v>
      </c>
      <c r="C100" s="776">
        <v>300800</v>
      </c>
      <c r="D100" s="776" t="s">
        <v>10569</v>
      </c>
      <c r="E100" s="562" t="s">
        <v>10570</v>
      </c>
    </row>
    <row r="101" spans="1:5">
      <c r="A101" s="559"/>
      <c r="B101" s="559"/>
      <c r="C101" s="776"/>
      <c r="D101" s="776"/>
      <c r="E101" s="756"/>
    </row>
    <row r="102" spans="1:5">
      <c r="A102" s="780"/>
      <c r="B102" s="780" t="s">
        <v>251</v>
      </c>
      <c r="C102" s="781">
        <f>SUM(C8:C101)</f>
        <v>20735720.250000004</v>
      </c>
      <c r="D102" s="782"/>
      <c r="E102" s="782"/>
    </row>
    <row r="105" spans="1:5" ht="11.25" customHeight="1">
      <c r="A105" s="669" t="s">
        <v>250</v>
      </c>
      <c r="B105" s="671"/>
      <c r="E105" s="775" t="s">
        <v>88</v>
      </c>
    </row>
    <row r="106" spans="1:5">
      <c r="A106" s="744"/>
    </row>
    <row r="107" spans="1:5" ht="15" customHeight="1">
      <c r="A107" s="674" t="s">
        <v>46</v>
      </c>
      <c r="B107" s="675" t="s">
        <v>47</v>
      </c>
      <c r="C107" s="676" t="s">
        <v>48</v>
      </c>
      <c r="D107" s="676" t="s">
        <v>89</v>
      </c>
      <c r="E107" s="676" t="s">
        <v>59</v>
      </c>
    </row>
    <row r="108" spans="1:5">
      <c r="A108" s="783" t="s">
        <v>8865</v>
      </c>
      <c r="B108" s="784"/>
      <c r="C108" s="785"/>
      <c r="D108" s="776"/>
      <c r="E108" s="756"/>
    </row>
    <row r="109" spans="1:5">
      <c r="A109" s="559"/>
      <c r="B109" s="786"/>
      <c r="C109" s="776"/>
      <c r="D109" s="776"/>
      <c r="E109" s="756"/>
    </row>
    <row r="110" spans="1:5">
      <c r="A110" s="777"/>
      <c r="B110" s="777" t="s">
        <v>252</v>
      </c>
      <c r="C110" s="787">
        <f>SUM(C108:C109)</f>
        <v>0</v>
      </c>
      <c r="D110" s="782"/>
      <c r="E110" s="782"/>
    </row>
  </sheetData>
  <dataValidations count="5">
    <dataValidation allowBlank="1" showInputMessage="1" showErrorMessage="1" prompt="Saldo final de la Información Financiera Trimestral que se presenta (trimestral: 1er, 2do, 3ro. o 4to.)." sqref="C107 C7"/>
    <dataValidation allowBlank="1" showInputMessage="1" showErrorMessage="1" prompt="Corresponde al número de la cuenta de acuerdo al Plan de Cuentas emitido por el CONAC (DOF 23/12/2015)." sqref="A107 A7"/>
    <dataValidation allowBlank="1" showInputMessage="1" showErrorMessage="1" prompt="Corresponde al nombre o descripción de la cuenta de acuerdo al Plan de Cuentas emitido por el CONAC." sqref="B107 B7"/>
    <dataValidation allowBlank="1" showInputMessage="1" showErrorMessage="1" prompt="Especificar origen de dicho recurso: Federal, Estatal, Municipal, Particulares." sqref="D107 D7"/>
    <dataValidation allowBlank="1" showInputMessage="1" showErrorMessage="1" prompt="Características cualitativas significativas que les impacten financieramente." sqref="E107 E7"/>
  </dataValidations>
  <printOptions horizontalCentered="1"/>
  <pageMargins left="0.19685039370078741" right="0.19685039370078741" top="0.74803149606299213" bottom="0.74803149606299213" header="0.31496062992125984" footer="0.31496062992125984"/>
  <pageSetup scale="82" orientation="portrait" horizontalDpi="300" verticalDpi="300" r:id="rId1"/>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heetViews>
  <sheetFormatPr baseColWidth="10" defaultColWidth="11.42578125" defaultRowHeight="11.25"/>
  <cols>
    <col min="1" max="1" width="20.7109375" style="667" customWidth="1"/>
    <col min="2" max="2" width="50.7109375" style="667" customWidth="1"/>
    <col min="3" max="3" width="17.7109375" style="668" customWidth="1"/>
    <col min="4" max="5" width="17.7109375" style="667" customWidth="1"/>
    <col min="6" max="16384" width="11.42578125" style="667"/>
  </cols>
  <sheetData>
    <row r="1" spans="1:5" s="728" customFormat="1">
      <c r="A1" s="764" t="s">
        <v>43</v>
      </c>
      <c r="B1" s="764"/>
      <c r="C1" s="788"/>
      <c r="D1" s="789"/>
      <c r="E1" s="666"/>
    </row>
    <row r="2" spans="1:5" s="728" customFormat="1">
      <c r="A2" s="764" t="s">
        <v>199</v>
      </c>
      <c r="B2" s="764"/>
      <c r="C2" s="729"/>
    </row>
    <row r="3" spans="1:5" s="728" customFormat="1">
      <c r="C3" s="729"/>
    </row>
    <row r="4" spans="1:5" s="728" customFormat="1">
      <c r="C4" s="729"/>
    </row>
    <row r="5" spans="1:5" s="728" customFormat="1">
      <c r="A5" s="669" t="s">
        <v>146</v>
      </c>
      <c r="B5" s="671"/>
      <c r="C5" s="668"/>
      <c r="D5" s="667"/>
      <c r="E5" s="775" t="s">
        <v>256</v>
      </c>
    </row>
    <row r="6" spans="1:5" s="728" customFormat="1">
      <c r="A6" s="744"/>
      <c r="B6" s="667"/>
      <c r="C6" s="668"/>
      <c r="D6" s="667"/>
      <c r="E6" s="667"/>
    </row>
    <row r="7" spans="1:5" s="728" customFormat="1" ht="15" customHeight="1">
      <c r="A7" s="674" t="s">
        <v>46</v>
      </c>
      <c r="B7" s="675" t="s">
        <v>47</v>
      </c>
      <c r="C7" s="676" t="s">
        <v>48</v>
      </c>
      <c r="D7" s="676" t="s">
        <v>89</v>
      </c>
      <c r="E7" s="676" t="s">
        <v>59</v>
      </c>
    </row>
    <row r="8" spans="1:5" s="728" customFormat="1">
      <c r="A8" s="783" t="s">
        <v>8865</v>
      </c>
      <c r="B8" s="784"/>
      <c r="C8" s="785"/>
      <c r="D8" s="776"/>
      <c r="E8" s="562"/>
    </row>
    <row r="9" spans="1:5" s="728" customFormat="1">
      <c r="A9" s="559"/>
      <c r="B9" s="786"/>
      <c r="C9" s="776"/>
      <c r="D9" s="776"/>
      <c r="E9" s="756"/>
    </row>
    <row r="10" spans="1:5" s="728" customFormat="1">
      <c r="A10" s="777"/>
      <c r="B10" s="777" t="s">
        <v>253</v>
      </c>
      <c r="C10" s="787">
        <f>SUM(C8:C9)</f>
        <v>0</v>
      </c>
      <c r="D10" s="782"/>
      <c r="E10" s="782"/>
    </row>
    <row r="11" spans="1:5" s="728" customFormat="1">
      <c r="C11" s="729"/>
    </row>
    <row r="12" spans="1:5" s="728" customFormat="1">
      <c r="C12" s="729"/>
    </row>
    <row r="13" spans="1:5" s="728" customFormat="1" ht="11.25" customHeight="1">
      <c r="A13" s="669" t="s">
        <v>147</v>
      </c>
      <c r="B13" s="669"/>
      <c r="C13" s="729"/>
      <c r="D13" s="82"/>
      <c r="E13" s="671" t="s">
        <v>90</v>
      </c>
    </row>
    <row r="14" spans="1:5" s="789" customFormat="1">
      <c r="A14" s="44" t="s">
        <v>8865</v>
      </c>
      <c r="B14" s="44"/>
      <c r="C14" s="78"/>
      <c r="D14" s="82"/>
    </row>
    <row r="15" spans="1:5" ht="15" customHeight="1">
      <c r="A15" s="674" t="s">
        <v>46</v>
      </c>
      <c r="B15" s="675" t="s">
        <v>47</v>
      </c>
      <c r="C15" s="676" t="s">
        <v>48</v>
      </c>
      <c r="D15" s="676" t="s">
        <v>89</v>
      </c>
      <c r="E15" s="676" t="s">
        <v>59</v>
      </c>
    </row>
    <row r="16" spans="1:5" ht="11.25" customHeight="1">
      <c r="A16" s="399"/>
      <c r="B16" s="720"/>
      <c r="C16" s="386"/>
      <c r="D16" s="386"/>
      <c r="E16" s="756"/>
    </row>
    <row r="17" spans="1:5">
      <c r="A17" s="399"/>
      <c r="B17" s="720"/>
      <c r="C17" s="386"/>
      <c r="D17" s="386"/>
      <c r="E17" s="756"/>
    </row>
    <row r="18" spans="1:5">
      <c r="A18" s="790"/>
      <c r="B18" s="790" t="s">
        <v>255</v>
      </c>
      <c r="C18" s="791">
        <f>SUM(C16:C17)</f>
        <v>0</v>
      </c>
      <c r="D18" s="683"/>
      <c r="E18" s="683"/>
    </row>
    <row r="21" spans="1:5">
      <c r="A21" s="669" t="s">
        <v>153</v>
      </c>
      <c r="B21" s="671"/>
      <c r="E21" s="775" t="s">
        <v>256</v>
      </c>
    </row>
    <row r="22" spans="1:5">
      <c r="A22" s="744"/>
    </row>
    <row r="23" spans="1:5" ht="15" customHeight="1">
      <c r="A23" s="674" t="s">
        <v>46</v>
      </c>
      <c r="B23" s="675" t="s">
        <v>47</v>
      </c>
      <c r="C23" s="676" t="s">
        <v>48</v>
      </c>
      <c r="D23" s="676" t="s">
        <v>89</v>
      </c>
      <c r="E23" s="676" t="s">
        <v>59</v>
      </c>
    </row>
    <row r="24" spans="1:5">
      <c r="A24" s="783" t="s">
        <v>8865</v>
      </c>
      <c r="B24" s="784"/>
      <c r="C24" s="785"/>
      <c r="D24" s="776"/>
      <c r="E24" s="562"/>
    </row>
    <row r="25" spans="1:5">
      <c r="A25" s="559"/>
      <c r="B25" s="786"/>
      <c r="C25" s="776"/>
      <c r="D25" s="776"/>
      <c r="E25" s="756"/>
    </row>
    <row r="26" spans="1:5">
      <c r="A26" s="777"/>
      <c r="B26" s="777" t="s">
        <v>254</v>
      </c>
      <c r="C26" s="787">
        <f>SUM(C24:C25)</f>
        <v>0</v>
      </c>
      <c r="D26" s="782"/>
      <c r="E26" s="782"/>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rintOptions horizontalCentered="1"/>
  <pageMargins left="0.19685039370078741" right="0.19685039370078741" top="0.74803149606299213" bottom="0.74803149606299213" header="0.31496062992125984" footer="0.31496062992125984"/>
  <pageSetup scale="82" orientation="portrait" r:id="rId1"/>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zoomScaleSheetLayoutView="100" workbookViewId="0">
      <selection sqref="A1:Z1"/>
    </sheetView>
  </sheetViews>
  <sheetFormatPr baseColWidth="10" defaultColWidth="11.42578125"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798"/>
    <col min="29" max="16384" width="11.42578125" style="799"/>
  </cols>
  <sheetData>
    <row r="1" spans="1:28" s="789" customFormat="1" ht="18" customHeight="1">
      <c r="A1" s="1016" t="s">
        <v>259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666"/>
      <c r="AB1" s="728"/>
    </row>
    <row r="2" spans="1:28" s="789" customFormat="1">
      <c r="A2" s="667"/>
      <c r="B2" s="667"/>
      <c r="C2" s="667"/>
      <c r="D2" s="667"/>
      <c r="E2" s="667"/>
      <c r="F2" s="668"/>
      <c r="G2" s="668"/>
      <c r="H2" s="668"/>
      <c r="I2" s="668"/>
      <c r="J2" s="668"/>
      <c r="K2" s="668"/>
      <c r="L2" s="668"/>
      <c r="M2" s="668"/>
      <c r="N2" s="668"/>
      <c r="O2" s="668"/>
      <c r="P2" s="667"/>
      <c r="Q2" s="667"/>
      <c r="R2" s="667"/>
      <c r="S2" s="792"/>
      <c r="T2" s="667"/>
      <c r="U2" s="667"/>
      <c r="V2" s="667"/>
      <c r="W2" s="667"/>
      <c r="X2" s="667"/>
      <c r="Y2" s="667"/>
      <c r="Z2" s="667"/>
      <c r="AA2" s="667"/>
      <c r="AB2" s="728"/>
    </row>
    <row r="3" spans="1:28" s="789" customFormat="1">
      <c r="A3" s="667"/>
      <c r="B3" s="667"/>
      <c r="C3" s="667"/>
      <c r="D3" s="667"/>
      <c r="E3" s="667"/>
      <c r="F3" s="668"/>
      <c r="G3" s="668"/>
      <c r="H3" s="668"/>
      <c r="I3" s="668"/>
      <c r="J3" s="668"/>
      <c r="K3" s="668"/>
      <c r="L3" s="668"/>
      <c r="M3" s="668"/>
      <c r="N3" s="668"/>
      <c r="O3" s="668"/>
      <c r="P3" s="667"/>
      <c r="Q3" s="667"/>
      <c r="R3" s="667"/>
      <c r="S3" s="792"/>
      <c r="T3" s="667"/>
      <c r="U3" s="667"/>
      <c r="V3" s="667"/>
      <c r="W3" s="667"/>
      <c r="X3" s="667"/>
      <c r="Y3" s="667"/>
      <c r="Z3" s="667"/>
      <c r="AA3" s="667"/>
      <c r="AB3" s="728"/>
    </row>
    <row r="4" spans="1:28" s="789" customFormat="1" ht="11.25" customHeight="1">
      <c r="A4" s="669" t="s">
        <v>137</v>
      </c>
      <c r="B4" s="793"/>
      <c r="C4" s="793"/>
      <c r="D4" s="793"/>
      <c r="E4" s="794"/>
      <c r="F4" s="729"/>
      <c r="G4" s="729"/>
      <c r="H4" s="729"/>
      <c r="I4" s="729"/>
      <c r="J4" s="85"/>
      <c r="K4" s="85"/>
      <c r="L4" s="85"/>
      <c r="M4" s="85"/>
      <c r="N4" s="85"/>
      <c r="O4" s="668"/>
      <c r="P4" s="1047" t="s">
        <v>91</v>
      </c>
      <c r="Q4" s="1047"/>
      <c r="R4" s="1047"/>
      <c r="S4" s="1047"/>
      <c r="T4" s="1047"/>
      <c r="U4" s="667"/>
      <c r="V4" s="667"/>
      <c r="W4" s="667"/>
      <c r="X4" s="667"/>
      <c r="Y4" s="667"/>
      <c r="Z4" s="667"/>
      <c r="AA4" s="667"/>
      <c r="AB4" s="728"/>
    </row>
    <row r="5" spans="1:28" s="789" customFormat="1">
      <c r="A5" s="242"/>
      <c r="B5" s="243"/>
      <c r="C5" s="795"/>
      <c r="D5" s="395"/>
      <c r="E5" s="82"/>
      <c r="F5" s="78"/>
      <c r="G5" s="78"/>
      <c r="H5" s="78"/>
      <c r="I5" s="78"/>
      <c r="J5" s="703"/>
      <c r="K5" s="703"/>
      <c r="L5" s="703"/>
      <c r="M5" s="703"/>
      <c r="N5" s="703"/>
      <c r="O5" s="703"/>
      <c r="P5" s="395"/>
      <c r="Q5" s="395"/>
      <c r="R5" s="395"/>
      <c r="S5" s="796"/>
      <c r="T5" s="395"/>
      <c r="U5" s="395"/>
      <c r="V5" s="395"/>
      <c r="W5" s="395"/>
      <c r="X5" s="395"/>
      <c r="Y5" s="395"/>
      <c r="Z5" s="395"/>
      <c r="AA5" s="395"/>
    </row>
    <row r="6" spans="1:28" ht="15.75" customHeight="1">
      <c r="A6" s="797"/>
      <c r="B6" s="1048" t="s">
        <v>92</v>
      </c>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9"/>
    </row>
    <row r="7" spans="1:28" ht="12.95" customHeight="1">
      <c r="A7" s="800"/>
      <c r="B7" s="800"/>
      <c r="C7" s="800"/>
      <c r="D7" s="800"/>
      <c r="E7" s="800"/>
      <c r="F7" s="801" t="s">
        <v>127</v>
      </c>
      <c r="G7" s="802"/>
      <c r="H7" s="803" t="s">
        <v>288</v>
      </c>
      <c r="I7" s="804"/>
      <c r="J7" s="800"/>
      <c r="K7" s="801" t="s">
        <v>128</v>
      </c>
      <c r="L7" s="802"/>
      <c r="M7" s="804"/>
      <c r="N7" s="804"/>
      <c r="O7" s="804"/>
      <c r="P7" s="800"/>
      <c r="Q7" s="800"/>
      <c r="R7" s="800"/>
      <c r="S7" s="800"/>
      <c r="T7" s="800"/>
      <c r="U7" s="800"/>
      <c r="V7" s="800"/>
      <c r="W7" s="800"/>
      <c r="X7" s="800"/>
      <c r="Y7" s="800"/>
      <c r="Z7" s="800"/>
      <c r="AA7" s="800"/>
    </row>
    <row r="8" spans="1:28" s="809" customFormat="1" ht="33.75" customHeight="1">
      <c r="A8" s="805" t="s">
        <v>132</v>
      </c>
      <c r="B8" s="805" t="s">
        <v>93</v>
      </c>
      <c r="C8" s="805" t="s">
        <v>94</v>
      </c>
      <c r="D8" s="805" t="s">
        <v>159</v>
      </c>
      <c r="E8" s="805" t="s">
        <v>133</v>
      </c>
      <c r="F8" s="806" t="s">
        <v>106</v>
      </c>
      <c r="G8" s="806" t="s">
        <v>107</v>
      </c>
      <c r="H8" s="806" t="s">
        <v>107</v>
      </c>
      <c r="I8" s="807" t="s">
        <v>134</v>
      </c>
      <c r="J8" s="805" t="s">
        <v>95</v>
      </c>
      <c r="K8" s="806" t="s">
        <v>106</v>
      </c>
      <c r="L8" s="806" t="s">
        <v>107</v>
      </c>
      <c r="M8" s="807" t="s">
        <v>129</v>
      </c>
      <c r="N8" s="807" t="s">
        <v>130</v>
      </c>
      <c r="O8" s="807" t="s">
        <v>96</v>
      </c>
      <c r="P8" s="805" t="s">
        <v>135</v>
      </c>
      <c r="Q8" s="805" t="s">
        <v>136</v>
      </c>
      <c r="R8" s="805" t="s">
        <v>97</v>
      </c>
      <c r="S8" s="805" t="s">
        <v>98</v>
      </c>
      <c r="T8" s="805" t="s">
        <v>99</v>
      </c>
      <c r="U8" s="805" t="s">
        <v>100</v>
      </c>
      <c r="V8" s="805" t="s">
        <v>101</v>
      </c>
      <c r="W8" s="805" t="s">
        <v>102</v>
      </c>
      <c r="X8" s="805" t="s">
        <v>103</v>
      </c>
      <c r="Y8" s="805" t="s">
        <v>131</v>
      </c>
      <c r="Z8" s="805" t="s">
        <v>104</v>
      </c>
      <c r="AA8" s="805" t="s">
        <v>105</v>
      </c>
      <c r="AB8" s="808"/>
    </row>
    <row r="9" spans="1:28">
      <c r="A9" s="810" t="s">
        <v>108</v>
      </c>
      <c r="B9" s="297" t="s">
        <v>8865</v>
      </c>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812" customFormat="1">
      <c r="A10" s="810"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811"/>
    </row>
    <row r="11" spans="1:28" s="798" customFormat="1">
      <c r="A11" s="810"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798" customFormat="1">
      <c r="A12" s="810"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798" customFormat="1">
      <c r="A13" s="810"/>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798" customFormat="1">
      <c r="A14" s="810"/>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798" customFormat="1">
      <c r="A15" s="810"/>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798" customFormat="1">
      <c r="A16" s="810"/>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810"/>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819" customFormat="1">
      <c r="A18" s="813">
        <v>900001</v>
      </c>
      <c r="B18" s="814" t="s">
        <v>112</v>
      </c>
      <c r="C18" s="814"/>
      <c r="D18" s="814"/>
      <c r="E18" s="814"/>
      <c r="F18" s="815">
        <f>SUM(F9:F17)</f>
        <v>0</v>
      </c>
      <c r="G18" s="815">
        <f>SUM(G9:G17)</f>
        <v>0</v>
      </c>
      <c r="H18" s="815">
        <f>SUM(H9:H17)</f>
        <v>0</v>
      </c>
      <c r="I18" s="815">
        <f>SUM(I9:I17)</f>
        <v>0</v>
      </c>
      <c r="J18" s="816"/>
      <c r="K18" s="815">
        <f>SUM(K9:K17)</f>
        <v>0</v>
      </c>
      <c r="L18" s="815">
        <f>SUM(L9:L17)</f>
        <v>0</v>
      </c>
      <c r="M18" s="815">
        <f>SUM(M9:M17)</f>
        <v>0</v>
      </c>
      <c r="N18" s="815">
        <f>SUM(N9:N17)</f>
        <v>0</v>
      </c>
      <c r="O18" s="815">
        <f>SUM(O9:O17)</f>
        <v>0</v>
      </c>
      <c r="P18" s="817"/>
      <c r="Q18" s="814"/>
      <c r="R18" s="814"/>
      <c r="S18" s="818"/>
      <c r="T18" s="814"/>
      <c r="U18" s="814"/>
      <c r="V18" s="814"/>
      <c r="W18" s="814"/>
      <c r="X18" s="814"/>
      <c r="Y18" s="814"/>
      <c r="Z18" s="814"/>
      <c r="AA18" s="814"/>
    </row>
    <row r="19" spans="1:27" s="819" customFormat="1">
      <c r="A19" s="751"/>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819" customFormat="1">
      <c r="A20" s="751"/>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zoomScaleNormal="100" zoomScaleSheetLayoutView="100" workbookViewId="0"/>
  </sheetViews>
  <sheetFormatPr baseColWidth="10" defaultColWidth="12.42578125" defaultRowHeight="11.25"/>
  <cols>
    <col min="1" max="1" width="19.7109375" style="667" customWidth="1"/>
    <col min="2" max="2" width="50.7109375" style="667" customWidth="1"/>
    <col min="3" max="4" width="17.7109375" style="665" customWidth="1"/>
    <col min="5" max="16384" width="12.42578125" style="667"/>
  </cols>
  <sheetData>
    <row r="1" spans="1:4">
      <c r="A1" s="764" t="s">
        <v>43</v>
      </c>
      <c r="B1" s="764"/>
      <c r="D1" s="666"/>
    </row>
    <row r="2" spans="1:4">
      <c r="A2" s="764" t="s">
        <v>0</v>
      </c>
      <c r="B2" s="764"/>
    </row>
    <row r="3" spans="1:4" s="728" customFormat="1">
      <c r="C3" s="765"/>
      <c r="D3" s="765"/>
    </row>
    <row r="4" spans="1:4" s="728" customFormat="1">
      <c r="C4" s="765"/>
      <c r="D4" s="765"/>
    </row>
    <row r="5" spans="1:4" s="728" customFormat="1" ht="11.25" customHeight="1">
      <c r="A5" s="753" t="s">
        <v>257</v>
      </c>
      <c r="B5" s="753"/>
      <c r="C5" s="729"/>
      <c r="D5" s="671" t="s">
        <v>284</v>
      </c>
    </row>
    <row r="6" spans="1:4" ht="11.25" customHeight="1">
      <c r="A6" s="769"/>
      <c r="B6" s="769"/>
      <c r="C6" s="770"/>
      <c r="D6" s="820"/>
    </row>
    <row r="7" spans="1:4" ht="15" customHeight="1">
      <c r="A7" s="674" t="s">
        <v>46</v>
      </c>
      <c r="B7" s="675" t="s">
        <v>47</v>
      </c>
      <c r="C7" s="676" t="s">
        <v>48</v>
      </c>
      <c r="D7" s="676" t="s">
        <v>59</v>
      </c>
    </row>
    <row r="8" spans="1:4" ht="22.5">
      <c r="A8" s="399" t="s">
        <v>10740</v>
      </c>
      <c r="B8" s="399" t="s">
        <v>10741</v>
      </c>
      <c r="C8" s="689">
        <v>6731838.6299999999</v>
      </c>
      <c r="D8" s="386" t="s">
        <v>10742</v>
      </c>
    </row>
    <row r="9" spans="1:4" ht="22.5">
      <c r="A9" s="399" t="s">
        <v>10743</v>
      </c>
      <c r="B9" s="399" t="s">
        <v>10741</v>
      </c>
      <c r="C9" s="689">
        <v>20700504.460000001</v>
      </c>
      <c r="D9" s="386" t="s">
        <v>10742</v>
      </c>
    </row>
    <row r="10" spans="1:4" ht="33.75">
      <c r="A10" s="399" t="s">
        <v>10744</v>
      </c>
      <c r="B10" s="399" t="s">
        <v>10745</v>
      </c>
      <c r="C10" s="689">
        <v>864879.69</v>
      </c>
      <c r="D10" s="386" t="s">
        <v>10746</v>
      </c>
    </row>
    <row r="11" spans="1:4" ht="33.75">
      <c r="A11" s="399" t="s">
        <v>10747</v>
      </c>
      <c r="B11" s="399" t="s">
        <v>10748</v>
      </c>
      <c r="C11" s="689">
        <v>2523429.4</v>
      </c>
      <c r="D11" s="386" t="s">
        <v>10746</v>
      </c>
    </row>
    <row r="12" spans="1:4" ht="33.75">
      <c r="A12" s="399" t="s">
        <v>10749</v>
      </c>
      <c r="B12" s="399" t="s">
        <v>10750</v>
      </c>
      <c r="C12" s="689">
        <v>147972.4</v>
      </c>
      <c r="D12" s="386" t="s">
        <v>10746</v>
      </c>
    </row>
    <row r="13" spans="1:4" ht="33.75">
      <c r="A13" s="399" t="s">
        <v>10751</v>
      </c>
      <c r="B13" s="399" t="s">
        <v>10752</v>
      </c>
      <c r="C13" s="689">
        <v>2375</v>
      </c>
      <c r="D13" s="386" t="s">
        <v>10746</v>
      </c>
    </row>
    <row r="14" spans="1:4" ht="33.75">
      <c r="A14" s="399" t="s">
        <v>10753</v>
      </c>
      <c r="B14" s="399" t="s">
        <v>10754</v>
      </c>
      <c r="C14" s="689">
        <v>3102</v>
      </c>
      <c r="D14" s="386" t="s">
        <v>10746</v>
      </c>
    </row>
    <row r="15" spans="1:4" ht="33.75">
      <c r="A15" s="399" t="s">
        <v>10755</v>
      </c>
      <c r="B15" s="399" t="s">
        <v>10756</v>
      </c>
      <c r="C15" s="689">
        <v>495</v>
      </c>
      <c r="D15" s="386" t="s">
        <v>10746</v>
      </c>
    </row>
    <row r="16" spans="1:4" ht="33.75">
      <c r="A16" s="399" t="s">
        <v>10757</v>
      </c>
      <c r="B16" s="399" t="s">
        <v>10758</v>
      </c>
      <c r="C16" s="689">
        <v>11882.88</v>
      </c>
      <c r="D16" s="386" t="s">
        <v>10746</v>
      </c>
    </row>
    <row r="17" spans="1:4" ht="33.75">
      <c r="A17" s="399" t="s">
        <v>10759</v>
      </c>
      <c r="B17" s="399" t="s">
        <v>10760</v>
      </c>
      <c r="C17" s="689">
        <v>990</v>
      </c>
      <c r="D17" s="386" t="s">
        <v>10746</v>
      </c>
    </row>
    <row r="18" spans="1:4" ht="33.75">
      <c r="A18" s="399" t="s">
        <v>10761</v>
      </c>
      <c r="B18" s="399" t="s">
        <v>10762</v>
      </c>
      <c r="C18" s="689">
        <v>825</v>
      </c>
      <c r="D18" s="386" t="s">
        <v>10746</v>
      </c>
    </row>
    <row r="19" spans="1:4" ht="33.75">
      <c r="A19" s="399" t="s">
        <v>10763</v>
      </c>
      <c r="B19" s="399" t="s">
        <v>10764</v>
      </c>
      <c r="C19" s="689">
        <v>42321</v>
      </c>
      <c r="D19" s="386" t="s">
        <v>10746</v>
      </c>
    </row>
    <row r="20" spans="1:4" ht="33.75">
      <c r="A20" s="399" t="s">
        <v>10765</v>
      </c>
      <c r="B20" s="399" t="s">
        <v>10766</v>
      </c>
      <c r="C20" s="689">
        <v>12598</v>
      </c>
      <c r="D20" s="386" t="s">
        <v>10746</v>
      </c>
    </row>
    <row r="21" spans="1:4" ht="33.75">
      <c r="A21" s="399" t="s">
        <v>10767</v>
      </c>
      <c r="B21" s="399" t="s">
        <v>10768</v>
      </c>
      <c r="C21" s="689">
        <v>3666</v>
      </c>
      <c r="D21" s="386" t="s">
        <v>10746</v>
      </c>
    </row>
    <row r="22" spans="1:4" ht="33.75">
      <c r="A22" s="399" t="s">
        <v>10769</v>
      </c>
      <c r="B22" s="399" t="s">
        <v>10770</v>
      </c>
      <c r="C22" s="689">
        <v>708</v>
      </c>
      <c r="D22" s="386" t="s">
        <v>10746</v>
      </c>
    </row>
    <row r="23" spans="1:4" ht="33.75">
      <c r="A23" s="399" t="s">
        <v>10771</v>
      </c>
      <c r="B23" s="399" t="s">
        <v>10772</v>
      </c>
      <c r="C23" s="689">
        <v>1988807</v>
      </c>
      <c r="D23" s="386" t="s">
        <v>10746</v>
      </c>
    </row>
    <row r="24" spans="1:4" ht="33.75">
      <c r="A24" s="399" t="s">
        <v>10773</v>
      </c>
      <c r="B24" s="399" t="s">
        <v>10774</v>
      </c>
      <c r="C24" s="689">
        <v>286.5</v>
      </c>
      <c r="D24" s="386" t="s">
        <v>10746</v>
      </c>
    </row>
    <row r="25" spans="1:4" ht="33.75">
      <c r="A25" s="399" t="s">
        <v>10775</v>
      </c>
      <c r="B25" s="399" t="s">
        <v>10776</v>
      </c>
      <c r="C25" s="689">
        <v>7276506.6399999997</v>
      </c>
      <c r="D25" s="386" t="s">
        <v>10746</v>
      </c>
    </row>
    <row r="26" spans="1:4">
      <c r="A26" s="399"/>
      <c r="B26" s="399"/>
      <c r="C26" s="689"/>
      <c r="D26" s="386"/>
    </row>
    <row r="27" spans="1:4" s="395" customFormat="1">
      <c r="A27" s="713"/>
      <c r="B27" s="713" t="s">
        <v>260</v>
      </c>
      <c r="C27" s="698">
        <f>SUM(C8:C26)</f>
        <v>40313187.599999994</v>
      </c>
      <c r="D27" s="683"/>
    </row>
    <row r="28" spans="1:4" s="395" customFormat="1">
      <c r="A28" s="749"/>
      <c r="B28" s="749"/>
      <c r="C28" s="694"/>
      <c r="D28" s="694"/>
    </row>
    <row r="29" spans="1:4" s="395" customFormat="1">
      <c r="A29" s="749"/>
      <c r="B29" s="749"/>
      <c r="C29" s="694"/>
      <c r="D29" s="694"/>
    </row>
    <row r="30" spans="1:4">
      <c r="A30" s="695"/>
      <c r="B30" s="695"/>
      <c r="C30" s="821"/>
      <c r="D30" s="821"/>
    </row>
    <row r="31" spans="1:4" ht="21.75" customHeight="1">
      <c r="A31" s="753" t="s">
        <v>258</v>
      </c>
      <c r="B31" s="753"/>
      <c r="C31" s="822"/>
      <c r="D31" s="671" t="s">
        <v>113</v>
      </c>
    </row>
    <row r="32" spans="1:4">
      <c r="A32" s="769"/>
      <c r="B32" s="769"/>
      <c r="C32" s="770"/>
      <c r="D32" s="820"/>
    </row>
    <row r="33" spans="1:4" ht="15" customHeight="1">
      <c r="A33" s="674" t="s">
        <v>46</v>
      </c>
      <c r="B33" s="675" t="s">
        <v>47</v>
      </c>
      <c r="C33" s="676" t="s">
        <v>48</v>
      </c>
      <c r="D33" s="676" t="s">
        <v>59</v>
      </c>
    </row>
    <row r="34" spans="1:4" ht="33.75">
      <c r="A34" s="399" t="s">
        <v>10777</v>
      </c>
      <c r="B34" s="399" t="s">
        <v>10778</v>
      </c>
      <c r="C34" s="689">
        <v>10419942.609999999</v>
      </c>
      <c r="D34" s="386" t="s">
        <v>10779</v>
      </c>
    </row>
    <row r="35" spans="1:4" ht="33.75">
      <c r="A35" s="399" t="s">
        <v>10780</v>
      </c>
      <c r="B35" s="399" t="s">
        <v>10781</v>
      </c>
      <c r="C35" s="689">
        <v>2400000</v>
      </c>
      <c r="D35" s="386" t="s">
        <v>10782</v>
      </c>
    </row>
    <row r="36" spans="1:4">
      <c r="A36" s="399" t="s">
        <v>7556</v>
      </c>
      <c r="B36" s="399" t="s">
        <v>2354</v>
      </c>
      <c r="C36" s="689">
        <v>50672771.93</v>
      </c>
      <c r="D36" s="386" t="s">
        <v>9004</v>
      </c>
    </row>
    <row r="37" spans="1:4">
      <c r="A37" s="399"/>
      <c r="B37" s="399"/>
      <c r="C37" s="689"/>
      <c r="D37" s="386"/>
    </row>
    <row r="38" spans="1:4">
      <c r="A38" s="713"/>
      <c r="B38" s="713" t="s">
        <v>276</v>
      </c>
      <c r="C38" s="698">
        <f>SUM(C34:C37)</f>
        <v>63492714.539999999</v>
      </c>
      <c r="D38" s="683"/>
    </row>
    <row r="39" spans="1:4">
      <c r="A39" s="695"/>
      <c r="B39" s="695"/>
      <c r="C39" s="821"/>
      <c r="D39" s="821"/>
    </row>
    <row r="40" spans="1:4">
      <c r="A40" s="695"/>
      <c r="B40" s="695"/>
      <c r="C40" s="821"/>
      <c r="D40" s="821"/>
    </row>
    <row r="41" spans="1:4">
      <c r="A41" s="695"/>
      <c r="B41" s="695"/>
      <c r="C41" s="821"/>
      <c r="D41" s="821"/>
    </row>
    <row r="42" spans="1:4">
      <c r="A42" s="695"/>
      <c r="B42" s="695"/>
      <c r="C42" s="821"/>
      <c r="D42" s="821"/>
    </row>
    <row r="43" spans="1:4">
      <c r="A43" s="695"/>
      <c r="B43" s="695"/>
      <c r="C43" s="821"/>
      <c r="D43" s="821"/>
    </row>
    <row r="44" spans="1:4">
      <c r="A44" s="695"/>
      <c r="B44" s="695"/>
      <c r="C44" s="821"/>
      <c r="D44" s="821"/>
    </row>
    <row r="45" spans="1:4">
      <c r="A45" s="695"/>
      <c r="B45" s="695"/>
      <c r="C45" s="821"/>
      <c r="D45" s="821"/>
    </row>
    <row r="46" spans="1:4">
      <c r="A46" s="695"/>
      <c r="B46" s="695"/>
      <c r="C46" s="821"/>
      <c r="D46" s="821"/>
    </row>
    <row r="47" spans="1:4">
      <c r="A47" s="695"/>
      <c r="B47" s="695"/>
      <c r="C47" s="821"/>
      <c r="D47" s="821"/>
    </row>
    <row r="48" spans="1:4">
      <c r="A48" s="695"/>
      <c r="B48" s="695"/>
      <c r="C48" s="821"/>
      <c r="D48" s="821"/>
    </row>
    <row r="49" spans="1:4">
      <c r="A49" s="695"/>
      <c r="B49" s="695"/>
      <c r="C49" s="821"/>
      <c r="D49" s="821"/>
    </row>
    <row r="50" spans="1:4">
      <c r="A50" s="695"/>
      <c r="B50" s="695"/>
      <c r="C50" s="821"/>
      <c r="D50" s="821"/>
    </row>
    <row r="51" spans="1:4">
      <c r="A51" s="695"/>
      <c r="B51" s="695"/>
      <c r="C51" s="821"/>
      <c r="D51" s="821"/>
    </row>
    <row r="52" spans="1:4">
      <c r="A52" s="695"/>
      <c r="B52" s="695"/>
      <c r="C52" s="821"/>
      <c r="D52" s="821"/>
    </row>
    <row r="53" spans="1:4">
      <c r="A53" s="695"/>
      <c r="B53" s="695"/>
      <c r="C53" s="821"/>
      <c r="D53" s="821"/>
    </row>
    <row r="54" spans="1:4">
      <c r="A54" s="695"/>
      <c r="B54" s="695"/>
      <c r="C54" s="821"/>
      <c r="D54" s="821"/>
    </row>
    <row r="55" spans="1:4">
      <c r="A55" s="695"/>
      <c r="B55" s="695"/>
      <c r="C55" s="821"/>
      <c r="D55" s="821"/>
    </row>
  </sheetData>
  <dataValidations count="4">
    <dataValidation allowBlank="1" showInputMessage="1" showErrorMessage="1" prompt="Saldo final de la Información Financiera Trimestral que se presenta (trimestral: 1er, 2do, 3ro. o 4to.)." sqref="C33 C7"/>
    <dataValidation allowBlank="1" showInputMessage="1" showErrorMessage="1" prompt="Corresponde al número de la cuenta de acuerdo al Plan de Cuentas emitido por el CONAC (DOF 23/12/2015)." sqref="A33 A7"/>
    <dataValidation allowBlank="1" showInputMessage="1" showErrorMessage="1" prompt="Corresponde al nombre o descripción de la cuenta de acuerdo al Plan de Cuentas emitido por el CONAC." sqref="B33 B7"/>
    <dataValidation allowBlank="1" showInputMessage="1" showErrorMessage="1" prompt="Características cualitativas significativas que les impacten financieramente." sqref="D33 D7"/>
  </dataValidations>
  <printOptions horizontalCentered="1"/>
  <pageMargins left="0.19685039370078741" right="0.19685039370078741" top="0.98425196850393704" bottom="0.98425196850393704" header="0.31496062992125984" footer="0.31496062992125984"/>
  <pageSetup scale="78" orientation="portrait" r:id="rId1"/>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zoomScaleSheetLayoutView="100" workbookViewId="0"/>
  </sheetViews>
  <sheetFormatPr baseColWidth="10" defaultColWidth="11.42578125" defaultRowHeight="11.25"/>
  <cols>
    <col min="1" max="1" width="20.7109375" style="667" customWidth="1"/>
    <col min="2" max="2" width="50.7109375" style="667" customWidth="1"/>
    <col min="3" max="3" width="17.7109375" style="668" customWidth="1"/>
    <col min="4" max="5" width="17.7109375" style="667" customWidth="1"/>
    <col min="6" max="6" width="11.42578125" style="667" customWidth="1"/>
    <col min="7" max="16384" width="11.42578125" style="667"/>
  </cols>
  <sheetData>
    <row r="1" spans="1:5">
      <c r="A1" s="764" t="s">
        <v>43</v>
      </c>
      <c r="B1" s="764"/>
      <c r="C1" s="665"/>
      <c r="E1" s="666"/>
    </row>
    <row r="2" spans="1:5">
      <c r="A2" s="764" t="s">
        <v>0</v>
      </c>
      <c r="B2" s="764"/>
      <c r="C2" s="665"/>
    </row>
    <row r="3" spans="1:5">
      <c r="A3" s="728"/>
      <c r="B3" s="728"/>
      <c r="C3" s="765"/>
      <c r="D3" s="728"/>
      <c r="E3" s="728"/>
    </row>
    <row r="4" spans="1:5">
      <c r="A4" s="728"/>
      <c r="B4" s="728"/>
      <c r="C4" s="765"/>
      <c r="D4" s="728"/>
      <c r="E4" s="728"/>
    </row>
    <row r="5" spans="1:5" ht="11.25" customHeight="1">
      <c r="A5" s="753" t="s">
        <v>138</v>
      </c>
      <c r="B5" s="753"/>
      <c r="C5" s="765"/>
      <c r="E5" s="671" t="s">
        <v>283</v>
      </c>
    </row>
    <row r="6" spans="1:5">
      <c r="A6" s="769"/>
      <c r="B6" s="769"/>
      <c r="C6" s="770"/>
      <c r="D6" s="769"/>
      <c r="E6" s="820"/>
    </row>
    <row r="7" spans="1:5" ht="15" customHeight="1">
      <c r="A7" s="674" t="s">
        <v>46</v>
      </c>
      <c r="B7" s="675" t="s">
        <v>47</v>
      </c>
      <c r="C7" s="676" t="s">
        <v>48</v>
      </c>
      <c r="D7" s="823" t="s">
        <v>89</v>
      </c>
      <c r="E7" s="676" t="s">
        <v>59</v>
      </c>
    </row>
    <row r="8" spans="1:5">
      <c r="A8" s="824" t="s">
        <v>10783</v>
      </c>
      <c r="B8" s="824" t="s">
        <v>10784</v>
      </c>
      <c r="C8" s="825">
        <v>4493091.1900000004</v>
      </c>
      <c r="D8" s="562" t="s">
        <v>9014</v>
      </c>
      <c r="E8" s="562" t="s">
        <v>9014</v>
      </c>
    </row>
    <row r="9" spans="1:5">
      <c r="A9" s="824" t="s">
        <v>10785</v>
      </c>
      <c r="B9" s="824" t="s">
        <v>10786</v>
      </c>
      <c r="C9" s="825">
        <v>3778179.87</v>
      </c>
      <c r="D9" s="562" t="s">
        <v>9014</v>
      </c>
      <c r="E9" s="562" t="s">
        <v>9014</v>
      </c>
    </row>
    <row r="10" spans="1:5">
      <c r="A10" s="824" t="s">
        <v>10787</v>
      </c>
      <c r="B10" s="824" t="s">
        <v>10788</v>
      </c>
      <c r="C10" s="825">
        <v>618692.49</v>
      </c>
      <c r="D10" s="562" t="s">
        <v>9014</v>
      </c>
      <c r="E10" s="562" t="s">
        <v>9014</v>
      </c>
    </row>
    <row r="11" spans="1:5" ht="22.5">
      <c r="A11" s="824" t="s">
        <v>10789</v>
      </c>
      <c r="B11" s="824" t="s">
        <v>10790</v>
      </c>
      <c r="C11" s="825">
        <v>378431.1</v>
      </c>
      <c r="D11" s="562" t="s">
        <v>10791</v>
      </c>
      <c r="E11" s="562" t="s">
        <v>10791</v>
      </c>
    </row>
    <row r="12" spans="1:5">
      <c r="A12" s="824" t="s">
        <v>10792</v>
      </c>
      <c r="B12" s="824" t="s">
        <v>5989</v>
      </c>
      <c r="C12" s="825">
        <v>66641.05</v>
      </c>
      <c r="D12" s="562" t="s">
        <v>10793</v>
      </c>
      <c r="E12" s="562" t="s">
        <v>10793</v>
      </c>
    </row>
    <row r="13" spans="1:5" ht="56.25">
      <c r="A13" s="824" t="s">
        <v>10794</v>
      </c>
      <c r="B13" s="824" t="s">
        <v>10795</v>
      </c>
      <c r="C13" s="825">
        <v>1126508.1100000001</v>
      </c>
      <c r="D13" s="562" t="s">
        <v>10796</v>
      </c>
      <c r="E13" s="562" t="s">
        <v>10796</v>
      </c>
    </row>
    <row r="14" spans="1:5" ht="22.5">
      <c r="A14" s="824" t="s">
        <v>10797</v>
      </c>
      <c r="B14" s="824" t="s">
        <v>10798</v>
      </c>
      <c r="C14" s="825">
        <v>8000</v>
      </c>
      <c r="D14" s="562" t="s">
        <v>10793</v>
      </c>
      <c r="E14" s="562" t="s">
        <v>10799</v>
      </c>
    </row>
    <row r="15" spans="1:5" ht="22.5">
      <c r="A15" s="824" t="s">
        <v>10800</v>
      </c>
      <c r="B15" s="824" t="s">
        <v>10801</v>
      </c>
      <c r="C15" s="825">
        <v>5628</v>
      </c>
      <c r="D15" s="562" t="s">
        <v>10793</v>
      </c>
      <c r="E15" s="562" t="s">
        <v>10802</v>
      </c>
    </row>
    <row r="16" spans="1:5" ht="22.5">
      <c r="A16" s="824" t="s">
        <v>10803</v>
      </c>
      <c r="B16" s="824" t="s">
        <v>10804</v>
      </c>
      <c r="C16" s="825">
        <v>3193.5</v>
      </c>
      <c r="D16" s="562" t="s">
        <v>10793</v>
      </c>
      <c r="E16" s="562" t="s">
        <v>10805</v>
      </c>
    </row>
    <row r="17" spans="1:5" ht="33.75">
      <c r="A17" s="824" t="s">
        <v>10806</v>
      </c>
      <c r="B17" s="824" t="s">
        <v>10807</v>
      </c>
      <c r="C17" s="825">
        <v>803470.88</v>
      </c>
      <c r="D17" s="562" t="s">
        <v>10793</v>
      </c>
      <c r="E17" s="562" t="s">
        <v>10808</v>
      </c>
    </row>
    <row r="18" spans="1:5" ht="22.5">
      <c r="A18" s="824" t="s">
        <v>10809</v>
      </c>
      <c r="B18" s="824" t="s">
        <v>10810</v>
      </c>
      <c r="C18" s="825">
        <v>466517.22</v>
      </c>
      <c r="D18" s="562" t="s">
        <v>10793</v>
      </c>
      <c r="E18" s="562" t="s">
        <v>10811</v>
      </c>
    </row>
    <row r="19" spans="1:5" ht="45">
      <c r="A19" s="824" t="s">
        <v>10812</v>
      </c>
      <c r="B19" s="824" t="s">
        <v>10813</v>
      </c>
      <c r="C19" s="825">
        <v>52185.1</v>
      </c>
      <c r="D19" s="562" t="s">
        <v>10793</v>
      </c>
      <c r="E19" s="562" t="s">
        <v>10814</v>
      </c>
    </row>
    <row r="20" spans="1:5" ht="22.5">
      <c r="A20" s="824" t="s">
        <v>10815</v>
      </c>
      <c r="B20" s="824" t="s">
        <v>10816</v>
      </c>
      <c r="C20" s="825">
        <v>38500</v>
      </c>
      <c r="D20" s="562" t="s">
        <v>10793</v>
      </c>
      <c r="E20" s="562" t="s">
        <v>10817</v>
      </c>
    </row>
    <row r="21" spans="1:5" ht="45">
      <c r="A21" s="824" t="s">
        <v>10818</v>
      </c>
      <c r="B21" s="824" t="s">
        <v>10819</v>
      </c>
      <c r="C21" s="825">
        <v>6805.07</v>
      </c>
      <c r="D21" s="562" t="s">
        <v>10793</v>
      </c>
      <c r="E21" s="562" t="s">
        <v>10820</v>
      </c>
    </row>
    <row r="22" spans="1:5" ht="22.5">
      <c r="A22" s="824" t="s">
        <v>10821</v>
      </c>
      <c r="B22" s="824" t="s">
        <v>10822</v>
      </c>
      <c r="C22" s="825">
        <v>7002.68</v>
      </c>
      <c r="D22" s="562" t="s">
        <v>10793</v>
      </c>
      <c r="E22" s="562" t="s">
        <v>10823</v>
      </c>
    </row>
    <row r="23" spans="1:5" ht="33.75">
      <c r="A23" s="824" t="s">
        <v>10824</v>
      </c>
      <c r="B23" s="824" t="s">
        <v>10825</v>
      </c>
      <c r="C23" s="825">
        <v>122372.09</v>
      </c>
      <c r="D23" s="562" t="s">
        <v>10793</v>
      </c>
      <c r="E23" s="562" t="s">
        <v>10826</v>
      </c>
    </row>
    <row r="24" spans="1:5" ht="33.75">
      <c r="A24" s="824" t="s">
        <v>10827</v>
      </c>
      <c r="B24" s="824" t="s">
        <v>10828</v>
      </c>
      <c r="C24" s="825">
        <v>267994.61</v>
      </c>
      <c r="D24" s="562" t="s">
        <v>10793</v>
      </c>
      <c r="E24" s="562" t="s">
        <v>10829</v>
      </c>
    </row>
    <row r="25" spans="1:5" ht="67.5">
      <c r="A25" s="824" t="s">
        <v>10830</v>
      </c>
      <c r="B25" s="824" t="s">
        <v>10831</v>
      </c>
      <c r="C25" s="825">
        <v>264431.05</v>
      </c>
      <c r="D25" s="562" t="s">
        <v>10793</v>
      </c>
      <c r="E25" s="562" t="s">
        <v>10832</v>
      </c>
    </row>
    <row r="26" spans="1:5">
      <c r="A26" s="824"/>
      <c r="B26" s="824"/>
      <c r="C26" s="825"/>
      <c r="D26" s="390"/>
      <c r="E26" s="390"/>
    </row>
    <row r="27" spans="1:5">
      <c r="A27" s="826"/>
      <c r="B27" s="713" t="s">
        <v>277</v>
      </c>
      <c r="C27" s="700">
        <f>SUM(C8:C26)</f>
        <v>12507644.010000002</v>
      </c>
      <c r="D27" s="827"/>
      <c r="E27" s="827"/>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rintOptions horizontalCentered="1"/>
  <pageMargins left="0.19685039370078741" right="0.19685039370078741" top="0.74803149606299213" bottom="0.74803149606299213" header="0.31496062992125984" footer="0.31496062992125984"/>
  <pageSetup scale="82" orientation="portrait" r:id="rId1"/>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9"/>
  <sheetViews>
    <sheetView zoomScaleNormal="100" zoomScaleSheetLayoutView="100" workbookViewId="0"/>
  </sheetViews>
  <sheetFormatPr baseColWidth="10" defaultColWidth="11.42578125" defaultRowHeight="11.25"/>
  <cols>
    <col min="1" max="1" width="20.7109375" style="695" customWidth="1"/>
    <col min="2" max="2" width="50.7109375" style="695" customWidth="1"/>
    <col min="3" max="3" width="17.7109375" style="821" customWidth="1"/>
    <col min="4" max="4" width="17.7109375" style="842" customWidth="1"/>
    <col min="5" max="5" width="17.7109375" style="843" customWidth="1"/>
    <col min="6" max="8" width="11.42578125" style="695"/>
    <col min="9" max="16384" width="11.42578125" style="667"/>
  </cols>
  <sheetData>
    <row r="1" spans="1:8" s="728" customFormat="1" ht="11.25" customHeight="1">
      <c r="A1" s="764" t="s">
        <v>43</v>
      </c>
      <c r="B1" s="764"/>
      <c r="C1" s="765"/>
      <c r="D1" s="828"/>
      <c r="E1" s="666"/>
    </row>
    <row r="2" spans="1:8" s="728" customFormat="1" ht="11.25" customHeight="1">
      <c r="A2" s="764" t="s">
        <v>0</v>
      </c>
      <c r="B2" s="764"/>
      <c r="C2" s="765"/>
      <c r="D2" s="828"/>
      <c r="E2" s="829"/>
    </row>
    <row r="3" spans="1:8" s="728" customFormat="1" ht="10.5" customHeight="1">
      <c r="C3" s="765"/>
      <c r="D3" s="828"/>
      <c r="E3" s="829"/>
    </row>
    <row r="4" spans="1:8" s="728" customFormat="1" ht="10.5" customHeight="1">
      <c r="C4" s="765"/>
      <c r="D4" s="828"/>
      <c r="E4" s="829"/>
    </row>
    <row r="5" spans="1:8" s="728" customFormat="1" ht="11.25" customHeight="1">
      <c r="A5" s="669" t="s">
        <v>208</v>
      </c>
      <c r="B5" s="669"/>
      <c r="C5" s="765"/>
      <c r="D5" s="830"/>
      <c r="E5" s="831" t="s">
        <v>282</v>
      </c>
    </row>
    <row r="6" spans="1:8" ht="11.25" customHeight="1">
      <c r="A6" s="672"/>
      <c r="B6" s="672"/>
      <c r="C6" s="663"/>
      <c r="D6" s="832"/>
      <c r="E6" s="662"/>
      <c r="F6" s="667"/>
      <c r="G6" s="667"/>
      <c r="H6" s="667"/>
    </row>
    <row r="7" spans="1:8" ht="15" customHeight="1">
      <c r="A7" s="674" t="s">
        <v>46</v>
      </c>
      <c r="B7" s="675" t="s">
        <v>47</v>
      </c>
      <c r="C7" s="676" t="s">
        <v>48</v>
      </c>
      <c r="D7" s="833" t="s">
        <v>114</v>
      </c>
      <c r="E7" s="834" t="s">
        <v>115</v>
      </c>
      <c r="F7" s="667"/>
      <c r="G7" s="667"/>
      <c r="H7" s="667"/>
    </row>
    <row r="8" spans="1:8">
      <c r="A8" s="399" t="s">
        <v>10833</v>
      </c>
      <c r="B8" s="399" t="s">
        <v>7442</v>
      </c>
      <c r="C8" s="396">
        <v>1562724.68</v>
      </c>
      <c r="D8" s="835">
        <f>ROUND(C8/$C$198,6)</f>
        <v>2.1336999999999998E-2</v>
      </c>
      <c r="E8" s="836"/>
    </row>
    <row r="9" spans="1:8">
      <c r="A9" s="399" t="s">
        <v>10834</v>
      </c>
      <c r="B9" s="399" t="s">
        <v>10835</v>
      </c>
      <c r="C9" s="396">
        <v>3191879.49</v>
      </c>
      <c r="D9" s="835">
        <f t="shared" ref="D9:D74" si="0">ROUND(C9/$C$198,6)</f>
        <v>4.3581000000000002E-2</v>
      </c>
      <c r="E9" s="836"/>
    </row>
    <row r="10" spans="1:8">
      <c r="A10" s="399" t="s">
        <v>10836</v>
      </c>
      <c r="B10" s="399" t="s">
        <v>10837</v>
      </c>
      <c r="C10" s="396">
        <v>4395253.99</v>
      </c>
      <c r="D10" s="835">
        <f t="shared" si="0"/>
        <v>6.0011000000000002E-2</v>
      </c>
      <c r="E10" s="836"/>
    </row>
    <row r="11" spans="1:8">
      <c r="A11" s="399" t="s">
        <v>10838</v>
      </c>
      <c r="B11" s="399" t="s">
        <v>10839</v>
      </c>
      <c r="C11" s="396">
        <v>3733122.54</v>
      </c>
      <c r="D11" s="835">
        <f t="shared" si="0"/>
        <v>5.0970000000000001E-2</v>
      </c>
      <c r="E11" s="836"/>
    </row>
    <row r="12" spans="1:8">
      <c r="A12" s="399" t="s">
        <v>10840</v>
      </c>
      <c r="B12" s="399" t="s">
        <v>10841</v>
      </c>
      <c r="C12" s="396">
        <v>3489060.32</v>
      </c>
      <c r="D12" s="835">
        <f t="shared" si="0"/>
        <v>4.7638E-2</v>
      </c>
      <c r="E12" s="836"/>
    </row>
    <row r="13" spans="1:8">
      <c r="A13" s="399" t="s">
        <v>10842</v>
      </c>
      <c r="B13" s="399" t="s">
        <v>10843</v>
      </c>
      <c r="C13" s="396">
        <v>800495.35</v>
      </c>
      <c r="D13" s="835">
        <f t="shared" si="0"/>
        <v>1.093E-2</v>
      </c>
      <c r="E13" s="836"/>
    </row>
    <row r="14" spans="1:8">
      <c r="A14" s="399" t="s">
        <v>10844</v>
      </c>
      <c r="B14" s="399" t="s">
        <v>10845</v>
      </c>
      <c r="C14" s="396">
        <v>365909.98</v>
      </c>
      <c r="D14" s="835">
        <f t="shared" si="0"/>
        <v>4.9959999999999996E-3</v>
      </c>
      <c r="E14" s="836"/>
    </row>
    <row r="15" spans="1:8">
      <c r="A15" s="399" t="s">
        <v>10846</v>
      </c>
      <c r="B15" s="399" t="s">
        <v>10843</v>
      </c>
      <c r="C15" s="396">
        <v>370047.27</v>
      </c>
      <c r="D15" s="835">
        <f t="shared" si="0"/>
        <v>5.0520000000000001E-3</v>
      </c>
      <c r="E15" s="836"/>
    </row>
    <row r="16" spans="1:8">
      <c r="A16" s="399" t="s">
        <v>10847</v>
      </c>
      <c r="B16" s="399" t="s">
        <v>10843</v>
      </c>
      <c r="C16" s="396">
        <v>7444</v>
      </c>
      <c r="D16" s="835">
        <f t="shared" si="0"/>
        <v>1.02E-4</v>
      </c>
      <c r="E16" s="836"/>
    </row>
    <row r="17" spans="1:5">
      <c r="A17" s="399" t="s">
        <v>10848</v>
      </c>
      <c r="B17" s="399" t="s">
        <v>10835</v>
      </c>
      <c r="C17" s="396">
        <v>237617.3</v>
      </c>
      <c r="D17" s="835">
        <f t="shared" si="0"/>
        <v>3.2439999999999999E-3</v>
      </c>
      <c r="E17" s="836"/>
    </row>
    <row r="18" spans="1:5">
      <c r="A18" s="399" t="s">
        <v>10849</v>
      </c>
      <c r="B18" s="399" t="s">
        <v>7442</v>
      </c>
      <c r="C18" s="396">
        <v>44515.41</v>
      </c>
      <c r="D18" s="835">
        <f t="shared" si="0"/>
        <v>6.0800000000000003E-4</v>
      </c>
      <c r="E18" s="836"/>
    </row>
    <row r="19" spans="1:5">
      <c r="A19" s="399" t="s">
        <v>10850</v>
      </c>
      <c r="B19" s="399" t="s">
        <v>10835</v>
      </c>
      <c r="C19" s="396">
        <v>102238.89</v>
      </c>
      <c r="D19" s="835">
        <f t="shared" si="0"/>
        <v>1.3960000000000001E-3</v>
      </c>
      <c r="E19" s="836"/>
    </row>
    <row r="20" spans="1:5">
      <c r="A20" s="399" t="s">
        <v>10851</v>
      </c>
      <c r="B20" s="399" t="s">
        <v>10837</v>
      </c>
      <c r="C20" s="396">
        <v>137020.82999999999</v>
      </c>
      <c r="D20" s="835">
        <f t="shared" si="0"/>
        <v>1.8710000000000001E-3</v>
      </c>
      <c r="E20" s="836"/>
    </row>
    <row r="21" spans="1:5">
      <c r="A21" s="399" t="s">
        <v>10852</v>
      </c>
      <c r="B21" s="399" t="s">
        <v>10839</v>
      </c>
      <c r="C21" s="396">
        <v>107798.35</v>
      </c>
      <c r="D21" s="835">
        <f t="shared" si="0"/>
        <v>1.472E-3</v>
      </c>
      <c r="E21" s="836"/>
    </row>
    <row r="22" spans="1:5">
      <c r="A22" s="399" t="s">
        <v>10853</v>
      </c>
      <c r="B22" s="399" t="s">
        <v>10841</v>
      </c>
      <c r="C22" s="396">
        <v>83088.81</v>
      </c>
      <c r="D22" s="835">
        <f t="shared" si="0"/>
        <v>1.134E-3</v>
      </c>
      <c r="E22" s="836"/>
    </row>
    <row r="23" spans="1:5">
      <c r="A23" s="399" t="s">
        <v>10854</v>
      </c>
      <c r="B23" s="399" t="s">
        <v>10843</v>
      </c>
      <c r="C23" s="396">
        <v>25440.69</v>
      </c>
      <c r="D23" s="835">
        <f t="shared" si="0"/>
        <v>3.4699999999999998E-4</v>
      </c>
      <c r="E23" s="836"/>
    </row>
    <row r="24" spans="1:5">
      <c r="A24" s="399" t="s">
        <v>10855</v>
      </c>
      <c r="B24" s="399" t="s">
        <v>10845</v>
      </c>
      <c r="C24" s="396">
        <v>5619.04</v>
      </c>
      <c r="D24" s="835">
        <f t="shared" si="0"/>
        <v>7.7000000000000001E-5</v>
      </c>
      <c r="E24" s="836"/>
    </row>
    <row r="25" spans="1:5">
      <c r="A25" s="399" t="s">
        <v>10856</v>
      </c>
      <c r="B25" s="399" t="s">
        <v>7442</v>
      </c>
      <c r="C25" s="396">
        <v>240877.89</v>
      </c>
      <c r="D25" s="835">
        <f t="shared" si="0"/>
        <v>3.2889999999999998E-3</v>
      </c>
      <c r="E25" s="836"/>
    </row>
    <row r="26" spans="1:5">
      <c r="A26" s="399" t="s">
        <v>10857</v>
      </c>
      <c r="B26" s="399" t="s">
        <v>10835</v>
      </c>
      <c r="C26" s="396">
        <v>494178.08</v>
      </c>
      <c r="D26" s="835">
        <f t="shared" si="0"/>
        <v>6.7470000000000004E-3</v>
      </c>
      <c r="E26" s="836"/>
    </row>
    <row r="27" spans="1:5">
      <c r="A27" s="399" t="s">
        <v>10858</v>
      </c>
      <c r="B27" s="399" t="s">
        <v>10837</v>
      </c>
      <c r="C27" s="396">
        <v>672362.91</v>
      </c>
      <c r="D27" s="835">
        <f t="shared" si="0"/>
        <v>9.1800000000000007E-3</v>
      </c>
      <c r="E27" s="836"/>
    </row>
    <row r="28" spans="1:5">
      <c r="A28" s="399" t="s">
        <v>10859</v>
      </c>
      <c r="B28" s="399" t="s">
        <v>10839</v>
      </c>
      <c r="C28" s="396">
        <v>572736.06999999995</v>
      </c>
      <c r="D28" s="835">
        <f t="shared" si="0"/>
        <v>7.8200000000000006E-3</v>
      </c>
      <c r="E28" s="836"/>
    </row>
    <row r="29" spans="1:5">
      <c r="A29" s="399" t="s">
        <v>10860</v>
      </c>
      <c r="B29" s="399" t="s">
        <v>10841</v>
      </c>
      <c r="C29" s="396">
        <v>548812.02</v>
      </c>
      <c r="D29" s="835">
        <f t="shared" si="0"/>
        <v>7.4929999999999997E-3</v>
      </c>
      <c r="E29" s="836"/>
    </row>
    <row r="30" spans="1:5">
      <c r="A30" s="399" t="s">
        <v>10861</v>
      </c>
      <c r="B30" s="399" t="s">
        <v>10843</v>
      </c>
      <c r="C30" s="396">
        <v>114490.57</v>
      </c>
      <c r="D30" s="835">
        <f t="shared" si="0"/>
        <v>1.5629999999999999E-3</v>
      </c>
      <c r="E30" s="836"/>
    </row>
    <row r="31" spans="1:5">
      <c r="A31" s="399" t="s">
        <v>10862</v>
      </c>
      <c r="B31" s="399" t="s">
        <v>10845</v>
      </c>
      <c r="C31" s="396">
        <v>53886.23</v>
      </c>
      <c r="D31" s="835">
        <f t="shared" si="0"/>
        <v>7.36E-4</v>
      </c>
      <c r="E31" s="836"/>
    </row>
    <row r="32" spans="1:5">
      <c r="A32" s="399" t="s">
        <v>10863</v>
      </c>
      <c r="B32" s="399" t="s">
        <v>7442</v>
      </c>
      <c r="C32" s="396">
        <v>123659.42</v>
      </c>
      <c r="D32" s="835">
        <f t="shared" si="0"/>
        <v>1.688E-3</v>
      </c>
      <c r="E32" s="836"/>
    </row>
    <row r="33" spans="1:5">
      <c r="A33" s="399" t="s">
        <v>10864</v>
      </c>
      <c r="B33" s="399" t="s">
        <v>10835</v>
      </c>
      <c r="C33" s="396">
        <v>326108.61</v>
      </c>
      <c r="D33" s="835">
        <f t="shared" si="0"/>
        <v>4.4530000000000004E-3</v>
      </c>
      <c r="E33" s="836"/>
    </row>
    <row r="34" spans="1:5">
      <c r="A34" s="399" t="s">
        <v>10865</v>
      </c>
      <c r="B34" s="399" t="s">
        <v>10837</v>
      </c>
      <c r="C34" s="396">
        <v>432985.84</v>
      </c>
      <c r="D34" s="835">
        <f t="shared" si="0"/>
        <v>5.9119999999999997E-3</v>
      </c>
      <c r="E34" s="836"/>
    </row>
    <row r="35" spans="1:5">
      <c r="A35" s="399" t="s">
        <v>10866</v>
      </c>
      <c r="B35" s="399" t="s">
        <v>10839</v>
      </c>
      <c r="C35" s="396">
        <v>379638.39</v>
      </c>
      <c r="D35" s="835">
        <f t="shared" si="0"/>
        <v>5.1830000000000001E-3</v>
      </c>
      <c r="E35" s="836"/>
    </row>
    <row r="36" spans="1:5">
      <c r="A36" s="399" t="s">
        <v>10867</v>
      </c>
      <c r="B36" s="399" t="s">
        <v>10841</v>
      </c>
      <c r="C36" s="396">
        <v>366021.29</v>
      </c>
      <c r="D36" s="835">
        <f t="shared" si="0"/>
        <v>4.9969999999999997E-3</v>
      </c>
      <c r="E36" s="836"/>
    </row>
    <row r="37" spans="1:5">
      <c r="A37" s="399" t="s">
        <v>10868</v>
      </c>
      <c r="B37" s="399" t="s">
        <v>10843</v>
      </c>
      <c r="C37" s="396">
        <v>73857.289999999994</v>
      </c>
      <c r="D37" s="835">
        <f t="shared" si="0"/>
        <v>1.008E-3</v>
      </c>
      <c r="E37" s="836"/>
    </row>
    <row r="38" spans="1:5">
      <c r="A38" s="399" t="s">
        <v>10869</v>
      </c>
      <c r="B38" s="399" t="s">
        <v>10845</v>
      </c>
      <c r="C38" s="396">
        <v>35565.360000000001</v>
      </c>
      <c r="D38" s="835">
        <f t="shared" si="0"/>
        <v>4.86E-4</v>
      </c>
      <c r="E38" s="836"/>
    </row>
    <row r="39" spans="1:5">
      <c r="A39" s="399" t="s">
        <v>10870</v>
      </c>
      <c r="B39" s="399" t="s">
        <v>7442</v>
      </c>
      <c r="C39" s="396">
        <v>74113.429999999993</v>
      </c>
      <c r="D39" s="835">
        <f t="shared" si="0"/>
        <v>1.0120000000000001E-3</v>
      </c>
      <c r="E39" s="836"/>
    </row>
    <row r="40" spans="1:5">
      <c r="A40" s="399" t="s">
        <v>10871</v>
      </c>
      <c r="B40" s="399" t="s">
        <v>10835</v>
      </c>
      <c r="C40" s="396">
        <v>180698.44</v>
      </c>
      <c r="D40" s="835">
        <f t="shared" si="0"/>
        <v>2.467E-3</v>
      </c>
      <c r="E40" s="836"/>
    </row>
    <row r="41" spans="1:5">
      <c r="A41" s="399" t="s">
        <v>10872</v>
      </c>
      <c r="B41" s="399" t="s">
        <v>10837</v>
      </c>
      <c r="C41" s="396">
        <v>248752.25</v>
      </c>
      <c r="D41" s="835">
        <f t="shared" si="0"/>
        <v>3.3960000000000001E-3</v>
      </c>
      <c r="E41" s="836"/>
    </row>
    <row r="42" spans="1:5">
      <c r="A42" s="399" t="s">
        <v>10873</v>
      </c>
      <c r="B42" s="399" t="s">
        <v>10839</v>
      </c>
      <c r="C42" s="396">
        <v>210329.56</v>
      </c>
      <c r="D42" s="835">
        <f t="shared" si="0"/>
        <v>2.872E-3</v>
      </c>
      <c r="E42" s="836"/>
    </row>
    <row r="43" spans="1:5">
      <c r="A43" s="399" t="s">
        <v>10874</v>
      </c>
      <c r="B43" s="399" t="s">
        <v>10841</v>
      </c>
      <c r="C43" s="396">
        <v>200784.64000000001</v>
      </c>
      <c r="D43" s="835">
        <f t="shared" si="0"/>
        <v>2.7409999999999999E-3</v>
      </c>
      <c r="E43" s="836"/>
    </row>
    <row r="44" spans="1:5">
      <c r="A44" s="399" t="s">
        <v>10875</v>
      </c>
      <c r="B44" s="399" t="s">
        <v>10843</v>
      </c>
      <c r="C44" s="396">
        <v>45670.89</v>
      </c>
      <c r="D44" s="835">
        <f t="shared" si="0"/>
        <v>6.2399999999999999E-4</v>
      </c>
      <c r="E44" s="836"/>
    </row>
    <row r="45" spans="1:5">
      <c r="A45" s="399" t="s">
        <v>10876</v>
      </c>
      <c r="B45" s="399" t="s">
        <v>10845</v>
      </c>
      <c r="C45" s="396">
        <v>20481.46</v>
      </c>
      <c r="D45" s="835">
        <f t="shared" si="0"/>
        <v>2.7999999999999998E-4</v>
      </c>
      <c r="E45" s="836"/>
    </row>
    <row r="46" spans="1:5">
      <c r="A46" s="399" t="s">
        <v>10877</v>
      </c>
      <c r="B46" s="399" t="s">
        <v>7442</v>
      </c>
      <c r="C46" s="396">
        <v>75668.72</v>
      </c>
      <c r="D46" s="835">
        <f t="shared" si="0"/>
        <v>1.0330000000000001E-3</v>
      </c>
      <c r="E46" s="836"/>
    </row>
    <row r="47" spans="1:5">
      <c r="A47" s="399" t="s">
        <v>10878</v>
      </c>
      <c r="B47" s="399" t="s">
        <v>10835</v>
      </c>
      <c r="C47" s="396">
        <v>185544.52</v>
      </c>
      <c r="D47" s="835">
        <f t="shared" si="0"/>
        <v>2.5330000000000001E-3</v>
      </c>
      <c r="E47" s="836"/>
    </row>
    <row r="48" spans="1:5">
      <c r="A48" s="399" t="s">
        <v>10879</v>
      </c>
      <c r="B48" s="399" t="s">
        <v>10837</v>
      </c>
      <c r="C48" s="396">
        <v>253613.09</v>
      </c>
      <c r="D48" s="835">
        <f t="shared" si="0"/>
        <v>3.4629999999999999E-3</v>
      </c>
      <c r="E48" s="836"/>
    </row>
    <row r="49" spans="1:5">
      <c r="A49" s="399" t="s">
        <v>10880</v>
      </c>
      <c r="B49" s="399" t="s">
        <v>10839</v>
      </c>
      <c r="C49" s="396">
        <v>216293.2</v>
      </c>
      <c r="D49" s="835">
        <f t="shared" si="0"/>
        <v>2.9529999999999999E-3</v>
      </c>
      <c r="E49" s="836"/>
    </row>
    <row r="50" spans="1:5">
      <c r="A50" s="399" t="s">
        <v>10881</v>
      </c>
      <c r="B50" s="399" t="s">
        <v>10841</v>
      </c>
      <c r="C50" s="396">
        <v>205272.07</v>
      </c>
      <c r="D50" s="835">
        <f t="shared" si="0"/>
        <v>2.8029999999999999E-3</v>
      </c>
      <c r="E50" s="836"/>
    </row>
    <row r="51" spans="1:5">
      <c r="A51" s="399" t="s">
        <v>10882</v>
      </c>
      <c r="B51" s="399" t="s">
        <v>10843</v>
      </c>
      <c r="C51" s="396">
        <v>47041</v>
      </c>
      <c r="D51" s="835">
        <f t="shared" si="0"/>
        <v>6.4199999999999999E-4</v>
      </c>
      <c r="E51" s="836"/>
    </row>
    <row r="52" spans="1:5">
      <c r="A52" s="399" t="s">
        <v>10883</v>
      </c>
      <c r="B52" s="399" t="s">
        <v>10845</v>
      </c>
      <c r="C52" s="396">
        <v>21095.86</v>
      </c>
      <c r="D52" s="835">
        <f t="shared" si="0"/>
        <v>2.8800000000000001E-4</v>
      </c>
      <c r="E52" s="836"/>
    </row>
    <row r="53" spans="1:5">
      <c r="A53" s="399" t="s">
        <v>10884</v>
      </c>
      <c r="B53" s="399" t="s">
        <v>7442</v>
      </c>
      <c r="C53" s="396">
        <v>76235.63</v>
      </c>
      <c r="D53" s="835">
        <f t="shared" si="0"/>
        <v>1.041E-3</v>
      </c>
      <c r="E53" s="836"/>
    </row>
    <row r="54" spans="1:5">
      <c r="A54" s="399" t="s">
        <v>10885</v>
      </c>
      <c r="B54" s="399" t="s">
        <v>10835</v>
      </c>
      <c r="C54" s="396">
        <v>159600.14000000001</v>
      </c>
      <c r="D54" s="835">
        <f t="shared" si="0"/>
        <v>2.1789999999999999E-3</v>
      </c>
      <c r="E54" s="836"/>
    </row>
    <row r="55" spans="1:5">
      <c r="A55" s="399" t="s">
        <v>10886</v>
      </c>
      <c r="B55" s="399" t="s">
        <v>10837</v>
      </c>
      <c r="C55" s="396">
        <v>210117.72</v>
      </c>
      <c r="D55" s="835">
        <f t="shared" si="0"/>
        <v>2.869E-3</v>
      </c>
      <c r="E55" s="836"/>
    </row>
    <row r="56" spans="1:5">
      <c r="A56" s="399" t="s">
        <v>10887</v>
      </c>
      <c r="B56" s="399" t="s">
        <v>10839</v>
      </c>
      <c r="C56" s="396">
        <v>171601.18</v>
      </c>
      <c r="D56" s="835">
        <f t="shared" si="0"/>
        <v>2.343E-3</v>
      </c>
      <c r="E56" s="836"/>
    </row>
    <row r="57" spans="1:5">
      <c r="A57" s="399" t="s">
        <v>10888</v>
      </c>
      <c r="B57" s="399" t="s">
        <v>10841</v>
      </c>
      <c r="C57" s="396">
        <v>168690.59</v>
      </c>
      <c r="D57" s="835">
        <f t="shared" si="0"/>
        <v>2.3029999999999999E-3</v>
      </c>
      <c r="E57" s="836"/>
    </row>
    <row r="58" spans="1:5">
      <c r="A58" s="399" t="s">
        <v>10889</v>
      </c>
      <c r="B58" s="399" t="s">
        <v>10843</v>
      </c>
      <c r="C58" s="396">
        <v>39599.64</v>
      </c>
      <c r="D58" s="835">
        <f t="shared" si="0"/>
        <v>5.4100000000000003E-4</v>
      </c>
      <c r="E58" s="836"/>
    </row>
    <row r="59" spans="1:5">
      <c r="A59" s="399" t="s">
        <v>10890</v>
      </c>
      <c r="B59" s="399" t="s">
        <v>10845</v>
      </c>
      <c r="C59" s="396">
        <v>17616.88</v>
      </c>
      <c r="D59" s="835">
        <f t="shared" si="0"/>
        <v>2.41E-4</v>
      </c>
      <c r="E59" s="836"/>
    </row>
    <row r="60" spans="1:5">
      <c r="A60" s="399" t="s">
        <v>10891</v>
      </c>
      <c r="B60" s="399" t="s">
        <v>10835</v>
      </c>
      <c r="C60" s="396">
        <v>1259254.7</v>
      </c>
      <c r="D60" s="835">
        <f t="shared" si="0"/>
        <v>1.7193E-2</v>
      </c>
      <c r="E60" s="836"/>
    </row>
    <row r="61" spans="1:5">
      <c r="A61" s="399" t="s">
        <v>10892</v>
      </c>
      <c r="B61" s="399" t="s">
        <v>10835</v>
      </c>
      <c r="C61" s="396">
        <v>7304</v>
      </c>
      <c r="D61" s="835">
        <f t="shared" si="0"/>
        <v>1E-4</v>
      </c>
      <c r="E61" s="836"/>
    </row>
    <row r="62" spans="1:5">
      <c r="A62" s="399" t="s">
        <v>10893</v>
      </c>
      <c r="B62" s="399" t="s">
        <v>7442</v>
      </c>
      <c r="C62" s="396">
        <v>64641</v>
      </c>
      <c r="D62" s="835">
        <f t="shared" si="0"/>
        <v>8.83E-4</v>
      </c>
      <c r="E62" s="836"/>
    </row>
    <row r="63" spans="1:5">
      <c r="A63" s="399" t="s">
        <v>10894</v>
      </c>
      <c r="B63" s="399" t="s">
        <v>10835</v>
      </c>
      <c r="C63" s="396">
        <v>212160.8</v>
      </c>
      <c r="D63" s="835">
        <f t="shared" si="0"/>
        <v>2.8969999999999998E-3</v>
      </c>
      <c r="E63" s="836"/>
    </row>
    <row r="64" spans="1:5">
      <c r="A64" s="399" t="s">
        <v>10895</v>
      </c>
      <c r="B64" s="399" t="s">
        <v>10837</v>
      </c>
      <c r="C64" s="396">
        <v>261781.4</v>
      </c>
      <c r="D64" s="835">
        <f t="shared" si="0"/>
        <v>3.5739999999999999E-3</v>
      </c>
      <c r="E64" s="836"/>
    </row>
    <row r="65" spans="1:5">
      <c r="A65" s="399" t="s">
        <v>10896</v>
      </c>
      <c r="B65" s="399" t="s">
        <v>10839</v>
      </c>
      <c r="C65" s="396">
        <v>245000</v>
      </c>
      <c r="D65" s="835">
        <f t="shared" si="0"/>
        <v>3.3449999999999999E-3</v>
      </c>
      <c r="E65" s="836"/>
    </row>
    <row r="66" spans="1:5">
      <c r="A66" s="399" t="s">
        <v>10897</v>
      </c>
      <c r="B66" s="399" t="s">
        <v>10841</v>
      </c>
      <c r="C66" s="396">
        <v>242441.32</v>
      </c>
      <c r="D66" s="835">
        <f t="shared" si="0"/>
        <v>3.31E-3</v>
      </c>
      <c r="E66" s="836"/>
    </row>
    <row r="67" spans="1:5">
      <c r="A67" s="399" t="s">
        <v>10898</v>
      </c>
      <c r="B67" s="399" t="s">
        <v>10843</v>
      </c>
      <c r="C67" s="396">
        <v>31511</v>
      </c>
      <c r="D67" s="835">
        <f t="shared" si="0"/>
        <v>4.2999999999999999E-4</v>
      </c>
      <c r="E67" s="836"/>
    </row>
    <row r="68" spans="1:5">
      <c r="A68" s="399" t="s">
        <v>10899</v>
      </c>
      <c r="B68" s="399" t="s">
        <v>10845</v>
      </c>
      <c r="C68" s="396">
        <v>19694</v>
      </c>
      <c r="D68" s="835">
        <f t="shared" si="0"/>
        <v>2.6899999999999998E-4</v>
      </c>
      <c r="E68" s="836"/>
    </row>
    <row r="69" spans="1:5">
      <c r="A69" s="399" t="s">
        <v>10900</v>
      </c>
      <c r="B69" s="399" t="s">
        <v>7442</v>
      </c>
      <c r="C69" s="396">
        <v>85950.52</v>
      </c>
      <c r="D69" s="835">
        <f t="shared" si="0"/>
        <v>1.1739999999999999E-3</v>
      </c>
      <c r="E69" s="836"/>
    </row>
    <row r="70" spans="1:5">
      <c r="A70" s="399" t="s">
        <v>10901</v>
      </c>
      <c r="B70" s="399" t="s">
        <v>10835</v>
      </c>
      <c r="C70" s="396">
        <v>282717.15000000002</v>
      </c>
      <c r="D70" s="835">
        <f t="shared" si="0"/>
        <v>3.8600000000000001E-3</v>
      </c>
      <c r="E70" s="836"/>
    </row>
    <row r="71" spans="1:5">
      <c r="A71" s="399" t="s">
        <v>10902</v>
      </c>
      <c r="B71" s="399" t="s">
        <v>10837</v>
      </c>
      <c r="C71" s="396">
        <v>348832.43</v>
      </c>
      <c r="D71" s="835">
        <f t="shared" si="0"/>
        <v>4.7629999999999999E-3</v>
      </c>
      <c r="E71" s="836"/>
    </row>
    <row r="72" spans="1:5">
      <c r="A72" s="399" t="s">
        <v>10903</v>
      </c>
      <c r="B72" s="399" t="s">
        <v>10839</v>
      </c>
      <c r="C72" s="396">
        <v>327029.48</v>
      </c>
      <c r="D72" s="835">
        <f t="shared" si="0"/>
        <v>4.4650000000000002E-3</v>
      </c>
      <c r="E72" s="836"/>
    </row>
    <row r="73" spans="1:5">
      <c r="A73" s="399" t="s">
        <v>10904</v>
      </c>
      <c r="B73" s="399" t="s">
        <v>10841</v>
      </c>
      <c r="C73" s="396">
        <v>322608.90000000002</v>
      </c>
      <c r="D73" s="835">
        <f t="shared" si="0"/>
        <v>4.4050000000000001E-3</v>
      </c>
      <c r="E73" s="836"/>
    </row>
    <row r="74" spans="1:5">
      <c r="A74" s="399" t="s">
        <v>10905</v>
      </c>
      <c r="B74" s="399" t="s">
        <v>10843</v>
      </c>
      <c r="C74" s="396">
        <v>41999.86</v>
      </c>
      <c r="D74" s="835">
        <f t="shared" si="0"/>
        <v>5.7300000000000005E-4</v>
      </c>
      <c r="E74" s="836"/>
    </row>
    <row r="75" spans="1:5">
      <c r="A75" s="399" t="s">
        <v>10906</v>
      </c>
      <c r="B75" s="399" t="s">
        <v>10845</v>
      </c>
      <c r="C75" s="396">
        <v>26141.63</v>
      </c>
      <c r="D75" s="835">
        <f t="shared" ref="D75:D138" si="1">ROUND(C75/$C$198,6)</f>
        <v>3.57E-4</v>
      </c>
      <c r="E75" s="836"/>
    </row>
    <row r="76" spans="1:5">
      <c r="A76" s="399" t="s">
        <v>10907</v>
      </c>
      <c r="B76" s="399" t="s">
        <v>7442</v>
      </c>
      <c r="C76" s="396">
        <v>11682.28</v>
      </c>
      <c r="D76" s="835">
        <f t="shared" si="1"/>
        <v>1.6000000000000001E-4</v>
      </c>
      <c r="E76" s="836"/>
    </row>
    <row r="77" spans="1:5">
      <c r="A77" s="399" t="s">
        <v>10908</v>
      </c>
      <c r="B77" s="399" t="s">
        <v>10835</v>
      </c>
      <c r="C77" s="396">
        <v>37953.72</v>
      </c>
      <c r="D77" s="835">
        <f t="shared" si="1"/>
        <v>5.1800000000000001E-4</v>
      </c>
      <c r="E77" s="836"/>
    </row>
    <row r="78" spans="1:5">
      <c r="A78" s="399" t="s">
        <v>10909</v>
      </c>
      <c r="B78" s="399" t="s">
        <v>10837</v>
      </c>
      <c r="C78" s="396">
        <v>43136.82</v>
      </c>
      <c r="D78" s="835">
        <f t="shared" si="1"/>
        <v>5.8900000000000001E-4</v>
      </c>
      <c r="E78" s="836"/>
    </row>
    <row r="79" spans="1:5">
      <c r="A79" s="399" t="s">
        <v>10910</v>
      </c>
      <c r="B79" s="399" t="s">
        <v>10839</v>
      </c>
      <c r="C79" s="396">
        <v>36355.74</v>
      </c>
      <c r="D79" s="835">
        <f t="shared" si="1"/>
        <v>4.9600000000000002E-4</v>
      </c>
      <c r="E79" s="836"/>
    </row>
    <row r="80" spans="1:5">
      <c r="A80" s="399" t="s">
        <v>10911</v>
      </c>
      <c r="B80" s="399" t="s">
        <v>10841</v>
      </c>
      <c r="C80" s="396">
        <v>30964.41</v>
      </c>
      <c r="D80" s="835">
        <f t="shared" si="1"/>
        <v>4.2299999999999998E-4</v>
      </c>
      <c r="E80" s="836"/>
    </row>
    <row r="81" spans="1:5">
      <c r="A81" s="399" t="s">
        <v>10912</v>
      </c>
      <c r="B81" s="399" t="s">
        <v>10843</v>
      </c>
      <c r="C81" s="396">
        <v>8632.89</v>
      </c>
      <c r="D81" s="835">
        <f t="shared" si="1"/>
        <v>1.18E-4</v>
      </c>
      <c r="E81" s="836"/>
    </row>
    <row r="82" spans="1:5">
      <c r="A82" s="399" t="s">
        <v>10913</v>
      </c>
      <c r="B82" s="399" t="s">
        <v>10845</v>
      </c>
      <c r="C82" s="396">
        <v>4369.53</v>
      </c>
      <c r="D82" s="835">
        <f t="shared" si="1"/>
        <v>6.0000000000000002E-5</v>
      </c>
      <c r="E82" s="836"/>
    </row>
    <row r="83" spans="1:5">
      <c r="A83" s="399" t="s">
        <v>10914</v>
      </c>
      <c r="B83" s="399" t="s">
        <v>7442</v>
      </c>
      <c r="C83" s="396">
        <v>16587.29</v>
      </c>
      <c r="D83" s="835">
        <f t="shared" si="1"/>
        <v>2.2599999999999999E-4</v>
      </c>
      <c r="E83" s="836"/>
    </row>
    <row r="84" spans="1:5">
      <c r="A84" s="399" t="s">
        <v>10915</v>
      </c>
      <c r="B84" s="399" t="s">
        <v>10835</v>
      </c>
      <c r="C84" s="396">
        <v>35402.32</v>
      </c>
      <c r="D84" s="835">
        <f t="shared" si="1"/>
        <v>4.8299999999999998E-4</v>
      </c>
      <c r="E84" s="836"/>
    </row>
    <row r="85" spans="1:5">
      <c r="A85" s="399" t="s">
        <v>10916</v>
      </c>
      <c r="B85" s="399" t="s">
        <v>10837</v>
      </c>
      <c r="C85" s="396">
        <v>48464.3</v>
      </c>
      <c r="D85" s="835">
        <f t="shared" si="1"/>
        <v>6.6200000000000005E-4</v>
      </c>
      <c r="E85" s="836"/>
    </row>
    <row r="86" spans="1:5">
      <c r="A86" s="399" t="s">
        <v>10917</v>
      </c>
      <c r="B86" s="399" t="s">
        <v>10839</v>
      </c>
      <c r="C86" s="396">
        <v>42100.25</v>
      </c>
      <c r="D86" s="835">
        <f t="shared" si="1"/>
        <v>5.7499999999999999E-4</v>
      </c>
      <c r="E86" s="836"/>
    </row>
    <row r="87" spans="1:5">
      <c r="A87" s="399" t="s">
        <v>10918</v>
      </c>
      <c r="B87" s="399" t="s">
        <v>10841</v>
      </c>
      <c r="C87" s="396">
        <v>40558.44</v>
      </c>
      <c r="D87" s="835">
        <f t="shared" si="1"/>
        <v>5.5400000000000002E-4</v>
      </c>
      <c r="E87" s="836"/>
    </row>
    <row r="88" spans="1:5">
      <c r="A88" s="399" t="s">
        <v>10919</v>
      </c>
      <c r="B88" s="399" t="s">
        <v>10843</v>
      </c>
      <c r="C88" s="396">
        <v>8039.25</v>
      </c>
      <c r="D88" s="835">
        <f t="shared" si="1"/>
        <v>1.1E-4</v>
      </c>
      <c r="E88" s="836"/>
    </row>
    <row r="89" spans="1:5">
      <c r="A89" s="399" t="s">
        <v>10920</v>
      </c>
      <c r="B89" s="399" t="s">
        <v>10845</v>
      </c>
      <c r="C89" s="396">
        <v>3915.29</v>
      </c>
      <c r="D89" s="835">
        <f t="shared" si="1"/>
        <v>5.3000000000000001E-5</v>
      </c>
      <c r="E89" s="836"/>
    </row>
    <row r="90" spans="1:5">
      <c r="A90" s="399" t="s">
        <v>10921</v>
      </c>
      <c r="B90" s="399" t="s">
        <v>7442</v>
      </c>
      <c r="C90" s="396">
        <v>155429.66</v>
      </c>
      <c r="D90" s="835">
        <f t="shared" si="1"/>
        <v>2.1220000000000002E-3</v>
      </c>
      <c r="E90" s="836"/>
    </row>
    <row r="91" spans="1:5">
      <c r="A91" s="399" t="s">
        <v>10922</v>
      </c>
      <c r="B91" s="399" t="s">
        <v>10835</v>
      </c>
      <c r="C91" s="396">
        <v>319202.46000000002</v>
      </c>
      <c r="D91" s="835">
        <f t="shared" si="1"/>
        <v>4.3579999999999999E-3</v>
      </c>
      <c r="E91" s="836"/>
    </row>
    <row r="92" spans="1:5">
      <c r="A92" s="399" t="s">
        <v>10923</v>
      </c>
      <c r="B92" s="399" t="s">
        <v>10837</v>
      </c>
      <c r="C92" s="396">
        <v>438253.31</v>
      </c>
      <c r="D92" s="835">
        <f t="shared" si="1"/>
        <v>5.9839999999999997E-3</v>
      </c>
      <c r="E92" s="836"/>
    </row>
    <row r="93" spans="1:5">
      <c r="A93" s="399" t="s">
        <v>10924</v>
      </c>
      <c r="B93" s="399" t="s">
        <v>10839</v>
      </c>
      <c r="C93" s="396">
        <v>370947.9</v>
      </c>
      <c r="D93" s="835">
        <f t="shared" si="1"/>
        <v>5.0650000000000001E-3</v>
      </c>
      <c r="E93" s="836"/>
    </row>
    <row r="94" spans="1:5">
      <c r="A94" s="399" t="s">
        <v>10925</v>
      </c>
      <c r="B94" s="399" t="s">
        <v>10841</v>
      </c>
      <c r="C94" s="396">
        <v>344004.15</v>
      </c>
      <c r="D94" s="835">
        <f t="shared" si="1"/>
        <v>4.6969999999999998E-3</v>
      </c>
      <c r="E94" s="836"/>
    </row>
    <row r="95" spans="1:5">
      <c r="A95" s="399" t="s">
        <v>10926</v>
      </c>
      <c r="B95" s="399" t="s">
        <v>10843</v>
      </c>
      <c r="C95" s="396">
        <v>79276.52</v>
      </c>
      <c r="D95" s="835">
        <f t="shared" si="1"/>
        <v>1.0820000000000001E-3</v>
      </c>
      <c r="E95" s="836"/>
    </row>
    <row r="96" spans="1:5">
      <c r="A96" s="399" t="s">
        <v>10927</v>
      </c>
      <c r="B96" s="399" t="s">
        <v>10845</v>
      </c>
      <c r="C96" s="396">
        <v>35234.26</v>
      </c>
      <c r="D96" s="835">
        <f t="shared" si="1"/>
        <v>4.8099999999999998E-4</v>
      </c>
      <c r="E96" s="836"/>
    </row>
    <row r="97" spans="1:5">
      <c r="A97" s="399" t="s">
        <v>10928</v>
      </c>
      <c r="B97" s="399" t="s">
        <v>7442</v>
      </c>
      <c r="C97" s="396">
        <v>85950.52</v>
      </c>
      <c r="D97" s="835">
        <f t="shared" si="1"/>
        <v>1.1739999999999999E-3</v>
      </c>
      <c r="E97" s="836"/>
    </row>
    <row r="98" spans="1:5">
      <c r="A98" s="399" t="s">
        <v>10929</v>
      </c>
      <c r="B98" s="399" t="s">
        <v>10835</v>
      </c>
      <c r="C98" s="396">
        <v>282717.15000000002</v>
      </c>
      <c r="D98" s="835">
        <f t="shared" si="1"/>
        <v>3.8600000000000001E-3</v>
      </c>
      <c r="E98" s="836"/>
    </row>
    <row r="99" spans="1:5">
      <c r="A99" s="399" t="s">
        <v>10930</v>
      </c>
      <c r="B99" s="399" t="s">
        <v>10837</v>
      </c>
      <c r="C99" s="396">
        <v>348832.43</v>
      </c>
      <c r="D99" s="835">
        <f t="shared" si="1"/>
        <v>4.7629999999999999E-3</v>
      </c>
      <c r="E99" s="836"/>
    </row>
    <row r="100" spans="1:5">
      <c r="A100" s="399" t="s">
        <v>10931</v>
      </c>
      <c r="B100" s="399" t="s">
        <v>10839</v>
      </c>
      <c r="C100" s="396">
        <v>327029.48</v>
      </c>
      <c r="D100" s="835">
        <f t="shared" si="1"/>
        <v>4.4650000000000002E-3</v>
      </c>
      <c r="E100" s="836"/>
    </row>
    <row r="101" spans="1:5">
      <c r="A101" s="399" t="s">
        <v>10932</v>
      </c>
      <c r="B101" s="399" t="s">
        <v>10841</v>
      </c>
      <c r="C101" s="396">
        <v>322608.90000000002</v>
      </c>
      <c r="D101" s="835">
        <f t="shared" si="1"/>
        <v>4.4050000000000001E-3</v>
      </c>
      <c r="E101" s="836"/>
    </row>
    <row r="102" spans="1:5">
      <c r="A102" s="399" t="s">
        <v>10933</v>
      </c>
      <c r="B102" s="399" t="s">
        <v>10843</v>
      </c>
      <c r="C102" s="396">
        <v>41999.86</v>
      </c>
      <c r="D102" s="835">
        <f t="shared" si="1"/>
        <v>5.7300000000000005E-4</v>
      </c>
      <c r="E102" s="836"/>
    </row>
    <row r="103" spans="1:5">
      <c r="A103" s="399" t="s">
        <v>10934</v>
      </c>
      <c r="B103" s="399" t="s">
        <v>10845</v>
      </c>
      <c r="C103" s="396">
        <v>26141.63</v>
      </c>
      <c r="D103" s="835">
        <f t="shared" si="1"/>
        <v>3.57E-4</v>
      </c>
      <c r="E103" s="836"/>
    </row>
    <row r="104" spans="1:5">
      <c r="A104" s="399" t="s">
        <v>10935</v>
      </c>
      <c r="B104" s="399" t="s">
        <v>10835</v>
      </c>
      <c r="C104" s="396">
        <v>197691.37</v>
      </c>
      <c r="D104" s="835">
        <f t="shared" si="1"/>
        <v>2.699E-3</v>
      </c>
      <c r="E104" s="836"/>
    </row>
    <row r="105" spans="1:5">
      <c r="A105" s="399" t="s">
        <v>10936</v>
      </c>
      <c r="B105" s="399" t="s">
        <v>10835</v>
      </c>
      <c r="C105" s="396">
        <v>914</v>
      </c>
      <c r="D105" s="835">
        <f t="shared" si="1"/>
        <v>1.2E-5</v>
      </c>
      <c r="E105" s="836"/>
    </row>
    <row r="106" spans="1:5">
      <c r="A106" s="399" t="s">
        <v>10937</v>
      </c>
      <c r="B106" s="399" t="s">
        <v>10835</v>
      </c>
      <c r="C106" s="396">
        <v>450</v>
      </c>
      <c r="D106" s="835">
        <f t="shared" si="1"/>
        <v>6.0000000000000002E-6</v>
      </c>
      <c r="E106" s="836"/>
    </row>
    <row r="107" spans="1:5">
      <c r="A107" s="399" t="s">
        <v>10938</v>
      </c>
      <c r="B107" s="399" t="s">
        <v>10835</v>
      </c>
      <c r="C107" s="396">
        <v>133526.84</v>
      </c>
      <c r="D107" s="835">
        <f t="shared" si="1"/>
        <v>1.823E-3</v>
      </c>
      <c r="E107" s="836"/>
    </row>
    <row r="108" spans="1:5">
      <c r="A108" s="399" t="s">
        <v>10939</v>
      </c>
      <c r="B108" s="399" t="s">
        <v>10835</v>
      </c>
      <c r="C108" s="396">
        <v>60937.84</v>
      </c>
      <c r="D108" s="835">
        <f t="shared" si="1"/>
        <v>8.3199999999999995E-4</v>
      </c>
      <c r="E108" s="836"/>
    </row>
    <row r="109" spans="1:5">
      <c r="A109" s="399" t="s">
        <v>10940</v>
      </c>
      <c r="B109" s="399" t="s">
        <v>10835</v>
      </c>
      <c r="C109" s="396">
        <v>1727.65</v>
      </c>
      <c r="D109" s="835">
        <f t="shared" si="1"/>
        <v>2.4000000000000001E-5</v>
      </c>
      <c r="E109" s="836"/>
    </row>
    <row r="110" spans="1:5">
      <c r="A110" s="399" t="s">
        <v>10941</v>
      </c>
      <c r="B110" s="399" t="s">
        <v>10835</v>
      </c>
      <c r="C110" s="396">
        <v>29822.720000000001</v>
      </c>
      <c r="D110" s="835">
        <f t="shared" si="1"/>
        <v>4.0700000000000003E-4</v>
      </c>
      <c r="E110" s="836"/>
    </row>
    <row r="111" spans="1:5">
      <c r="A111" s="399" t="s">
        <v>10942</v>
      </c>
      <c r="B111" s="399" t="s">
        <v>10841</v>
      </c>
      <c r="C111" s="396">
        <v>1733.92</v>
      </c>
      <c r="D111" s="835">
        <f t="shared" si="1"/>
        <v>2.4000000000000001E-5</v>
      </c>
      <c r="E111" s="836"/>
    </row>
    <row r="112" spans="1:5">
      <c r="A112" s="399" t="s">
        <v>10943</v>
      </c>
      <c r="B112" s="399" t="s">
        <v>10835</v>
      </c>
      <c r="C112" s="396">
        <v>10738.61</v>
      </c>
      <c r="D112" s="835">
        <f t="shared" si="1"/>
        <v>1.47E-4</v>
      </c>
      <c r="E112" s="836"/>
    </row>
    <row r="113" spans="1:5">
      <c r="A113" s="399" t="s">
        <v>10944</v>
      </c>
      <c r="B113" s="399" t="s">
        <v>10835</v>
      </c>
      <c r="C113" s="396">
        <v>328.2</v>
      </c>
      <c r="D113" s="835">
        <f t="shared" si="1"/>
        <v>3.9999999999999998E-6</v>
      </c>
      <c r="E113" s="836"/>
    </row>
    <row r="114" spans="1:5">
      <c r="A114" s="399" t="s">
        <v>10945</v>
      </c>
      <c r="B114" s="399" t="s">
        <v>10839</v>
      </c>
      <c r="C114" s="396">
        <v>133.99</v>
      </c>
      <c r="D114" s="835">
        <f t="shared" si="1"/>
        <v>1.9999999999999999E-6</v>
      </c>
      <c r="E114" s="836"/>
    </row>
    <row r="115" spans="1:5">
      <c r="A115" s="399" t="s">
        <v>10946</v>
      </c>
      <c r="B115" s="399" t="s">
        <v>10839</v>
      </c>
      <c r="C115" s="396">
        <v>3855.12</v>
      </c>
      <c r="D115" s="835">
        <f t="shared" si="1"/>
        <v>5.3000000000000001E-5</v>
      </c>
      <c r="E115" s="836"/>
    </row>
    <row r="116" spans="1:5">
      <c r="A116" s="399" t="s">
        <v>10947</v>
      </c>
      <c r="B116" s="399" t="s">
        <v>10839</v>
      </c>
      <c r="C116" s="396">
        <v>1167.57</v>
      </c>
      <c r="D116" s="835">
        <f t="shared" si="1"/>
        <v>1.5999999999999999E-5</v>
      </c>
      <c r="E116" s="836"/>
    </row>
    <row r="117" spans="1:5">
      <c r="A117" s="399" t="s">
        <v>10948</v>
      </c>
      <c r="B117" s="399" t="s">
        <v>10835</v>
      </c>
      <c r="C117" s="396">
        <v>9937.1299999999992</v>
      </c>
      <c r="D117" s="835">
        <f t="shared" si="1"/>
        <v>1.36E-4</v>
      </c>
      <c r="E117" s="836"/>
    </row>
    <row r="118" spans="1:5">
      <c r="A118" s="399" t="s">
        <v>10949</v>
      </c>
      <c r="B118" s="399" t="s">
        <v>10835</v>
      </c>
      <c r="C118" s="396">
        <v>2617.73</v>
      </c>
      <c r="D118" s="835">
        <f t="shared" si="1"/>
        <v>3.6000000000000001E-5</v>
      </c>
      <c r="E118" s="836"/>
    </row>
    <row r="119" spans="1:5">
      <c r="A119" s="399" t="s">
        <v>10950</v>
      </c>
      <c r="B119" s="399" t="s">
        <v>10843</v>
      </c>
      <c r="C119" s="396">
        <v>2181.56</v>
      </c>
      <c r="D119" s="835">
        <f t="shared" si="1"/>
        <v>3.0000000000000001E-5</v>
      </c>
      <c r="E119" s="836"/>
    </row>
    <row r="120" spans="1:5">
      <c r="A120" s="399" t="s">
        <v>10951</v>
      </c>
      <c r="B120" s="399" t="s">
        <v>10835</v>
      </c>
      <c r="C120" s="396">
        <v>571343.24</v>
      </c>
      <c r="D120" s="835">
        <f t="shared" si="1"/>
        <v>7.8009999999999998E-3</v>
      </c>
      <c r="E120" s="836"/>
    </row>
    <row r="121" spans="1:5">
      <c r="A121" s="399" t="s">
        <v>10952</v>
      </c>
      <c r="B121" s="399" t="s">
        <v>10843</v>
      </c>
      <c r="C121" s="396">
        <v>78153.22</v>
      </c>
      <c r="D121" s="835">
        <f t="shared" si="1"/>
        <v>1.067E-3</v>
      </c>
      <c r="E121" s="836"/>
    </row>
    <row r="122" spans="1:5">
      <c r="A122" s="399" t="s">
        <v>10953</v>
      </c>
      <c r="B122" s="399" t="s">
        <v>10843</v>
      </c>
      <c r="C122" s="396">
        <v>4066.27</v>
      </c>
      <c r="D122" s="835">
        <f t="shared" si="1"/>
        <v>5.5999999999999999E-5</v>
      </c>
      <c r="E122" s="836"/>
    </row>
    <row r="123" spans="1:5">
      <c r="A123" s="399" t="s">
        <v>10954</v>
      </c>
      <c r="B123" s="399" t="s">
        <v>10843</v>
      </c>
      <c r="C123" s="396">
        <v>368.01</v>
      </c>
      <c r="D123" s="835">
        <f t="shared" si="1"/>
        <v>5.0000000000000004E-6</v>
      </c>
      <c r="E123" s="836"/>
    </row>
    <row r="124" spans="1:5">
      <c r="A124" s="399" t="s">
        <v>10955</v>
      </c>
      <c r="B124" s="399" t="s">
        <v>10835</v>
      </c>
      <c r="C124" s="396">
        <v>7947.87</v>
      </c>
      <c r="D124" s="835">
        <f t="shared" si="1"/>
        <v>1.0900000000000001E-4</v>
      </c>
      <c r="E124" s="836"/>
    </row>
    <row r="125" spans="1:5">
      <c r="A125" s="399" t="s">
        <v>10956</v>
      </c>
      <c r="B125" s="399" t="s">
        <v>10835</v>
      </c>
      <c r="C125" s="396">
        <v>14340.33</v>
      </c>
      <c r="D125" s="835">
        <f t="shared" si="1"/>
        <v>1.9599999999999999E-4</v>
      </c>
      <c r="E125" s="836"/>
    </row>
    <row r="126" spans="1:5">
      <c r="A126" s="399" t="s">
        <v>10957</v>
      </c>
      <c r="B126" s="399" t="s">
        <v>10835</v>
      </c>
      <c r="C126" s="396">
        <v>10606.41</v>
      </c>
      <c r="D126" s="835">
        <f t="shared" si="1"/>
        <v>1.45E-4</v>
      </c>
      <c r="E126" s="836"/>
    </row>
    <row r="127" spans="1:5">
      <c r="A127" s="399" t="s">
        <v>10958</v>
      </c>
      <c r="B127" s="399" t="s">
        <v>10835</v>
      </c>
      <c r="C127" s="396">
        <v>76430.64</v>
      </c>
      <c r="D127" s="835">
        <f t="shared" si="1"/>
        <v>1.044E-3</v>
      </c>
      <c r="E127" s="836"/>
    </row>
    <row r="128" spans="1:5">
      <c r="A128" s="399" t="s">
        <v>10959</v>
      </c>
      <c r="B128" s="399" t="s">
        <v>10835</v>
      </c>
      <c r="C128" s="396">
        <v>78636.47</v>
      </c>
      <c r="D128" s="835">
        <f t="shared" si="1"/>
        <v>1.0740000000000001E-3</v>
      </c>
      <c r="E128" s="836"/>
    </row>
    <row r="129" spans="1:5">
      <c r="A129" s="399" t="s">
        <v>10960</v>
      </c>
      <c r="B129" s="399" t="s">
        <v>10835</v>
      </c>
      <c r="C129" s="396">
        <v>9238.99</v>
      </c>
      <c r="D129" s="835">
        <f t="shared" si="1"/>
        <v>1.26E-4</v>
      </c>
      <c r="E129" s="836"/>
    </row>
    <row r="130" spans="1:5">
      <c r="A130" s="399" t="s">
        <v>10961</v>
      </c>
      <c r="B130" s="399" t="s">
        <v>10835</v>
      </c>
      <c r="C130" s="396">
        <v>5964.57</v>
      </c>
      <c r="D130" s="835">
        <f t="shared" si="1"/>
        <v>8.1000000000000004E-5</v>
      </c>
      <c r="E130" s="836"/>
    </row>
    <row r="131" spans="1:5">
      <c r="A131" s="399" t="s">
        <v>10962</v>
      </c>
      <c r="B131" s="399" t="s">
        <v>10835</v>
      </c>
      <c r="C131" s="396">
        <v>173296.95</v>
      </c>
      <c r="D131" s="835">
        <f t="shared" si="1"/>
        <v>2.366E-3</v>
      </c>
      <c r="E131" s="836"/>
    </row>
    <row r="132" spans="1:5">
      <c r="A132" s="399" t="s">
        <v>10963</v>
      </c>
      <c r="B132" s="399" t="s">
        <v>10835</v>
      </c>
      <c r="C132" s="396">
        <v>48016.959999999999</v>
      </c>
      <c r="D132" s="835">
        <f t="shared" si="1"/>
        <v>6.5600000000000001E-4</v>
      </c>
      <c r="E132" s="836"/>
    </row>
    <row r="133" spans="1:5">
      <c r="A133" s="399" t="s">
        <v>10964</v>
      </c>
      <c r="B133" s="399" t="s">
        <v>10835</v>
      </c>
      <c r="C133" s="396">
        <v>76513.820000000007</v>
      </c>
      <c r="D133" s="835">
        <f t="shared" si="1"/>
        <v>1.0449999999999999E-3</v>
      </c>
      <c r="E133" s="836"/>
    </row>
    <row r="134" spans="1:5">
      <c r="A134" s="399" t="s">
        <v>10965</v>
      </c>
      <c r="B134" s="399" t="s">
        <v>10835</v>
      </c>
      <c r="C134" s="396">
        <v>102676.71</v>
      </c>
      <c r="D134" s="835">
        <f t="shared" si="1"/>
        <v>1.402E-3</v>
      </c>
      <c r="E134" s="836"/>
    </row>
    <row r="135" spans="1:5">
      <c r="A135" s="399" t="s">
        <v>10966</v>
      </c>
      <c r="B135" s="399" t="s">
        <v>10835</v>
      </c>
      <c r="C135" s="396">
        <v>52280.32</v>
      </c>
      <c r="D135" s="835">
        <f t="shared" si="1"/>
        <v>7.1400000000000001E-4</v>
      </c>
      <c r="E135" s="836"/>
    </row>
    <row r="136" spans="1:5">
      <c r="A136" s="399" t="s">
        <v>10967</v>
      </c>
      <c r="B136" s="399" t="s">
        <v>10835</v>
      </c>
      <c r="C136" s="396">
        <v>6481.63</v>
      </c>
      <c r="D136" s="835">
        <f t="shared" si="1"/>
        <v>8.7999999999999998E-5</v>
      </c>
      <c r="E136" s="836"/>
    </row>
    <row r="137" spans="1:5">
      <c r="A137" s="399" t="s">
        <v>10968</v>
      </c>
      <c r="B137" s="399" t="s">
        <v>10969</v>
      </c>
      <c r="C137" s="396">
        <v>43109.07</v>
      </c>
      <c r="D137" s="835">
        <f t="shared" si="1"/>
        <v>5.8900000000000001E-4</v>
      </c>
      <c r="E137" s="836"/>
    </row>
    <row r="138" spans="1:5">
      <c r="A138" s="399" t="s">
        <v>10970</v>
      </c>
      <c r="B138" s="399" t="s">
        <v>10845</v>
      </c>
      <c r="C138" s="396">
        <v>103079.28</v>
      </c>
      <c r="D138" s="835">
        <f t="shared" si="1"/>
        <v>1.407E-3</v>
      </c>
      <c r="E138" s="836"/>
    </row>
    <row r="139" spans="1:5">
      <c r="A139" s="399" t="s">
        <v>10971</v>
      </c>
      <c r="B139" s="399" t="s">
        <v>10837</v>
      </c>
      <c r="C139" s="396">
        <v>513420.89</v>
      </c>
      <c r="D139" s="835">
        <f t="shared" ref="D139:D196" si="2">ROUND(C139/$C$198,6)</f>
        <v>7.0099999999999997E-3</v>
      </c>
      <c r="E139" s="836"/>
    </row>
    <row r="140" spans="1:5">
      <c r="A140" s="399" t="s">
        <v>10972</v>
      </c>
      <c r="B140" s="399" t="s">
        <v>10835</v>
      </c>
      <c r="C140" s="396">
        <v>214600</v>
      </c>
      <c r="D140" s="835">
        <f t="shared" si="2"/>
        <v>2.9299999999999999E-3</v>
      </c>
      <c r="E140" s="836"/>
    </row>
    <row r="141" spans="1:5">
      <c r="A141" s="399" t="s">
        <v>10973</v>
      </c>
      <c r="B141" s="399" t="s">
        <v>10839</v>
      </c>
      <c r="C141" s="396">
        <v>187273.68</v>
      </c>
      <c r="D141" s="835">
        <f t="shared" si="2"/>
        <v>2.5569999999999998E-3</v>
      </c>
      <c r="E141" s="836"/>
    </row>
    <row r="142" spans="1:5">
      <c r="A142" s="399" t="s">
        <v>10974</v>
      </c>
      <c r="B142" s="399" t="s">
        <v>10843</v>
      </c>
      <c r="C142" s="396">
        <v>74569.440000000002</v>
      </c>
      <c r="D142" s="835">
        <f t="shared" si="2"/>
        <v>1.018E-3</v>
      </c>
      <c r="E142" s="836"/>
    </row>
    <row r="143" spans="1:5">
      <c r="A143" s="399" t="s">
        <v>10975</v>
      </c>
      <c r="B143" s="399" t="s">
        <v>10843</v>
      </c>
      <c r="C143" s="396">
        <v>64078.96</v>
      </c>
      <c r="D143" s="835">
        <f t="shared" si="2"/>
        <v>8.7500000000000002E-4</v>
      </c>
      <c r="E143" s="836"/>
    </row>
    <row r="144" spans="1:5">
      <c r="A144" s="399" t="s">
        <v>10976</v>
      </c>
      <c r="B144" s="399" t="s">
        <v>10835</v>
      </c>
      <c r="C144" s="396">
        <v>50220.959999999999</v>
      </c>
      <c r="D144" s="835">
        <f t="shared" si="2"/>
        <v>6.8599999999999998E-4</v>
      </c>
      <c r="E144" s="836"/>
    </row>
    <row r="145" spans="1:5">
      <c r="A145" s="399" t="s">
        <v>10977</v>
      </c>
      <c r="B145" s="399" t="s">
        <v>10835</v>
      </c>
      <c r="C145" s="396">
        <v>566620.35</v>
      </c>
      <c r="D145" s="835">
        <f t="shared" si="2"/>
        <v>7.7359999999999998E-3</v>
      </c>
      <c r="E145" s="836"/>
    </row>
    <row r="146" spans="1:5">
      <c r="A146" s="399" t="s">
        <v>10978</v>
      </c>
      <c r="B146" s="399" t="s">
        <v>10835</v>
      </c>
      <c r="C146" s="396">
        <v>37120</v>
      </c>
      <c r="D146" s="835">
        <f t="shared" si="2"/>
        <v>5.0699999999999996E-4</v>
      </c>
      <c r="E146" s="836"/>
    </row>
    <row r="147" spans="1:5">
      <c r="A147" s="399" t="s">
        <v>10979</v>
      </c>
      <c r="B147" s="399" t="s">
        <v>10835</v>
      </c>
      <c r="C147" s="396">
        <v>74371.009999999995</v>
      </c>
      <c r="D147" s="835">
        <f t="shared" si="2"/>
        <v>1.0150000000000001E-3</v>
      </c>
      <c r="E147" s="836"/>
    </row>
    <row r="148" spans="1:5">
      <c r="A148" s="399" t="s">
        <v>10980</v>
      </c>
      <c r="B148" s="399" t="s">
        <v>10837</v>
      </c>
      <c r="C148" s="396">
        <v>122722.55</v>
      </c>
      <c r="D148" s="835">
        <f t="shared" si="2"/>
        <v>1.676E-3</v>
      </c>
      <c r="E148" s="836"/>
    </row>
    <row r="149" spans="1:5">
      <c r="A149" s="399" t="s">
        <v>10981</v>
      </c>
      <c r="B149" s="399" t="s">
        <v>10835</v>
      </c>
      <c r="C149" s="396">
        <v>1034147.35</v>
      </c>
      <c r="D149" s="835">
        <f t="shared" si="2"/>
        <v>1.4120000000000001E-2</v>
      </c>
      <c r="E149" s="836"/>
    </row>
    <row r="150" spans="1:5">
      <c r="A150" s="399" t="s">
        <v>10982</v>
      </c>
      <c r="B150" s="399" t="s">
        <v>10839</v>
      </c>
      <c r="C150" s="396">
        <v>50398.52</v>
      </c>
      <c r="D150" s="835">
        <f t="shared" si="2"/>
        <v>6.8800000000000003E-4</v>
      </c>
      <c r="E150" s="836"/>
    </row>
    <row r="151" spans="1:5">
      <c r="A151" s="399" t="s">
        <v>10983</v>
      </c>
      <c r="B151" s="399" t="s">
        <v>10839</v>
      </c>
      <c r="C151" s="396">
        <v>14244.27</v>
      </c>
      <c r="D151" s="835">
        <f t="shared" si="2"/>
        <v>1.94E-4</v>
      </c>
      <c r="E151" s="836"/>
    </row>
    <row r="152" spans="1:5">
      <c r="A152" s="399" t="s">
        <v>10984</v>
      </c>
      <c r="B152" s="399" t="s">
        <v>10835</v>
      </c>
      <c r="C152" s="396">
        <v>4593.6000000000004</v>
      </c>
      <c r="D152" s="835">
        <f t="shared" si="2"/>
        <v>6.3E-5</v>
      </c>
      <c r="E152" s="836"/>
    </row>
    <row r="153" spans="1:5">
      <c r="A153" s="399" t="s">
        <v>10985</v>
      </c>
      <c r="B153" s="399" t="s">
        <v>10835</v>
      </c>
      <c r="C153" s="396">
        <v>9380.36</v>
      </c>
      <c r="D153" s="835">
        <f t="shared" si="2"/>
        <v>1.2799999999999999E-4</v>
      </c>
      <c r="E153" s="836"/>
    </row>
    <row r="154" spans="1:5">
      <c r="A154" s="399" t="s">
        <v>10986</v>
      </c>
      <c r="B154" s="399" t="s">
        <v>10835</v>
      </c>
      <c r="C154" s="396">
        <v>243319</v>
      </c>
      <c r="D154" s="835">
        <f t="shared" si="2"/>
        <v>3.3219999999999999E-3</v>
      </c>
      <c r="E154" s="836"/>
    </row>
    <row r="155" spans="1:5">
      <c r="A155" s="399" t="s">
        <v>10987</v>
      </c>
      <c r="B155" s="399" t="s">
        <v>10839</v>
      </c>
      <c r="C155" s="396">
        <v>15370</v>
      </c>
      <c r="D155" s="835">
        <f t="shared" si="2"/>
        <v>2.1000000000000001E-4</v>
      </c>
      <c r="E155" s="836"/>
    </row>
    <row r="156" spans="1:5">
      <c r="A156" s="399" t="s">
        <v>10988</v>
      </c>
      <c r="B156" s="399" t="s">
        <v>10835</v>
      </c>
      <c r="C156" s="396">
        <v>407151.32</v>
      </c>
      <c r="D156" s="835">
        <f t="shared" si="2"/>
        <v>5.5589999999999997E-3</v>
      </c>
      <c r="E156" s="836"/>
    </row>
    <row r="157" spans="1:5">
      <c r="A157" s="399" t="s">
        <v>10989</v>
      </c>
      <c r="B157" s="399" t="s">
        <v>10990</v>
      </c>
      <c r="C157" s="396">
        <v>7255.01</v>
      </c>
      <c r="D157" s="835">
        <f t="shared" si="2"/>
        <v>9.8999999999999994E-5</v>
      </c>
      <c r="E157" s="836"/>
    </row>
    <row r="158" spans="1:5">
      <c r="A158" s="399" t="s">
        <v>10991</v>
      </c>
      <c r="B158" s="399" t="s">
        <v>10845</v>
      </c>
      <c r="C158" s="396">
        <v>128403.55</v>
      </c>
      <c r="D158" s="835">
        <f t="shared" si="2"/>
        <v>1.753E-3</v>
      </c>
      <c r="E158" s="836"/>
    </row>
    <row r="159" spans="1:5">
      <c r="A159" s="399" t="s">
        <v>10992</v>
      </c>
      <c r="B159" s="399" t="s">
        <v>10845</v>
      </c>
      <c r="C159" s="396">
        <v>116057.2</v>
      </c>
      <c r="D159" s="835">
        <f t="shared" si="2"/>
        <v>1.585E-3</v>
      </c>
      <c r="E159" s="836"/>
    </row>
    <row r="160" spans="1:5">
      <c r="A160" s="399" t="s">
        <v>10993</v>
      </c>
      <c r="B160" s="399" t="s">
        <v>10835</v>
      </c>
      <c r="C160" s="396">
        <v>30404.5</v>
      </c>
      <c r="D160" s="835">
        <f t="shared" si="2"/>
        <v>4.15E-4</v>
      </c>
      <c r="E160" s="836"/>
    </row>
    <row r="161" spans="1:5">
      <c r="A161" s="399" t="s">
        <v>10994</v>
      </c>
      <c r="B161" s="399" t="s">
        <v>10835</v>
      </c>
      <c r="C161" s="396">
        <v>78572.160000000003</v>
      </c>
      <c r="D161" s="835">
        <f t="shared" si="2"/>
        <v>1.073E-3</v>
      </c>
      <c r="E161" s="836"/>
    </row>
    <row r="162" spans="1:5">
      <c r="A162" s="399" t="s">
        <v>10995</v>
      </c>
      <c r="B162" s="399" t="s">
        <v>10835</v>
      </c>
      <c r="C162" s="396">
        <v>15117.18</v>
      </c>
      <c r="D162" s="835">
        <f t="shared" si="2"/>
        <v>2.0599999999999999E-4</v>
      </c>
      <c r="E162" s="836"/>
    </row>
    <row r="163" spans="1:5">
      <c r="A163" s="399" t="s">
        <v>10996</v>
      </c>
      <c r="B163" s="399" t="s">
        <v>10835</v>
      </c>
      <c r="C163" s="396">
        <v>21942.21</v>
      </c>
      <c r="D163" s="835">
        <f t="shared" si="2"/>
        <v>2.9999999999999997E-4</v>
      </c>
      <c r="E163" s="836"/>
    </row>
    <row r="164" spans="1:5">
      <c r="A164" s="399" t="s">
        <v>10997</v>
      </c>
      <c r="B164" s="399" t="s">
        <v>10835</v>
      </c>
      <c r="C164" s="396">
        <v>48916.72</v>
      </c>
      <c r="D164" s="835">
        <f t="shared" si="2"/>
        <v>6.6799999999999997E-4</v>
      </c>
      <c r="E164" s="836"/>
    </row>
    <row r="165" spans="1:5">
      <c r="A165" s="399" t="s">
        <v>10998</v>
      </c>
      <c r="B165" s="399" t="s">
        <v>7442</v>
      </c>
      <c r="C165" s="396">
        <v>21865.15</v>
      </c>
      <c r="D165" s="835">
        <f t="shared" si="2"/>
        <v>2.99E-4</v>
      </c>
      <c r="E165" s="836"/>
    </row>
    <row r="166" spans="1:5">
      <c r="A166" s="399" t="s">
        <v>10999</v>
      </c>
      <c r="B166" s="399" t="s">
        <v>7442</v>
      </c>
      <c r="C166" s="396">
        <v>8500</v>
      </c>
      <c r="D166" s="835">
        <f t="shared" si="2"/>
        <v>1.16E-4</v>
      </c>
      <c r="E166" s="836"/>
    </row>
    <row r="167" spans="1:5">
      <c r="A167" s="399" t="s">
        <v>11000</v>
      </c>
      <c r="B167" s="399" t="s">
        <v>7442</v>
      </c>
      <c r="C167" s="396">
        <v>36070.410000000003</v>
      </c>
      <c r="D167" s="835">
        <f t="shared" si="2"/>
        <v>4.9200000000000003E-4</v>
      </c>
      <c r="E167" s="836"/>
    </row>
    <row r="168" spans="1:5">
      <c r="A168" s="399" t="s">
        <v>11001</v>
      </c>
      <c r="B168" s="399" t="s">
        <v>7442</v>
      </c>
      <c r="C168" s="396">
        <v>12618.38</v>
      </c>
      <c r="D168" s="835">
        <f t="shared" si="2"/>
        <v>1.7200000000000001E-4</v>
      </c>
      <c r="E168" s="836"/>
    </row>
    <row r="169" spans="1:5">
      <c r="A169" s="399" t="s">
        <v>11002</v>
      </c>
      <c r="B169" s="399" t="s">
        <v>10835</v>
      </c>
      <c r="C169" s="396">
        <v>25641</v>
      </c>
      <c r="D169" s="835">
        <f t="shared" si="2"/>
        <v>3.5E-4</v>
      </c>
      <c r="E169" s="836"/>
    </row>
    <row r="170" spans="1:5">
      <c r="A170" s="399" t="s">
        <v>11003</v>
      </c>
      <c r="B170" s="399" t="s">
        <v>10837</v>
      </c>
      <c r="C170" s="396">
        <v>6560.62</v>
      </c>
      <c r="D170" s="835">
        <f t="shared" si="2"/>
        <v>9.0000000000000006E-5</v>
      </c>
      <c r="E170" s="836"/>
    </row>
    <row r="171" spans="1:5">
      <c r="A171" s="399" t="s">
        <v>11004</v>
      </c>
      <c r="B171" s="399" t="s">
        <v>10839</v>
      </c>
      <c r="C171" s="396">
        <v>7802.17</v>
      </c>
      <c r="D171" s="835">
        <f t="shared" si="2"/>
        <v>1.07E-4</v>
      </c>
      <c r="E171" s="836"/>
    </row>
    <row r="172" spans="1:5">
      <c r="A172" s="399" t="s">
        <v>11005</v>
      </c>
      <c r="B172" s="399" t="s">
        <v>10841</v>
      </c>
      <c r="C172" s="396">
        <v>9640.7099999999991</v>
      </c>
      <c r="D172" s="835">
        <f t="shared" si="2"/>
        <v>1.3200000000000001E-4</v>
      </c>
      <c r="E172" s="836"/>
    </row>
    <row r="173" spans="1:5">
      <c r="A173" s="399" t="s">
        <v>11006</v>
      </c>
      <c r="B173" s="399" t="s">
        <v>10845</v>
      </c>
      <c r="C173" s="396">
        <v>247</v>
      </c>
      <c r="D173" s="835">
        <f t="shared" si="2"/>
        <v>3.0000000000000001E-6</v>
      </c>
      <c r="E173" s="836"/>
    </row>
    <row r="174" spans="1:5">
      <c r="A174" s="399" t="s">
        <v>11007</v>
      </c>
      <c r="B174" s="399" t="s">
        <v>10837</v>
      </c>
      <c r="C174" s="396">
        <v>501305.64</v>
      </c>
      <c r="D174" s="835">
        <f t="shared" si="2"/>
        <v>6.8450000000000004E-3</v>
      </c>
      <c r="E174" s="836"/>
    </row>
    <row r="175" spans="1:5">
      <c r="A175" s="399" t="s">
        <v>11008</v>
      </c>
      <c r="B175" s="399" t="s">
        <v>7442</v>
      </c>
      <c r="C175" s="396">
        <v>39384.07</v>
      </c>
      <c r="D175" s="835">
        <f t="shared" si="2"/>
        <v>5.3799999999999996E-4</v>
      </c>
      <c r="E175" s="836"/>
    </row>
    <row r="176" spans="1:5">
      <c r="A176" s="399" t="s">
        <v>11009</v>
      </c>
      <c r="B176" s="399" t="s">
        <v>10835</v>
      </c>
      <c r="C176" s="396">
        <v>82927.259999999995</v>
      </c>
      <c r="D176" s="835">
        <f t="shared" si="2"/>
        <v>1.132E-3</v>
      </c>
      <c r="E176" s="836"/>
    </row>
    <row r="177" spans="1:5">
      <c r="A177" s="399" t="s">
        <v>11010</v>
      </c>
      <c r="B177" s="399" t="s">
        <v>10837</v>
      </c>
      <c r="C177" s="396">
        <v>112841.09</v>
      </c>
      <c r="D177" s="835">
        <f t="shared" si="2"/>
        <v>1.5410000000000001E-3</v>
      </c>
      <c r="E177" s="836"/>
    </row>
    <row r="178" spans="1:5">
      <c r="A178" s="399" t="s">
        <v>11011</v>
      </c>
      <c r="B178" s="399" t="s">
        <v>10839</v>
      </c>
      <c r="C178" s="396">
        <v>96133.84</v>
      </c>
      <c r="D178" s="835">
        <f t="shared" si="2"/>
        <v>1.3129999999999999E-3</v>
      </c>
      <c r="E178" s="836"/>
    </row>
    <row r="179" spans="1:5">
      <c r="A179" s="399" t="s">
        <v>11012</v>
      </c>
      <c r="B179" s="399" t="s">
        <v>10841</v>
      </c>
      <c r="C179" s="396">
        <v>90371.61</v>
      </c>
      <c r="D179" s="835">
        <f t="shared" si="2"/>
        <v>1.2340000000000001E-3</v>
      </c>
      <c r="E179" s="836"/>
    </row>
    <row r="180" spans="1:5">
      <c r="A180" s="399" t="s">
        <v>11013</v>
      </c>
      <c r="B180" s="399" t="s">
        <v>10843</v>
      </c>
      <c r="C180" s="396">
        <v>27382.91</v>
      </c>
      <c r="D180" s="835">
        <f t="shared" si="2"/>
        <v>3.7399999999999998E-4</v>
      </c>
      <c r="E180" s="836"/>
    </row>
    <row r="181" spans="1:5">
      <c r="A181" s="399" t="s">
        <v>11014</v>
      </c>
      <c r="B181" s="399" t="s">
        <v>11015</v>
      </c>
      <c r="C181" s="396">
        <v>9196.85</v>
      </c>
      <c r="D181" s="835">
        <f t="shared" si="2"/>
        <v>1.26E-4</v>
      </c>
      <c r="E181" s="836"/>
    </row>
    <row r="182" spans="1:5">
      <c r="A182" s="399" t="s">
        <v>11016</v>
      </c>
      <c r="B182" s="399" t="s">
        <v>7442</v>
      </c>
      <c r="C182" s="396">
        <v>9800</v>
      </c>
      <c r="D182" s="835">
        <f t="shared" si="2"/>
        <v>1.34E-4</v>
      </c>
      <c r="E182" s="836"/>
    </row>
    <row r="183" spans="1:5">
      <c r="A183" s="399" t="s">
        <v>11017</v>
      </c>
      <c r="B183" s="399" t="s">
        <v>7442</v>
      </c>
      <c r="C183" s="396">
        <v>125000</v>
      </c>
      <c r="D183" s="835">
        <f t="shared" si="2"/>
        <v>1.707E-3</v>
      </c>
      <c r="E183" s="836"/>
    </row>
    <row r="184" spans="1:5">
      <c r="A184" s="399" t="s">
        <v>11018</v>
      </c>
      <c r="B184" s="399" t="s">
        <v>10835</v>
      </c>
      <c r="C184" s="396">
        <v>264310.23</v>
      </c>
      <c r="D184" s="835">
        <f t="shared" si="2"/>
        <v>3.6089999999999998E-3</v>
      </c>
      <c r="E184" s="836"/>
    </row>
    <row r="185" spans="1:5">
      <c r="A185" s="399" t="s">
        <v>11019</v>
      </c>
      <c r="B185" s="399" t="s">
        <v>7442</v>
      </c>
      <c r="C185" s="396">
        <v>2104542.2999999998</v>
      </c>
      <c r="D185" s="835">
        <f t="shared" si="2"/>
        <v>2.8735E-2</v>
      </c>
      <c r="E185" s="836"/>
    </row>
    <row r="186" spans="1:5">
      <c r="A186" s="399" t="s">
        <v>11020</v>
      </c>
      <c r="B186" s="399" t="s">
        <v>7442</v>
      </c>
      <c r="C186" s="396">
        <v>330192.46999999997</v>
      </c>
      <c r="D186" s="835">
        <f t="shared" si="2"/>
        <v>4.5079999999999999E-3</v>
      </c>
      <c r="E186" s="836"/>
    </row>
    <row r="187" spans="1:5">
      <c r="A187" s="399" t="s">
        <v>11021</v>
      </c>
      <c r="B187" s="399" t="s">
        <v>7442</v>
      </c>
      <c r="C187" s="396">
        <v>569363.91</v>
      </c>
      <c r="D187" s="835">
        <f t="shared" si="2"/>
        <v>7.7739999999999997E-3</v>
      </c>
      <c r="E187" s="836"/>
    </row>
    <row r="188" spans="1:5">
      <c r="A188" s="399" t="s">
        <v>11022</v>
      </c>
      <c r="B188" s="399" t="s">
        <v>7442</v>
      </c>
      <c r="C188" s="396">
        <v>49195.53</v>
      </c>
      <c r="D188" s="835">
        <f t="shared" si="2"/>
        <v>6.7199999999999996E-4</v>
      </c>
      <c r="E188" s="836"/>
    </row>
    <row r="189" spans="1:5">
      <c r="A189" s="399" t="s">
        <v>11023</v>
      </c>
      <c r="B189" s="399" t="s">
        <v>7442</v>
      </c>
      <c r="C189" s="396">
        <v>152895.79999999999</v>
      </c>
      <c r="D189" s="835">
        <f t="shared" si="2"/>
        <v>2.088E-3</v>
      </c>
      <c r="E189" s="836"/>
    </row>
    <row r="190" spans="1:5" ht="45">
      <c r="A190" s="399" t="s">
        <v>11024</v>
      </c>
      <c r="B190" s="399" t="s">
        <v>11025</v>
      </c>
      <c r="C190" s="396">
        <v>23135029.649999999</v>
      </c>
      <c r="D190" s="835">
        <f t="shared" si="2"/>
        <v>0.31587599999999999</v>
      </c>
      <c r="E190" s="836" t="s">
        <v>11026</v>
      </c>
    </row>
    <row r="191" spans="1:5">
      <c r="A191" s="399" t="s">
        <v>11027</v>
      </c>
      <c r="B191" s="399" t="s">
        <v>10835</v>
      </c>
      <c r="C191" s="396">
        <v>1472514.13</v>
      </c>
      <c r="D191" s="835">
        <f t="shared" si="2"/>
        <v>2.0105000000000001E-2</v>
      </c>
      <c r="E191" s="836"/>
    </row>
    <row r="192" spans="1:5" ht="45">
      <c r="A192" s="399" t="s">
        <v>11028</v>
      </c>
      <c r="B192" s="399" t="s">
        <v>10835</v>
      </c>
      <c r="C192" s="396">
        <v>4422252.83</v>
      </c>
      <c r="D192" s="835">
        <f t="shared" si="2"/>
        <v>6.0380000000000003E-2</v>
      </c>
      <c r="E192" s="836" t="s">
        <v>11029</v>
      </c>
    </row>
    <row r="193" spans="1:5">
      <c r="A193" s="399" t="s">
        <v>11030</v>
      </c>
      <c r="B193" s="399" t="s">
        <v>11031</v>
      </c>
      <c r="C193" s="396">
        <v>14460.75</v>
      </c>
      <c r="D193" s="835">
        <f t="shared" si="2"/>
        <v>1.9699999999999999E-4</v>
      </c>
      <c r="E193" s="836"/>
    </row>
    <row r="194" spans="1:5">
      <c r="A194" s="399" t="s">
        <v>11032</v>
      </c>
      <c r="B194" s="399" t="s">
        <v>11033</v>
      </c>
      <c r="C194" s="396">
        <v>125682.09</v>
      </c>
      <c r="D194" s="835">
        <f t="shared" si="2"/>
        <v>1.7160000000000001E-3</v>
      </c>
      <c r="E194" s="836"/>
    </row>
    <row r="195" spans="1:5">
      <c r="A195" s="399" t="s">
        <v>11034</v>
      </c>
      <c r="B195" s="399" t="s">
        <v>11035</v>
      </c>
      <c r="C195" s="396">
        <v>46270.71</v>
      </c>
      <c r="D195" s="835">
        <f t="shared" si="2"/>
        <v>6.3199999999999997E-4</v>
      </c>
      <c r="E195" s="836"/>
    </row>
    <row r="196" spans="1:5">
      <c r="A196" s="399" t="s">
        <v>11036</v>
      </c>
      <c r="B196" s="399" t="s">
        <v>11037</v>
      </c>
      <c r="C196" s="396">
        <v>32214.5</v>
      </c>
      <c r="D196" s="835">
        <f t="shared" si="2"/>
        <v>4.4000000000000002E-4</v>
      </c>
      <c r="E196" s="836"/>
    </row>
    <row r="197" spans="1:5">
      <c r="A197" s="399"/>
      <c r="B197" s="399"/>
      <c r="C197" s="396"/>
      <c r="D197" s="835"/>
      <c r="E197" s="836"/>
    </row>
    <row r="198" spans="1:5">
      <c r="A198" s="713"/>
      <c r="B198" s="713" t="s">
        <v>388</v>
      </c>
      <c r="C198" s="714">
        <f>SUM(C8:C197)</f>
        <v>73240936.179999977</v>
      </c>
      <c r="D198" s="837">
        <f>SUM(D8:D197)</f>
        <v>1.0000080000000002</v>
      </c>
      <c r="E198" s="774"/>
    </row>
    <row r="199" spans="1:5">
      <c r="A199" s="838"/>
      <c r="B199" s="838"/>
      <c r="C199" s="839"/>
      <c r="D199" s="840"/>
      <c r="E199" s="84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rintOptions horizontalCentered="1"/>
  <pageMargins left="0.19685039370078741" right="0.19685039370078741" top="0.74803149606299213" bottom="0.74803149606299213" header="0.31496062992125984" footer="0.31496062992125984"/>
  <pageSetup scale="82" orientation="portrait" r:id="rId1"/>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zoomScaleSheetLayoutView="100" workbookViewId="0"/>
  </sheetViews>
  <sheetFormatPr baseColWidth="10" defaultColWidth="11.42578125" defaultRowHeight="11.25"/>
  <cols>
    <col min="1" max="1" width="20.7109375" style="667" customWidth="1"/>
    <col min="2" max="2" width="50.7109375" style="667" customWidth="1"/>
    <col min="3" max="5" width="17.7109375" style="668" customWidth="1"/>
    <col min="6" max="7" width="17.7109375" style="667" customWidth="1"/>
    <col min="8" max="16384" width="11.42578125" style="667"/>
  </cols>
  <sheetData>
    <row r="1" spans="1:7" s="728" customFormat="1" ht="11.25" customHeight="1">
      <c r="A1" s="764" t="s">
        <v>43</v>
      </c>
      <c r="B1" s="764"/>
      <c r="C1" s="729"/>
      <c r="D1" s="729"/>
      <c r="E1" s="729"/>
      <c r="F1" s="844"/>
      <c r="G1" s="666"/>
    </row>
    <row r="2" spans="1:7" s="728" customFormat="1" ht="11.25" customHeight="1">
      <c r="A2" s="764" t="s">
        <v>0</v>
      </c>
      <c r="B2" s="764"/>
      <c r="C2" s="729"/>
      <c r="D2" s="729"/>
      <c r="E2" s="729"/>
    </row>
    <row r="3" spans="1:7" s="728" customFormat="1">
      <c r="C3" s="729"/>
      <c r="D3" s="729"/>
      <c r="E3" s="729"/>
    </row>
    <row r="4" spans="1:7" s="728" customFormat="1">
      <c r="C4" s="729"/>
      <c r="D4" s="729"/>
      <c r="E4" s="729"/>
    </row>
    <row r="5" spans="1:7" s="728" customFormat="1" ht="11.25" customHeight="1">
      <c r="A5" s="669" t="s">
        <v>139</v>
      </c>
      <c r="B5" s="669"/>
      <c r="C5" s="729"/>
      <c r="D5" s="729"/>
      <c r="E5" s="729"/>
      <c r="G5" s="671" t="s">
        <v>116</v>
      </c>
    </row>
    <row r="6" spans="1:7" s="789" customFormat="1">
      <c r="A6" s="44"/>
      <c r="B6" s="44"/>
      <c r="C6" s="78"/>
      <c r="D6" s="788"/>
      <c r="E6" s="788"/>
    </row>
    <row r="7" spans="1:7" ht="15" customHeight="1">
      <c r="A7" s="674" t="s">
        <v>46</v>
      </c>
      <c r="B7" s="675" t="s">
        <v>47</v>
      </c>
      <c r="C7" s="747" t="s">
        <v>75</v>
      </c>
      <c r="D7" s="747" t="s">
        <v>76</v>
      </c>
      <c r="E7" s="845" t="s">
        <v>117</v>
      </c>
      <c r="F7" s="771" t="s">
        <v>49</v>
      </c>
      <c r="G7" s="771" t="s">
        <v>89</v>
      </c>
    </row>
    <row r="8" spans="1:7">
      <c r="A8" s="399" t="s">
        <v>11038</v>
      </c>
      <c r="B8" s="399" t="s">
        <v>11039</v>
      </c>
      <c r="C8" s="396">
        <v>85489997.359999999</v>
      </c>
      <c r="D8" s="396">
        <v>85489997.359999999</v>
      </c>
      <c r="E8" s="396">
        <f>+D8-C8</f>
        <v>0</v>
      </c>
      <c r="F8" s="392" t="s">
        <v>3509</v>
      </c>
      <c r="G8" s="393" t="s">
        <v>7416</v>
      </c>
    </row>
    <row r="9" spans="1:7">
      <c r="A9" s="399" t="s">
        <v>11040</v>
      </c>
      <c r="B9" s="399" t="s">
        <v>11041</v>
      </c>
      <c r="C9" s="396">
        <v>29899999.890000001</v>
      </c>
      <c r="D9" s="396">
        <v>29899999.890000001</v>
      </c>
      <c r="E9" s="396">
        <f t="shared" ref="E9:E31" si="0">+D9-C9</f>
        <v>0</v>
      </c>
      <c r="F9" s="392" t="s">
        <v>3509</v>
      </c>
      <c r="G9" s="393" t="s">
        <v>7416</v>
      </c>
    </row>
    <row r="10" spans="1:7">
      <c r="A10" s="399" t="s">
        <v>11042</v>
      </c>
      <c r="B10" s="399" t="s">
        <v>11043</v>
      </c>
      <c r="C10" s="396">
        <v>2800932</v>
      </c>
      <c r="D10" s="396">
        <v>2800932</v>
      </c>
      <c r="E10" s="396">
        <f t="shared" si="0"/>
        <v>0</v>
      </c>
      <c r="F10" s="392" t="s">
        <v>3509</v>
      </c>
      <c r="G10" s="393" t="s">
        <v>11044</v>
      </c>
    </row>
    <row r="11" spans="1:7">
      <c r="A11" s="399" t="s">
        <v>11045</v>
      </c>
      <c r="B11" s="399" t="s">
        <v>11046</v>
      </c>
      <c r="C11" s="396">
        <v>242920.62</v>
      </c>
      <c r="D11" s="396">
        <v>242920.62</v>
      </c>
      <c r="E11" s="396">
        <f t="shared" si="0"/>
        <v>0</v>
      </c>
      <c r="F11" s="392" t="s">
        <v>11047</v>
      </c>
      <c r="G11" s="393" t="s">
        <v>7416</v>
      </c>
    </row>
    <row r="12" spans="1:7">
      <c r="A12" s="399" t="s">
        <v>11048</v>
      </c>
      <c r="B12" s="399" t="s">
        <v>11049</v>
      </c>
      <c r="C12" s="396">
        <v>2500000</v>
      </c>
      <c r="D12" s="396">
        <v>2500000</v>
      </c>
      <c r="E12" s="396">
        <f t="shared" si="0"/>
        <v>0</v>
      </c>
      <c r="F12" s="392" t="s">
        <v>3509</v>
      </c>
      <c r="G12" s="393" t="s">
        <v>7416</v>
      </c>
    </row>
    <row r="13" spans="1:7">
      <c r="A13" s="399" t="s">
        <v>11050</v>
      </c>
      <c r="B13" s="399" t="s">
        <v>11051</v>
      </c>
      <c r="C13" s="396">
        <v>19361888.199999999</v>
      </c>
      <c r="D13" s="396">
        <v>19361888.199999999</v>
      </c>
      <c r="E13" s="396">
        <f t="shared" si="0"/>
        <v>0</v>
      </c>
      <c r="F13" s="392" t="s">
        <v>3509</v>
      </c>
      <c r="G13" s="393" t="s">
        <v>11052</v>
      </c>
    </row>
    <row r="14" spans="1:7">
      <c r="A14" s="399" t="s">
        <v>11053</v>
      </c>
      <c r="B14" s="399" t="s">
        <v>11054</v>
      </c>
      <c r="C14" s="396">
        <v>684016</v>
      </c>
      <c r="D14" s="396">
        <v>684016</v>
      </c>
      <c r="E14" s="396">
        <f t="shared" si="0"/>
        <v>0</v>
      </c>
      <c r="F14" s="392" t="s">
        <v>3509</v>
      </c>
      <c r="G14" s="393" t="s">
        <v>7416</v>
      </c>
    </row>
    <row r="15" spans="1:7">
      <c r="A15" s="399" t="s">
        <v>11055</v>
      </c>
      <c r="B15" s="399" t="s">
        <v>11056</v>
      </c>
      <c r="C15" s="396">
        <v>30000000</v>
      </c>
      <c r="D15" s="396">
        <v>30000000</v>
      </c>
      <c r="E15" s="396">
        <f t="shared" si="0"/>
        <v>0</v>
      </c>
      <c r="F15" s="392" t="s">
        <v>3509</v>
      </c>
      <c r="G15" s="393" t="s">
        <v>7416</v>
      </c>
    </row>
    <row r="16" spans="1:7">
      <c r="A16" s="399" t="s">
        <v>11057</v>
      </c>
      <c r="B16" s="399" t="s">
        <v>11058</v>
      </c>
      <c r="C16" s="396">
        <v>45161.08</v>
      </c>
      <c r="D16" s="396">
        <v>45161.08</v>
      </c>
      <c r="E16" s="396">
        <f t="shared" si="0"/>
        <v>0</v>
      </c>
      <c r="F16" s="392" t="s">
        <v>3509</v>
      </c>
      <c r="G16" s="393" t="s">
        <v>7416</v>
      </c>
    </row>
    <row r="17" spans="1:7">
      <c r="A17" s="399" t="s">
        <v>11059</v>
      </c>
      <c r="B17" s="399" t="s">
        <v>11060</v>
      </c>
      <c r="C17" s="396">
        <v>46704.24</v>
      </c>
      <c r="D17" s="396">
        <v>46704.24</v>
      </c>
      <c r="E17" s="396">
        <f t="shared" si="0"/>
        <v>0</v>
      </c>
      <c r="F17" s="396" t="s">
        <v>3509</v>
      </c>
      <c r="G17" s="393" t="s">
        <v>7416</v>
      </c>
    </row>
    <row r="18" spans="1:7">
      <c r="A18" s="399" t="s">
        <v>11061</v>
      </c>
      <c r="B18" s="399" t="s">
        <v>11062</v>
      </c>
      <c r="C18" s="396">
        <v>17436474.120000001</v>
      </c>
      <c r="D18" s="396">
        <v>17436474.120000001</v>
      </c>
      <c r="E18" s="396">
        <f t="shared" si="0"/>
        <v>0</v>
      </c>
      <c r="F18" s="396" t="s">
        <v>11047</v>
      </c>
      <c r="G18" s="393" t="s">
        <v>7416</v>
      </c>
    </row>
    <row r="19" spans="1:7">
      <c r="A19" s="399" t="s">
        <v>11063</v>
      </c>
      <c r="B19" s="399" t="s">
        <v>11064</v>
      </c>
      <c r="C19" s="396">
        <v>15381893.859999999</v>
      </c>
      <c r="D19" s="396">
        <v>15381893.859999999</v>
      </c>
      <c r="E19" s="396">
        <f t="shared" si="0"/>
        <v>0</v>
      </c>
      <c r="F19" s="396" t="s">
        <v>11047</v>
      </c>
      <c r="G19" s="393" t="s">
        <v>11044</v>
      </c>
    </row>
    <row r="20" spans="1:7">
      <c r="A20" s="399" t="s">
        <v>11065</v>
      </c>
      <c r="B20" s="399" t="s">
        <v>11066</v>
      </c>
      <c r="C20" s="396">
        <v>4581331.16</v>
      </c>
      <c r="D20" s="396">
        <v>4581331.16</v>
      </c>
      <c r="E20" s="396">
        <f t="shared" si="0"/>
        <v>0</v>
      </c>
      <c r="F20" s="396" t="s">
        <v>11047</v>
      </c>
      <c r="G20" s="393" t="s">
        <v>7416</v>
      </c>
    </row>
    <row r="21" spans="1:7">
      <c r="A21" s="399" t="s">
        <v>11067</v>
      </c>
      <c r="B21" s="399" t="s">
        <v>11068</v>
      </c>
      <c r="C21" s="396">
        <v>28749473.260000002</v>
      </c>
      <c r="D21" s="396">
        <v>28749473.260000002</v>
      </c>
      <c r="E21" s="396">
        <f t="shared" si="0"/>
        <v>0</v>
      </c>
      <c r="F21" s="396" t="s">
        <v>11047</v>
      </c>
      <c r="G21" s="393" t="s">
        <v>7416</v>
      </c>
    </row>
    <row r="22" spans="1:7">
      <c r="A22" s="399" t="s">
        <v>11069</v>
      </c>
      <c r="B22" s="399" t="s">
        <v>11070</v>
      </c>
      <c r="C22" s="396">
        <v>3</v>
      </c>
      <c r="D22" s="396">
        <v>3</v>
      </c>
      <c r="E22" s="396">
        <f t="shared" si="0"/>
        <v>0</v>
      </c>
      <c r="F22" s="396" t="s">
        <v>11047</v>
      </c>
      <c r="G22" s="393" t="s">
        <v>7416</v>
      </c>
    </row>
    <row r="23" spans="1:7">
      <c r="A23" s="399" t="s">
        <v>11071</v>
      </c>
      <c r="B23" s="399" t="s">
        <v>11072</v>
      </c>
      <c r="C23" s="396">
        <v>6450697.1799999997</v>
      </c>
      <c r="D23" s="396">
        <v>6450697.1799999997</v>
      </c>
      <c r="E23" s="396">
        <f t="shared" si="0"/>
        <v>0</v>
      </c>
      <c r="F23" s="396" t="s">
        <v>11047</v>
      </c>
      <c r="G23" s="393" t="s">
        <v>7416</v>
      </c>
    </row>
    <row r="24" spans="1:7">
      <c r="A24" s="399" t="s">
        <v>11073</v>
      </c>
      <c r="B24" s="399" t="s">
        <v>11074</v>
      </c>
      <c r="C24" s="396">
        <v>69105316</v>
      </c>
      <c r="D24" s="396">
        <v>69105316</v>
      </c>
      <c r="E24" s="396">
        <f t="shared" si="0"/>
        <v>0</v>
      </c>
      <c r="F24" s="396" t="s">
        <v>11075</v>
      </c>
      <c r="G24" s="393" t="s">
        <v>11076</v>
      </c>
    </row>
    <row r="25" spans="1:7">
      <c r="A25" s="399" t="s">
        <v>11077</v>
      </c>
      <c r="B25" s="399" t="s">
        <v>11078</v>
      </c>
      <c r="C25" s="396">
        <v>-8623830</v>
      </c>
      <c r="D25" s="396">
        <v>-8623830</v>
      </c>
      <c r="E25" s="396">
        <f t="shared" si="0"/>
        <v>0</v>
      </c>
      <c r="F25" s="396" t="s">
        <v>11075</v>
      </c>
      <c r="G25" s="393" t="s">
        <v>11076</v>
      </c>
    </row>
    <row r="26" spans="1:7">
      <c r="A26" s="399" t="s">
        <v>11079</v>
      </c>
      <c r="B26" s="399" t="s">
        <v>11080</v>
      </c>
      <c r="C26" s="396">
        <v>-6917254</v>
      </c>
      <c r="D26" s="396">
        <v>-6917254</v>
      </c>
      <c r="E26" s="396">
        <f t="shared" si="0"/>
        <v>0</v>
      </c>
      <c r="F26" s="396" t="s">
        <v>11075</v>
      </c>
      <c r="G26" s="393" t="s">
        <v>11076</v>
      </c>
    </row>
    <row r="27" spans="1:7">
      <c r="A27" s="399" t="s">
        <v>11081</v>
      </c>
      <c r="B27" s="399" t="s">
        <v>11080</v>
      </c>
      <c r="C27" s="396">
        <v>188084</v>
      </c>
      <c r="D27" s="396">
        <v>188084</v>
      </c>
      <c r="E27" s="396">
        <f t="shared" si="0"/>
        <v>0</v>
      </c>
      <c r="F27" s="396" t="s">
        <v>11075</v>
      </c>
      <c r="G27" s="393" t="s">
        <v>11076</v>
      </c>
    </row>
    <row r="28" spans="1:7">
      <c r="A28" s="399" t="s">
        <v>11082</v>
      </c>
      <c r="B28" s="399" t="s">
        <v>11080</v>
      </c>
      <c r="C28" s="396">
        <v>-1083762</v>
      </c>
      <c r="D28" s="396">
        <v>-1083762</v>
      </c>
      <c r="E28" s="396">
        <f t="shared" si="0"/>
        <v>0</v>
      </c>
      <c r="F28" s="396" t="s">
        <v>11075</v>
      </c>
      <c r="G28" s="393" t="s">
        <v>11076</v>
      </c>
    </row>
    <row r="29" spans="1:7">
      <c r="A29" s="399" t="s">
        <v>11083</v>
      </c>
      <c r="B29" s="399" t="s">
        <v>11080</v>
      </c>
      <c r="C29" s="396">
        <v>-3271397</v>
      </c>
      <c r="D29" s="396">
        <v>-3271397</v>
      </c>
      <c r="E29" s="396">
        <f t="shared" si="0"/>
        <v>0</v>
      </c>
      <c r="F29" s="396" t="s">
        <v>11075</v>
      </c>
      <c r="G29" s="393" t="s">
        <v>11076</v>
      </c>
    </row>
    <row r="30" spans="1:7">
      <c r="A30" s="399" t="s">
        <v>11084</v>
      </c>
      <c r="B30" s="399" t="s">
        <v>11080</v>
      </c>
      <c r="C30" s="396">
        <v>-289563</v>
      </c>
      <c r="D30" s="396">
        <v>-289563</v>
      </c>
      <c r="E30" s="396">
        <f t="shared" si="0"/>
        <v>0</v>
      </c>
      <c r="F30" s="396" t="s">
        <v>11075</v>
      </c>
      <c r="G30" s="393" t="s">
        <v>11076</v>
      </c>
    </row>
    <row r="31" spans="1:7">
      <c r="A31" s="399" t="s">
        <v>11085</v>
      </c>
      <c r="B31" s="399" t="s">
        <v>11086</v>
      </c>
      <c r="C31" s="396">
        <v>-4193452</v>
      </c>
      <c r="D31" s="396">
        <v>-4193452</v>
      </c>
      <c r="E31" s="396">
        <f t="shared" si="0"/>
        <v>0</v>
      </c>
      <c r="F31" s="396" t="s">
        <v>11075</v>
      </c>
      <c r="G31" s="393" t="s">
        <v>11076</v>
      </c>
    </row>
    <row r="32" spans="1:7">
      <c r="A32" s="399"/>
      <c r="B32" s="399"/>
      <c r="C32" s="396"/>
      <c r="D32" s="396"/>
      <c r="E32" s="396"/>
      <c r="F32" s="393"/>
      <c r="G32" s="393"/>
    </row>
    <row r="33" spans="1:7">
      <c r="A33" s="739"/>
      <c r="B33" s="713" t="s">
        <v>278</v>
      </c>
      <c r="C33" s="693">
        <f>SUM(C8:C32)</f>
        <v>288585633.97000003</v>
      </c>
      <c r="D33" s="693">
        <f>SUM(D8:D32)</f>
        <v>288585633.97000003</v>
      </c>
      <c r="E33" s="701">
        <f>SUM(E8:E32)</f>
        <v>0</v>
      </c>
      <c r="F33" s="846"/>
      <c r="G33" s="846"/>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rintOptions horizontalCentered="1"/>
  <pageMargins left="0.19685039370078741" right="0.19685039370078741" top="0.74803149606299213" bottom="0.74803149606299213" header="0.31496062992125984" footer="0.31496062992125984"/>
  <pageSetup scale="84" orientation="landscape" r:id="rId1"/>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zoomScaleSheetLayoutView="100" workbookViewId="0"/>
  </sheetViews>
  <sheetFormatPr baseColWidth="10" defaultColWidth="11.42578125" defaultRowHeight="11.25"/>
  <cols>
    <col min="1" max="1" width="20.7109375" style="667" customWidth="1"/>
    <col min="2" max="2" width="50.7109375" style="667" customWidth="1"/>
    <col min="3" max="5" width="17.7109375" style="668" customWidth="1"/>
    <col min="6" max="6" width="17.7109375" style="667" customWidth="1"/>
    <col min="7" max="16384" width="11.42578125" style="667"/>
  </cols>
  <sheetData>
    <row r="1" spans="1:6" s="728" customFormat="1">
      <c r="A1" s="764" t="s">
        <v>43</v>
      </c>
      <c r="B1" s="764"/>
      <c r="C1" s="729"/>
      <c r="D1" s="729"/>
      <c r="E1" s="729"/>
      <c r="F1" s="666"/>
    </row>
    <row r="2" spans="1:6" s="728" customFormat="1">
      <c r="A2" s="764" t="s">
        <v>0</v>
      </c>
      <c r="B2" s="764"/>
      <c r="C2" s="729"/>
      <c r="D2" s="729"/>
      <c r="E2" s="729"/>
    </row>
    <row r="3" spans="1:6" s="728" customFormat="1">
      <c r="C3" s="729"/>
      <c r="D3" s="729"/>
      <c r="E3" s="729"/>
    </row>
    <row r="4" spans="1:6" s="728" customFormat="1">
      <c r="C4" s="729"/>
      <c r="D4" s="729"/>
      <c r="E4" s="729"/>
    </row>
    <row r="5" spans="1:6" s="728" customFormat="1" ht="11.25" customHeight="1">
      <c r="A5" s="669" t="s">
        <v>140</v>
      </c>
      <c r="B5" s="669"/>
      <c r="C5" s="729"/>
      <c r="D5" s="729"/>
      <c r="E5" s="729"/>
      <c r="F5" s="671" t="s">
        <v>118</v>
      </c>
    </row>
    <row r="6" spans="1:6" s="789" customFormat="1">
      <c r="A6" s="44"/>
      <c r="B6" s="44"/>
      <c r="C6" s="78"/>
      <c r="D6" s="788"/>
      <c r="E6" s="788"/>
    </row>
    <row r="7" spans="1:6" ht="15" customHeight="1">
      <c r="A7" s="674" t="s">
        <v>46</v>
      </c>
      <c r="B7" s="675" t="s">
        <v>47</v>
      </c>
      <c r="C7" s="747" t="s">
        <v>75</v>
      </c>
      <c r="D7" s="747" t="s">
        <v>76</v>
      </c>
      <c r="E7" s="845" t="s">
        <v>117</v>
      </c>
      <c r="F7" s="845" t="s">
        <v>89</v>
      </c>
    </row>
    <row r="8" spans="1:6" ht="22.5">
      <c r="A8" s="399" t="s">
        <v>11087</v>
      </c>
      <c r="B8" s="399" t="s">
        <v>11088</v>
      </c>
      <c r="C8" s="396">
        <v>-4261516.22</v>
      </c>
      <c r="D8" s="396">
        <v>-4261516.22</v>
      </c>
      <c r="E8" s="396">
        <f>+D8-C8</f>
        <v>0</v>
      </c>
      <c r="F8" s="397" t="s">
        <v>9086</v>
      </c>
    </row>
    <row r="9" spans="1:6" ht="22.5">
      <c r="A9" s="399" t="s">
        <v>11089</v>
      </c>
      <c r="B9" s="399" t="s">
        <v>11090</v>
      </c>
      <c r="C9" s="396">
        <v>-5919026.3499999996</v>
      </c>
      <c r="D9" s="396">
        <v>-5919026.3499999996</v>
      </c>
      <c r="E9" s="396">
        <f t="shared" ref="E9:E26" si="0">+D9-C9</f>
        <v>0</v>
      </c>
      <c r="F9" s="397" t="s">
        <v>9086</v>
      </c>
    </row>
    <row r="10" spans="1:6" ht="22.5">
      <c r="A10" s="399" t="s">
        <v>11091</v>
      </c>
      <c r="B10" s="399" t="s">
        <v>11092</v>
      </c>
      <c r="C10" s="396">
        <v>-12919084.1</v>
      </c>
      <c r="D10" s="396">
        <v>-12919084.1</v>
      </c>
      <c r="E10" s="396">
        <f t="shared" si="0"/>
        <v>0</v>
      </c>
      <c r="F10" s="397" t="s">
        <v>9086</v>
      </c>
    </row>
    <row r="11" spans="1:6" ht="22.5">
      <c r="A11" s="399" t="s">
        <v>11093</v>
      </c>
      <c r="B11" s="399" t="s">
        <v>11094</v>
      </c>
      <c r="C11" s="396">
        <v>-6871645.6900000004</v>
      </c>
      <c r="D11" s="396">
        <v>-6871645.6900000004</v>
      </c>
      <c r="E11" s="396">
        <f t="shared" si="0"/>
        <v>0</v>
      </c>
      <c r="F11" s="397" t="s">
        <v>9086</v>
      </c>
    </row>
    <row r="12" spans="1:6" ht="22.5">
      <c r="A12" s="399" t="s">
        <v>11095</v>
      </c>
      <c r="B12" s="399" t="s">
        <v>11094</v>
      </c>
      <c r="C12" s="396">
        <v>6880102.6600000001</v>
      </c>
      <c r="D12" s="396">
        <v>6880102.6600000001</v>
      </c>
      <c r="E12" s="396">
        <f t="shared" si="0"/>
        <v>0</v>
      </c>
      <c r="F12" s="397" t="s">
        <v>9086</v>
      </c>
    </row>
    <row r="13" spans="1:6" ht="22.5">
      <c r="A13" s="399" t="s">
        <v>11096</v>
      </c>
      <c r="B13" s="399" t="s">
        <v>11097</v>
      </c>
      <c r="C13" s="396">
        <v>-17363683.23</v>
      </c>
      <c r="D13" s="396">
        <v>-17363683.23</v>
      </c>
      <c r="E13" s="396">
        <f t="shared" si="0"/>
        <v>0</v>
      </c>
      <c r="F13" s="397" t="s">
        <v>9086</v>
      </c>
    </row>
    <row r="14" spans="1:6" ht="22.5">
      <c r="A14" s="399" t="s">
        <v>11098</v>
      </c>
      <c r="B14" s="399" t="s">
        <v>11099</v>
      </c>
      <c r="C14" s="396">
        <v>-22639063.579999998</v>
      </c>
      <c r="D14" s="396">
        <v>-22639063.579999998</v>
      </c>
      <c r="E14" s="396">
        <f t="shared" si="0"/>
        <v>0</v>
      </c>
      <c r="F14" s="397" t="s">
        <v>9086</v>
      </c>
    </row>
    <row r="15" spans="1:6" ht="22.5">
      <c r="A15" s="399" t="s">
        <v>11100</v>
      </c>
      <c r="B15" s="399" t="s">
        <v>11101</v>
      </c>
      <c r="C15" s="396">
        <v>-23976303.23</v>
      </c>
      <c r="D15" s="396">
        <v>-23976303.23</v>
      </c>
      <c r="E15" s="396">
        <f t="shared" si="0"/>
        <v>0</v>
      </c>
      <c r="F15" s="397" t="s">
        <v>9086</v>
      </c>
    </row>
    <row r="16" spans="1:6" ht="22.5">
      <c r="A16" s="399" t="s">
        <v>11102</v>
      </c>
      <c r="B16" s="399" t="s">
        <v>11103</v>
      </c>
      <c r="C16" s="396">
        <v>-24985846.210000001</v>
      </c>
      <c r="D16" s="396">
        <v>-24985846.210000001</v>
      </c>
      <c r="E16" s="396">
        <f t="shared" si="0"/>
        <v>0</v>
      </c>
      <c r="F16" s="397" t="s">
        <v>9086</v>
      </c>
    </row>
    <row r="17" spans="1:6" ht="22.5">
      <c r="A17" s="399" t="s">
        <v>11104</v>
      </c>
      <c r="B17" s="399" t="s">
        <v>11105</v>
      </c>
      <c r="C17" s="396">
        <v>-141609.54999999999</v>
      </c>
      <c r="D17" s="396">
        <v>-141609.54999999999</v>
      </c>
      <c r="E17" s="396">
        <f t="shared" si="0"/>
        <v>0</v>
      </c>
      <c r="F17" s="397" t="s">
        <v>9086</v>
      </c>
    </row>
    <row r="18" spans="1:6" ht="22.5">
      <c r="A18" s="399" t="s">
        <v>11106</v>
      </c>
      <c r="B18" s="399" t="s">
        <v>11107</v>
      </c>
      <c r="C18" s="396">
        <v>-1147878.0900000001</v>
      </c>
      <c r="D18" s="396">
        <v>-1147878.0900000001</v>
      </c>
      <c r="E18" s="396">
        <f t="shared" si="0"/>
        <v>0</v>
      </c>
      <c r="F18" s="397" t="s">
        <v>9086</v>
      </c>
    </row>
    <row r="19" spans="1:6" ht="22.5">
      <c r="A19" s="399" t="s">
        <v>11108</v>
      </c>
      <c r="B19" s="399" t="s">
        <v>11109</v>
      </c>
      <c r="C19" s="396">
        <v>43924135.159999996</v>
      </c>
      <c r="D19" s="396">
        <v>43924135.159999996</v>
      </c>
      <c r="E19" s="396">
        <f t="shared" si="0"/>
        <v>0</v>
      </c>
      <c r="F19" s="397" t="s">
        <v>9086</v>
      </c>
    </row>
    <row r="20" spans="1:6" ht="22.5">
      <c r="A20" s="399" t="s">
        <v>11110</v>
      </c>
      <c r="B20" s="399" t="s">
        <v>11111</v>
      </c>
      <c r="C20" s="396">
        <v>26679986.84</v>
      </c>
      <c r="D20" s="396">
        <v>26679986.84</v>
      </c>
      <c r="E20" s="396">
        <f t="shared" si="0"/>
        <v>0</v>
      </c>
      <c r="F20" s="397" t="s">
        <v>9086</v>
      </c>
    </row>
    <row r="21" spans="1:6" ht="22.5">
      <c r="A21" s="399" t="s">
        <v>11112</v>
      </c>
      <c r="B21" s="399" t="s">
        <v>604</v>
      </c>
      <c r="C21" s="396">
        <v>23342008.760000002</v>
      </c>
      <c r="D21" s="396">
        <v>23342008.760000002</v>
      </c>
      <c r="E21" s="396">
        <f t="shared" si="0"/>
        <v>0</v>
      </c>
      <c r="F21" s="397" t="s">
        <v>9086</v>
      </c>
    </row>
    <row r="22" spans="1:6" ht="22.5">
      <c r="A22" s="399" t="s">
        <v>11113</v>
      </c>
      <c r="B22" s="399" t="s">
        <v>606</v>
      </c>
      <c r="C22" s="396">
        <v>19232135.41</v>
      </c>
      <c r="D22" s="396">
        <v>19232135.41</v>
      </c>
      <c r="E22" s="396">
        <f t="shared" si="0"/>
        <v>0</v>
      </c>
      <c r="F22" s="397" t="s">
        <v>9086</v>
      </c>
    </row>
    <row r="23" spans="1:6" ht="22.5">
      <c r="A23" s="399" t="s">
        <v>11114</v>
      </c>
      <c r="B23" s="399" t="s">
        <v>2576</v>
      </c>
      <c r="C23" s="396">
        <v>31249648.68</v>
      </c>
      <c r="D23" s="396">
        <v>31249648.68</v>
      </c>
      <c r="E23" s="396">
        <f t="shared" si="0"/>
        <v>0</v>
      </c>
      <c r="F23" s="397" t="s">
        <v>9086</v>
      </c>
    </row>
    <row r="24" spans="1:6" ht="22.5">
      <c r="A24" s="399" t="s">
        <v>11115</v>
      </c>
      <c r="B24" s="399" t="s">
        <v>610</v>
      </c>
      <c r="C24" s="396">
        <v>27754847.670000002</v>
      </c>
      <c r="D24" s="396">
        <v>27754847.670000002</v>
      </c>
      <c r="E24" s="396">
        <f t="shared" si="0"/>
        <v>0</v>
      </c>
      <c r="F24" s="397" t="s">
        <v>9086</v>
      </c>
    </row>
    <row r="25" spans="1:6" ht="22.5">
      <c r="A25" s="399" t="s">
        <v>11116</v>
      </c>
      <c r="B25" s="399" t="s">
        <v>612</v>
      </c>
      <c r="C25" s="396">
        <v>25749281.66</v>
      </c>
      <c r="D25" s="396">
        <v>25749281.66</v>
      </c>
      <c r="E25" s="396">
        <f>+D25-C25</f>
        <v>0</v>
      </c>
      <c r="F25" s="397" t="s">
        <v>9086</v>
      </c>
    </row>
    <row r="26" spans="1:6" ht="33.75">
      <c r="A26" s="399" t="s">
        <v>11117</v>
      </c>
      <c r="B26" s="399" t="s">
        <v>11118</v>
      </c>
      <c r="C26" s="396">
        <v>749903.62</v>
      </c>
      <c r="D26" s="396">
        <v>749903.62</v>
      </c>
      <c r="E26" s="396">
        <f t="shared" si="0"/>
        <v>0</v>
      </c>
      <c r="F26" s="397" t="s">
        <v>11119</v>
      </c>
    </row>
    <row r="27" spans="1:6">
      <c r="A27" s="399"/>
      <c r="B27" s="399"/>
      <c r="C27" s="396"/>
      <c r="D27" s="396"/>
      <c r="E27" s="396"/>
      <c r="F27" s="397"/>
    </row>
    <row r="28" spans="1:6">
      <c r="A28" s="713"/>
      <c r="B28" s="713" t="s">
        <v>279</v>
      </c>
      <c r="C28" s="714">
        <f>SUM(C8:C27)</f>
        <v>85336394.209999993</v>
      </c>
      <c r="D28" s="714">
        <f>SUM(D8:D27)</f>
        <v>85336394.209999993</v>
      </c>
      <c r="E28" s="714">
        <f>SUM(E8:E27)</f>
        <v>0</v>
      </c>
      <c r="F28" s="713"/>
    </row>
  </sheetData>
  <protectedRanges>
    <protectedRange sqref="F28"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rintOptions horizontalCentered="1"/>
  <pageMargins left="0.19685039370078741" right="0.19685039370078741" top="0.74803149606299213" bottom="0.74803149606299213" header="0.31496062992125984" footer="0.31496062992125984"/>
  <pageSetup scale="71" orientation="portrait" r:id="rId1"/>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zoomScaleSheetLayoutView="100" workbookViewId="0"/>
  </sheetViews>
  <sheetFormatPr baseColWidth="10" defaultColWidth="11.42578125" defaultRowHeight="11.25"/>
  <cols>
    <col min="1" max="1" width="20.7109375" style="695" customWidth="1"/>
    <col min="2" max="2" width="50.7109375" style="695" customWidth="1"/>
    <col min="3" max="5" width="17.7109375" style="821" customWidth="1"/>
    <col min="6" max="16384" width="11.42578125" style="667"/>
  </cols>
  <sheetData>
    <row r="1" spans="1:5" s="728" customFormat="1">
      <c r="A1" s="764" t="s">
        <v>43</v>
      </c>
      <c r="B1" s="764"/>
      <c r="C1" s="765"/>
      <c r="D1" s="765"/>
      <c r="E1" s="704"/>
    </row>
    <row r="2" spans="1:5" s="728" customFormat="1">
      <c r="A2" s="764" t="s">
        <v>0</v>
      </c>
      <c r="B2" s="764"/>
      <c r="C2" s="765"/>
      <c r="D2" s="765"/>
      <c r="E2" s="765"/>
    </row>
    <row r="3" spans="1:5" s="728" customFormat="1">
      <c r="C3" s="765"/>
      <c r="D3" s="765"/>
      <c r="E3" s="765"/>
    </row>
    <row r="4" spans="1:5" s="728" customFormat="1">
      <c r="C4" s="765"/>
      <c r="D4" s="765"/>
      <c r="E4" s="765"/>
    </row>
    <row r="5" spans="1:5" s="728" customFormat="1" ht="11.25" customHeight="1">
      <c r="A5" s="758" t="s">
        <v>154</v>
      </c>
      <c r="C5" s="765"/>
      <c r="D5" s="765"/>
      <c r="E5" s="847" t="s">
        <v>119</v>
      </c>
    </row>
    <row r="6" spans="1:5" s="789" customFormat="1">
      <c r="A6" s="697"/>
      <c r="B6" s="697"/>
      <c r="C6" s="848"/>
      <c r="D6" s="849"/>
      <c r="E6" s="849"/>
    </row>
    <row r="7" spans="1:5" ht="15" customHeight="1">
      <c r="A7" s="674" t="s">
        <v>46</v>
      </c>
      <c r="B7" s="675" t="s">
        <v>47</v>
      </c>
      <c r="C7" s="747" t="s">
        <v>75</v>
      </c>
      <c r="D7" s="747" t="s">
        <v>76</v>
      </c>
      <c r="E7" s="747" t="s">
        <v>77</v>
      </c>
    </row>
    <row r="8" spans="1:5">
      <c r="A8" s="393" t="s">
        <v>11120</v>
      </c>
      <c r="B8" s="393" t="s">
        <v>11121</v>
      </c>
      <c r="C8" s="396">
        <v>2000</v>
      </c>
      <c r="D8" s="396">
        <v>2000</v>
      </c>
      <c r="E8" s="396">
        <f>+D8-C8</f>
        <v>0</v>
      </c>
    </row>
    <row r="9" spans="1:5">
      <c r="A9" s="393" t="s">
        <v>11122</v>
      </c>
      <c r="B9" s="393" t="s">
        <v>11123</v>
      </c>
      <c r="C9" s="396">
        <v>5819</v>
      </c>
      <c r="D9" s="396">
        <v>8256.74</v>
      </c>
      <c r="E9" s="396">
        <f>+D9-C9</f>
        <v>2437.7399999999998</v>
      </c>
    </row>
    <row r="10" spans="1:5">
      <c r="A10" s="393" t="s">
        <v>11124</v>
      </c>
      <c r="B10" s="393" t="s">
        <v>11125</v>
      </c>
      <c r="C10" s="396">
        <v>62927532.990000002</v>
      </c>
      <c r="D10" s="396">
        <v>134053.32999999999</v>
      </c>
      <c r="E10" s="396">
        <f>+D10-C10</f>
        <v>-62793479.660000004</v>
      </c>
    </row>
    <row r="11" spans="1:5">
      <c r="A11" s="393" t="s">
        <v>11126</v>
      </c>
      <c r="B11" s="393" t="s">
        <v>11127</v>
      </c>
      <c r="C11" s="396">
        <v>27175635.210000001</v>
      </c>
      <c r="D11" s="396">
        <v>9616</v>
      </c>
      <c r="E11" s="396">
        <f>+D11-C11</f>
        <v>-27166019.210000001</v>
      </c>
    </row>
    <row r="12" spans="1:5">
      <c r="A12" s="393" t="s">
        <v>11128</v>
      </c>
      <c r="B12" s="393" t="s">
        <v>11129</v>
      </c>
      <c r="C12" s="396">
        <v>5014.2</v>
      </c>
      <c r="D12" s="396">
        <v>0</v>
      </c>
      <c r="E12" s="396">
        <f>+D12-C12</f>
        <v>-5014.2</v>
      </c>
    </row>
    <row r="13" spans="1:5">
      <c r="A13" s="393" t="s">
        <v>11130</v>
      </c>
      <c r="B13" s="393" t="s">
        <v>11131</v>
      </c>
      <c r="C13" s="396">
        <v>0</v>
      </c>
      <c r="D13" s="396">
        <v>2458249.33</v>
      </c>
      <c r="E13" s="396">
        <f t="shared" ref="E13:E18" si="0">+D13-C13</f>
        <v>2458249.33</v>
      </c>
    </row>
    <row r="14" spans="1:5">
      <c r="A14" s="393" t="s">
        <v>11132</v>
      </c>
      <c r="B14" s="393" t="s">
        <v>11133</v>
      </c>
      <c r="C14" s="396">
        <v>0</v>
      </c>
      <c r="D14" s="396">
        <v>6835298.0099999998</v>
      </c>
      <c r="E14" s="396">
        <f t="shared" si="0"/>
        <v>6835298.0099999998</v>
      </c>
    </row>
    <row r="15" spans="1:5">
      <c r="A15" s="393" t="s">
        <v>11134</v>
      </c>
      <c r="B15" s="393" t="s">
        <v>11135</v>
      </c>
      <c r="C15" s="396">
        <v>0</v>
      </c>
      <c r="D15" s="396">
        <v>5000</v>
      </c>
      <c r="E15" s="396">
        <f t="shared" si="0"/>
        <v>5000</v>
      </c>
    </row>
    <row r="16" spans="1:5">
      <c r="A16" s="393" t="s">
        <v>11136</v>
      </c>
      <c r="B16" s="393" t="s">
        <v>11137</v>
      </c>
      <c r="C16" s="396">
        <v>0</v>
      </c>
      <c r="D16" s="396">
        <v>33020.29</v>
      </c>
      <c r="E16" s="396">
        <f t="shared" si="0"/>
        <v>33020.29</v>
      </c>
    </row>
    <row r="17" spans="1:5">
      <c r="A17" s="393" t="s">
        <v>11138</v>
      </c>
      <c r="B17" s="393" t="s">
        <v>11139</v>
      </c>
      <c r="C17" s="396">
        <v>0</v>
      </c>
      <c r="D17" s="396">
        <v>92655825.659999996</v>
      </c>
      <c r="E17" s="396">
        <f t="shared" si="0"/>
        <v>92655825.659999996</v>
      </c>
    </row>
    <row r="18" spans="1:5">
      <c r="A18" s="393" t="s">
        <v>11140</v>
      </c>
      <c r="B18" s="393" t="s">
        <v>11141</v>
      </c>
      <c r="C18" s="396">
        <v>93394</v>
      </c>
      <c r="D18" s="396">
        <v>93394</v>
      </c>
      <c r="E18" s="396">
        <f t="shared" si="0"/>
        <v>0</v>
      </c>
    </row>
    <row r="19" spans="1:5">
      <c r="A19" s="402"/>
      <c r="B19" s="402"/>
      <c r="C19" s="850"/>
      <c r="D19" s="850"/>
      <c r="E19" s="850"/>
    </row>
    <row r="20" spans="1:5" s="395" customFormat="1">
      <c r="A20" s="713"/>
      <c r="B20" s="713" t="s">
        <v>389</v>
      </c>
      <c r="C20" s="714">
        <f>SUM(C8:C19)</f>
        <v>90209395.400000006</v>
      </c>
      <c r="D20" s="714">
        <f>SUM(D8:D19)</f>
        <v>102234713.36</v>
      </c>
      <c r="E20" s="714">
        <f>SUM(E8:E19)</f>
        <v>12025317.960000008</v>
      </c>
    </row>
    <row r="21" spans="1:5" s="395" customFormat="1">
      <c r="A21" s="838"/>
      <c r="B21" s="838"/>
      <c r="C21" s="851"/>
      <c r="D21" s="851"/>
      <c r="E21" s="851"/>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rintOptions horizontalCentered="1"/>
  <pageMargins left="0.19685039370078741" right="0.19685039370078741" top="0.74803149606299213" bottom="0.74803149606299213" header="0.31496062992125984" footer="0.31496062992125984"/>
  <pageSetup scale="82" orientation="portrait" r:id="rId1"/>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zoomScaleNormal="100" zoomScaleSheetLayoutView="100" workbookViewId="0"/>
  </sheetViews>
  <sheetFormatPr baseColWidth="10" defaultColWidth="11.42578125" defaultRowHeight="11.25"/>
  <cols>
    <col min="1" max="1" width="20.7109375" style="695" customWidth="1"/>
    <col min="2" max="2" width="50.7109375" style="695" customWidth="1"/>
    <col min="3" max="3" width="17.7109375" style="821" customWidth="1"/>
    <col min="4" max="4" width="17.7109375" style="865" customWidth="1"/>
    <col min="5" max="16384" width="11.42578125" style="667"/>
  </cols>
  <sheetData>
    <row r="1" spans="1:4" s="728" customFormat="1">
      <c r="A1" s="764" t="s">
        <v>43</v>
      </c>
      <c r="B1" s="764"/>
      <c r="C1" s="852"/>
      <c r="D1" s="853"/>
    </row>
    <row r="2" spans="1:4" s="728" customFormat="1">
      <c r="A2" s="764" t="s">
        <v>0</v>
      </c>
      <c r="B2" s="764"/>
      <c r="C2" s="852"/>
      <c r="D2" s="854"/>
    </row>
    <row r="3" spans="1:4" s="728" customFormat="1">
      <c r="A3" s="764"/>
      <c r="B3" s="764"/>
      <c r="C3" s="852"/>
      <c r="D3" s="854"/>
    </row>
    <row r="4" spans="1:4" s="728" customFormat="1">
      <c r="C4" s="852"/>
      <c r="D4" s="854"/>
    </row>
    <row r="5" spans="1:4" s="728" customFormat="1" ht="11.25" customHeight="1">
      <c r="A5" s="1050" t="s">
        <v>280</v>
      </c>
      <c r="B5" s="1051"/>
      <c r="C5" s="852"/>
      <c r="D5" s="855" t="s">
        <v>120</v>
      </c>
    </row>
    <row r="6" spans="1:4">
      <c r="A6" s="856"/>
      <c r="B6" s="856"/>
      <c r="C6" s="857"/>
      <c r="D6" s="858"/>
    </row>
    <row r="7" spans="1:4" ht="15" customHeight="1">
      <c r="A7" s="674" t="s">
        <v>46</v>
      </c>
      <c r="B7" s="675" t="s">
        <v>47</v>
      </c>
      <c r="C7" s="747" t="s">
        <v>77</v>
      </c>
      <c r="D7" s="771" t="s">
        <v>121</v>
      </c>
    </row>
    <row r="8" spans="1:4">
      <c r="A8" s="859" t="s">
        <v>11142</v>
      </c>
      <c r="B8" s="860" t="s">
        <v>10411</v>
      </c>
      <c r="C8" s="861">
        <v>0</v>
      </c>
      <c r="D8" s="862">
        <v>0</v>
      </c>
    </row>
    <row r="9" spans="1:4">
      <c r="A9" s="859" t="s">
        <v>11143</v>
      </c>
      <c r="B9" s="860" t="s">
        <v>10414</v>
      </c>
      <c r="C9" s="861">
        <v>0</v>
      </c>
      <c r="D9" s="862">
        <v>0</v>
      </c>
    </row>
    <row r="10" spans="1:4">
      <c r="A10" s="859" t="s">
        <v>11144</v>
      </c>
      <c r="B10" s="860" t="s">
        <v>10416</v>
      </c>
      <c r="C10" s="861">
        <v>0</v>
      </c>
      <c r="D10" s="862">
        <v>0</v>
      </c>
    </row>
    <row r="11" spans="1:4">
      <c r="A11" s="859" t="s">
        <v>11145</v>
      </c>
      <c r="B11" s="860" t="s">
        <v>10418</v>
      </c>
      <c r="C11" s="861">
        <v>0</v>
      </c>
      <c r="D11" s="862">
        <v>0</v>
      </c>
    </row>
    <row r="12" spans="1:4">
      <c r="A12" s="859" t="s">
        <v>11146</v>
      </c>
      <c r="B12" s="860" t="s">
        <v>10420</v>
      </c>
      <c r="C12" s="861">
        <v>0</v>
      </c>
      <c r="D12" s="862">
        <v>0</v>
      </c>
    </row>
    <row r="13" spans="1:4">
      <c r="A13" s="859" t="s">
        <v>11147</v>
      </c>
      <c r="B13" s="860" t="s">
        <v>10422</v>
      </c>
      <c r="C13" s="861">
        <v>0</v>
      </c>
      <c r="D13" s="862">
        <v>0</v>
      </c>
    </row>
    <row r="14" spans="1:4">
      <c r="A14" s="859"/>
      <c r="B14" s="859"/>
      <c r="C14" s="861"/>
      <c r="D14" s="862"/>
    </row>
    <row r="15" spans="1:4">
      <c r="A15" s="713"/>
      <c r="B15" s="713" t="s">
        <v>387</v>
      </c>
      <c r="C15" s="863">
        <f>SUM(C8:C14)</f>
        <v>0</v>
      </c>
      <c r="D15" s="864">
        <v>0</v>
      </c>
    </row>
    <row r="18" spans="1:4">
      <c r="A18" s="1050" t="s">
        <v>281</v>
      </c>
      <c r="B18" s="1051"/>
      <c r="C18" s="852"/>
      <c r="D18" s="855" t="s">
        <v>120</v>
      </c>
    </row>
    <row r="19" spans="1:4">
      <c r="A19" s="856"/>
      <c r="B19" s="856"/>
      <c r="C19" s="857"/>
      <c r="D19" s="858"/>
    </row>
    <row r="20" spans="1:4">
      <c r="A20" s="674" t="s">
        <v>46</v>
      </c>
      <c r="B20" s="675" t="s">
        <v>47</v>
      </c>
      <c r="C20" s="747" t="s">
        <v>77</v>
      </c>
      <c r="D20" s="771" t="s">
        <v>121</v>
      </c>
    </row>
    <row r="21" spans="1:4">
      <c r="A21" s="859" t="s">
        <v>10424</v>
      </c>
      <c r="B21" s="860" t="s">
        <v>10425</v>
      </c>
      <c r="C21" s="861">
        <v>3799</v>
      </c>
      <c r="D21" s="862">
        <v>0</v>
      </c>
    </row>
    <row r="22" spans="1:4">
      <c r="A22" s="859" t="s">
        <v>10429</v>
      </c>
      <c r="B22" s="860" t="s">
        <v>10430</v>
      </c>
      <c r="C22" s="861">
        <v>307237.95</v>
      </c>
      <c r="D22" s="862">
        <v>0</v>
      </c>
    </row>
    <row r="23" spans="1:4">
      <c r="A23" s="859" t="s">
        <v>10436</v>
      </c>
      <c r="B23" s="860" t="s">
        <v>10437</v>
      </c>
      <c r="C23" s="861">
        <v>8999</v>
      </c>
      <c r="D23" s="862">
        <v>0</v>
      </c>
    </row>
    <row r="24" spans="1:4">
      <c r="A24" s="859" t="s">
        <v>10438</v>
      </c>
      <c r="B24" s="860" t="s">
        <v>10439</v>
      </c>
      <c r="C24" s="861">
        <v>896112</v>
      </c>
      <c r="D24" s="862">
        <v>0</v>
      </c>
    </row>
    <row r="25" spans="1:4">
      <c r="A25" s="859" t="s">
        <v>10443</v>
      </c>
      <c r="B25" s="860" t="s">
        <v>10444</v>
      </c>
      <c r="C25" s="861">
        <v>28892.94</v>
      </c>
      <c r="D25" s="862">
        <v>0</v>
      </c>
    </row>
    <row r="26" spans="1:4">
      <c r="A26" s="859" t="s">
        <v>10445</v>
      </c>
      <c r="B26" s="860" t="s">
        <v>10446</v>
      </c>
      <c r="C26" s="861">
        <v>11136</v>
      </c>
      <c r="D26" s="862">
        <v>0</v>
      </c>
    </row>
    <row r="27" spans="1:4">
      <c r="A27" s="859" t="s">
        <v>10451</v>
      </c>
      <c r="B27" s="860" t="s">
        <v>10452</v>
      </c>
      <c r="C27" s="861">
        <v>7299.74</v>
      </c>
      <c r="D27" s="862">
        <v>0</v>
      </c>
    </row>
    <row r="28" spans="1:4">
      <c r="A28" s="859" t="s">
        <v>10455</v>
      </c>
      <c r="B28" s="860" t="s">
        <v>11148</v>
      </c>
      <c r="C28" s="861">
        <v>90000.02</v>
      </c>
      <c r="D28" s="862">
        <v>0</v>
      </c>
    </row>
    <row r="29" spans="1:4">
      <c r="A29" s="859"/>
      <c r="B29" s="859"/>
      <c r="C29" s="861"/>
      <c r="D29" s="862"/>
    </row>
    <row r="30" spans="1:4">
      <c r="A30" s="713"/>
      <c r="B30" s="713" t="s">
        <v>390</v>
      </c>
      <c r="C30" s="863">
        <f>SUM(C21:C29)</f>
        <v>1353476.65</v>
      </c>
      <c r="D30" s="864">
        <v>0</v>
      </c>
    </row>
  </sheetData>
  <mergeCells count="2">
    <mergeCell ref="A5:B5"/>
    <mergeCell ref="A18:B18"/>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20 A7"/>
    <dataValidation allowBlank="1" showInputMessage="1" showErrorMessage="1" prompt="Corresponde al nombre o descripción de la cuenta de acuerdo al Plan de Cuentas emitido por el CONAC." sqref="B20 B7"/>
    <dataValidation allowBlank="1" showInputMessage="1" showErrorMessage="1" prompt="Importe (saldo final) de las adquisiciones de bienes muebles e inmuebles efectuadas en el periodo al que corresponde la cuenta pública presentada." sqref="C20"/>
    <dataValidation allowBlank="1" showInputMessage="1" showErrorMessage="1" prompt="Detallar el porcentaje de estas adquisiciones que fueron realizadas mediante subsidios de capital del sector central (subsidiados por la federación, estado o municipio)." sqref="D20 D7"/>
  </dataValidations>
  <printOptions horizontalCentered="1"/>
  <pageMargins left="0.19685039370078741" right="0.19685039370078741" top="0.74803149606299213" bottom="0.74803149606299213" header="0.31496062992125984" footer="0.31496062992125984"/>
  <pageSetup scale="96" orientation="portrait" r:id="rId1"/>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zoomScaleNormal="100" zoomScaleSheetLayoutView="100" workbookViewId="0"/>
  </sheetViews>
  <sheetFormatPr baseColWidth="10" defaultColWidth="11.42578125" defaultRowHeight="11.25"/>
  <cols>
    <col min="1" max="1" width="11.7109375" style="695" customWidth="1"/>
    <col min="2" max="2" width="68" style="695" customWidth="1"/>
    <col min="3" max="3" width="17.7109375" style="821" customWidth="1"/>
    <col min="4" max="4" width="17.7109375" style="667" customWidth="1"/>
    <col min="5" max="16384" width="11.42578125" style="667"/>
  </cols>
  <sheetData>
    <row r="1" spans="1:4" s="728" customFormat="1">
      <c r="A1" s="764" t="s">
        <v>43</v>
      </c>
      <c r="B1" s="764"/>
      <c r="C1" s="852"/>
    </row>
    <row r="2" spans="1:4" s="728" customFormat="1">
      <c r="A2" s="764" t="s">
        <v>0</v>
      </c>
      <c r="B2" s="764"/>
      <c r="C2" s="852"/>
    </row>
    <row r="3" spans="1:4" s="728" customFormat="1">
      <c r="A3" s="764"/>
      <c r="B3" s="764"/>
      <c r="C3" s="852"/>
    </row>
    <row r="4" spans="1:4" s="728" customFormat="1">
      <c r="A4" s="764"/>
      <c r="B4" s="764"/>
      <c r="C4" s="852"/>
    </row>
    <row r="5" spans="1:4" s="728" customFormat="1">
      <c r="C5" s="852"/>
    </row>
    <row r="6" spans="1:4" s="728" customFormat="1" ht="11.25" customHeight="1">
      <c r="A6" s="1050" t="s">
        <v>262</v>
      </c>
      <c r="B6" s="1051"/>
      <c r="C6" s="852"/>
      <c r="D6" s="866" t="s">
        <v>220</v>
      </c>
    </row>
    <row r="7" spans="1:4">
      <c r="A7" s="856"/>
      <c r="B7" s="856"/>
      <c r="C7" s="857"/>
    </row>
    <row r="8" spans="1:4" ht="15" customHeight="1">
      <c r="A8" s="674" t="s">
        <v>46</v>
      </c>
      <c r="B8" s="867" t="s">
        <v>47</v>
      </c>
      <c r="C8" s="747" t="s">
        <v>75</v>
      </c>
      <c r="D8" s="747" t="s">
        <v>76</v>
      </c>
    </row>
    <row r="9" spans="1:4">
      <c r="A9" s="306">
        <v>5500</v>
      </c>
      <c r="B9" s="307" t="s">
        <v>289</v>
      </c>
      <c r="C9" s="868">
        <f>+C10+C19+C22+C28+C30+C32</f>
        <v>0</v>
      </c>
      <c r="D9" s="869">
        <f>+D10+D19+D22+D28+D30+D32</f>
        <v>32454614.669999998</v>
      </c>
    </row>
    <row r="10" spans="1:4">
      <c r="A10" s="310">
        <v>5510</v>
      </c>
      <c r="B10" s="311" t="s">
        <v>177</v>
      </c>
      <c r="C10" s="870">
        <f>SUM(C11:C18)</f>
        <v>0</v>
      </c>
      <c r="D10" s="871">
        <f>SUM(D11:D18)</f>
        <v>3206190.01</v>
      </c>
    </row>
    <row r="11" spans="1:4">
      <c r="A11" s="310">
        <v>5511</v>
      </c>
      <c r="B11" s="311" t="s">
        <v>290</v>
      </c>
      <c r="C11" s="870">
        <v>0</v>
      </c>
      <c r="D11" s="871">
        <v>0</v>
      </c>
    </row>
    <row r="12" spans="1:4">
      <c r="A12" s="310">
        <v>5512</v>
      </c>
      <c r="B12" s="311" t="s">
        <v>291</v>
      </c>
      <c r="C12" s="870">
        <v>0</v>
      </c>
      <c r="D12" s="871">
        <v>0</v>
      </c>
    </row>
    <row r="13" spans="1:4">
      <c r="A13" s="310">
        <v>5513</v>
      </c>
      <c r="B13" s="311" t="s">
        <v>292</v>
      </c>
      <c r="C13" s="870">
        <v>0</v>
      </c>
      <c r="D13" s="871">
        <v>2104542.2999999998</v>
      </c>
    </row>
    <row r="14" spans="1:4">
      <c r="A14" s="310">
        <v>5514</v>
      </c>
      <c r="B14" s="311" t="s">
        <v>293</v>
      </c>
      <c r="C14" s="870">
        <v>0</v>
      </c>
      <c r="D14" s="871">
        <v>0</v>
      </c>
    </row>
    <row r="15" spans="1:4">
      <c r="A15" s="310">
        <v>5515</v>
      </c>
      <c r="B15" s="311" t="s">
        <v>294</v>
      </c>
      <c r="C15" s="870">
        <v>0</v>
      </c>
      <c r="D15" s="871">
        <v>948751.91</v>
      </c>
    </row>
    <row r="16" spans="1:4">
      <c r="A16" s="310">
        <v>5516</v>
      </c>
      <c r="B16" s="311" t="s">
        <v>295</v>
      </c>
      <c r="C16" s="870">
        <v>0</v>
      </c>
      <c r="D16" s="871">
        <v>0</v>
      </c>
    </row>
    <row r="17" spans="1:4">
      <c r="A17" s="310">
        <v>5517</v>
      </c>
      <c r="B17" s="311" t="s">
        <v>296</v>
      </c>
      <c r="C17" s="870">
        <v>0</v>
      </c>
      <c r="D17" s="871">
        <v>152895.79999999999</v>
      </c>
    </row>
    <row r="18" spans="1:4">
      <c r="A18" s="310">
        <v>5518</v>
      </c>
      <c r="B18" s="311" t="s">
        <v>297</v>
      </c>
      <c r="C18" s="870">
        <v>0</v>
      </c>
      <c r="D18" s="871">
        <v>0</v>
      </c>
    </row>
    <row r="19" spans="1:4">
      <c r="A19" s="310">
        <v>5520</v>
      </c>
      <c r="B19" s="311" t="s">
        <v>178</v>
      </c>
      <c r="C19" s="870">
        <f>SUM(C20:C21)</f>
        <v>0</v>
      </c>
      <c r="D19" s="871">
        <f>SUM(D20:D21)</f>
        <v>0</v>
      </c>
    </row>
    <row r="20" spans="1:4">
      <c r="A20" s="310">
        <v>5521</v>
      </c>
      <c r="B20" s="311" t="s">
        <v>298</v>
      </c>
      <c r="C20" s="870">
        <v>0</v>
      </c>
      <c r="D20" s="871">
        <v>0</v>
      </c>
    </row>
    <row r="21" spans="1:4">
      <c r="A21" s="310">
        <v>5522</v>
      </c>
      <c r="B21" s="311" t="s">
        <v>299</v>
      </c>
      <c r="C21" s="870">
        <v>0</v>
      </c>
      <c r="D21" s="871">
        <v>0</v>
      </c>
    </row>
    <row r="22" spans="1:4">
      <c r="A22" s="310">
        <v>5530</v>
      </c>
      <c r="B22" s="311" t="s">
        <v>179</v>
      </c>
      <c r="C22" s="870">
        <f>SUM(C23:C27)</f>
        <v>0</v>
      </c>
      <c r="D22" s="871">
        <f>SUM(D23:D27)</f>
        <v>24607543.780000001</v>
      </c>
    </row>
    <row r="23" spans="1:4">
      <c r="A23" s="310">
        <v>5531</v>
      </c>
      <c r="B23" s="311" t="s">
        <v>300</v>
      </c>
      <c r="C23" s="870">
        <v>0</v>
      </c>
      <c r="D23" s="871">
        <v>0</v>
      </c>
    </row>
    <row r="24" spans="1:4">
      <c r="A24" s="310">
        <v>5532</v>
      </c>
      <c r="B24" s="311" t="s">
        <v>301</v>
      </c>
      <c r="C24" s="870">
        <v>0</v>
      </c>
      <c r="D24" s="871">
        <v>24607543.780000001</v>
      </c>
    </row>
    <row r="25" spans="1:4">
      <c r="A25" s="310">
        <v>5533</v>
      </c>
      <c r="B25" s="311" t="s">
        <v>302</v>
      </c>
      <c r="C25" s="870">
        <v>0</v>
      </c>
      <c r="D25" s="871">
        <v>0</v>
      </c>
    </row>
    <row r="26" spans="1:4">
      <c r="A26" s="310">
        <v>5534</v>
      </c>
      <c r="B26" s="311" t="s">
        <v>303</v>
      </c>
      <c r="C26" s="870">
        <v>0</v>
      </c>
      <c r="D26" s="871">
        <v>0</v>
      </c>
    </row>
    <row r="27" spans="1:4">
      <c r="A27" s="310">
        <v>5535</v>
      </c>
      <c r="B27" s="311" t="s">
        <v>304</v>
      </c>
      <c r="C27" s="870">
        <v>0</v>
      </c>
      <c r="D27" s="871">
        <v>0</v>
      </c>
    </row>
    <row r="28" spans="1:4">
      <c r="A28" s="310">
        <v>5540</v>
      </c>
      <c r="B28" s="311" t="s">
        <v>180</v>
      </c>
      <c r="C28" s="870">
        <f>SUM(C29)</f>
        <v>0</v>
      </c>
      <c r="D28" s="871">
        <f>SUM(D29)</f>
        <v>0</v>
      </c>
    </row>
    <row r="29" spans="1:4">
      <c r="A29" s="310">
        <v>5541</v>
      </c>
      <c r="B29" s="311" t="s">
        <v>180</v>
      </c>
      <c r="C29" s="870">
        <v>0</v>
      </c>
      <c r="D29" s="871">
        <v>0</v>
      </c>
    </row>
    <row r="30" spans="1:4">
      <c r="A30" s="310">
        <v>5550</v>
      </c>
      <c r="B30" s="312" t="s">
        <v>181</v>
      </c>
      <c r="C30" s="870">
        <f>SUM(C31)</f>
        <v>0</v>
      </c>
      <c r="D30" s="871">
        <f>SUM(D31)</f>
        <v>0</v>
      </c>
    </row>
    <row r="31" spans="1:4">
      <c r="A31" s="310">
        <v>5551</v>
      </c>
      <c r="B31" s="312" t="s">
        <v>181</v>
      </c>
      <c r="C31" s="870">
        <v>0</v>
      </c>
      <c r="D31" s="871">
        <v>0</v>
      </c>
    </row>
    <row r="32" spans="1:4">
      <c r="A32" s="310">
        <v>5590</v>
      </c>
      <c r="B32" s="312" t="s">
        <v>203</v>
      </c>
      <c r="C32" s="870">
        <f>SUM(C33:C40)</f>
        <v>0</v>
      </c>
      <c r="D32" s="871">
        <f>SUM(D33:D40)</f>
        <v>4640880.88</v>
      </c>
    </row>
    <row r="33" spans="1:4">
      <c r="A33" s="310">
        <v>5591</v>
      </c>
      <c r="B33" s="312" t="s">
        <v>305</v>
      </c>
      <c r="C33" s="870">
        <v>0</v>
      </c>
      <c r="D33" s="871">
        <v>0</v>
      </c>
    </row>
    <row r="34" spans="1:4">
      <c r="A34" s="310">
        <v>5592</v>
      </c>
      <c r="B34" s="312" t="s">
        <v>306</v>
      </c>
      <c r="C34" s="870">
        <v>0</v>
      </c>
      <c r="D34" s="871">
        <v>0</v>
      </c>
    </row>
    <row r="35" spans="1:4">
      <c r="A35" s="310">
        <v>5593</v>
      </c>
      <c r="B35" s="312" t="s">
        <v>307</v>
      </c>
      <c r="C35" s="870">
        <v>0</v>
      </c>
      <c r="D35" s="871">
        <v>0</v>
      </c>
    </row>
    <row r="36" spans="1:4">
      <c r="A36" s="310">
        <v>5594</v>
      </c>
      <c r="B36" s="312" t="s">
        <v>308</v>
      </c>
      <c r="C36" s="870">
        <v>0</v>
      </c>
      <c r="D36" s="871">
        <v>0</v>
      </c>
    </row>
    <row r="37" spans="1:4">
      <c r="A37" s="310">
        <v>5595</v>
      </c>
      <c r="B37" s="312" t="s">
        <v>309</v>
      </c>
      <c r="C37" s="870">
        <v>0</v>
      </c>
      <c r="D37" s="871">
        <v>0</v>
      </c>
    </row>
    <row r="38" spans="1:4">
      <c r="A38" s="310">
        <v>5596</v>
      </c>
      <c r="B38" s="312" t="s">
        <v>310</v>
      </c>
      <c r="C38" s="870">
        <v>0</v>
      </c>
      <c r="D38" s="871">
        <v>0</v>
      </c>
    </row>
    <row r="39" spans="1:4">
      <c r="A39" s="310">
        <v>5597</v>
      </c>
      <c r="B39" s="312" t="s">
        <v>311</v>
      </c>
      <c r="C39" s="870">
        <v>0</v>
      </c>
      <c r="D39" s="871">
        <v>0</v>
      </c>
    </row>
    <row r="40" spans="1:4">
      <c r="A40" s="310">
        <v>5599</v>
      </c>
      <c r="B40" s="312" t="s">
        <v>312</v>
      </c>
      <c r="C40" s="870">
        <v>0</v>
      </c>
      <c r="D40" s="871">
        <v>4640880.88</v>
      </c>
    </row>
    <row r="41" spans="1:4">
      <c r="A41" s="306">
        <v>5600</v>
      </c>
      <c r="B41" s="313" t="s">
        <v>313</v>
      </c>
      <c r="C41" s="868">
        <f>+C42</f>
        <v>0</v>
      </c>
      <c r="D41" s="869">
        <f>+D42</f>
        <v>0</v>
      </c>
    </row>
    <row r="42" spans="1:4">
      <c r="A42" s="310">
        <v>5610</v>
      </c>
      <c r="B42" s="312" t="s">
        <v>314</v>
      </c>
      <c r="C42" s="870">
        <f>SUM(C43)</f>
        <v>0</v>
      </c>
      <c r="D42" s="871">
        <f>SUM(D43)</f>
        <v>0</v>
      </c>
    </row>
    <row r="43" spans="1:4">
      <c r="A43" s="872">
        <v>5611</v>
      </c>
      <c r="B43" s="873" t="s">
        <v>315</v>
      </c>
      <c r="C43" s="874">
        <v>0</v>
      </c>
      <c r="D43" s="875">
        <v>0</v>
      </c>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rintOptions horizontalCentered="1"/>
  <pageMargins left="0.19685039370078741" right="0.19685039370078741" top="0.74803149606299213" bottom="0.74803149606299213" header="0.31496062992125984" footer="0.31496062992125984"/>
  <pageSetup scale="89" orientation="portrait" r:id="rId1"/>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baseColWidth="10" defaultColWidth="11.42578125" defaultRowHeight="11.25"/>
  <cols>
    <col min="1" max="1" width="20.7109375" style="667" customWidth="1"/>
    <col min="2" max="2" width="50.7109375" style="667" customWidth="1"/>
    <col min="3" max="3" width="17.7109375" style="667" customWidth="1"/>
    <col min="4" max="16384" width="11.42578125" style="667"/>
  </cols>
  <sheetData>
    <row r="1" spans="1:3">
      <c r="A1" s="764" t="s">
        <v>43</v>
      </c>
    </row>
    <row r="2" spans="1:3">
      <c r="A2" s="764"/>
    </row>
    <row r="3" spans="1:3">
      <c r="A3" s="764"/>
    </row>
    <row r="4" spans="1:3">
      <c r="A4" s="764"/>
    </row>
    <row r="5" spans="1:3" ht="11.25" customHeight="1">
      <c r="A5" s="876" t="s">
        <v>195</v>
      </c>
      <c r="B5" s="877"/>
      <c r="C5" s="878" t="s">
        <v>213</v>
      </c>
    </row>
    <row r="6" spans="1:3">
      <c r="A6" s="879"/>
      <c r="B6" s="879"/>
      <c r="C6" s="880"/>
    </row>
    <row r="7" spans="1:3" ht="15" customHeight="1">
      <c r="A7" s="674" t="s">
        <v>46</v>
      </c>
      <c r="B7" s="881" t="s">
        <v>47</v>
      </c>
      <c r="C7" s="867" t="s">
        <v>54</v>
      </c>
    </row>
    <row r="8" spans="1:3">
      <c r="A8" s="882">
        <v>900001</v>
      </c>
      <c r="B8" s="883" t="s">
        <v>183</v>
      </c>
      <c r="C8" s="868">
        <v>96191731.24000001</v>
      </c>
    </row>
    <row r="9" spans="1:3">
      <c r="A9" s="882">
        <v>900002</v>
      </c>
      <c r="B9" s="884" t="s">
        <v>184</v>
      </c>
      <c r="C9" s="868">
        <f>SUM(C10:C14)</f>
        <v>28558851.199999999</v>
      </c>
    </row>
    <row r="10" spans="1:3">
      <c r="A10" s="885">
        <v>4320</v>
      </c>
      <c r="B10" s="886" t="s">
        <v>185</v>
      </c>
      <c r="C10" s="887">
        <v>0</v>
      </c>
    </row>
    <row r="11" spans="1:3" ht="22.5">
      <c r="A11" s="885">
        <v>4330</v>
      </c>
      <c r="B11" s="886" t="s">
        <v>186</v>
      </c>
      <c r="C11" s="887">
        <v>0</v>
      </c>
    </row>
    <row r="12" spans="1:3">
      <c r="A12" s="885">
        <v>4340</v>
      </c>
      <c r="B12" s="886" t="s">
        <v>187</v>
      </c>
      <c r="C12" s="887">
        <v>0</v>
      </c>
    </row>
    <row r="13" spans="1:3">
      <c r="A13" s="885">
        <v>4399</v>
      </c>
      <c r="B13" s="886" t="s">
        <v>188</v>
      </c>
      <c r="C13" s="887">
        <v>1126508.1100000001</v>
      </c>
    </row>
    <row r="14" spans="1:3">
      <c r="A14" s="888">
        <v>4400</v>
      </c>
      <c r="B14" s="886" t="s">
        <v>189</v>
      </c>
      <c r="C14" s="887">
        <v>27432343.09</v>
      </c>
    </row>
    <row r="15" spans="1:3">
      <c r="A15" s="882">
        <v>900003</v>
      </c>
      <c r="B15" s="884" t="s">
        <v>190</v>
      </c>
      <c r="C15" s="868">
        <f>SUM(C16:C19)</f>
        <v>8437036.290000001</v>
      </c>
    </row>
    <row r="16" spans="1:3">
      <c r="A16" s="889">
        <v>52</v>
      </c>
      <c r="B16" s="886" t="s">
        <v>191</v>
      </c>
      <c r="C16" s="887">
        <v>0</v>
      </c>
    </row>
    <row r="17" spans="1:3">
      <c r="A17" s="889">
        <v>62</v>
      </c>
      <c r="B17" s="886" t="s">
        <v>192</v>
      </c>
      <c r="C17" s="887">
        <v>0</v>
      </c>
    </row>
    <row r="18" spans="1:3">
      <c r="A18" s="890" t="s">
        <v>206</v>
      </c>
      <c r="B18" s="886" t="s">
        <v>193</v>
      </c>
      <c r="C18" s="887">
        <v>0</v>
      </c>
    </row>
    <row r="19" spans="1:3">
      <c r="A19" s="888">
        <v>4500</v>
      </c>
      <c r="B19" s="891" t="s">
        <v>201</v>
      </c>
      <c r="C19" s="887">
        <v>8437036.290000001</v>
      </c>
    </row>
    <row r="20" spans="1:3">
      <c r="A20" s="892">
        <v>900004</v>
      </c>
      <c r="B20" s="893" t="s">
        <v>194</v>
      </c>
      <c r="C20" s="894">
        <f>+C8+C9-C15</f>
        <v>116313546.15000001</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rintOptions horizontalCentered="1"/>
  <pageMargins left="0.70866141732283472" right="0.70866141732283472" top="0.74803149606299213" bottom="0.74803149606299213" header="0.31496062992125984" footer="0.31496062992125984"/>
  <pageSetup orientation="portrait" r:id="rId1"/>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heetViews>
  <sheetFormatPr baseColWidth="10" defaultColWidth="11.42578125" defaultRowHeight="11.25"/>
  <cols>
    <col min="1" max="1" width="20.7109375" style="667" customWidth="1"/>
    <col min="2" max="2" width="50.7109375" style="667" customWidth="1"/>
    <col min="3" max="3" width="17.7109375" style="668" customWidth="1"/>
    <col min="4" max="16384" width="11.42578125" style="667"/>
  </cols>
  <sheetData>
    <row r="1" spans="1:3">
      <c r="A1" s="764" t="s">
        <v>43</v>
      </c>
    </row>
    <row r="2" spans="1:3">
      <c r="A2" s="764"/>
    </row>
    <row r="3" spans="1:3">
      <c r="A3" s="764"/>
    </row>
    <row r="4" spans="1:3">
      <c r="A4" s="764"/>
    </row>
    <row r="5" spans="1:3" ht="11.25" customHeight="1">
      <c r="A5" s="876" t="s">
        <v>196</v>
      </c>
      <c r="B5" s="877"/>
      <c r="C5" s="895" t="s">
        <v>214</v>
      </c>
    </row>
    <row r="6" spans="1:3" ht="11.25" customHeight="1">
      <c r="A6" s="879"/>
      <c r="B6" s="880"/>
      <c r="C6" s="896"/>
    </row>
    <row r="7" spans="1:3" ht="15" customHeight="1">
      <c r="A7" s="674" t="s">
        <v>46</v>
      </c>
      <c r="B7" s="881" t="s">
        <v>47</v>
      </c>
      <c r="C7" s="867" t="s">
        <v>54</v>
      </c>
    </row>
    <row r="8" spans="1:3">
      <c r="A8" s="897">
        <v>900001</v>
      </c>
      <c r="B8" s="898" t="s">
        <v>160</v>
      </c>
      <c r="C8" s="899">
        <v>74443748.980000004</v>
      </c>
    </row>
    <row r="9" spans="1:3">
      <c r="A9" s="897">
        <v>900002</v>
      </c>
      <c r="B9" s="898" t="s">
        <v>161</v>
      </c>
      <c r="C9" s="899">
        <f>SUM(C10:C26)</f>
        <v>33657427.469999999</v>
      </c>
    </row>
    <row r="10" spans="1:3">
      <c r="A10" s="885">
        <v>5100</v>
      </c>
      <c r="B10" s="900" t="s">
        <v>162</v>
      </c>
      <c r="C10" s="901">
        <v>311036.95</v>
      </c>
    </row>
    <row r="11" spans="1:3">
      <c r="A11" s="885">
        <v>5200</v>
      </c>
      <c r="B11" s="900" t="s">
        <v>163</v>
      </c>
      <c r="C11" s="901">
        <v>8999</v>
      </c>
    </row>
    <row r="12" spans="1:3">
      <c r="A12" s="885">
        <v>5300</v>
      </c>
      <c r="B12" s="900" t="s">
        <v>164</v>
      </c>
      <c r="C12" s="901">
        <v>0</v>
      </c>
    </row>
    <row r="13" spans="1:3">
      <c r="A13" s="885">
        <v>5400</v>
      </c>
      <c r="B13" s="900" t="s">
        <v>165</v>
      </c>
      <c r="C13" s="901">
        <v>896112</v>
      </c>
    </row>
    <row r="14" spans="1:3">
      <c r="A14" s="885">
        <v>5500</v>
      </c>
      <c r="B14" s="900" t="s">
        <v>166</v>
      </c>
      <c r="C14" s="901">
        <v>0</v>
      </c>
    </row>
    <row r="15" spans="1:3">
      <c r="A15" s="885">
        <v>5600</v>
      </c>
      <c r="B15" s="900" t="s">
        <v>167</v>
      </c>
      <c r="C15" s="901">
        <v>137328.70000000001</v>
      </c>
    </row>
    <row r="16" spans="1:3">
      <c r="A16" s="885">
        <v>5700</v>
      </c>
      <c r="B16" s="900" t="s">
        <v>168</v>
      </c>
      <c r="C16" s="901">
        <v>0</v>
      </c>
    </row>
    <row r="17" spans="1:3">
      <c r="A17" s="885" t="s">
        <v>212</v>
      </c>
      <c r="B17" s="900" t="s">
        <v>169</v>
      </c>
      <c r="C17" s="901">
        <v>8655381.5999999996</v>
      </c>
    </row>
    <row r="18" spans="1:3">
      <c r="A18" s="885">
        <v>5900</v>
      </c>
      <c r="B18" s="900" t="s">
        <v>170</v>
      </c>
      <c r="C18" s="901">
        <v>62640</v>
      </c>
    </row>
    <row r="19" spans="1:3">
      <c r="A19" s="889">
        <v>6200</v>
      </c>
      <c r="B19" s="900" t="s">
        <v>171</v>
      </c>
      <c r="C19" s="901">
        <v>14779947.75</v>
      </c>
    </row>
    <row r="20" spans="1:3">
      <c r="A20" s="889">
        <v>7200</v>
      </c>
      <c r="B20" s="900" t="s">
        <v>172</v>
      </c>
      <c r="C20" s="901">
        <v>0</v>
      </c>
    </row>
    <row r="21" spans="1:3">
      <c r="A21" s="889">
        <v>7300</v>
      </c>
      <c r="B21" s="900" t="s">
        <v>173</v>
      </c>
      <c r="C21" s="901">
        <v>0</v>
      </c>
    </row>
    <row r="22" spans="1:3">
      <c r="A22" s="889">
        <v>7500</v>
      </c>
      <c r="B22" s="900" t="s">
        <v>174</v>
      </c>
      <c r="C22" s="901">
        <v>0</v>
      </c>
    </row>
    <row r="23" spans="1:3">
      <c r="A23" s="889">
        <v>7900</v>
      </c>
      <c r="B23" s="900" t="s">
        <v>175</v>
      </c>
      <c r="C23" s="901">
        <v>0</v>
      </c>
    </row>
    <row r="24" spans="1:3">
      <c r="A24" s="889">
        <v>9100</v>
      </c>
      <c r="B24" s="900" t="s">
        <v>200</v>
      </c>
      <c r="C24" s="901">
        <v>8805981.4700000007</v>
      </c>
    </row>
    <row r="25" spans="1:3">
      <c r="A25" s="889">
        <v>9900</v>
      </c>
      <c r="B25" s="900" t="s">
        <v>176</v>
      </c>
      <c r="C25" s="901">
        <v>0</v>
      </c>
    </row>
    <row r="26" spans="1:3">
      <c r="A26" s="889">
        <v>7400</v>
      </c>
      <c r="B26" s="902" t="s">
        <v>202</v>
      </c>
      <c r="C26" s="901">
        <v>0</v>
      </c>
    </row>
    <row r="27" spans="1:3">
      <c r="A27" s="897">
        <v>900003</v>
      </c>
      <c r="B27" s="898" t="s">
        <v>205</v>
      </c>
      <c r="C27" s="899">
        <f>SUM(C28:C34)</f>
        <v>32454614.669999998</v>
      </c>
    </row>
    <row r="28" spans="1:3" ht="22.5">
      <c r="A28" s="885">
        <v>5510</v>
      </c>
      <c r="B28" s="900" t="s">
        <v>177</v>
      </c>
      <c r="C28" s="901">
        <v>3206190.01</v>
      </c>
    </row>
    <row r="29" spans="1:3">
      <c r="A29" s="885">
        <v>5520</v>
      </c>
      <c r="B29" s="900" t="s">
        <v>178</v>
      </c>
      <c r="C29" s="901">
        <v>0</v>
      </c>
    </row>
    <row r="30" spans="1:3">
      <c r="A30" s="885">
        <v>5530</v>
      </c>
      <c r="B30" s="900" t="s">
        <v>179</v>
      </c>
      <c r="C30" s="901">
        <v>24607543.780000001</v>
      </c>
    </row>
    <row r="31" spans="1:3" ht="22.5">
      <c r="A31" s="885">
        <v>5540</v>
      </c>
      <c r="B31" s="900" t="s">
        <v>180</v>
      </c>
      <c r="C31" s="901">
        <v>0</v>
      </c>
    </row>
    <row r="32" spans="1:3">
      <c r="A32" s="885">
        <v>5550</v>
      </c>
      <c r="B32" s="900" t="s">
        <v>181</v>
      </c>
      <c r="C32" s="901">
        <v>0</v>
      </c>
    </row>
    <row r="33" spans="1:3">
      <c r="A33" s="885">
        <v>5590</v>
      </c>
      <c r="B33" s="900" t="s">
        <v>203</v>
      </c>
      <c r="C33" s="901">
        <v>4640880.88</v>
      </c>
    </row>
    <row r="34" spans="1:3">
      <c r="A34" s="885">
        <v>5600</v>
      </c>
      <c r="B34" s="902" t="s">
        <v>204</v>
      </c>
      <c r="C34" s="901">
        <v>0</v>
      </c>
    </row>
    <row r="35" spans="1:3">
      <c r="A35" s="903">
        <v>900004</v>
      </c>
      <c r="B35" s="904" t="s">
        <v>182</v>
      </c>
      <c r="C35" s="905">
        <f>+C8-C9+C27</f>
        <v>73240936.180000007</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zoomScaleNormal="100" zoomScaleSheetLayoutView="100" workbookViewId="0"/>
  </sheetViews>
  <sheetFormatPr baseColWidth="10" defaultColWidth="11.42578125" defaultRowHeight="11.25"/>
  <cols>
    <col min="1" max="1" width="13" style="667" customWidth="1"/>
    <col min="2" max="2" width="53.5703125" style="667" customWidth="1"/>
    <col min="3" max="3" width="18.7109375" style="667" bestFit="1" customWidth="1"/>
    <col min="4" max="4" width="17" style="667" bestFit="1" customWidth="1"/>
    <col min="5" max="5" width="9.140625" style="667" bestFit="1" customWidth="1"/>
    <col min="6" max="16384" width="11.42578125" style="667"/>
  </cols>
  <sheetData>
    <row r="1" spans="1:8">
      <c r="E1" s="666" t="s">
        <v>44</v>
      </c>
    </row>
    <row r="2" spans="1:8" ht="15" customHeight="1">
      <c r="A2" s="906" t="s">
        <v>40</v>
      </c>
    </row>
    <row r="3" spans="1:8">
      <c r="A3" s="662"/>
    </row>
    <row r="4" spans="1:8" s="120" customFormat="1" ht="12.75">
      <c r="A4" s="344" t="s">
        <v>122</v>
      </c>
    </row>
    <row r="5" spans="1:8" s="120" customFormat="1" ht="40.9" customHeight="1">
      <c r="A5" s="1023" t="s">
        <v>123</v>
      </c>
      <c r="B5" s="1023"/>
      <c r="C5" s="1023"/>
      <c r="D5" s="1023"/>
      <c r="E5" s="1023"/>
      <c r="F5" s="907"/>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908">
        <v>7000</v>
      </c>
      <c r="B11" s="909" t="s">
        <v>370</v>
      </c>
      <c r="C11" s="122"/>
      <c r="D11" s="122"/>
    </row>
    <row r="12" spans="1:8" s="120" customFormat="1" ht="12.75">
      <c r="A12" s="908"/>
      <c r="B12" s="909"/>
      <c r="C12" s="122"/>
      <c r="D12" s="122"/>
    </row>
    <row r="13" spans="1:8" s="120" customFormat="1">
      <c r="A13" s="910" t="s">
        <v>46</v>
      </c>
      <c r="B13" s="910" t="s">
        <v>47</v>
      </c>
      <c r="C13" s="910" t="s">
        <v>75</v>
      </c>
      <c r="D13" s="910" t="s">
        <v>76</v>
      </c>
      <c r="E13" s="910" t="s">
        <v>77</v>
      </c>
    </row>
    <row r="14" spans="1:8" s="120" customFormat="1">
      <c r="A14" s="911">
        <v>7100</v>
      </c>
      <c r="B14" s="912" t="s">
        <v>338</v>
      </c>
      <c r="C14" s="913">
        <f>SUM(C15:C20)</f>
        <v>0</v>
      </c>
      <c r="D14" s="913">
        <f>SUM(D15:D20)</f>
        <v>0</v>
      </c>
      <c r="E14" s="914">
        <f>SUM(E15:E20)</f>
        <v>0</v>
      </c>
    </row>
    <row r="15" spans="1:8" s="120" customFormat="1">
      <c r="A15" s="915">
        <v>7110</v>
      </c>
      <c r="B15" s="916" t="s">
        <v>339</v>
      </c>
      <c r="C15" s="913">
        <v>0</v>
      </c>
      <c r="D15" s="913">
        <v>0</v>
      </c>
      <c r="E15" s="914">
        <f t="shared" ref="E15:E20" si="0">+D15-C15</f>
        <v>0</v>
      </c>
    </row>
    <row r="16" spans="1:8" s="120" customFormat="1">
      <c r="A16" s="915">
        <v>7120</v>
      </c>
      <c r="B16" s="916" t="s">
        <v>340</v>
      </c>
      <c r="C16" s="913">
        <v>0</v>
      </c>
      <c r="D16" s="913">
        <v>0</v>
      </c>
      <c r="E16" s="914">
        <f t="shared" si="0"/>
        <v>0</v>
      </c>
    </row>
    <row r="17" spans="1:5" s="120" customFormat="1">
      <c r="A17" s="915">
        <v>7130</v>
      </c>
      <c r="B17" s="916" t="s">
        <v>341</v>
      </c>
      <c r="C17" s="913">
        <v>0</v>
      </c>
      <c r="D17" s="913">
        <v>0</v>
      </c>
      <c r="E17" s="914">
        <f t="shared" si="0"/>
        <v>0</v>
      </c>
    </row>
    <row r="18" spans="1:5" s="120" customFormat="1" ht="22.5">
      <c r="A18" s="915">
        <v>7140</v>
      </c>
      <c r="B18" s="916" t="s">
        <v>342</v>
      </c>
      <c r="C18" s="913">
        <v>0</v>
      </c>
      <c r="D18" s="913">
        <v>0</v>
      </c>
      <c r="E18" s="914">
        <f t="shared" si="0"/>
        <v>0</v>
      </c>
    </row>
    <row r="19" spans="1:5" s="120" customFormat="1" ht="22.5">
      <c r="A19" s="915">
        <v>7150</v>
      </c>
      <c r="B19" s="916" t="s">
        <v>343</v>
      </c>
      <c r="C19" s="913">
        <v>0</v>
      </c>
      <c r="D19" s="913">
        <v>0</v>
      </c>
      <c r="E19" s="914">
        <f t="shared" si="0"/>
        <v>0</v>
      </c>
    </row>
    <row r="20" spans="1:5" s="120" customFormat="1">
      <c r="A20" s="915">
        <v>7160</v>
      </c>
      <c r="B20" s="916" t="s">
        <v>344</v>
      </c>
      <c r="C20" s="913">
        <v>0</v>
      </c>
      <c r="D20" s="913">
        <v>0</v>
      </c>
      <c r="E20" s="914">
        <f t="shared" si="0"/>
        <v>0</v>
      </c>
    </row>
    <row r="21" spans="1:5" s="120" customFormat="1">
      <c r="A21" s="911">
        <v>7200</v>
      </c>
      <c r="B21" s="912" t="s">
        <v>345</v>
      </c>
      <c r="C21" s="913">
        <f>SUM(C22:C27)</f>
        <v>0</v>
      </c>
      <c r="D21" s="913">
        <f>SUM(D22:D27)</f>
        <v>0</v>
      </c>
      <c r="E21" s="914">
        <f>SUM(E22:E27)</f>
        <v>0</v>
      </c>
    </row>
    <row r="22" spans="1:5" s="120" customFormat="1" ht="22.5">
      <c r="A22" s="915">
        <v>7210</v>
      </c>
      <c r="B22" s="916" t="s">
        <v>346</v>
      </c>
      <c r="C22" s="913">
        <v>0</v>
      </c>
      <c r="D22" s="913">
        <v>0</v>
      </c>
      <c r="E22" s="914">
        <f t="shared" ref="E22:E27" si="1">+D22-C22</f>
        <v>0</v>
      </c>
    </row>
    <row r="23" spans="1:5" s="120" customFormat="1" ht="22.5">
      <c r="A23" s="915">
        <v>7220</v>
      </c>
      <c r="B23" s="916" t="s">
        <v>347</v>
      </c>
      <c r="C23" s="913">
        <v>0</v>
      </c>
      <c r="D23" s="913">
        <v>0</v>
      </c>
      <c r="E23" s="914">
        <f t="shared" si="1"/>
        <v>0</v>
      </c>
    </row>
    <row r="24" spans="1:5" s="120" customFormat="1" ht="12.95" customHeight="1">
      <c r="A24" s="915">
        <v>7230</v>
      </c>
      <c r="B24" s="917" t="s">
        <v>348</v>
      </c>
      <c r="C24" s="913">
        <v>0</v>
      </c>
      <c r="D24" s="913">
        <v>0</v>
      </c>
      <c r="E24" s="914">
        <f t="shared" si="1"/>
        <v>0</v>
      </c>
    </row>
    <row r="25" spans="1:5" s="120" customFormat="1" ht="22.5">
      <c r="A25" s="915">
        <v>7240</v>
      </c>
      <c r="B25" s="917" t="s">
        <v>349</v>
      </c>
      <c r="C25" s="913">
        <v>0</v>
      </c>
      <c r="D25" s="913">
        <v>0</v>
      </c>
      <c r="E25" s="914">
        <f t="shared" si="1"/>
        <v>0</v>
      </c>
    </row>
    <row r="26" spans="1:5" s="120" customFormat="1" ht="22.5">
      <c r="A26" s="915">
        <v>7250</v>
      </c>
      <c r="B26" s="917" t="s">
        <v>350</v>
      </c>
      <c r="C26" s="913">
        <v>0</v>
      </c>
      <c r="D26" s="913">
        <v>0</v>
      </c>
      <c r="E26" s="914">
        <f t="shared" si="1"/>
        <v>0</v>
      </c>
    </row>
    <row r="27" spans="1:5" s="120" customFormat="1" ht="22.5">
      <c r="A27" s="915">
        <v>7260</v>
      </c>
      <c r="B27" s="917" t="s">
        <v>351</v>
      </c>
      <c r="C27" s="913">
        <v>0</v>
      </c>
      <c r="D27" s="913">
        <v>0</v>
      </c>
      <c r="E27" s="914">
        <f t="shared" si="1"/>
        <v>0</v>
      </c>
    </row>
    <row r="28" spans="1:5" s="120" customFormat="1">
      <c r="A28" s="911">
        <v>7300</v>
      </c>
      <c r="B28" s="918" t="s">
        <v>352</v>
      </c>
      <c r="C28" s="914">
        <f>SUM(C29:C34)</f>
        <v>0</v>
      </c>
      <c r="D28" s="914">
        <f>SUM(D29:D34)</f>
        <v>0</v>
      </c>
      <c r="E28" s="914">
        <f>SUM(E29:E34)</f>
        <v>0</v>
      </c>
    </row>
    <row r="29" spans="1:5" s="120" customFormat="1">
      <c r="A29" s="915">
        <v>7310</v>
      </c>
      <c r="B29" s="917" t="s">
        <v>353</v>
      </c>
      <c r="C29" s="913">
        <v>0</v>
      </c>
      <c r="D29" s="913">
        <v>0</v>
      </c>
      <c r="E29" s="914">
        <f t="shared" ref="E29:E34" si="2">+D29-C29</f>
        <v>0</v>
      </c>
    </row>
    <row r="30" spans="1:5" s="120" customFormat="1">
      <c r="A30" s="915">
        <v>7320</v>
      </c>
      <c r="B30" s="917" t="s">
        <v>354</v>
      </c>
      <c r="C30" s="913">
        <v>0</v>
      </c>
      <c r="D30" s="913">
        <v>0</v>
      </c>
      <c r="E30" s="914">
        <f t="shared" si="2"/>
        <v>0</v>
      </c>
    </row>
    <row r="31" spans="1:5" s="120" customFormat="1">
      <c r="A31" s="915">
        <v>7330</v>
      </c>
      <c r="B31" s="917" t="s">
        <v>355</v>
      </c>
      <c r="C31" s="913">
        <v>0</v>
      </c>
      <c r="D31" s="913">
        <v>0</v>
      </c>
      <c r="E31" s="914">
        <f t="shared" si="2"/>
        <v>0</v>
      </c>
    </row>
    <row r="32" spans="1:5" s="120" customFormat="1">
      <c r="A32" s="915">
        <v>7340</v>
      </c>
      <c r="B32" s="917" t="s">
        <v>356</v>
      </c>
      <c r="C32" s="913">
        <v>0</v>
      </c>
      <c r="D32" s="913">
        <v>0</v>
      </c>
      <c r="E32" s="914">
        <f t="shared" si="2"/>
        <v>0</v>
      </c>
    </row>
    <row r="33" spans="1:5" s="120" customFormat="1">
      <c r="A33" s="915">
        <v>7350</v>
      </c>
      <c r="B33" s="917" t="s">
        <v>357</v>
      </c>
      <c r="C33" s="913">
        <v>0</v>
      </c>
      <c r="D33" s="913">
        <v>0</v>
      </c>
      <c r="E33" s="914">
        <f t="shared" si="2"/>
        <v>0</v>
      </c>
    </row>
    <row r="34" spans="1:5" s="120" customFormat="1">
      <c r="A34" s="915">
        <v>7360</v>
      </c>
      <c r="B34" s="917" t="s">
        <v>358</v>
      </c>
      <c r="C34" s="913">
        <v>0</v>
      </c>
      <c r="D34" s="913">
        <v>0</v>
      </c>
      <c r="E34" s="914">
        <f t="shared" si="2"/>
        <v>0</v>
      </c>
    </row>
    <row r="35" spans="1:5" s="120" customFormat="1">
      <c r="A35" s="911">
        <v>7400</v>
      </c>
      <c r="B35" s="918" t="s">
        <v>359</v>
      </c>
      <c r="C35" s="914">
        <f>SUM(C36:C37)</f>
        <v>0</v>
      </c>
      <c r="D35" s="914">
        <f>SUM(D36:D37)</f>
        <v>0</v>
      </c>
      <c r="E35" s="914">
        <f>SUM(E36:E37)</f>
        <v>0</v>
      </c>
    </row>
    <row r="36" spans="1:5" s="120" customFormat="1">
      <c r="A36" s="915">
        <v>7410</v>
      </c>
      <c r="B36" s="917" t="s">
        <v>360</v>
      </c>
      <c r="C36" s="913">
        <v>0</v>
      </c>
      <c r="D36" s="913">
        <v>0</v>
      </c>
      <c r="E36" s="914">
        <f>+D36-C36</f>
        <v>0</v>
      </c>
    </row>
    <row r="37" spans="1:5" s="120" customFormat="1">
      <c r="A37" s="915">
        <v>7420</v>
      </c>
      <c r="B37" s="917" t="s">
        <v>361</v>
      </c>
      <c r="C37" s="913">
        <v>0</v>
      </c>
      <c r="D37" s="913">
        <v>0</v>
      </c>
      <c r="E37" s="914">
        <f>+D37-C37</f>
        <v>0</v>
      </c>
    </row>
    <row r="38" spans="1:5" s="120" customFormat="1" ht="22.5">
      <c r="A38" s="911">
        <v>7500</v>
      </c>
      <c r="B38" s="918" t="s">
        <v>362</v>
      </c>
      <c r="C38" s="914">
        <f>SUM(C39:C40)</f>
        <v>0</v>
      </c>
      <c r="D38" s="914">
        <f>SUM(D39:D40)</f>
        <v>0</v>
      </c>
      <c r="E38" s="914">
        <f>SUM(E39:E40)</f>
        <v>0</v>
      </c>
    </row>
    <row r="39" spans="1:5" s="120" customFormat="1" ht="22.5">
      <c r="A39" s="915">
        <v>7510</v>
      </c>
      <c r="B39" s="917" t="s">
        <v>363</v>
      </c>
      <c r="C39" s="913">
        <v>0</v>
      </c>
      <c r="D39" s="913">
        <v>0</v>
      </c>
      <c r="E39" s="914">
        <f>+D39-C39</f>
        <v>0</v>
      </c>
    </row>
    <row r="40" spans="1:5" s="120" customFormat="1" ht="22.5">
      <c r="A40" s="915">
        <v>7520</v>
      </c>
      <c r="B40" s="917" t="s">
        <v>364</v>
      </c>
      <c r="C40" s="913">
        <v>0</v>
      </c>
      <c r="D40" s="913">
        <v>0</v>
      </c>
      <c r="E40" s="914">
        <f>+D40-C40</f>
        <v>0</v>
      </c>
    </row>
    <row r="41" spans="1:5" s="120" customFormat="1">
      <c r="A41" s="911">
        <v>7600</v>
      </c>
      <c r="B41" s="918" t="s">
        <v>365</v>
      </c>
      <c r="C41" s="914">
        <f>SUM(C42:C45)</f>
        <v>0</v>
      </c>
      <c r="D41" s="914">
        <f>SUM(D42:D45)</f>
        <v>0</v>
      </c>
      <c r="E41" s="914">
        <f>SUM(E42:E45)</f>
        <v>0</v>
      </c>
    </row>
    <row r="42" spans="1:5" s="120" customFormat="1">
      <c r="A42" s="915">
        <v>7610</v>
      </c>
      <c r="B42" s="916" t="s">
        <v>366</v>
      </c>
      <c r="C42" s="913">
        <v>0</v>
      </c>
      <c r="D42" s="913">
        <v>0</v>
      </c>
      <c r="E42" s="914">
        <f>+D42-C42</f>
        <v>0</v>
      </c>
    </row>
    <row r="43" spans="1:5" s="120" customFormat="1">
      <c r="A43" s="915">
        <v>7620</v>
      </c>
      <c r="B43" s="916" t="s">
        <v>367</v>
      </c>
      <c r="C43" s="913">
        <v>0</v>
      </c>
      <c r="D43" s="913">
        <v>0</v>
      </c>
      <c r="E43" s="914">
        <f>+D43-C43</f>
        <v>0</v>
      </c>
    </row>
    <row r="44" spans="1:5" s="120" customFormat="1">
      <c r="A44" s="915">
        <v>7630</v>
      </c>
      <c r="B44" s="916" t="s">
        <v>368</v>
      </c>
      <c r="C44" s="913">
        <v>0</v>
      </c>
      <c r="D44" s="913">
        <v>0</v>
      </c>
      <c r="E44" s="914">
        <f>+D44-C44</f>
        <v>0</v>
      </c>
    </row>
    <row r="45" spans="1:5" s="120" customFormat="1">
      <c r="A45" s="915">
        <v>7640</v>
      </c>
      <c r="B45" s="917" t="s">
        <v>369</v>
      </c>
      <c r="C45" s="913">
        <v>0</v>
      </c>
      <c r="D45" s="913">
        <v>0</v>
      </c>
      <c r="E45" s="914">
        <f>+D45-C45</f>
        <v>0</v>
      </c>
    </row>
    <row r="46" spans="1:5" s="120" customFormat="1">
      <c r="A46" s="915"/>
      <c r="B46" s="917"/>
      <c r="C46" s="914"/>
      <c r="D46" s="914"/>
      <c r="E46" s="914"/>
    </row>
    <row r="47" spans="1:5" s="120" customFormat="1">
      <c r="A47" s="911" t="s">
        <v>371</v>
      </c>
      <c r="B47" s="919" t="s">
        <v>372</v>
      </c>
      <c r="C47" s="914">
        <f>SUM(C48:C53)</f>
        <v>0</v>
      </c>
      <c r="D47" s="914">
        <f>SUM(D48:D53)</f>
        <v>0</v>
      </c>
      <c r="E47" s="914">
        <f>SUM(E48:E53)</f>
        <v>0</v>
      </c>
    </row>
    <row r="48" spans="1:5" s="120" customFormat="1">
      <c r="A48" s="915" t="s">
        <v>373</v>
      </c>
      <c r="B48" s="920" t="s">
        <v>374</v>
      </c>
      <c r="C48" s="913">
        <v>0</v>
      </c>
      <c r="D48" s="913">
        <v>0</v>
      </c>
      <c r="E48" s="914">
        <f t="shared" ref="E48:E53" si="3">+D48-C48</f>
        <v>0</v>
      </c>
    </row>
    <row r="49" spans="1:8" s="120" customFormat="1">
      <c r="A49" s="915" t="s">
        <v>375</v>
      </c>
      <c r="B49" s="920" t="s">
        <v>376</v>
      </c>
      <c r="C49" s="913">
        <v>0</v>
      </c>
      <c r="D49" s="913">
        <v>0</v>
      </c>
      <c r="E49" s="914">
        <f t="shared" si="3"/>
        <v>0</v>
      </c>
    </row>
    <row r="50" spans="1:8" s="120" customFormat="1">
      <c r="A50" s="915" t="s">
        <v>377</v>
      </c>
      <c r="B50" s="920" t="s">
        <v>378</v>
      </c>
      <c r="C50" s="913">
        <v>0</v>
      </c>
      <c r="D50" s="913">
        <v>0</v>
      </c>
      <c r="E50" s="914">
        <f t="shared" si="3"/>
        <v>0</v>
      </c>
    </row>
    <row r="51" spans="1:8" s="120" customFormat="1">
      <c r="A51" s="915" t="s">
        <v>379</v>
      </c>
      <c r="B51" s="920" t="s">
        <v>380</v>
      </c>
      <c r="C51" s="913">
        <v>0</v>
      </c>
      <c r="D51" s="913">
        <v>0</v>
      </c>
      <c r="E51" s="914">
        <f t="shared" si="3"/>
        <v>0</v>
      </c>
    </row>
    <row r="52" spans="1:8" s="120" customFormat="1">
      <c r="A52" s="915" t="s">
        <v>381</v>
      </c>
      <c r="B52" s="920" t="s">
        <v>382</v>
      </c>
      <c r="C52" s="913">
        <v>0</v>
      </c>
      <c r="D52" s="913">
        <v>0</v>
      </c>
      <c r="E52" s="914">
        <f t="shared" si="3"/>
        <v>0</v>
      </c>
    </row>
    <row r="53" spans="1:8" s="120" customFormat="1">
      <c r="A53" s="915" t="s">
        <v>383</v>
      </c>
      <c r="B53" s="920" t="s">
        <v>384</v>
      </c>
      <c r="C53" s="913">
        <v>0</v>
      </c>
      <c r="D53" s="913">
        <v>0</v>
      </c>
      <c r="E53" s="914">
        <f t="shared" si="3"/>
        <v>0</v>
      </c>
    </row>
    <row r="54" spans="1:8" s="120" customFormat="1" ht="12">
      <c r="A54" s="320" t="s">
        <v>321</v>
      </c>
      <c r="B54" s="131"/>
    </row>
    <row r="55" spans="1:8" s="120" customFormat="1">
      <c r="A55" s="122"/>
      <c r="B55" s="131"/>
    </row>
    <row r="56" spans="1:8" s="120" customFormat="1" ht="12.75">
      <c r="A56" s="321" t="s">
        <v>385</v>
      </c>
      <c r="B56" s="131"/>
    </row>
    <row r="57" spans="1:8" s="120" customFormat="1" ht="12.75">
      <c r="A57" s="321"/>
    </row>
    <row r="58" spans="1:8" s="120" customFormat="1" ht="12.75">
      <c r="A58" s="908">
        <v>8000</v>
      </c>
      <c r="B58" s="909" t="s">
        <v>323</v>
      </c>
    </row>
    <row r="59" spans="1:8" s="120" customFormat="1">
      <c r="B59" s="1052" t="s">
        <v>126</v>
      </c>
      <c r="C59" s="1052"/>
      <c r="D59" s="1052"/>
      <c r="E59" s="1052"/>
      <c r="H59" s="123"/>
    </row>
    <row r="60" spans="1:8" s="120" customFormat="1">
      <c r="A60" s="921" t="s">
        <v>46</v>
      </c>
      <c r="B60" s="921" t="s">
        <v>47</v>
      </c>
      <c r="C60" s="910" t="s">
        <v>75</v>
      </c>
      <c r="D60" s="910" t="s">
        <v>76</v>
      </c>
      <c r="E60" s="910" t="s">
        <v>77</v>
      </c>
      <c r="H60" s="123"/>
    </row>
    <row r="61" spans="1:8" s="120" customFormat="1">
      <c r="A61" s="922">
        <v>8100</v>
      </c>
      <c r="B61" s="923" t="s">
        <v>324</v>
      </c>
      <c r="C61" s="924"/>
      <c r="D61" s="910"/>
      <c r="E61" s="910"/>
      <c r="H61" s="123"/>
    </row>
    <row r="62" spans="1:8" s="120" customFormat="1">
      <c r="A62" s="925">
        <v>8110</v>
      </c>
      <c r="B62" s="926" t="s">
        <v>325</v>
      </c>
      <c r="C62" s="924">
        <v>142529932</v>
      </c>
      <c r="D62" s="910">
        <v>46338200.75999999</v>
      </c>
      <c r="E62" s="910">
        <f>+D62-C62</f>
        <v>-96191731.24000001</v>
      </c>
      <c r="F62" s="123"/>
      <c r="H62" s="123"/>
    </row>
    <row r="63" spans="1:8" s="120" customFormat="1">
      <c r="A63" s="925">
        <v>8120</v>
      </c>
      <c r="B63" s="926" t="s">
        <v>326</v>
      </c>
      <c r="C63" s="924">
        <v>0</v>
      </c>
      <c r="D63" s="910">
        <v>46338200.75999999</v>
      </c>
      <c r="E63" s="910">
        <f>+D63-C63</f>
        <v>46338200.75999999</v>
      </c>
      <c r="F63" s="123"/>
      <c r="H63" s="123"/>
    </row>
    <row r="64" spans="1:8" s="120" customFormat="1">
      <c r="A64" s="927">
        <v>8130</v>
      </c>
      <c r="B64" s="926" t="s">
        <v>327</v>
      </c>
      <c r="C64" s="924">
        <v>0</v>
      </c>
      <c r="D64" s="910">
        <v>0</v>
      </c>
      <c r="E64" s="910">
        <f>+D64-C64</f>
        <v>0</v>
      </c>
      <c r="F64" s="123"/>
      <c r="H64" s="123"/>
    </row>
    <row r="65" spans="1:8" s="120" customFormat="1">
      <c r="A65" s="927">
        <v>8140</v>
      </c>
      <c r="B65" s="926" t="s">
        <v>328</v>
      </c>
      <c r="C65" s="924">
        <v>0</v>
      </c>
      <c r="D65" s="910">
        <v>96191731.24000001</v>
      </c>
      <c r="E65" s="910">
        <f>+D65-C65</f>
        <v>96191731.24000001</v>
      </c>
      <c r="F65" s="123"/>
      <c r="H65" s="123"/>
    </row>
    <row r="66" spans="1:8" s="120" customFormat="1">
      <c r="A66" s="927">
        <v>8150</v>
      </c>
      <c r="B66" s="926" t="s">
        <v>329</v>
      </c>
      <c r="C66" s="924">
        <v>0</v>
      </c>
      <c r="D66" s="910">
        <v>96191731.24000001</v>
      </c>
      <c r="E66" s="910">
        <f>+D66-C66</f>
        <v>96191731.24000001</v>
      </c>
      <c r="F66" s="123"/>
      <c r="H66" s="123"/>
    </row>
    <row r="67" spans="1:8" s="120" customFormat="1">
      <c r="A67" s="928">
        <v>8200</v>
      </c>
      <c r="B67" s="923" t="s">
        <v>330</v>
      </c>
      <c r="C67" s="924"/>
      <c r="D67" s="910"/>
      <c r="E67" s="910"/>
      <c r="F67" s="123"/>
      <c r="G67" s="123"/>
      <c r="H67" s="123"/>
    </row>
    <row r="68" spans="1:8" s="120" customFormat="1">
      <c r="A68" s="927">
        <v>8210</v>
      </c>
      <c r="B68" s="926" t="s">
        <v>331</v>
      </c>
      <c r="C68" s="924">
        <v>142529932</v>
      </c>
      <c r="D68" s="910">
        <v>27034038.829999998</v>
      </c>
      <c r="E68" s="910">
        <f t="shared" ref="E68:E74" si="4">+D68-C68</f>
        <v>-115495893.17</v>
      </c>
      <c r="F68" s="123"/>
      <c r="G68" s="123"/>
      <c r="H68" s="123"/>
    </row>
    <row r="69" spans="1:8" s="120" customFormat="1">
      <c r="A69" s="927">
        <v>8220</v>
      </c>
      <c r="B69" s="926" t="s">
        <v>332</v>
      </c>
      <c r="C69" s="924">
        <v>0</v>
      </c>
      <c r="D69" s="910">
        <v>27034038.829999998</v>
      </c>
      <c r="E69" s="910">
        <f t="shared" si="4"/>
        <v>27034038.829999998</v>
      </c>
      <c r="F69" s="123"/>
      <c r="G69" s="123"/>
      <c r="H69" s="123"/>
    </row>
    <row r="70" spans="1:8" s="120" customFormat="1">
      <c r="A70" s="927">
        <v>8230</v>
      </c>
      <c r="B70" s="926" t="s">
        <v>333</v>
      </c>
      <c r="C70" s="924">
        <v>0</v>
      </c>
      <c r="D70" s="910">
        <v>0</v>
      </c>
      <c r="E70" s="910">
        <f t="shared" si="4"/>
        <v>0</v>
      </c>
      <c r="F70" s="123"/>
      <c r="G70" s="123"/>
      <c r="H70" s="123"/>
    </row>
    <row r="71" spans="1:8" s="120" customFormat="1">
      <c r="A71" s="927">
        <v>8240</v>
      </c>
      <c r="B71" s="926" t="s">
        <v>334</v>
      </c>
      <c r="C71" s="924">
        <v>0</v>
      </c>
      <c r="D71" s="910">
        <v>115495893.17</v>
      </c>
      <c r="E71" s="910">
        <f t="shared" si="4"/>
        <v>115495893.17</v>
      </c>
      <c r="F71" s="123"/>
      <c r="G71" s="123"/>
      <c r="H71" s="123"/>
    </row>
    <row r="72" spans="1:8" s="120" customFormat="1">
      <c r="A72" s="929">
        <v>8250</v>
      </c>
      <c r="B72" s="930" t="s">
        <v>335</v>
      </c>
      <c r="C72" s="931">
        <v>0</v>
      </c>
      <c r="D72" s="921">
        <v>74443748.980000004</v>
      </c>
      <c r="E72" s="910">
        <f t="shared" si="4"/>
        <v>74443748.980000004</v>
      </c>
      <c r="F72" s="123"/>
      <c r="G72" s="123"/>
      <c r="H72" s="123"/>
    </row>
    <row r="73" spans="1:8" s="120" customFormat="1">
      <c r="A73" s="932">
        <v>8260</v>
      </c>
      <c r="B73" s="933" t="s">
        <v>336</v>
      </c>
      <c r="C73" s="910">
        <v>0</v>
      </c>
      <c r="D73" s="910">
        <v>73591426.730000004</v>
      </c>
      <c r="E73" s="910">
        <f t="shared" si="4"/>
        <v>73591426.730000004</v>
      </c>
      <c r="F73" s="123"/>
      <c r="G73" s="123"/>
      <c r="H73" s="123"/>
    </row>
    <row r="74" spans="1:8" s="120" customFormat="1">
      <c r="A74" s="915">
        <v>8270</v>
      </c>
      <c r="B74" s="934" t="s">
        <v>337</v>
      </c>
      <c r="C74" s="910">
        <v>0</v>
      </c>
      <c r="D74" s="910">
        <v>73591426.730000004</v>
      </c>
      <c r="E74" s="910">
        <f t="shared" si="4"/>
        <v>73591426.730000004</v>
      </c>
      <c r="F74" s="123"/>
      <c r="G74" s="123"/>
      <c r="H74" s="123"/>
    </row>
    <row r="75" spans="1:8" ht="12">
      <c r="A75" s="320" t="s">
        <v>322</v>
      </c>
    </row>
  </sheetData>
  <mergeCells count="2">
    <mergeCell ref="A5:E5"/>
    <mergeCell ref="B59:E59"/>
  </mergeCells>
  <printOptions horizontalCentered="1"/>
  <pageMargins left="0.19685039370078741" right="0.19685039370078741" top="0.74803149606299213" bottom="0.74803149606299213" header="0.31496062992125984" footer="0.31496062992125984"/>
  <pageSetup scale="73" orientation="portrait" r:id="rId1"/>
</worksheet>
</file>

<file path=xl/worksheets/sheet3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zoomScaleSheetLayoutView="90" workbookViewId="0"/>
  </sheetViews>
  <sheetFormatPr baseColWidth="10" defaultRowHeight="11.25"/>
  <cols>
    <col min="1" max="1" width="20.7109375" style="19" customWidth="1"/>
    <col min="2" max="2" width="50.7109375" style="19" customWidth="1"/>
    <col min="3" max="3" width="17.7109375" style="21" customWidth="1"/>
    <col min="4" max="5" width="17.7109375" style="164"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c r="C3" s="9"/>
      <c r="D3" s="5"/>
      <c r="E3" s="6"/>
    </row>
    <row r="4" spans="1:6" s="274" customFormat="1">
      <c r="C4" s="9"/>
      <c r="D4" s="5"/>
      <c r="E4" s="6"/>
    </row>
    <row r="5" spans="1:6" s="274" customFormat="1" ht="11.25" customHeight="1">
      <c r="A5" s="10" t="s">
        <v>141</v>
      </c>
      <c r="B5" s="11"/>
      <c r="C5" s="9"/>
      <c r="D5" s="4"/>
      <c r="E5" s="366" t="s">
        <v>45</v>
      </c>
    </row>
    <row r="6" spans="1:6" s="274" customFormat="1">
      <c r="A6" s="13"/>
      <c r="B6" s="13"/>
      <c r="C6" s="14"/>
      <c r="D6" s="3"/>
      <c r="E6" s="4"/>
      <c r="F6" s="3"/>
    </row>
    <row r="7" spans="1:6" ht="15" customHeight="1">
      <c r="A7" s="15" t="s">
        <v>46</v>
      </c>
      <c r="B7" s="16" t="s">
        <v>47</v>
      </c>
      <c r="C7" s="17" t="s">
        <v>48</v>
      </c>
      <c r="D7" s="18" t="s">
        <v>49</v>
      </c>
      <c r="E7" s="17" t="s">
        <v>50</v>
      </c>
    </row>
    <row r="8" spans="1:6" ht="11.25" customHeight="1">
      <c r="A8" s="155"/>
      <c r="B8" s="155"/>
      <c r="C8" s="132"/>
      <c r="D8" s="141"/>
      <c r="E8" s="132"/>
    </row>
    <row r="9" spans="1:6" ht="11.25" customHeight="1">
      <c r="A9" s="155"/>
      <c r="B9" s="155"/>
      <c r="C9" s="132"/>
      <c r="D9" s="141"/>
      <c r="E9" s="132"/>
    </row>
    <row r="10" spans="1:6" ht="11.25" customHeight="1">
      <c r="A10" s="155"/>
      <c r="B10" s="155"/>
      <c r="C10" s="132"/>
      <c r="D10" s="141"/>
      <c r="E10" s="132"/>
    </row>
    <row r="11" spans="1:6" ht="11.25" customHeight="1">
      <c r="A11" s="155"/>
      <c r="B11" s="155"/>
      <c r="C11" s="132"/>
      <c r="D11" s="141"/>
      <c r="E11" s="132"/>
    </row>
    <row r="12" spans="1:6" ht="11.25" customHeight="1">
      <c r="A12" s="155"/>
      <c r="B12" s="155"/>
      <c r="C12" s="132"/>
      <c r="D12" s="141"/>
      <c r="E12" s="132"/>
    </row>
    <row r="13" spans="1:6" ht="11.25" customHeight="1">
      <c r="A13" s="155"/>
      <c r="B13" s="155"/>
      <c r="C13" s="132"/>
      <c r="D13" s="141"/>
      <c r="E13" s="132"/>
    </row>
    <row r="14" spans="1:6" ht="11.25" customHeight="1">
      <c r="A14" s="155"/>
      <c r="B14" s="155"/>
      <c r="C14" s="132"/>
      <c r="D14" s="141"/>
      <c r="E14" s="132"/>
    </row>
    <row r="15" spans="1:6" ht="11.25" customHeight="1">
      <c r="A15" s="155"/>
      <c r="B15" s="155"/>
      <c r="C15" s="132"/>
      <c r="D15" s="141"/>
      <c r="E15" s="132"/>
    </row>
    <row r="16" spans="1:6" ht="11.25" customHeight="1">
      <c r="A16" s="155"/>
      <c r="B16" s="155"/>
      <c r="C16" s="132"/>
      <c r="D16" s="141"/>
      <c r="E16" s="132"/>
    </row>
    <row r="17" spans="1:6" ht="11.25" customHeight="1">
      <c r="A17" s="155"/>
      <c r="B17" s="155"/>
      <c r="C17" s="132"/>
      <c r="D17" s="141"/>
      <c r="E17" s="132"/>
    </row>
    <row r="18" spans="1:6">
      <c r="A18" s="155"/>
      <c r="B18" s="155"/>
      <c r="C18" s="132"/>
      <c r="D18" s="141"/>
      <c r="E18" s="132"/>
    </row>
    <row r="19" spans="1:6">
      <c r="A19" s="155"/>
      <c r="B19" s="155"/>
      <c r="C19" s="132"/>
      <c r="D19" s="141"/>
      <c r="E19" s="132"/>
    </row>
    <row r="20" spans="1:6">
      <c r="A20" s="156"/>
      <c r="B20" s="156"/>
      <c r="C20" s="146"/>
      <c r="D20" s="141"/>
      <c r="E20" s="146"/>
    </row>
    <row r="21" spans="1:6">
      <c r="A21" s="157"/>
      <c r="B21" s="157" t="s">
        <v>223</v>
      </c>
      <c r="C21" s="20">
        <f>SUM(C8:C20)</f>
        <v>0</v>
      </c>
      <c r="D21" s="140"/>
      <c r="E21" s="20"/>
    </row>
    <row r="22" spans="1:6">
      <c r="A22" s="158"/>
      <c r="B22" s="158"/>
      <c r="C22" s="159"/>
      <c r="D22" s="158"/>
      <c r="E22" s="159"/>
    </row>
    <row r="23" spans="1:6">
      <c r="A23" s="158"/>
      <c r="B23" s="158"/>
      <c r="C23" s="159"/>
      <c r="D23" s="158"/>
      <c r="E23" s="159"/>
    </row>
    <row r="24" spans="1:6" ht="11.25" customHeight="1">
      <c r="A24" s="10" t="s">
        <v>211</v>
      </c>
      <c r="B24" s="11"/>
      <c r="C24" s="22"/>
      <c r="D24" s="366" t="s">
        <v>45</v>
      </c>
    </row>
    <row r="25" spans="1:6">
      <c r="A25" s="274"/>
      <c r="B25" s="274"/>
      <c r="C25" s="9"/>
      <c r="D25" s="5"/>
      <c r="E25" s="6"/>
      <c r="F25" s="274"/>
    </row>
    <row r="26" spans="1:6" ht="15" customHeight="1">
      <c r="A26" s="15" t="s">
        <v>46</v>
      </c>
      <c r="B26" s="16" t="s">
        <v>47</v>
      </c>
      <c r="C26" s="17" t="s">
        <v>48</v>
      </c>
      <c r="D26" s="18" t="s">
        <v>49</v>
      </c>
      <c r="E26" s="24"/>
    </row>
    <row r="27" spans="1:6" ht="11.25" customHeight="1">
      <c r="A27" s="150"/>
      <c r="B27" s="160"/>
      <c r="C27" s="143"/>
      <c r="D27" s="132"/>
      <c r="E27" s="25"/>
    </row>
    <row r="28" spans="1:6" ht="11.25" customHeight="1">
      <c r="A28" s="150"/>
      <c r="B28" s="160"/>
      <c r="C28" s="143"/>
      <c r="D28" s="132"/>
      <c r="E28" s="25"/>
    </row>
    <row r="29" spans="1:6" ht="11.25" customHeight="1">
      <c r="A29" s="150"/>
      <c r="B29" s="160"/>
      <c r="C29" s="143"/>
      <c r="D29" s="132"/>
      <c r="E29" s="25"/>
    </row>
    <row r="30" spans="1:6" ht="11.25" customHeight="1">
      <c r="A30" s="150"/>
      <c r="B30" s="160"/>
      <c r="C30" s="143"/>
      <c r="D30" s="132"/>
      <c r="E30" s="25"/>
    </row>
    <row r="31" spans="1:6" ht="11.25" customHeight="1">
      <c r="A31" s="150"/>
      <c r="B31" s="160"/>
      <c r="C31" s="143"/>
      <c r="D31" s="132"/>
      <c r="E31" s="25"/>
    </row>
    <row r="32" spans="1:6" ht="11.25" customHeight="1">
      <c r="A32" s="150"/>
      <c r="B32" s="160"/>
      <c r="C32" s="143"/>
      <c r="D32" s="132"/>
      <c r="E32" s="25"/>
    </row>
    <row r="33" spans="1:5" ht="11.25" customHeight="1">
      <c r="A33" s="150"/>
      <c r="B33" s="160"/>
      <c r="C33" s="143"/>
      <c r="D33" s="132"/>
      <c r="E33" s="25"/>
    </row>
    <row r="34" spans="1:5" ht="11.25" customHeight="1">
      <c r="A34" s="150"/>
      <c r="B34" s="160"/>
      <c r="C34" s="143"/>
      <c r="D34" s="132"/>
      <c r="E34" s="25"/>
    </row>
    <row r="35" spans="1:5" ht="11.25" customHeight="1">
      <c r="A35" s="150"/>
      <c r="B35" s="160"/>
      <c r="C35" s="143"/>
      <c r="D35" s="132"/>
      <c r="E35" s="25"/>
    </row>
    <row r="36" spans="1:5" ht="11.25" customHeight="1">
      <c r="A36" s="150"/>
      <c r="B36" s="160"/>
      <c r="C36" s="143"/>
      <c r="D36" s="132"/>
      <c r="E36" s="25"/>
    </row>
    <row r="37" spans="1:5" ht="11.25" customHeight="1">
      <c r="A37" s="150"/>
      <c r="B37" s="160"/>
      <c r="C37" s="143"/>
      <c r="D37" s="132"/>
      <c r="E37" s="25"/>
    </row>
    <row r="38" spans="1:5" ht="11.25" customHeight="1">
      <c r="A38" s="150"/>
      <c r="B38" s="160"/>
      <c r="C38" s="143"/>
      <c r="D38" s="132"/>
      <c r="E38" s="25"/>
    </row>
    <row r="39" spans="1:5" ht="11.25" customHeight="1">
      <c r="A39" s="150"/>
      <c r="B39" s="160"/>
      <c r="C39" s="143"/>
      <c r="D39" s="132"/>
      <c r="E39" s="25"/>
    </row>
    <row r="40" spans="1:5" ht="11.25" customHeight="1">
      <c r="A40" s="150"/>
      <c r="B40" s="160"/>
      <c r="C40" s="143"/>
      <c r="D40" s="132"/>
      <c r="E40" s="25"/>
    </row>
    <row r="41" spans="1:5" ht="11.25" customHeight="1">
      <c r="A41" s="150"/>
      <c r="B41" s="160"/>
      <c r="C41" s="143"/>
      <c r="D41" s="132"/>
      <c r="E41" s="25"/>
    </row>
    <row r="42" spans="1:5" ht="11.25" customHeight="1">
      <c r="A42" s="150"/>
      <c r="B42" s="160"/>
      <c r="C42" s="143"/>
      <c r="D42" s="132"/>
      <c r="E42" s="25"/>
    </row>
    <row r="43" spans="1:5" ht="11.25" customHeight="1">
      <c r="A43" s="150"/>
      <c r="B43" s="160"/>
      <c r="C43" s="143"/>
      <c r="D43" s="132"/>
      <c r="E43" s="25"/>
    </row>
    <row r="44" spans="1:5" ht="11.25" customHeight="1">
      <c r="A44" s="150"/>
      <c r="B44" s="160"/>
      <c r="C44" s="143"/>
      <c r="D44" s="132"/>
      <c r="E44" s="25"/>
    </row>
    <row r="45" spans="1:5" ht="11.25" customHeight="1">
      <c r="A45" s="150"/>
      <c r="B45" s="160"/>
      <c r="C45" s="143"/>
      <c r="D45" s="132"/>
      <c r="E45" s="25"/>
    </row>
    <row r="46" spans="1:5" ht="11.25" customHeight="1">
      <c r="A46" s="150"/>
      <c r="B46" s="160"/>
      <c r="C46" s="143"/>
      <c r="D46" s="132"/>
      <c r="E46" s="25"/>
    </row>
    <row r="47" spans="1:5" ht="11.25" customHeight="1">
      <c r="A47" s="150"/>
      <c r="B47" s="160"/>
      <c r="C47" s="143"/>
      <c r="D47" s="132"/>
      <c r="E47" s="25"/>
    </row>
    <row r="48" spans="1:5" ht="11.25" customHeight="1">
      <c r="A48" s="150"/>
      <c r="B48" s="160"/>
      <c r="C48" s="143"/>
      <c r="D48" s="132"/>
      <c r="E48" s="25"/>
    </row>
    <row r="49" spans="1:6" ht="11.25" customHeight="1">
      <c r="A49" s="150"/>
      <c r="B49" s="160"/>
      <c r="C49" s="143"/>
      <c r="D49" s="132"/>
      <c r="E49" s="25"/>
    </row>
    <row r="50" spans="1:6" ht="11.25" customHeight="1">
      <c r="A50" s="150"/>
      <c r="B50" s="160"/>
      <c r="C50" s="143"/>
      <c r="D50" s="132"/>
      <c r="E50" s="25"/>
    </row>
    <row r="51" spans="1:6" ht="11.25" customHeight="1">
      <c r="A51" s="150"/>
      <c r="B51" s="160"/>
      <c r="C51" s="143"/>
      <c r="D51" s="132"/>
      <c r="E51" s="25"/>
    </row>
    <row r="52" spans="1:6">
      <c r="A52" s="161"/>
      <c r="B52" s="161" t="s">
        <v>224</v>
      </c>
      <c r="C52" s="26">
        <f>SUM(C27:C51)</f>
        <v>0</v>
      </c>
      <c r="D52" s="142"/>
      <c r="E52" s="27"/>
    </row>
    <row r="53" spans="1:6">
      <c r="A53" s="154"/>
      <c r="B53" s="154"/>
      <c r="C53" s="162"/>
      <c r="D53" s="154"/>
      <c r="E53" s="162"/>
      <c r="F53" s="274"/>
    </row>
    <row r="54" spans="1:6">
      <c r="A54" s="154"/>
      <c r="B54" s="154"/>
      <c r="C54" s="162"/>
      <c r="D54" s="154"/>
      <c r="E54" s="162"/>
      <c r="F54" s="274"/>
    </row>
    <row r="55" spans="1:6" ht="11.25" customHeight="1">
      <c r="A55" s="10" t="s">
        <v>148</v>
      </c>
      <c r="B55" s="11"/>
      <c r="C55" s="22"/>
      <c r="D55" s="274"/>
      <c r="E55" s="366" t="s">
        <v>45</v>
      </c>
    </row>
    <row r="56" spans="1:6">
      <c r="A56" s="274"/>
      <c r="B56" s="274"/>
      <c r="C56" s="9"/>
      <c r="D56" s="274"/>
      <c r="E56" s="9"/>
      <c r="F56" s="274"/>
    </row>
    <row r="57" spans="1:6" ht="15" customHeight="1">
      <c r="A57" s="15" t="s">
        <v>46</v>
      </c>
      <c r="B57" s="16" t="s">
        <v>47</v>
      </c>
      <c r="C57" s="17" t="s">
        <v>48</v>
      </c>
      <c r="D57" s="18" t="s">
        <v>49</v>
      </c>
      <c r="E57" s="17" t="s">
        <v>50</v>
      </c>
      <c r="F57" s="28"/>
    </row>
    <row r="58" spans="1:6">
      <c r="A58" s="150"/>
      <c r="B58" s="160"/>
      <c r="C58" s="143"/>
      <c r="D58" s="143"/>
      <c r="E58" s="132"/>
      <c r="F58" s="25"/>
    </row>
    <row r="59" spans="1:6">
      <c r="A59" s="150"/>
      <c r="B59" s="160"/>
      <c r="C59" s="143"/>
      <c r="D59" s="143"/>
      <c r="E59" s="132"/>
      <c r="F59" s="25"/>
    </row>
    <row r="60" spans="1:6">
      <c r="A60" s="150"/>
      <c r="B60" s="160"/>
      <c r="C60" s="143"/>
      <c r="D60" s="143"/>
      <c r="E60" s="132"/>
      <c r="F60" s="25"/>
    </row>
    <row r="61" spans="1:6">
      <c r="A61" s="150"/>
      <c r="B61" s="160"/>
      <c r="C61" s="143"/>
      <c r="D61" s="143"/>
      <c r="E61" s="132"/>
      <c r="F61" s="25"/>
    </row>
    <row r="62" spans="1:6">
      <c r="A62" s="150"/>
      <c r="B62" s="160"/>
      <c r="C62" s="143"/>
      <c r="D62" s="143"/>
      <c r="E62" s="132"/>
      <c r="F62" s="25"/>
    </row>
    <row r="63" spans="1:6">
      <c r="A63" s="150"/>
      <c r="B63" s="160"/>
      <c r="C63" s="143"/>
      <c r="D63" s="143"/>
      <c r="E63" s="132"/>
      <c r="F63" s="25"/>
    </row>
    <row r="64" spans="1:6">
      <c r="A64" s="150"/>
      <c r="B64" s="160"/>
      <c r="C64" s="143"/>
      <c r="D64" s="143"/>
      <c r="E64" s="132"/>
      <c r="F64" s="25"/>
    </row>
    <row r="65" spans="1:6">
      <c r="A65" s="161"/>
      <c r="B65" s="161" t="s">
        <v>225</v>
      </c>
      <c r="C65" s="26">
        <f>SUM(C58:C64)</f>
        <v>0</v>
      </c>
      <c r="D65" s="144"/>
      <c r="E65" s="20"/>
      <c r="F65" s="27"/>
    </row>
    <row r="66" spans="1:6">
      <c r="A66" s="154"/>
      <c r="B66" s="154"/>
      <c r="C66" s="162"/>
      <c r="D66" s="154"/>
      <c r="E66" s="162"/>
      <c r="F66" s="274"/>
    </row>
    <row r="67" spans="1:6">
      <c r="A67" s="154"/>
      <c r="B67" s="154"/>
      <c r="C67" s="162"/>
      <c r="D67" s="154"/>
      <c r="E67" s="162"/>
      <c r="F67" s="274"/>
    </row>
    <row r="68" spans="1:6" ht="11.25" customHeight="1">
      <c r="A68" s="10" t="s">
        <v>149</v>
      </c>
      <c r="B68" s="11"/>
      <c r="C68" s="22"/>
      <c r="D68" s="274"/>
      <c r="E68" s="366" t="s">
        <v>45</v>
      </c>
    </row>
    <row r="69" spans="1:6">
      <c r="A69" s="274"/>
      <c r="B69" s="274"/>
      <c r="C69" s="9"/>
      <c r="D69" s="274"/>
      <c r="E69" s="9"/>
      <c r="F69" s="274"/>
    </row>
    <row r="70" spans="1:6" ht="15" customHeight="1">
      <c r="A70" s="15" t="s">
        <v>46</v>
      </c>
      <c r="B70" s="16" t="s">
        <v>47</v>
      </c>
      <c r="C70" s="17" t="s">
        <v>48</v>
      </c>
      <c r="D70" s="18" t="s">
        <v>49</v>
      </c>
      <c r="E70" s="17" t="s">
        <v>50</v>
      </c>
      <c r="F70" s="28"/>
    </row>
    <row r="71" spans="1:6">
      <c r="A71" s="155"/>
      <c r="B71" s="155"/>
      <c r="C71" s="132"/>
      <c r="D71" s="132"/>
      <c r="E71" s="132"/>
      <c r="F71" s="25"/>
    </row>
    <row r="72" spans="1:6">
      <c r="A72" s="155"/>
      <c r="B72" s="155"/>
      <c r="C72" s="132"/>
      <c r="D72" s="132"/>
      <c r="E72" s="132"/>
      <c r="F72" s="25"/>
    </row>
    <row r="73" spans="1:6">
      <c r="A73" s="155"/>
      <c r="B73" s="155"/>
      <c r="C73" s="132"/>
      <c r="D73" s="132"/>
      <c r="E73" s="132"/>
      <c r="F73" s="25"/>
    </row>
    <row r="74" spans="1:6">
      <c r="A74" s="155"/>
      <c r="B74" s="155"/>
      <c r="C74" s="132"/>
      <c r="D74" s="132"/>
      <c r="E74" s="132"/>
      <c r="F74" s="25"/>
    </row>
    <row r="75" spans="1:6">
      <c r="A75" s="155"/>
      <c r="B75" s="155"/>
      <c r="C75" s="132"/>
      <c r="D75" s="132"/>
      <c r="E75" s="132"/>
      <c r="F75" s="25"/>
    </row>
    <row r="76" spans="1:6">
      <c r="A76" s="155"/>
      <c r="B76" s="155"/>
      <c r="C76" s="132"/>
      <c r="D76" s="132"/>
      <c r="E76" s="132"/>
      <c r="F76" s="25"/>
    </row>
    <row r="77" spans="1:6">
      <c r="A77" s="155"/>
      <c r="B77" s="155"/>
      <c r="C77" s="132"/>
      <c r="D77" s="132"/>
      <c r="E77" s="132"/>
      <c r="F77" s="25"/>
    </row>
    <row r="78" spans="1:6">
      <c r="A78" s="163"/>
      <c r="B78" s="163" t="s">
        <v>226</v>
      </c>
      <c r="C78" s="30">
        <f>SUM(C71:C77)</f>
        <v>0</v>
      </c>
      <c r="D78" s="145"/>
      <c r="E78" s="31"/>
      <c r="F78" s="27"/>
    </row>
  </sheetData>
  <dataValidations count="5">
    <dataValidation allowBlank="1" showInputMessage="1" showErrorMessage="1" prompt="Saldo final de la Información Financiera Trimestral que se presenta (trimestral: 1er, 2do, 3ro. o 4to.)." sqref="C7 C26 C57 C70"/>
    <dataValidation allowBlank="1" showInputMessage="1" showErrorMessage="1" prompt="Corresponde al número de la cuenta de acuerdo al Plan de Cuentas emitido por el CONAC (DOF 23/12/2015)." sqref="A7 A26 A57 A70"/>
    <dataValidation allowBlank="1" showInputMessage="1" showErrorMessage="1" prompt="Corresponde al nombre o descripción de la cuenta de acuerdo al Plan de Cuentas emitido por el CONAC." sqref="B7 B26 B57 B70"/>
    <dataValidation allowBlank="1" showInputMessage="1" showErrorMessage="1" prompt="Especificar el tipo de instrumento de inversión: Bondes, Petrobonos, Cetes, Mesa de dinero, etc." sqref="D7 D26 D57 D70"/>
    <dataValidation allowBlank="1" showInputMessage="1" showErrorMessage="1" prompt="En los casos en que la inversión se localice en dos o mas tipos de instrumentos, se detallará cada una de ellas y el importe invertido." sqref="E7 E57 E70"/>
  </dataValidations>
  <pageMargins left="0.7" right="0.7" top="0.75" bottom="0.75" header="0.3" footer="0.3"/>
  <pageSetup scale="56" orientation="portrait" r:id="rId1"/>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zoomScaleSheetLayoutView="100" workbookViewId="0"/>
  </sheetViews>
  <sheetFormatPr baseColWidth="10" defaultRowHeight="11.25"/>
  <cols>
    <col min="1" max="1" width="20.7109375" style="274" customWidth="1"/>
    <col min="2" max="2" width="50.7109375" style="274" customWidth="1"/>
    <col min="3" max="7" width="17.7109375" style="9" customWidth="1"/>
    <col min="8" max="9" width="11.42578125" style="274" customWidth="1"/>
    <col min="10" max="16384" width="11.42578125" style="274"/>
  </cols>
  <sheetData>
    <row r="1" spans="1:9">
      <c r="A1" s="3" t="s">
        <v>43</v>
      </c>
      <c r="B1" s="3"/>
      <c r="G1" s="32"/>
    </row>
    <row r="2" spans="1:9">
      <c r="A2" s="3" t="s">
        <v>199</v>
      </c>
      <c r="B2" s="3"/>
      <c r="C2" s="21"/>
      <c r="D2" s="21"/>
    </row>
    <row r="3" spans="1:9">
      <c r="B3" s="3"/>
      <c r="C3" s="21"/>
      <c r="D3" s="21"/>
    </row>
    <row r="5" spans="1:9" s="35" customFormat="1" ht="11.25" customHeight="1">
      <c r="A5" s="33" t="s">
        <v>142</v>
      </c>
      <c r="B5" s="33"/>
      <c r="C5" s="34"/>
      <c r="D5" s="34"/>
      <c r="E5" s="9"/>
      <c r="F5" s="9"/>
      <c r="G5" s="253" t="s">
        <v>51</v>
      </c>
    </row>
    <row r="6" spans="1:9">
      <c r="A6" s="13"/>
      <c r="B6" s="13"/>
      <c r="C6" s="4"/>
      <c r="D6" s="4"/>
      <c r="E6" s="4"/>
      <c r="F6" s="4"/>
      <c r="G6" s="4"/>
    </row>
    <row r="7" spans="1:9" ht="15" customHeight="1">
      <c r="A7" s="15" t="s">
        <v>46</v>
      </c>
      <c r="B7" s="16" t="s">
        <v>47</v>
      </c>
      <c r="C7" s="17" t="s">
        <v>48</v>
      </c>
      <c r="D7" s="305">
        <v>2015</v>
      </c>
      <c r="E7" s="275" t="s">
        <v>207</v>
      </c>
      <c r="F7" s="275" t="s">
        <v>158</v>
      </c>
      <c r="G7" s="36" t="s">
        <v>52</v>
      </c>
    </row>
    <row r="8" spans="1:9">
      <c r="A8" s="150"/>
      <c r="B8" s="150"/>
      <c r="C8" s="165"/>
      <c r="D8" s="165"/>
      <c r="E8" s="165"/>
      <c r="F8" s="165"/>
      <c r="G8" s="165"/>
    </row>
    <row r="9" spans="1:9">
      <c r="A9" s="150"/>
      <c r="B9" s="150"/>
      <c r="C9" s="165"/>
      <c r="D9" s="165"/>
      <c r="E9" s="165"/>
      <c r="F9" s="165"/>
      <c r="G9" s="165"/>
    </row>
    <row r="10" spans="1:9">
      <c r="A10" s="150"/>
      <c r="B10" s="150"/>
      <c r="C10" s="165"/>
      <c r="D10" s="165"/>
      <c r="E10" s="165"/>
      <c r="F10" s="165"/>
      <c r="G10" s="165"/>
    </row>
    <row r="11" spans="1:9">
      <c r="A11" s="150"/>
      <c r="B11" s="150"/>
      <c r="C11" s="165"/>
      <c r="D11" s="165"/>
      <c r="E11" s="165"/>
      <c r="F11" s="165"/>
      <c r="G11" s="165"/>
    </row>
    <row r="12" spans="1:9">
      <c r="A12" s="150"/>
      <c r="B12" s="150"/>
      <c r="C12" s="165"/>
      <c r="D12" s="165"/>
      <c r="E12" s="165"/>
      <c r="F12" s="165"/>
      <c r="G12" s="165"/>
    </row>
    <row r="13" spans="1:9">
      <c r="A13" s="150"/>
      <c r="B13" s="150"/>
      <c r="C13" s="165"/>
      <c r="D13" s="165"/>
      <c r="E13" s="165"/>
      <c r="F13" s="165"/>
      <c r="G13" s="165"/>
      <c r="I13" s="509"/>
    </row>
    <row r="14" spans="1:9">
      <c r="A14" s="152"/>
      <c r="B14" s="152" t="s">
        <v>227</v>
      </c>
      <c r="C14" s="166">
        <f>SUM(C8:C13)</f>
        <v>0</v>
      </c>
      <c r="D14" s="166">
        <f>SUM(D8:D13)</f>
        <v>0</v>
      </c>
      <c r="E14" s="166">
        <f>SUM(E8:E13)</f>
        <v>0</v>
      </c>
      <c r="F14" s="166">
        <f>SUM(F8:F13)</f>
        <v>0</v>
      </c>
      <c r="G14" s="166">
        <f>SUM(G8:G13)</f>
        <v>0</v>
      </c>
    </row>
    <row r="15" spans="1:9">
      <c r="A15" s="154"/>
      <c r="B15" s="154"/>
      <c r="C15" s="162"/>
      <c r="D15" s="162"/>
      <c r="E15" s="162"/>
      <c r="F15" s="162"/>
      <c r="G15" s="162"/>
    </row>
    <row r="16" spans="1:9">
      <c r="A16" s="154"/>
      <c r="B16" s="154"/>
      <c r="C16" s="162"/>
      <c r="D16" s="162"/>
      <c r="E16" s="162"/>
      <c r="F16" s="162"/>
      <c r="G16" s="162"/>
    </row>
    <row r="17" spans="1:7" s="35" customFormat="1" ht="11.25" customHeight="1">
      <c r="A17" s="33" t="s">
        <v>150</v>
      </c>
      <c r="B17" s="33"/>
      <c r="C17" s="34"/>
      <c r="D17" s="34"/>
      <c r="E17" s="9"/>
      <c r="F17" s="9"/>
      <c r="G17" s="253" t="s">
        <v>51</v>
      </c>
    </row>
    <row r="18" spans="1:7">
      <c r="A18" s="13"/>
      <c r="B18" s="13"/>
      <c r="C18" s="4"/>
      <c r="D18" s="4"/>
      <c r="E18" s="4"/>
      <c r="F18" s="4"/>
      <c r="G18" s="4"/>
    </row>
    <row r="19" spans="1:7" ht="15" customHeight="1">
      <c r="A19" s="15" t="s">
        <v>46</v>
      </c>
      <c r="B19" s="16" t="s">
        <v>47</v>
      </c>
      <c r="C19" s="17" t="s">
        <v>48</v>
      </c>
      <c r="D19" s="305">
        <v>2015</v>
      </c>
      <c r="E19" s="275" t="s">
        <v>207</v>
      </c>
      <c r="F19" s="275" t="s">
        <v>158</v>
      </c>
      <c r="G19" s="36" t="s">
        <v>52</v>
      </c>
    </row>
    <row r="20" spans="1:7">
      <c r="A20" s="150"/>
      <c r="B20" s="150"/>
      <c r="C20" s="165"/>
      <c r="D20" s="165"/>
      <c r="E20" s="165"/>
      <c r="F20" s="165"/>
      <c r="G20" s="165"/>
    </row>
    <row r="21" spans="1:7">
      <c r="A21" s="150"/>
      <c r="B21" s="150"/>
      <c r="C21" s="165"/>
      <c r="D21" s="165"/>
      <c r="E21" s="165"/>
      <c r="F21" s="165"/>
      <c r="G21" s="165"/>
    </row>
    <row r="22" spans="1:7">
      <c r="A22" s="150"/>
      <c r="B22" s="150"/>
      <c r="C22" s="165"/>
      <c r="D22" s="165"/>
      <c r="E22" s="165"/>
      <c r="F22" s="165"/>
      <c r="G22" s="165"/>
    </row>
    <row r="23" spans="1:7">
      <c r="A23" s="150"/>
      <c r="B23" s="150"/>
      <c r="C23" s="165"/>
      <c r="D23" s="165"/>
      <c r="E23" s="165"/>
      <c r="F23" s="165"/>
      <c r="G23" s="165"/>
    </row>
    <row r="24" spans="1:7">
      <c r="A24" s="152"/>
      <c r="B24" s="152" t="s">
        <v>228</v>
      </c>
      <c r="C24" s="166">
        <f>SUM(C20:C23)</f>
        <v>0</v>
      </c>
      <c r="D24" s="166">
        <f>SUM(D20:D23)</f>
        <v>0</v>
      </c>
      <c r="E24" s="166">
        <f>SUM(E20:E23)</f>
        <v>0</v>
      </c>
      <c r="F24" s="166">
        <f>SUM(F20:F23)</f>
        <v>0</v>
      </c>
      <c r="G24" s="166">
        <f>SUM(G20:G23)</f>
        <v>0</v>
      </c>
    </row>
  </sheetData>
  <dataValidations count="7">
    <dataValidation allowBlank="1" showInputMessage="1" showErrorMessage="1" prompt="Saldo final de la Información Financiera Trimestral que se presenta (trimestral: 1er, 2do, 3ro. o 4to.)." sqref="C7 C19"/>
    <dataValidation allowBlank="1" showInputMessage="1" showErrorMessage="1" prompt="Corresponde al número de la cuenta de acuerdo al Plan de Cuentas emitido por el CONAC (DOF 23/12/2015)." sqref="A7 A19"/>
    <dataValidation allowBlank="1" showInputMessage="1" showErrorMessage="1" prompt="Saldo final al 31 de diciembre de 2015." sqref="D19 D7"/>
    <dataValidation allowBlank="1" showInputMessage="1" showErrorMessage="1" prompt="Saldo final al 31 de diciembre de 2014." sqref="E19 E7"/>
    <dataValidation allowBlank="1" showInputMessage="1" showErrorMessage="1" prompt="Saldo final al 31 de diciembre de 2013." sqref="F7 F19"/>
    <dataValidation allowBlank="1" showInputMessage="1" showErrorMessage="1" prompt="Corresponde al nombre o descripción de la cuenta de acuerdo al Plan de Cuentas emitido por el CONAC." sqref="B7 B19"/>
    <dataValidation allowBlank="1" showInputMessage="1" showErrorMessage="1" prompt="Saldo final al 31 de diciembre de 2012." sqref="G7 G19"/>
  </dataValidations>
  <pageMargins left="0.7" right="0.7" top="0.75" bottom="0.75" header="0.3" footer="0.3"/>
  <pageSetup scale="72" orientation="portrait" r:id="rId1"/>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1"/>
  <sheetViews>
    <sheetView topLeftCell="A46" zoomScaleNormal="100" zoomScaleSheetLayoutView="100" workbookViewId="0"/>
  </sheetViews>
  <sheetFormatPr baseColWidth="10" defaultRowHeight="11.25"/>
  <cols>
    <col min="1" max="1" width="20.7109375" style="274" customWidth="1"/>
    <col min="2" max="2" width="50.7109375" style="274" customWidth="1"/>
    <col min="3" max="7" width="17.7109375" style="9" customWidth="1"/>
    <col min="8" max="9" width="18.7109375" style="274"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ht="22.5">
      <c r="A8" s="160" t="s">
        <v>11149</v>
      </c>
      <c r="B8" s="167" t="s">
        <v>11149</v>
      </c>
      <c r="C8" s="132" t="s">
        <v>11150</v>
      </c>
      <c r="D8" s="133">
        <v>2418</v>
      </c>
      <c r="E8" s="133"/>
      <c r="F8" s="133"/>
      <c r="G8" s="134"/>
      <c r="H8" s="138"/>
      <c r="I8" s="139" t="s">
        <v>11151</v>
      </c>
    </row>
    <row r="9" spans="1:10" ht="22.5">
      <c r="A9" s="160" t="s">
        <v>11152</v>
      </c>
      <c r="B9" s="167" t="s">
        <v>11152</v>
      </c>
      <c r="C9" s="132" t="s">
        <v>11153</v>
      </c>
      <c r="D9" s="133">
        <v>1526.24</v>
      </c>
      <c r="E9" s="133"/>
      <c r="F9" s="133"/>
      <c r="G9" s="134"/>
      <c r="H9" s="138"/>
      <c r="I9" s="139" t="s">
        <v>11151</v>
      </c>
    </row>
    <row r="10" spans="1:10" ht="22.5">
      <c r="A10" s="160" t="s">
        <v>11154</v>
      </c>
      <c r="B10" s="167" t="s">
        <v>11154</v>
      </c>
      <c r="C10" s="135" t="s">
        <v>11155</v>
      </c>
      <c r="D10" s="133">
        <v>459.48</v>
      </c>
      <c r="E10" s="133"/>
      <c r="F10" s="133"/>
      <c r="G10" s="134"/>
      <c r="H10" s="138"/>
      <c r="I10" s="139" t="s">
        <v>11151</v>
      </c>
    </row>
    <row r="11" spans="1:10" ht="45">
      <c r="A11" s="160" t="s">
        <v>11156</v>
      </c>
      <c r="B11" s="167" t="s">
        <v>11156</v>
      </c>
      <c r="C11" s="135" t="s">
        <v>11157</v>
      </c>
      <c r="D11" s="133">
        <v>545.25</v>
      </c>
      <c r="E11" s="133"/>
      <c r="F11" s="133"/>
      <c r="G11" s="134"/>
      <c r="H11" s="138"/>
      <c r="I11" s="139" t="s">
        <v>11151</v>
      </c>
    </row>
    <row r="12" spans="1:10" ht="22.5">
      <c r="A12" s="160"/>
      <c r="B12" s="167" t="s">
        <v>11158</v>
      </c>
      <c r="C12" s="135" t="s">
        <v>11159</v>
      </c>
      <c r="D12" s="133">
        <v>6316.2</v>
      </c>
      <c r="E12" s="133"/>
      <c r="F12" s="133"/>
      <c r="G12" s="134"/>
      <c r="H12" s="138"/>
      <c r="I12" s="139" t="s">
        <v>11151</v>
      </c>
    </row>
    <row r="13" spans="1:10">
      <c r="A13" s="160"/>
      <c r="B13" s="167"/>
      <c r="C13" s="135"/>
      <c r="D13" s="133"/>
      <c r="E13" s="133"/>
      <c r="F13" s="133"/>
      <c r="G13" s="134"/>
      <c r="H13" s="138"/>
      <c r="I13" s="139"/>
    </row>
    <row r="14" spans="1:10">
      <c r="A14" s="160"/>
      <c r="B14" s="167"/>
      <c r="C14" s="135"/>
      <c r="D14" s="133"/>
      <c r="E14" s="133"/>
      <c r="F14" s="133"/>
      <c r="G14" s="134"/>
      <c r="H14" s="138"/>
      <c r="I14" s="139"/>
    </row>
    <row r="15" spans="1:10">
      <c r="A15" s="152"/>
      <c r="B15" s="152" t="s">
        <v>229</v>
      </c>
      <c r="C15" s="166">
        <f>SUM(C8:C14)</f>
        <v>0</v>
      </c>
      <c r="D15" s="166">
        <f>SUM(D8:D14)</f>
        <v>11265.169999999998</v>
      </c>
      <c r="E15" s="166">
        <f>SUM(E8:E14)</f>
        <v>0</v>
      </c>
      <c r="F15" s="166">
        <f>SUM(F8:F14)</f>
        <v>0</v>
      </c>
      <c r="G15" s="166">
        <f>SUM(G8:G14)</f>
        <v>0</v>
      </c>
      <c r="H15" s="140"/>
      <c r="I15" s="140"/>
    </row>
    <row r="16" spans="1:10">
      <c r="A16" s="154"/>
      <c r="B16" s="154"/>
      <c r="C16" s="162"/>
      <c r="D16" s="162"/>
      <c r="E16" s="162"/>
      <c r="F16" s="162"/>
      <c r="G16" s="162"/>
      <c r="H16" s="154"/>
      <c r="I16" s="154"/>
    </row>
    <row r="17" spans="1:9">
      <c r="A17" s="154"/>
      <c r="B17" s="154"/>
      <c r="C17" s="162"/>
      <c r="D17" s="162"/>
      <c r="E17" s="162"/>
      <c r="F17" s="162"/>
      <c r="G17" s="162"/>
      <c r="H17" s="154"/>
      <c r="I17" s="154"/>
    </row>
    <row r="18" spans="1:9" ht="11.25" customHeight="1">
      <c r="A18" s="10" t="s">
        <v>151</v>
      </c>
      <c r="B18" s="11"/>
      <c r="E18" s="37"/>
      <c r="F18" s="37"/>
      <c r="I18" s="53" t="s">
        <v>53</v>
      </c>
    </row>
    <row r="19" spans="1:9">
      <c r="A19" s="38"/>
      <c r="B19" s="38"/>
      <c r="C19" s="37"/>
      <c r="D19" s="37"/>
      <c r="E19" s="37"/>
      <c r="F19" s="37"/>
    </row>
    <row r="20" spans="1:9" ht="15" customHeight="1">
      <c r="A20" s="15" t="s">
        <v>46</v>
      </c>
      <c r="B20" s="16" t="s">
        <v>47</v>
      </c>
      <c r="C20" s="39" t="s">
        <v>54</v>
      </c>
      <c r="D20" s="39" t="s">
        <v>55</v>
      </c>
      <c r="E20" s="39" t="s">
        <v>56</v>
      </c>
      <c r="F20" s="39" t="s">
        <v>57</v>
      </c>
      <c r="G20" s="40" t="s">
        <v>58</v>
      </c>
      <c r="H20" s="16" t="s">
        <v>59</v>
      </c>
      <c r="I20" s="16" t="s">
        <v>60</v>
      </c>
    </row>
    <row r="21" spans="1:9">
      <c r="A21" s="155"/>
      <c r="B21" s="155"/>
      <c r="C21" s="132"/>
      <c r="D21" s="136"/>
      <c r="E21" s="136"/>
      <c r="F21" s="136"/>
      <c r="G21" s="136"/>
      <c r="H21" s="138"/>
      <c r="I21" s="138"/>
    </row>
    <row r="22" spans="1:9">
      <c r="A22" s="155"/>
      <c r="B22" s="155"/>
      <c r="C22" s="132"/>
      <c r="D22" s="136"/>
      <c r="E22" s="136"/>
      <c r="F22" s="136"/>
      <c r="G22" s="136"/>
      <c r="H22" s="138"/>
      <c r="I22" s="138"/>
    </row>
    <row r="23" spans="1:9">
      <c r="A23" s="155"/>
      <c r="B23" s="155"/>
      <c r="C23" s="132"/>
      <c r="D23" s="136"/>
      <c r="E23" s="136"/>
      <c r="F23" s="136"/>
      <c r="G23" s="136"/>
      <c r="H23" s="138"/>
      <c r="I23" s="138"/>
    </row>
    <row r="24" spans="1:9">
      <c r="A24" s="155"/>
      <c r="B24" s="155"/>
      <c r="C24" s="132"/>
      <c r="D24" s="136"/>
      <c r="E24" s="136"/>
      <c r="F24" s="136"/>
      <c r="G24" s="136"/>
      <c r="H24" s="138"/>
      <c r="I24" s="138"/>
    </row>
    <row r="25" spans="1:9">
      <c r="A25" s="168"/>
      <c r="B25" s="168" t="s">
        <v>230</v>
      </c>
      <c r="C25" s="140">
        <f>SUM(C21:C24)</f>
        <v>0</v>
      </c>
      <c r="D25" s="140">
        <f>SUM(D21:D24)</f>
        <v>0</v>
      </c>
      <c r="E25" s="140">
        <f>SUM(E21:E24)</f>
        <v>0</v>
      </c>
      <c r="F25" s="140">
        <f>SUM(F21:F24)</f>
        <v>0</v>
      </c>
      <c r="G25" s="140">
        <f>SUM(G21:G24)</f>
        <v>0</v>
      </c>
      <c r="H25" s="140"/>
      <c r="I25" s="140"/>
    </row>
    <row r="28" spans="1:9">
      <c r="A28" s="10" t="s">
        <v>263</v>
      </c>
      <c r="B28" s="11"/>
      <c r="E28" s="37"/>
      <c r="F28" s="37"/>
      <c r="I28" s="53" t="s">
        <v>53</v>
      </c>
    </row>
    <row r="29" spans="1:9">
      <c r="A29" s="38"/>
      <c r="B29" s="38"/>
      <c r="C29" s="37"/>
      <c r="D29" s="37"/>
      <c r="E29" s="37"/>
      <c r="F29" s="37"/>
    </row>
    <row r="30" spans="1:9">
      <c r="A30" s="15" t="s">
        <v>46</v>
      </c>
      <c r="B30" s="16" t="s">
        <v>47</v>
      </c>
      <c r="C30" s="39" t="s">
        <v>54</v>
      </c>
      <c r="D30" s="39" t="s">
        <v>55</v>
      </c>
      <c r="E30" s="39" t="s">
        <v>56</v>
      </c>
      <c r="F30" s="39" t="s">
        <v>57</v>
      </c>
      <c r="G30" s="40" t="s">
        <v>58</v>
      </c>
      <c r="H30" s="16" t="s">
        <v>59</v>
      </c>
      <c r="I30" s="16" t="s">
        <v>60</v>
      </c>
    </row>
    <row r="31" spans="1:9">
      <c r="A31" s="155"/>
      <c r="B31" s="155"/>
      <c r="C31" s="132"/>
      <c r="D31" s="136"/>
      <c r="E31" s="136"/>
      <c r="F31" s="136"/>
      <c r="G31" s="136"/>
      <c r="H31" s="138"/>
      <c r="I31" s="138"/>
    </row>
    <row r="32" spans="1:9">
      <c r="A32" s="155"/>
      <c r="B32" s="155"/>
      <c r="C32" s="132"/>
      <c r="D32" s="136"/>
      <c r="E32" s="136"/>
      <c r="F32" s="136"/>
      <c r="G32" s="136"/>
      <c r="H32" s="138"/>
      <c r="I32" s="138"/>
    </row>
    <row r="33" spans="1:9">
      <c r="A33" s="155"/>
      <c r="B33" s="155"/>
      <c r="C33" s="132"/>
      <c r="D33" s="136"/>
      <c r="E33" s="136"/>
      <c r="F33" s="136"/>
      <c r="G33" s="136"/>
      <c r="H33" s="138"/>
      <c r="I33" s="138"/>
    </row>
    <row r="34" spans="1:9">
      <c r="A34" s="155"/>
      <c r="B34" s="155"/>
      <c r="C34" s="132"/>
      <c r="D34" s="136"/>
      <c r="E34" s="136"/>
      <c r="F34" s="136"/>
      <c r="G34" s="136"/>
      <c r="H34" s="138"/>
      <c r="I34" s="138"/>
    </row>
    <row r="35" spans="1:9">
      <c r="A35" s="168"/>
      <c r="B35" s="168" t="s">
        <v>264</v>
      </c>
      <c r="C35" s="140">
        <f>SUM(C31:C34)</f>
        <v>0</v>
      </c>
      <c r="D35" s="140">
        <f>SUM(D31:D34)</f>
        <v>0</v>
      </c>
      <c r="E35" s="140">
        <f>SUM(E31:E34)</f>
        <v>0</v>
      </c>
      <c r="F35" s="140">
        <f>SUM(F31:F34)</f>
        <v>0</v>
      </c>
      <c r="G35" s="140">
        <f>SUM(G31:G34)</f>
        <v>0</v>
      </c>
      <c r="H35" s="140"/>
      <c r="I35" s="140"/>
    </row>
    <row r="38" spans="1:9">
      <c r="A38" s="10" t="s">
        <v>265</v>
      </c>
      <c r="B38" s="11"/>
      <c r="E38" s="37"/>
      <c r="F38" s="37"/>
      <c r="I38" s="53" t="s">
        <v>53</v>
      </c>
    </row>
    <row r="39" spans="1:9">
      <c r="A39" s="38"/>
      <c r="B39" s="38"/>
      <c r="C39" s="37"/>
      <c r="D39" s="37"/>
      <c r="E39" s="37"/>
      <c r="F39" s="37"/>
    </row>
    <row r="40" spans="1:9">
      <c r="A40" s="15" t="s">
        <v>46</v>
      </c>
      <c r="B40" s="16" t="s">
        <v>47</v>
      </c>
      <c r="C40" s="39" t="s">
        <v>54</v>
      </c>
      <c r="D40" s="39" t="s">
        <v>55</v>
      </c>
      <c r="E40" s="39" t="s">
        <v>56</v>
      </c>
      <c r="F40" s="39" t="s">
        <v>57</v>
      </c>
      <c r="G40" s="40" t="s">
        <v>58</v>
      </c>
      <c r="H40" s="16" t="s">
        <v>59</v>
      </c>
      <c r="I40" s="16" t="s">
        <v>60</v>
      </c>
    </row>
    <row r="41" spans="1:9">
      <c r="A41" s="155"/>
      <c r="B41" s="155"/>
      <c r="C41" s="132"/>
      <c r="D41" s="136"/>
      <c r="E41" s="136"/>
      <c r="F41" s="136"/>
      <c r="G41" s="136"/>
      <c r="H41" s="138"/>
      <c r="I41" s="138"/>
    </row>
    <row r="42" spans="1:9">
      <c r="A42" s="155"/>
      <c r="B42" s="155"/>
      <c r="C42" s="132"/>
      <c r="D42" s="136"/>
      <c r="E42" s="136"/>
      <c r="F42" s="136"/>
      <c r="G42" s="136"/>
      <c r="H42" s="138"/>
      <c r="I42" s="138"/>
    </row>
    <row r="43" spans="1:9">
      <c r="A43" s="155"/>
      <c r="B43" s="155"/>
      <c r="C43" s="132"/>
      <c r="D43" s="136"/>
      <c r="E43" s="136"/>
      <c r="F43" s="136"/>
      <c r="G43" s="136"/>
      <c r="H43" s="138"/>
      <c r="I43" s="138"/>
    </row>
    <row r="44" spans="1:9">
      <c r="A44" s="155"/>
      <c r="B44" s="155"/>
      <c r="C44" s="132"/>
      <c r="D44" s="136"/>
      <c r="E44" s="136"/>
      <c r="F44" s="136"/>
      <c r="G44" s="136"/>
      <c r="H44" s="138"/>
      <c r="I44" s="138"/>
    </row>
    <row r="45" spans="1:9">
      <c r="A45" s="168"/>
      <c r="B45" s="168" t="s">
        <v>266</v>
      </c>
      <c r="C45" s="140">
        <f>SUM(C41:C44)</f>
        <v>0</v>
      </c>
      <c r="D45" s="140">
        <f>SUM(D41:D44)</f>
        <v>0</v>
      </c>
      <c r="E45" s="140">
        <f>SUM(E41:E44)</f>
        <v>0</v>
      </c>
      <c r="F45" s="140">
        <f>SUM(F41:F44)</f>
        <v>0</v>
      </c>
      <c r="G45" s="140">
        <f>SUM(G41:G44)</f>
        <v>0</v>
      </c>
      <c r="H45" s="140"/>
      <c r="I45" s="140"/>
    </row>
    <row r="48" spans="1:9">
      <c r="A48" s="10" t="s">
        <v>267</v>
      </c>
      <c r="B48" s="11"/>
      <c r="C48" s="37"/>
      <c r="D48" s="37"/>
      <c r="E48" s="37"/>
      <c r="F48" s="37"/>
    </row>
    <row r="49" spans="1:9">
      <c r="A49" s="38"/>
      <c r="B49" s="38"/>
      <c r="C49" s="37"/>
      <c r="D49" s="37"/>
      <c r="E49" s="37"/>
      <c r="F49" s="37"/>
    </row>
    <row r="50" spans="1:9">
      <c r="A50" s="15" t="s">
        <v>46</v>
      </c>
      <c r="B50" s="16" t="s">
        <v>47</v>
      </c>
      <c r="C50" s="39" t="s">
        <v>54</v>
      </c>
      <c r="D50" s="39" t="s">
        <v>55</v>
      </c>
      <c r="E50" s="39" t="s">
        <v>56</v>
      </c>
      <c r="F50" s="39" t="s">
        <v>57</v>
      </c>
      <c r="G50" s="40" t="s">
        <v>58</v>
      </c>
      <c r="H50" s="16" t="s">
        <v>59</v>
      </c>
      <c r="I50" s="16" t="s">
        <v>60</v>
      </c>
    </row>
    <row r="51" spans="1:9" ht="22.5">
      <c r="A51" s="155" t="s">
        <v>11160</v>
      </c>
      <c r="B51" s="155" t="s">
        <v>11161</v>
      </c>
      <c r="C51" s="132">
        <v>64747.49</v>
      </c>
      <c r="D51" s="136"/>
      <c r="E51" s="136"/>
      <c r="F51" s="136"/>
      <c r="G51" s="136"/>
      <c r="H51" s="138"/>
      <c r="I51" s="138" t="s">
        <v>11162</v>
      </c>
    </row>
    <row r="52" spans="1:9">
      <c r="A52" s="155"/>
      <c r="B52" s="155"/>
      <c r="C52" s="132"/>
      <c r="D52" s="136"/>
      <c r="E52" s="136"/>
      <c r="F52" s="136"/>
      <c r="G52" s="136"/>
      <c r="H52" s="138"/>
      <c r="I52" s="138"/>
    </row>
    <row r="53" spans="1:9">
      <c r="A53" s="155"/>
      <c r="B53" s="155"/>
      <c r="C53" s="132"/>
      <c r="D53" s="136"/>
      <c r="E53" s="136"/>
      <c r="F53" s="136"/>
      <c r="G53" s="136"/>
      <c r="H53" s="138"/>
      <c r="I53" s="138"/>
    </row>
    <row r="54" spans="1:9">
      <c r="A54" s="155"/>
      <c r="B54" s="155"/>
      <c r="C54" s="132"/>
      <c r="D54" s="136"/>
      <c r="E54" s="136"/>
      <c r="F54" s="136"/>
      <c r="G54" s="136"/>
      <c r="H54" s="138"/>
      <c r="I54" s="138"/>
    </row>
    <row r="55" spans="1:9">
      <c r="A55" s="155"/>
      <c r="B55" s="155"/>
      <c r="C55" s="132"/>
      <c r="D55" s="136"/>
      <c r="E55" s="136"/>
      <c r="F55" s="136"/>
      <c r="G55" s="136"/>
      <c r="H55" s="138"/>
      <c r="I55" s="138"/>
    </row>
    <row r="56" spans="1:9">
      <c r="A56" s="155"/>
      <c r="B56" s="155"/>
      <c r="C56" s="132"/>
      <c r="D56" s="136"/>
      <c r="E56" s="136"/>
      <c r="F56" s="136"/>
      <c r="G56" s="136"/>
      <c r="H56" s="138"/>
      <c r="I56" s="138"/>
    </row>
    <row r="57" spans="1:9">
      <c r="A57" s="155"/>
      <c r="B57" s="155"/>
      <c r="C57" s="132"/>
      <c r="D57" s="136"/>
      <c r="E57" s="136"/>
      <c r="F57" s="136"/>
      <c r="G57" s="136"/>
      <c r="H57" s="138"/>
      <c r="I57" s="138"/>
    </row>
    <row r="58" spans="1:9">
      <c r="A58" s="155"/>
      <c r="B58" s="155"/>
      <c r="C58" s="132"/>
      <c r="D58" s="136"/>
      <c r="E58" s="136"/>
      <c r="F58" s="136"/>
      <c r="G58" s="136"/>
      <c r="H58" s="138"/>
      <c r="I58" s="138"/>
    </row>
    <row r="59" spans="1:9">
      <c r="A59" s="155"/>
      <c r="B59" s="155"/>
      <c r="C59" s="132"/>
      <c r="D59" s="136"/>
      <c r="E59" s="136"/>
      <c r="F59" s="136"/>
      <c r="G59" s="136"/>
      <c r="H59" s="138"/>
      <c r="I59" s="138"/>
    </row>
    <row r="60" spans="1:9">
      <c r="A60" s="155"/>
      <c r="B60" s="155"/>
      <c r="C60" s="132"/>
      <c r="D60" s="136"/>
      <c r="E60" s="136"/>
      <c r="F60" s="136"/>
      <c r="G60" s="136"/>
      <c r="H60" s="138"/>
      <c r="I60" s="138"/>
    </row>
    <row r="61" spans="1:9">
      <c r="A61" s="155"/>
      <c r="B61" s="155"/>
      <c r="C61" s="132"/>
      <c r="D61" s="136"/>
      <c r="E61" s="136"/>
      <c r="F61" s="136"/>
      <c r="G61" s="136"/>
      <c r="H61" s="138"/>
      <c r="I61" s="138"/>
    </row>
    <row r="62" spans="1:9">
      <c r="A62" s="155"/>
      <c r="B62" s="155"/>
      <c r="C62" s="132"/>
      <c r="D62" s="136"/>
      <c r="E62" s="136"/>
      <c r="F62" s="136"/>
      <c r="G62" s="136"/>
      <c r="H62" s="138"/>
      <c r="I62" s="138"/>
    </row>
    <row r="63" spans="1:9">
      <c r="A63" s="155"/>
      <c r="B63" s="155"/>
      <c r="C63" s="132"/>
      <c r="D63" s="136"/>
      <c r="E63" s="136"/>
      <c r="F63" s="136"/>
      <c r="G63" s="136"/>
      <c r="H63" s="138"/>
      <c r="I63" s="138"/>
    </row>
    <row r="64" spans="1:9">
      <c r="A64" s="155"/>
      <c r="B64" s="155"/>
      <c r="C64" s="132"/>
      <c r="D64" s="136"/>
      <c r="E64" s="136"/>
      <c r="F64" s="136"/>
      <c r="G64" s="136"/>
      <c r="H64" s="138"/>
      <c r="I64" s="138"/>
    </row>
    <row r="65" spans="1:9">
      <c r="A65" s="155"/>
      <c r="B65" s="155"/>
      <c r="C65" s="132"/>
      <c r="D65" s="136"/>
      <c r="E65" s="136"/>
      <c r="F65" s="136"/>
      <c r="G65" s="136"/>
      <c r="H65" s="138"/>
      <c r="I65" s="138"/>
    </row>
    <row r="66" spans="1:9">
      <c r="A66" s="155"/>
      <c r="B66" s="155"/>
      <c r="C66" s="132"/>
      <c r="D66" s="136"/>
      <c r="E66" s="136"/>
      <c r="F66" s="136"/>
      <c r="G66" s="136"/>
      <c r="H66" s="138"/>
      <c r="I66" s="138"/>
    </row>
    <row r="67" spans="1:9">
      <c r="A67" s="155"/>
      <c r="B67" s="155"/>
      <c r="C67" s="132"/>
      <c r="D67" s="136"/>
      <c r="E67" s="136"/>
      <c r="F67" s="136"/>
      <c r="G67" s="136"/>
      <c r="H67" s="138"/>
      <c r="I67" s="138"/>
    </row>
    <row r="68" spans="1:9">
      <c r="A68" s="155"/>
      <c r="B68" s="155"/>
      <c r="C68" s="132"/>
      <c r="D68" s="136"/>
      <c r="E68" s="136"/>
      <c r="F68" s="136"/>
      <c r="G68" s="136"/>
      <c r="H68" s="138"/>
      <c r="I68" s="138"/>
    </row>
    <row r="69" spans="1:9">
      <c r="A69" s="155"/>
      <c r="B69" s="155"/>
      <c r="C69" s="132"/>
      <c r="D69" s="136"/>
      <c r="E69" s="136"/>
      <c r="F69" s="136"/>
      <c r="G69" s="136"/>
      <c r="H69" s="138"/>
      <c r="I69" s="138"/>
    </row>
    <row r="70" spans="1:9">
      <c r="A70" s="155"/>
      <c r="B70" s="155"/>
      <c r="C70" s="132"/>
      <c r="D70" s="136"/>
      <c r="E70" s="136"/>
      <c r="F70" s="136"/>
      <c r="G70" s="136"/>
      <c r="H70" s="138"/>
      <c r="I70" s="138"/>
    </row>
    <row r="71" spans="1:9">
      <c r="A71" s="155"/>
      <c r="B71" s="155"/>
      <c r="C71" s="132"/>
      <c r="D71" s="136"/>
      <c r="E71" s="136"/>
      <c r="F71" s="136"/>
      <c r="G71" s="136"/>
      <c r="H71" s="138"/>
      <c r="I71" s="138"/>
    </row>
    <row r="72" spans="1:9">
      <c r="A72" s="155"/>
      <c r="B72" s="155"/>
      <c r="C72" s="132"/>
      <c r="D72" s="136"/>
      <c r="E72" s="136"/>
      <c r="F72" s="136"/>
      <c r="G72" s="136"/>
      <c r="H72" s="138"/>
      <c r="I72" s="138"/>
    </row>
    <row r="73" spans="1:9">
      <c r="A73" s="155"/>
      <c r="B73" s="155"/>
      <c r="C73" s="132"/>
      <c r="D73" s="136"/>
      <c r="E73" s="136"/>
      <c r="F73" s="136"/>
      <c r="G73" s="136"/>
      <c r="H73" s="138"/>
      <c r="I73" s="138"/>
    </row>
    <row r="74" spans="1:9">
      <c r="A74" s="155"/>
      <c r="B74" s="155"/>
      <c r="C74" s="132"/>
      <c r="D74" s="136"/>
      <c r="E74" s="136"/>
      <c r="F74" s="136"/>
      <c r="G74" s="136"/>
      <c r="H74" s="138"/>
      <c r="I74" s="138"/>
    </row>
    <row r="75" spans="1:9">
      <c r="A75" s="168"/>
      <c r="B75" s="168" t="s">
        <v>386</v>
      </c>
      <c r="C75" s="140">
        <f>SUM(C51:C74)</f>
        <v>64747.49</v>
      </c>
      <c r="D75" s="140">
        <f>SUM(D51:D74)</f>
        <v>0</v>
      </c>
      <c r="E75" s="140">
        <f>SUM(E51:E74)</f>
        <v>0</v>
      </c>
      <c r="F75" s="140">
        <f>SUM(F51:F74)</f>
        <v>0</v>
      </c>
      <c r="G75" s="140">
        <f>SUM(G51:G74)</f>
        <v>0</v>
      </c>
      <c r="H75" s="140"/>
      <c r="I75" s="140"/>
    </row>
    <row r="78" spans="1:9">
      <c r="A78" s="10" t="s">
        <v>268</v>
      </c>
      <c r="B78" s="11"/>
      <c r="C78" s="276"/>
      <c r="E78" s="37"/>
      <c r="F78" s="37"/>
      <c r="I78" s="53" t="s">
        <v>53</v>
      </c>
    </row>
    <row r="79" spans="1:9">
      <c r="A79" s="38"/>
      <c r="B79" s="38"/>
      <c r="C79" s="37"/>
      <c r="D79" s="37"/>
      <c r="E79" s="37"/>
      <c r="F79" s="37"/>
    </row>
    <row r="80" spans="1:9">
      <c r="A80" s="15" t="s">
        <v>46</v>
      </c>
      <c r="B80" s="16" t="s">
        <v>47</v>
      </c>
      <c r="C80" s="39" t="s">
        <v>54</v>
      </c>
      <c r="D80" s="39" t="s">
        <v>55</v>
      </c>
      <c r="E80" s="39" t="s">
        <v>56</v>
      </c>
      <c r="F80" s="39" t="s">
        <v>57</v>
      </c>
      <c r="G80" s="40" t="s">
        <v>58</v>
      </c>
      <c r="H80" s="16" t="s">
        <v>59</v>
      </c>
      <c r="I80" s="16" t="s">
        <v>60</v>
      </c>
    </row>
    <row r="81" spans="1:11">
      <c r="A81" s="155"/>
      <c r="B81" s="155"/>
      <c r="C81" s="132"/>
      <c r="D81" s="136"/>
      <c r="E81" s="136"/>
      <c r="F81" s="136"/>
      <c r="G81" s="136"/>
      <c r="H81" s="138"/>
      <c r="I81" s="138"/>
    </row>
    <row r="82" spans="1:11">
      <c r="A82" s="155"/>
      <c r="B82" s="155"/>
      <c r="C82" s="132"/>
      <c r="D82" s="136"/>
      <c r="E82" s="136"/>
      <c r="F82" s="136"/>
      <c r="G82" s="136"/>
      <c r="H82" s="138"/>
      <c r="I82" s="138"/>
    </row>
    <row r="83" spans="1:11">
      <c r="A83" s="155"/>
      <c r="B83" s="155"/>
      <c r="C83" s="132"/>
      <c r="D83" s="136"/>
      <c r="E83" s="136"/>
      <c r="F83" s="136"/>
      <c r="G83" s="136"/>
      <c r="H83" s="138"/>
      <c r="I83" s="138"/>
      <c r="K83" s="9"/>
    </row>
    <row r="84" spans="1:11">
      <c r="A84" s="155"/>
      <c r="B84" s="155"/>
      <c r="C84" s="132"/>
      <c r="D84" s="136"/>
      <c r="E84" s="136"/>
      <c r="F84" s="136"/>
      <c r="G84" s="136"/>
      <c r="H84" s="138"/>
      <c r="I84" s="138"/>
      <c r="K84" s="9"/>
    </row>
    <row r="85" spans="1:11">
      <c r="A85" s="168"/>
      <c r="B85" s="168" t="s">
        <v>269</v>
      </c>
      <c r="C85" s="140">
        <f>SUM(C81:C84)</f>
        <v>0</v>
      </c>
      <c r="D85" s="140">
        <f>SUM(D81:D84)</f>
        <v>0</v>
      </c>
      <c r="E85" s="140">
        <f>SUM(E81:E84)</f>
        <v>0</v>
      </c>
      <c r="F85" s="140">
        <f>SUM(F81:F84)</f>
        <v>0</v>
      </c>
      <c r="G85" s="140">
        <f>SUM(G81:G84)</f>
        <v>0</v>
      </c>
      <c r="H85" s="140"/>
      <c r="I85" s="140"/>
      <c r="K85" s="9"/>
    </row>
    <row r="88" spans="1:11">
      <c r="A88" s="10" t="s">
        <v>270</v>
      </c>
      <c r="B88" s="11"/>
      <c r="E88" s="37"/>
      <c r="F88" s="37"/>
      <c r="I88" s="53" t="s">
        <v>53</v>
      </c>
    </row>
    <row r="89" spans="1:11">
      <c r="A89" s="38"/>
      <c r="B89" s="38"/>
      <c r="C89" s="37"/>
      <c r="D89" s="37"/>
      <c r="E89" s="37"/>
      <c r="F89" s="37"/>
    </row>
    <row r="90" spans="1:11">
      <c r="A90" s="15" t="s">
        <v>46</v>
      </c>
      <c r="B90" s="16" t="s">
        <v>47</v>
      </c>
      <c r="C90" s="39" t="s">
        <v>54</v>
      </c>
      <c r="D90" s="39" t="s">
        <v>55</v>
      </c>
      <c r="E90" s="39" t="s">
        <v>56</v>
      </c>
      <c r="F90" s="39" t="s">
        <v>57</v>
      </c>
      <c r="G90" s="40" t="s">
        <v>58</v>
      </c>
      <c r="H90" s="16" t="s">
        <v>59</v>
      </c>
      <c r="I90" s="16" t="s">
        <v>60</v>
      </c>
    </row>
    <row r="91" spans="1:11">
      <c r="A91" s="155"/>
      <c r="B91" s="155"/>
      <c r="C91" s="132"/>
      <c r="D91" s="136"/>
      <c r="E91" s="136"/>
      <c r="F91" s="136"/>
      <c r="G91" s="136"/>
      <c r="H91" s="138"/>
      <c r="I91" s="138"/>
    </row>
    <row r="92" spans="1:11">
      <c r="A92" s="155"/>
      <c r="B92" s="155"/>
      <c r="C92" s="132"/>
      <c r="D92" s="136"/>
      <c r="E92" s="136"/>
      <c r="F92" s="136"/>
      <c r="G92" s="136"/>
      <c r="H92" s="138"/>
      <c r="I92" s="138"/>
    </row>
    <row r="93" spans="1:11">
      <c r="A93" s="155"/>
      <c r="B93" s="155"/>
      <c r="C93" s="132"/>
      <c r="D93" s="136"/>
      <c r="E93" s="136"/>
      <c r="F93" s="136"/>
      <c r="G93" s="136"/>
      <c r="H93" s="138"/>
      <c r="I93" s="138"/>
    </row>
    <row r="94" spans="1:11">
      <c r="A94" s="155"/>
      <c r="B94" s="155"/>
      <c r="C94" s="132"/>
      <c r="D94" s="136"/>
      <c r="E94" s="136"/>
      <c r="F94" s="136"/>
      <c r="G94" s="136"/>
      <c r="H94" s="138"/>
      <c r="I94" s="138"/>
    </row>
    <row r="95" spans="1:11">
      <c r="A95" s="168"/>
      <c r="B95" s="168" t="s">
        <v>271</v>
      </c>
      <c r="C95" s="140">
        <f>SUM(C91:C94)</f>
        <v>0</v>
      </c>
      <c r="D95" s="140">
        <f>SUM(D91:D94)</f>
        <v>0</v>
      </c>
      <c r="E95" s="140">
        <f>SUM(E91:E94)</f>
        <v>0</v>
      </c>
      <c r="F95" s="140">
        <f>SUM(F91:F94)</f>
        <v>0</v>
      </c>
      <c r="G95" s="140">
        <f>SUM(G91:G94)</f>
        <v>0</v>
      </c>
      <c r="H95" s="140"/>
      <c r="I95" s="140"/>
    </row>
    <row r="98" spans="1:11">
      <c r="A98" s="10" t="s">
        <v>272</v>
      </c>
      <c r="B98" s="11"/>
      <c r="E98" s="37"/>
      <c r="F98" s="37"/>
      <c r="I98" s="53" t="s">
        <v>53</v>
      </c>
    </row>
    <row r="99" spans="1:11">
      <c r="A99" s="38"/>
      <c r="B99" s="38"/>
      <c r="C99" s="37"/>
      <c r="D99" s="37"/>
      <c r="E99" s="37"/>
      <c r="F99" s="37"/>
    </row>
    <row r="100" spans="1:11">
      <c r="A100" s="15" t="s">
        <v>46</v>
      </c>
      <c r="B100" s="16" t="s">
        <v>47</v>
      </c>
      <c r="C100" s="39" t="s">
        <v>54</v>
      </c>
      <c r="D100" s="39" t="s">
        <v>55</v>
      </c>
      <c r="E100" s="39" t="s">
        <v>56</v>
      </c>
      <c r="F100" s="39" t="s">
        <v>57</v>
      </c>
      <c r="G100" s="40" t="s">
        <v>58</v>
      </c>
      <c r="H100" s="16" t="s">
        <v>59</v>
      </c>
      <c r="I100" s="16" t="s">
        <v>60</v>
      </c>
    </row>
    <row r="101" spans="1:11">
      <c r="A101" s="155"/>
      <c r="B101" s="155"/>
      <c r="C101" s="132"/>
      <c r="D101" s="136"/>
      <c r="E101" s="136"/>
      <c r="F101" s="136"/>
      <c r="G101" s="136"/>
      <c r="H101" s="138"/>
      <c r="I101" s="138"/>
      <c r="K101" s="9"/>
    </row>
    <row r="102" spans="1:11">
      <c r="A102" s="155"/>
      <c r="B102" s="155"/>
      <c r="C102" s="132"/>
      <c r="D102" s="136"/>
      <c r="E102" s="136"/>
      <c r="F102" s="136"/>
      <c r="G102" s="136"/>
      <c r="H102" s="138"/>
      <c r="I102" s="138"/>
      <c r="K102" s="9"/>
    </row>
    <row r="103" spans="1:11">
      <c r="A103" s="155"/>
      <c r="B103" s="155"/>
      <c r="C103" s="132"/>
      <c r="D103" s="136"/>
      <c r="E103" s="136"/>
      <c r="F103" s="136"/>
      <c r="G103" s="136"/>
      <c r="H103" s="138"/>
      <c r="I103" s="138"/>
    </row>
    <row r="104" spans="1:11">
      <c r="A104" s="155"/>
      <c r="B104" s="155"/>
      <c r="C104" s="132"/>
      <c r="D104" s="136"/>
      <c r="E104" s="136"/>
      <c r="F104" s="136"/>
      <c r="G104" s="136"/>
      <c r="H104" s="138"/>
      <c r="I104" s="138"/>
    </row>
    <row r="105" spans="1:11">
      <c r="A105" s="168"/>
      <c r="B105" s="168" t="s">
        <v>273</v>
      </c>
      <c r="C105" s="140">
        <f>SUM(C101:C104)</f>
        <v>0</v>
      </c>
      <c r="D105" s="140">
        <f>SUM(D101:D104)</f>
        <v>0</v>
      </c>
      <c r="E105" s="140">
        <f>SUM(E101:E104)</f>
        <v>0</v>
      </c>
      <c r="F105" s="140">
        <f>SUM(F101:F104)</f>
        <v>0</v>
      </c>
      <c r="G105" s="140">
        <f>SUM(G101:G104)</f>
        <v>0</v>
      </c>
      <c r="H105" s="140"/>
      <c r="I105" s="140"/>
    </row>
    <row r="108" spans="1:11">
      <c r="A108" s="10" t="s">
        <v>274</v>
      </c>
      <c r="B108" s="11"/>
      <c r="E108" s="37"/>
      <c r="F108" s="37"/>
      <c r="I108" s="53" t="s">
        <v>53</v>
      </c>
    </row>
    <row r="109" spans="1:11">
      <c r="A109" s="38"/>
      <c r="B109" s="38"/>
      <c r="C109" s="37"/>
      <c r="D109" s="37"/>
      <c r="E109" s="37"/>
      <c r="F109" s="37"/>
    </row>
    <row r="110" spans="1:11">
      <c r="A110" s="15" t="s">
        <v>46</v>
      </c>
      <c r="B110" s="16" t="s">
        <v>47</v>
      </c>
      <c r="C110" s="39" t="s">
        <v>54</v>
      </c>
      <c r="D110" s="39" t="s">
        <v>55</v>
      </c>
      <c r="E110" s="39" t="s">
        <v>56</v>
      </c>
      <c r="F110" s="39" t="s">
        <v>57</v>
      </c>
      <c r="G110" s="40" t="s">
        <v>58</v>
      </c>
      <c r="H110" s="16" t="s">
        <v>59</v>
      </c>
      <c r="I110" s="16" t="s">
        <v>60</v>
      </c>
    </row>
    <row r="111" spans="1:11">
      <c r="A111" s="155"/>
      <c r="B111" s="155"/>
      <c r="C111" s="132"/>
      <c r="D111" s="136"/>
      <c r="E111" s="136"/>
      <c r="F111" s="136"/>
      <c r="G111" s="136"/>
      <c r="H111" s="138"/>
      <c r="I111" s="138"/>
    </row>
    <row r="112" spans="1:11">
      <c r="A112" s="155"/>
      <c r="B112" s="155"/>
      <c r="C112" s="132"/>
      <c r="D112" s="136"/>
      <c r="E112" s="136"/>
      <c r="F112" s="136"/>
      <c r="G112" s="136"/>
      <c r="H112" s="138"/>
      <c r="I112" s="138"/>
    </row>
    <row r="113" spans="1:9">
      <c r="A113" s="155"/>
      <c r="B113" s="155"/>
      <c r="C113" s="132"/>
      <c r="D113" s="136"/>
      <c r="E113" s="136"/>
      <c r="F113" s="136"/>
      <c r="G113" s="136"/>
      <c r="H113" s="138"/>
      <c r="I113" s="138"/>
    </row>
    <row r="114" spans="1:9">
      <c r="A114" s="155"/>
      <c r="B114" s="155"/>
      <c r="C114" s="132"/>
      <c r="D114" s="136"/>
      <c r="E114" s="136"/>
      <c r="F114" s="136"/>
      <c r="G114" s="136"/>
      <c r="H114" s="138"/>
      <c r="I114" s="138"/>
    </row>
    <row r="115" spans="1:9">
      <c r="A115" s="168"/>
      <c r="B115" s="168" t="s">
        <v>275</v>
      </c>
      <c r="C115" s="140">
        <f>SUM(C111:C114)</f>
        <v>0</v>
      </c>
      <c r="D115" s="140">
        <f>SUM(D111:D114)</f>
        <v>0</v>
      </c>
      <c r="E115" s="140">
        <f>SUM(E111:E114)</f>
        <v>0</v>
      </c>
      <c r="F115" s="140">
        <f>SUM(F111:F114)</f>
        <v>0</v>
      </c>
      <c r="G115" s="140">
        <f>SUM(G111:G114)</f>
        <v>0</v>
      </c>
      <c r="H115" s="140"/>
      <c r="I115" s="140"/>
    </row>
    <row r="196" spans="1:8">
      <c r="A196" s="41"/>
      <c r="B196" s="41"/>
      <c r="C196" s="42"/>
      <c r="D196" s="42"/>
      <c r="E196" s="42"/>
      <c r="F196" s="42"/>
      <c r="G196" s="42"/>
      <c r="H196" s="41"/>
    </row>
    <row r="197" spans="1:8">
      <c r="A197" s="251"/>
      <c r="B197" s="252"/>
    </row>
    <row r="198" spans="1:8">
      <c r="A198" s="251"/>
      <c r="B198" s="252"/>
    </row>
    <row r="199" spans="1:8">
      <c r="A199" s="251"/>
      <c r="B199" s="252"/>
    </row>
    <row r="200" spans="1:8">
      <c r="A200" s="251"/>
      <c r="B200" s="252"/>
    </row>
    <row r="201" spans="1:8">
      <c r="A201" s="251"/>
      <c r="B201" s="252"/>
    </row>
  </sheetData>
  <dataValidations count="9">
    <dataValidation allowBlank="1" showInputMessage="1" showErrorMessage="1" prompt="Saldo final del periodo de la información financiera trimestral presentada, el cual debe coincidir con la suma de las columnas de 90, 180, 365 y más de 365 días." sqref="C7 C20 C30 C40 C50 C80 C90 C100 C110"/>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20 A30 A40 A50 A80 A90 A100 A110"/>
    <dataValidation allowBlank="1" showInputMessage="1" showErrorMessage="1" prompt="Corresponde al nombre o descripción de la cuenta de acuerdo al Plan de Cuentas emitido por el CONAC." sqref="B7 B20 B50 B80 B90 B100 B110 B30 B40"/>
    <dataValidation allowBlank="1" showInputMessage="1" showErrorMessage="1" prompt="Importe de la cuentas por cobrar con fecha de vencimiento de 1 a 90 días." sqref="D7 D20 D50 D80 D90 D100 D110 D30 D40"/>
    <dataValidation allowBlank="1" showInputMessage="1" showErrorMessage="1" prompt="Importe de la cuentas por cobrar con fecha de vencimiento de 91 a 180 días." sqref="E7 E20 E50 E80 E90 E100 E110 E30 E40"/>
    <dataValidation allowBlank="1" showInputMessage="1" showErrorMessage="1" prompt="Importe de la cuentas por cobrar con fecha de vencimiento de 181 a 365 días." sqref="F7 F20 F50 F80 F90 F100 F110 F30 F40"/>
    <dataValidation allowBlank="1" showInputMessage="1" showErrorMessage="1" prompt="Importe de la cuentas por cobrar con vencimiento mayor a 365 días." sqref="G7 G20 G50 G80 G90 G100 G110 G30 G40"/>
    <dataValidation allowBlank="1" showInputMessage="1" showErrorMessage="1" prompt="Informar sobre caraterísticas cualitativas de la cuenta, ejemplo: acciones implementadas para su recuperación, causas de la demora en su recuperación." sqref="H7 H20 H50 H80 H90 H100 H110 H30 H40"/>
    <dataValidation allowBlank="1" showInputMessage="1" showErrorMessage="1" prompt="Indicar si el deudor ya sobrepasó el plazo estipulado para pago, 90, 180 o 365 días." sqref="I7 I20 I50 I80 I90 I100 I110 I30 I40"/>
  </dataValidations>
  <pageMargins left="0.7" right="0.7" top="0.75" bottom="0.75" header="0.3" footer="0.3"/>
  <pageSetup scale="60" orientation="landscape" r:id="rId1"/>
</worksheet>
</file>

<file path=xl/worksheets/sheet3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66" t="s">
        <v>318</v>
      </c>
    </row>
    <row r="6" spans="1:17">
      <c r="J6" s="1014"/>
      <c r="K6" s="1014"/>
      <c r="L6" s="1014"/>
      <c r="M6" s="1014"/>
      <c r="N6" s="1014"/>
      <c r="O6" s="1014"/>
      <c r="P6" s="1014"/>
      <c r="Q6" s="1014"/>
    </row>
    <row r="7" spans="1:17">
      <c r="A7" s="3" t="s">
        <v>84</v>
      </c>
    </row>
    <row r="8" spans="1:17" ht="52.5" customHeight="1">
      <c r="A8" s="1015" t="s">
        <v>317</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3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zoomScaleNormal="100" zoomScaleSheetLayoutView="100" workbookViewId="0"/>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5"/>
      <c r="B8" s="138"/>
      <c r="C8" s="136"/>
      <c r="D8" s="138"/>
    </row>
    <row r="9" spans="1:4">
      <c r="A9" s="155"/>
      <c r="B9" s="138"/>
      <c r="C9" s="136"/>
      <c r="D9" s="138"/>
    </row>
    <row r="10" spans="1:4">
      <c r="A10" s="155"/>
      <c r="B10" s="138"/>
      <c r="C10" s="136"/>
      <c r="D10" s="138"/>
    </row>
    <row r="11" spans="1:4">
      <c r="A11" s="155"/>
      <c r="B11" s="138"/>
      <c r="C11" s="136"/>
      <c r="D11" s="138"/>
    </row>
    <row r="12" spans="1:4">
      <c r="A12" s="155"/>
      <c r="B12" s="138"/>
      <c r="C12" s="136"/>
      <c r="D12" s="138"/>
    </row>
    <row r="13" spans="1:4">
      <c r="A13" s="155"/>
      <c r="B13" s="138"/>
      <c r="C13" s="136"/>
      <c r="D13" s="138"/>
    </row>
    <row r="14" spans="1:4">
      <c r="A14" s="155"/>
      <c r="B14" s="138"/>
      <c r="C14" s="136"/>
      <c r="D14" s="138"/>
    </row>
    <row r="15" spans="1:4">
      <c r="A15" s="155"/>
      <c r="B15" s="138"/>
      <c r="C15" s="136"/>
      <c r="D15" s="138"/>
    </row>
    <row r="16" spans="1:4">
      <c r="A16" s="169"/>
      <c r="B16" s="169" t="s">
        <v>221</v>
      </c>
      <c r="C16" s="145">
        <f>SUM(C8:C15)</f>
        <v>0</v>
      </c>
      <c r="D16" s="170"/>
    </row>
    <row r="17" spans="1:4">
      <c r="A17" s="154"/>
      <c r="B17" s="154"/>
      <c r="C17" s="162"/>
      <c r="D17" s="154"/>
    </row>
    <row r="18" spans="1:4">
      <c r="A18" s="154"/>
      <c r="B18" s="154"/>
      <c r="C18" s="162"/>
      <c r="D18" s="154"/>
    </row>
    <row r="19" spans="1:4" s="35" customFormat="1" ht="11.25" customHeight="1">
      <c r="A19" s="33" t="s">
        <v>64</v>
      </c>
      <c r="B19" s="154"/>
      <c r="C19" s="43"/>
      <c r="D19" s="257" t="s">
        <v>62</v>
      </c>
    </row>
    <row r="20" spans="1:4">
      <c r="A20" s="44"/>
      <c r="B20" s="44"/>
      <c r="C20" s="45"/>
      <c r="D20" s="46"/>
    </row>
    <row r="21" spans="1:4" ht="15" customHeight="1">
      <c r="A21" s="15" t="s">
        <v>46</v>
      </c>
      <c r="B21" s="16" t="s">
        <v>47</v>
      </c>
      <c r="C21" s="17" t="s">
        <v>48</v>
      </c>
      <c r="D21" s="47" t="s">
        <v>63</v>
      </c>
    </row>
    <row r="22" spans="1:4">
      <c r="A22" s="160"/>
      <c r="B22" s="167"/>
      <c r="C22" s="136"/>
      <c r="D22" s="138"/>
    </row>
    <row r="23" spans="1:4">
      <c r="A23" s="160"/>
      <c r="B23" s="167"/>
      <c r="C23" s="136"/>
      <c r="D23" s="138"/>
    </row>
    <row r="24" spans="1:4">
      <c r="A24" s="160"/>
      <c r="B24" s="167"/>
      <c r="C24" s="136"/>
      <c r="D24" s="138"/>
    </row>
    <row r="25" spans="1:4">
      <c r="A25" s="160"/>
      <c r="B25" s="167"/>
      <c r="C25" s="136"/>
      <c r="D25" s="138"/>
    </row>
    <row r="26" spans="1:4">
      <c r="A26" s="152"/>
      <c r="B26" s="152" t="s">
        <v>222</v>
      </c>
      <c r="C26" s="144">
        <f>SUM(C22:C25)</f>
        <v>0</v>
      </c>
      <c r="D26" s="170"/>
    </row>
    <row r="28" spans="1:4">
      <c r="B28" s="274" t="str">
        <f>+UPPER(B17)</f>
        <v/>
      </c>
    </row>
  </sheetData>
  <dataValidations count="6">
    <dataValidation allowBlank="1" showInputMessage="1" showErrorMessage="1" prompt="Saldo final de la Información Financiera Trimestral que se presenta (trimestral: 1er, 2do, 3ro. o 4to.)." sqref="C21"/>
    <dataValidation allowBlank="1" showInputMessage="1" showErrorMessage="1" prompt="Saldo final de la Información Financiera Trimestral que se presentada (trimestral: 1er, 2do, 3ro. o 4to.)." sqref="C7"/>
    <dataValidation allowBlank="1" showInputMessage="1" showErrorMessage="1" prompt="Corresponde al número de la cuenta de acuerdo al Plan de Cuentas emitido por el CONAC (DOF 23/12/2015)." sqref="A7 A21"/>
    <dataValidation allowBlank="1" showInputMessage="1" showErrorMessage="1" prompt="Método de valuación aplicados." sqref="D21"/>
    <dataValidation allowBlank="1" showInputMessage="1" showErrorMessage="1" prompt="Corresponde al nombre o descripción de la cuenta de acuerdo al Plan de Cuentas emitido por el CONAC." sqref="B7 B21"/>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76" orientation="portrait" r:id="rId1"/>
</worksheet>
</file>

<file path=xl/worksheets/sheet3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zoomScaleSheetLayoutView="100" workbookViewId="0"/>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7" width="22.7109375" style="274" customWidth="1"/>
    <col min="8" max="16384" width="11.42578125" style="274"/>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366"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71"/>
      <c r="B8" s="171"/>
      <c r="C8" s="132"/>
      <c r="D8" s="172"/>
      <c r="E8" s="173"/>
      <c r="F8" s="171"/>
      <c r="G8" s="171"/>
    </row>
    <row r="9" spans="1:7">
      <c r="A9" s="171"/>
      <c r="B9" s="171"/>
      <c r="C9" s="132"/>
      <c r="D9" s="173"/>
      <c r="E9" s="173"/>
      <c r="F9" s="171"/>
      <c r="G9" s="171"/>
    </row>
    <row r="10" spans="1:7">
      <c r="A10" s="171"/>
      <c r="B10" s="171"/>
      <c r="C10" s="132"/>
      <c r="D10" s="173"/>
      <c r="E10" s="173"/>
      <c r="F10" s="171"/>
      <c r="G10" s="171"/>
    </row>
    <row r="11" spans="1:7">
      <c r="A11" s="171"/>
      <c r="B11" s="171"/>
      <c r="C11" s="132"/>
      <c r="D11" s="173"/>
      <c r="E11" s="173"/>
      <c r="F11" s="171"/>
      <c r="G11" s="171"/>
    </row>
    <row r="12" spans="1:7">
      <c r="A12" s="171"/>
      <c r="B12" s="171"/>
      <c r="C12" s="132"/>
      <c r="D12" s="173"/>
      <c r="E12" s="173"/>
      <c r="F12" s="171"/>
      <c r="G12" s="171"/>
    </row>
    <row r="13" spans="1:7">
      <c r="A13" s="171"/>
      <c r="B13" s="171"/>
      <c r="C13" s="132"/>
      <c r="D13" s="173"/>
      <c r="E13" s="173"/>
      <c r="F13" s="171"/>
      <c r="G13" s="171"/>
    </row>
    <row r="14" spans="1:7">
      <c r="A14" s="171"/>
      <c r="B14" s="171"/>
      <c r="C14" s="132"/>
      <c r="D14" s="173"/>
      <c r="E14" s="173"/>
      <c r="F14" s="171"/>
      <c r="G14" s="171"/>
    </row>
    <row r="15" spans="1:7">
      <c r="A15" s="171"/>
      <c r="B15" s="171"/>
      <c r="C15" s="132"/>
      <c r="D15" s="173"/>
      <c r="E15" s="173"/>
      <c r="F15" s="171"/>
      <c r="G15" s="171"/>
    </row>
    <row r="16" spans="1:7">
      <c r="A16" s="168"/>
      <c r="B16" s="168" t="s">
        <v>231</v>
      </c>
      <c r="C16" s="140">
        <f>SUM(C8:C15)</f>
        <v>0</v>
      </c>
      <c r="D16" s="168"/>
      <c r="E16" s="168"/>
      <c r="F16" s="168"/>
      <c r="G16" s="168"/>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3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c r="A1" s="3" t="s">
        <v>43</v>
      </c>
      <c r="B1" s="3"/>
      <c r="C1" s="4"/>
      <c r="D1" s="3"/>
      <c r="E1" s="7"/>
    </row>
    <row r="2" spans="1:5">
      <c r="A2" s="3" t="s">
        <v>199</v>
      </c>
      <c r="B2" s="3"/>
      <c r="C2" s="4"/>
      <c r="D2" s="3"/>
      <c r="E2" s="3"/>
    </row>
    <row r="5" spans="1:5" ht="11.25" customHeight="1">
      <c r="A5" s="10" t="s">
        <v>70</v>
      </c>
      <c r="B5" s="10"/>
      <c r="E5" s="366" t="s">
        <v>71</v>
      </c>
    </row>
    <row r="6" spans="1:5">
      <c r="A6" s="272"/>
      <c r="B6" s="272"/>
      <c r="C6" s="66"/>
      <c r="D6" s="272"/>
      <c r="E6" s="272"/>
    </row>
    <row r="7" spans="1:5" ht="15" customHeight="1">
      <c r="A7" s="15" t="s">
        <v>46</v>
      </c>
      <c r="B7" s="16" t="s">
        <v>47</v>
      </c>
      <c r="C7" s="17" t="s">
        <v>48</v>
      </c>
      <c r="D7" s="18" t="s">
        <v>49</v>
      </c>
      <c r="E7" s="16" t="s">
        <v>72</v>
      </c>
    </row>
    <row r="8" spans="1:5" ht="11.25" customHeight="1">
      <c r="A8" s="172"/>
      <c r="B8" s="172"/>
      <c r="C8" s="165"/>
      <c r="D8" s="172"/>
      <c r="E8" s="172"/>
    </row>
    <row r="9" spans="1:5" ht="11.25" customHeight="1">
      <c r="A9" s="172"/>
      <c r="B9" s="172"/>
      <c r="C9" s="165"/>
      <c r="D9" s="172"/>
      <c r="E9" s="172"/>
    </row>
    <row r="10" spans="1:5" ht="11.25" customHeight="1">
      <c r="A10" s="172"/>
      <c r="B10" s="172"/>
      <c r="C10" s="165"/>
      <c r="D10" s="172"/>
      <c r="E10" s="172"/>
    </row>
    <row r="11" spans="1:5" ht="11.25" customHeight="1">
      <c r="A11" s="172"/>
      <c r="B11" s="172"/>
      <c r="C11" s="165"/>
      <c r="D11" s="172"/>
      <c r="E11" s="172"/>
    </row>
    <row r="12" spans="1:5" ht="11.25" customHeight="1">
      <c r="A12" s="172"/>
      <c r="B12" s="172"/>
      <c r="C12" s="165"/>
      <c r="D12" s="172"/>
      <c r="E12" s="172"/>
    </row>
    <row r="13" spans="1:5" ht="11.25" customHeight="1">
      <c r="A13" s="172"/>
      <c r="B13" s="172"/>
      <c r="C13" s="165"/>
      <c r="D13" s="172"/>
      <c r="E13" s="172"/>
    </row>
    <row r="14" spans="1:5" ht="11.25" customHeight="1">
      <c r="A14" s="172"/>
      <c r="B14" s="172"/>
      <c r="C14" s="165"/>
      <c r="D14" s="172"/>
      <c r="E14" s="172"/>
    </row>
    <row r="15" spans="1:5">
      <c r="A15" s="172"/>
      <c r="B15" s="172"/>
      <c r="C15" s="165"/>
      <c r="D15" s="172"/>
      <c r="E15" s="172"/>
    </row>
    <row r="16" spans="1:5">
      <c r="A16" s="152"/>
      <c r="B16" s="152" t="s">
        <v>232</v>
      </c>
      <c r="C16" s="166">
        <f>SUM(C8:C15)</f>
        <v>0</v>
      </c>
      <c r="D16" s="152"/>
      <c r="E16" s="152"/>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3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82" zoomScaleNormal="100" zoomScaleSheetLayoutView="100" workbookViewId="0"/>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8" width="8.7109375" style="274" customWidth="1"/>
    <col min="9" max="16384" width="11.42578125" style="274"/>
  </cols>
  <sheetData>
    <row r="1" spans="1:6">
      <c r="A1" s="3" t="s">
        <v>43</v>
      </c>
      <c r="B1" s="3"/>
      <c r="C1" s="4"/>
      <c r="D1" s="4"/>
      <c r="E1" s="4"/>
      <c r="F1" s="7"/>
    </row>
    <row r="2" spans="1:6">
      <c r="A2" s="3" t="s">
        <v>199</v>
      </c>
      <c r="B2" s="3"/>
      <c r="C2" s="4"/>
      <c r="D2" s="4"/>
      <c r="E2" s="4"/>
      <c r="F2" s="5"/>
    </row>
    <row r="3" spans="1:6">
      <c r="F3" s="5"/>
    </row>
    <row r="4" spans="1:6">
      <c r="F4" s="5"/>
    </row>
    <row r="5" spans="1:6" ht="11.25" customHeight="1">
      <c r="A5" s="10" t="s">
        <v>73</v>
      </c>
      <c r="B5" s="10"/>
      <c r="C5" s="52"/>
      <c r="D5" s="52"/>
      <c r="E5" s="52"/>
      <c r="F5" s="53" t="s">
        <v>74</v>
      </c>
    </row>
    <row r="6" spans="1:6">
      <c r="A6" s="54"/>
      <c r="B6" s="54"/>
      <c r="C6" s="52"/>
      <c r="D6" s="55"/>
      <c r="E6" s="55"/>
      <c r="F6" s="56"/>
    </row>
    <row r="7" spans="1:6" ht="15" customHeight="1">
      <c r="A7" s="15" t="s">
        <v>46</v>
      </c>
      <c r="B7" s="16" t="s">
        <v>47</v>
      </c>
      <c r="C7" s="57" t="s">
        <v>75</v>
      </c>
      <c r="D7" s="57" t="s">
        <v>76</v>
      </c>
      <c r="E7" s="57" t="s">
        <v>77</v>
      </c>
      <c r="F7" s="58" t="s">
        <v>78</v>
      </c>
    </row>
    <row r="8" spans="1:6" ht="22.5">
      <c r="A8" s="155" t="s">
        <v>11163</v>
      </c>
      <c r="B8" s="155" t="s">
        <v>809</v>
      </c>
      <c r="C8" s="132">
        <v>1938000</v>
      </c>
      <c r="D8" s="132">
        <v>1938000</v>
      </c>
      <c r="E8" s="132">
        <v>0</v>
      </c>
      <c r="F8" s="132" t="s">
        <v>11164</v>
      </c>
    </row>
    <row r="9" spans="1:6" ht="22.5">
      <c r="A9" s="155" t="s">
        <v>11165</v>
      </c>
      <c r="B9" s="155" t="s">
        <v>11166</v>
      </c>
      <c r="C9" s="132">
        <v>12206801.09</v>
      </c>
      <c r="D9" s="132">
        <v>12206801.09</v>
      </c>
      <c r="E9" s="132">
        <v>0</v>
      </c>
      <c r="F9" s="132" t="s">
        <v>11164</v>
      </c>
    </row>
    <row r="10" spans="1:6" ht="22.5">
      <c r="A10" s="155" t="s">
        <v>11167</v>
      </c>
      <c r="B10" s="155" t="s">
        <v>11168</v>
      </c>
      <c r="C10" s="132">
        <v>315113.40000000002</v>
      </c>
      <c r="D10" s="132">
        <v>315113.40000000002</v>
      </c>
      <c r="E10" s="132">
        <v>0</v>
      </c>
      <c r="F10" s="132" t="s">
        <v>11164</v>
      </c>
    </row>
    <row r="11" spans="1:6">
      <c r="A11" s="155"/>
      <c r="B11" s="155"/>
      <c r="C11" s="132"/>
      <c r="D11" s="132"/>
      <c r="E11" s="132"/>
      <c r="F11" s="132"/>
    </row>
    <row r="12" spans="1:6">
      <c r="A12" s="155"/>
      <c r="B12" s="155"/>
      <c r="C12" s="132"/>
      <c r="D12" s="132"/>
      <c r="E12" s="132"/>
      <c r="F12" s="132"/>
    </row>
    <row r="13" spans="1:6">
      <c r="A13" s="155"/>
      <c r="B13" s="155"/>
      <c r="C13" s="132"/>
      <c r="D13" s="132"/>
      <c r="E13" s="132"/>
      <c r="F13" s="132"/>
    </row>
    <row r="14" spans="1:6">
      <c r="A14" s="155"/>
      <c r="B14" s="155"/>
      <c r="C14" s="132"/>
      <c r="D14" s="132"/>
      <c r="E14" s="132"/>
      <c r="F14" s="132"/>
    </row>
    <row r="15" spans="1:6">
      <c r="A15" s="155"/>
      <c r="B15" s="155"/>
      <c r="C15" s="132"/>
      <c r="D15" s="132"/>
      <c r="E15" s="132"/>
      <c r="F15" s="132"/>
    </row>
    <row r="16" spans="1:6">
      <c r="A16" s="168"/>
      <c r="B16" s="168" t="s">
        <v>387</v>
      </c>
      <c r="C16" s="140">
        <f>SUM(C8:C15)</f>
        <v>14459914.49</v>
      </c>
      <c r="D16" s="140">
        <f>SUM(D8:D15)</f>
        <v>14459914.49</v>
      </c>
      <c r="E16" s="140">
        <f>SUM(E8:E15)</f>
        <v>0</v>
      </c>
      <c r="F16" s="140"/>
    </row>
    <row r="17" spans="1:6">
      <c r="A17" s="154"/>
      <c r="B17" s="154"/>
      <c r="C17" s="162"/>
      <c r="D17" s="162"/>
      <c r="E17" s="162"/>
      <c r="F17" s="154"/>
    </row>
    <row r="18" spans="1:6">
      <c r="A18" s="154"/>
      <c r="B18" s="154"/>
      <c r="C18" s="162"/>
      <c r="D18" s="162"/>
      <c r="E18" s="162"/>
      <c r="F18" s="154"/>
    </row>
    <row r="19" spans="1:6" ht="11.25" customHeight="1">
      <c r="A19" s="10" t="s">
        <v>79</v>
      </c>
      <c r="B19" s="154"/>
      <c r="C19" s="52"/>
      <c r="D19" s="52"/>
      <c r="E19" s="52"/>
      <c r="F19" s="53" t="s">
        <v>74</v>
      </c>
    </row>
    <row r="20" spans="1:6" ht="12.75" customHeight="1">
      <c r="A20" s="44"/>
      <c r="B20" s="44"/>
      <c r="C20" s="22"/>
    </row>
    <row r="21" spans="1:6" ht="15" customHeight="1">
      <c r="A21" s="15" t="s">
        <v>46</v>
      </c>
      <c r="B21" s="16" t="s">
        <v>47</v>
      </c>
      <c r="C21" s="57" t="s">
        <v>75</v>
      </c>
      <c r="D21" s="57" t="s">
        <v>76</v>
      </c>
      <c r="E21" s="57" t="s">
        <v>77</v>
      </c>
      <c r="F21" s="58" t="s">
        <v>78</v>
      </c>
    </row>
    <row r="22" spans="1:6">
      <c r="A22" s="631" t="s">
        <v>11169</v>
      </c>
      <c r="B22" s="935" t="s">
        <v>3696</v>
      </c>
      <c r="C22" s="136"/>
      <c r="D22" s="136"/>
      <c r="E22" s="136"/>
      <c r="F22" s="138"/>
    </row>
    <row r="23" spans="1:6" ht="22.5">
      <c r="A23" s="155" t="s">
        <v>11170</v>
      </c>
      <c r="B23" s="138" t="s">
        <v>11171</v>
      </c>
      <c r="C23" s="136">
        <v>531105.86</v>
      </c>
      <c r="D23" s="136">
        <v>544256.72</v>
      </c>
      <c r="E23" s="136">
        <f>+D23-C23</f>
        <v>13150.859999999986</v>
      </c>
      <c r="F23" s="138" t="s">
        <v>498</v>
      </c>
    </row>
    <row r="24" spans="1:6" ht="22.5">
      <c r="A24" s="155" t="s">
        <v>11172</v>
      </c>
      <c r="B24" s="138" t="s">
        <v>11173</v>
      </c>
      <c r="C24" s="136">
        <v>679177.78</v>
      </c>
      <c r="D24" s="136">
        <v>679177.78</v>
      </c>
      <c r="E24" s="136">
        <f t="shared" ref="E24:E27" si="0">+D24-C24</f>
        <v>0</v>
      </c>
      <c r="F24" s="138" t="s">
        <v>498</v>
      </c>
    </row>
    <row r="25" spans="1:6" ht="22.5">
      <c r="A25" s="155" t="s">
        <v>813</v>
      </c>
      <c r="B25" s="138" t="s">
        <v>11174</v>
      </c>
      <c r="C25" s="136">
        <v>914984.73</v>
      </c>
      <c r="D25" s="136">
        <v>917954.73</v>
      </c>
      <c r="E25" s="136">
        <f t="shared" si="0"/>
        <v>2970</v>
      </c>
      <c r="F25" s="138" t="s">
        <v>498</v>
      </c>
    </row>
    <row r="26" spans="1:6" ht="22.5">
      <c r="A26" s="155" t="s">
        <v>814</v>
      </c>
      <c r="B26" s="138" t="s">
        <v>463</v>
      </c>
      <c r="C26" s="136">
        <v>0</v>
      </c>
      <c r="D26" s="136">
        <v>0</v>
      </c>
      <c r="E26" s="136">
        <f t="shared" si="0"/>
        <v>0</v>
      </c>
      <c r="F26" s="138" t="s">
        <v>498</v>
      </c>
    </row>
    <row r="27" spans="1:6" ht="22.5">
      <c r="A27" s="155" t="s">
        <v>11175</v>
      </c>
      <c r="B27" s="138" t="s">
        <v>1551</v>
      </c>
      <c r="C27" s="136">
        <v>347175.06</v>
      </c>
      <c r="D27" s="136">
        <v>347175.06</v>
      </c>
      <c r="E27" s="136">
        <f t="shared" si="0"/>
        <v>0</v>
      </c>
      <c r="F27" s="138" t="s">
        <v>498</v>
      </c>
    </row>
    <row r="28" spans="1:6">
      <c r="A28" s="155"/>
      <c r="B28" s="935" t="s">
        <v>11176</v>
      </c>
      <c r="C28" s="936">
        <f>SUM(C23:C27)</f>
        <v>2472443.4300000002</v>
      </c>
      <c r="D28" s="936">
        <f>SUM(D23:D27)</f>
        <v>2488564.29</v>
      </c>
      <c r="E28" s="936">
        <f>SUM(E23:E27)</f>
        <v>16120.859999999986</v>
      </c>
      <c r="F28" s="138"/>
    </row>
    <row r="29" spans="1:6">
      <c r="A29" s="631" t="s">
        <v>11177</v>
      </c>
      <c r="B29" s="935" t="s">
        <v>11178</v>
      </c>
      <c r="C29" s="136"/>
      <c r="D29" s="136"/>
      <c r="E29" s="136"/>
      <c r="F29" s="138"/>
    </row>
    <row r="30" spans="1:6" ht="22.5">
      <c r="A30" s="155" t="s">
        <v>11179</v>
      </c>
      <c r="B30" s="138" t="s">
        <v>467</v>
      </c>
      <c r="C30" s="136">
        <v>322651.64</v>
      </c>
      <c r="D30" s="136">
        <v>325409.40999999997</v>
      </c>
      <c r="E30" s="136">
        <f t="shared" ref="E30:E31" si="1">+D30-C30</f>
        <v>2757.7699999999604</v>
      </c>
      <c r="F30" s="138" t="s">
        <v>498</v>
      </c>
    </row>
    <row r="31" spans="1:6" ht="22.5">
      <c r="A31" s="155" t="s">
        <v>7069</v>
      </c>
      <c r="B31" s="138" t="s">
        <v>469</v>
      </c>
      <c r="C31" s="136">
        <v>1674.73</v>
      </c>
      <c r="D31" s="136">
        <v>1674.73</v>
      </c>
      <c r="E31" s="136">
        <f t="shared" si="1"/>
        <v>0</v>
      </c>
      <c r="F31" s="138" t="s">
        <v>498</v>
      </c>
    </row>
    <row r="32" spans="1:6">
      <c r="A32" s="155"/>
      <c r="B32" s="935" t="s">
        <v>11180</v>
      </c>
      <c r="C32" s="936">
        <f t="shared" ref="C32:E32" si="2">SUM(C30:C31)</f>
        <v>324326.37</v>
      </c>
      <c r="D32" s="936">
        <f t="shared" si="2"/>
        <v>327084.13999999996</v>
      </c>
      <c r="E32" s="936">
        <f t="shared" si="2"/>
        <v>2757.7699999999604</v>
      </c>
      <c r="F32" s="138"/>
    </row>
    <row r="33" spans="1:6">
      <c r="A33" s="631" t="s">
        <v>11181</v>
      </c>
      <c r="B33" s="935" t="s">
        <v>11182</v>
      </c>
      <c r="C33" s="136"/>
      <c r="D33" s="136"/>
      <c r="E33" s="136"/>
      <c r="F33" s="138"/>
    </row>
    <row r="34" spans="1:6" ht="22.5">
      <c r="A34" s="155" t="s">
        <v>11183</v>
      </c>
      <c r="B34" s="138" t="s">
        <v>473</v>
      </c>
      <c r="C34" s="136">
        <v>829450.35</v>
      </c>
      <c r="D34" s="136">
        <v>829450.35</v>
      </c>
      <c r="E34" s="136">
        <f t="shared" ref="E34:E35" si="3">+D34-C34</f>
        <v>0</v>
      </c>
      <c r="F34" s="138" t="s">
        <v>498</v>
      </c>
    </row>
    <row r="35" spans="1:6" ht="22.5">
      <c r="A35" s="155" t="s">
        <v>11184</v>
      </c>
      <c r="B35" s="935" t="s">
        <v>11185</v>
      </c>
      <c r="C35" s="136">
        <v>518680.79</v>
      </c>
      <c r="D35" s="136">
        <v>557787.79</v>
      </c>
      <c r="E35" s="136">
        <f t="shared" si="3"/>
        <v>39107.000000000058</v>
      </c>
      <c r="F35" s="138" t="s">
        <v>498</v>
      </c>
    </row>
    <row r="36" spans="1:6">
      <c r="A36" s="155"/>
      <c r="B36" s="935" t="s">
        <v>11186</v>
      </c>
      <c r="C36" s="936">
        <f>SUM(C34:C35)</f>
        <v>1348131.14</v>
      </c>
      <c r="D36" s="936">
        <f>SUM(D34:D35)</f>
        <v>1387238.1400000001</v>
      </c>
      <c r="E36" s="936">
        <f>SUM(E34:E35)</f>
        <v>39107.000000000058</v>
      </c>
      <c r="F36" s="138"/>
    </row>
    <row r="37" spans="1:6">
      <c r="A37" s="631" t="s">
        <v>11187</v>
      </c>
      <c r="B37" s="935" t="s">
        <v>4507</v>
      </c>
      <c r="C37" s="136"/>
      <c r="D37" s="136"/>
      <c r="E37" s="136"/>
      <c r="F37" s="138"/>
    </row>
    <row r="38" spans="1:6" ht="22.5">
      <c r="A38" s="155" t="s">
        <v>11188</v>
      </c>
      <c r="B38" s="138" t="s">
        <v>9146</v>
      </c>
      <c r="C38" s="136">
        <v>21079779.039999999</v>
      </c>
      <c r="D38" s="136">
        <v>21079779.039999999</v>
      </c>
      <c r="E38" s="136">
        <f t="shared" ref="E38" si="4">+D38-C38</f>
        <v>0</v>
      </c>
      <c r="F38" s="138" t="s">
        <v>498</v>
      </c>
    </row>
    <row r="39" spans="1:6">
      <c r="A39" s="155"/>
      <c r="B39" s="935" t="s">
        <v>11189</v>
      </c>
      <c r="C39" s="936">
        <f>+C38</f>
        <v>21079779.039999999</v>
      </c>
      <c r="D39" s="936">
        <f>+D38</f>
        <v>21079779.039999999</v>
      </c>
      <c r="E39" s="936">
        <f>+E38</f>
        <v>0</v>
      </c>
      <c r="F39" s="138"/>
    </row>
    <row r="40" spans="1:6">
      <c r="A40" s="631" t="s">
        <v>11190</v>
      </c>
      <c r="B40" s="935" t="s">
        <v>11191</v>
      </c>
      <c r="C40" s="136"/>
      <c r="D40" s="136"/>
      <c r="E40" s="136"/>
      <c r="F40" s="138"/>
    </row>
    <row r="41" spans="1:6" ht="22.5">
      <c r="A41" s="155" t="s">
        <v>480</v>
      </c>
      <c r="B41" s="138" t="s">
        <v>11192</v>
      </c>
      <c r="C41" s="136">
        <v>17300596.579999998</v>
      </c>
      <c r="D41" s="136">
        <v>18222716.48</v>
      </c>
      <c r="E41" s="136">
        <f t="shared" ref="E41" si="5">+D41-C41</f>
        <v>922119.90000000224</v>
      </c>
      <c r="F41" s="138" t="s">
        <v>498</v>
      </c>
    </row>
    <row r="42" spans="1:6">
      <c r="A42" s="155"/>
      <c r="B42" s="935" t="s">
        <v>11193</v>
      </c>
      <c r="C42" s="936">
        <f>SUM(C41)</f>
        <v>17300596.579999998</v>
      </c>
      <c r="D42" s="936">
        <f>SUM(D41)</f>
        <v>18222716.48</v>
      </c>
      <c r="E42" s="936">
        <f>SUM(E41)</f>
        <v>922119.90000000224</v>
      </c>
      <c r="F42" s="138"/>
    </row>
    <row r="43" spans="1:6">
      <c r="A43" s="631" t="s">
        <v>11194</v>
      </c>
      <c r="B43" s="935" t="s">
        <v>11195</v>
      </c>
      <c r="C43" s="136"/>
      <c r="D43" s="136"/>
      <c r="E43" s="136"/>
      <c r="F43" s="138"/>
    </row>
    <row r="44" spans="1:6" ht="22.5">
      <c r="A44" s="155" t="s">
        <v>834</v>
      </c>
      <c r="B44" s="138" t="s">
        <v>11196</v>
      </c>
      <c r="C44" s="136">
        <v>735926.4</v>
      </c>
      <c r="D44" s="136">
        <v>794123.85</v>
      </c>
      <c r="E44" s="136">
        <f t="shared" ref="E44:E46" si="6">+D44-C44</f>
        <v>58197.449999999953</v>
      </c>
      <c r="F44" s="138" t="s">
        <v>498</v>
      </c>
    </row>
    <row r="45" spans="1:6" ht="22.5">
      <c r="A45" s="155" t="s">
        <v>836</v>
      </c>
      <c r="B45" s="138" t="s">
        <v>11197</v>
      </c>
      <c r="C45" s="136">
        <v>287029.13</v>
      </c>
      <c r="D45" s="136">
        <v>290429.13</v>
      </c>
      <c r="E45" s="136">
        <f t="shared" si="6"/>
        <v>3400</v>
      </c>
      <c r="F45" s="138" t="s">
        <v>498</v>
      </c>
    </row>
    <row r="46" spans="1:6" ht="22.5">
      <c r="A46" s="155" t="s">
        <v>838</v>
      </c>
      <c r="B46" s="138" t="s">
        <v>647</v>
      </c>
      <c r="C46" s="136">
        <v>27472.17</v>
      </c>
      <c r="D46" s="136">
        <v>32934.370000000003</v>
      </c>
      <c r="E46" s="136">
        <f t="shared" si="6"/>
        <v>5462.2000000000044</v>
      </c>
      <c r="F46" s="138" t="s">
        <v>498</v>
      </c>
    </row>
    <row r="47" spans="1:6">
      <c r="A47" s="155"/>
      <c r="B47" s="935" t="s">
        <v>11198</v>
      </c>
      <c r="C47" s="936">
        <f>SUM(C44:C46)</f>
        <v>1050427.7</v>
      </c>
      <c r="D47" s="936">
        <f>SUM(D44:D46)</f>
        <v>1117487.3500000001</v>
      </c>
      <c r="E47" s="936">
        <f>SUM(E44:E46)</f>
        <v>67059.649999999965</v>
      </c>
      <c r="F47" s="138"/>
    </row>
    <row r="48" spans="1:6">
      <c r="A48" s="168"/>
      <c r="B48" s="168" t="s">
        <v>233</v>
      </c>
      <c r="C48" s="140">
        <f>+C28+C32+C36+C39+C42+C47</f>
        <v>43575704.260000005</v>
      </c>
      <c r="D48" s="140">
        <f t="shared" ref="D48:E48" si="7">+D28+D32+D36+D39+D42+D47</f>
        <v>44622869.440000005</v>
      </c>
      <c r="E48" s="140">
        <f t="shared" si="7"/>
        <v>1047165.1800000023</v>
      </c>
      <c r="F48" s="140"/>
    </row>
    <row r="49" spans="1:8" s="19" customFormat="1">
      <c r="A49" s="153"/>
      <c r="B49" s="153"/>
      <c r="C49" s="27"/>
      <c r="D49" s="27"/>
      <c r="E49" s="27"/>
      <c r="F49" s="27"/>
    </row>
    <row r="50" spans="1:8" s="19" customFormat="1">
      <c r="A50" s="153"/>
      <c r="B50" s="153"/>
      <c r="C50" s="27"/>
      <c r="D50" s="27"/>
      <c r="E50" s="27"/>
      <c r="F50" s="27"/>
    </row>
    <row r="51" spans="1:8" s="19" customFormat="1" ht="11.25" customHeight="1">
      <c r="A51" s="10" t="s">
        <v>215</v>
      </c>
      <c r="B51" s="10"/>
      <c r="C51" s="52"/>
      <c r="D51" s="52"/>
      <c r="E51" s="52"/>
      <c r="G51" s="53" t="s">
        <v>74</v>
      </c>
    </row>
    <row r="52" spans="1:8" s="19" customFormat="1">
      <c r="A52" s="44"/>
      <c r="B52" s="44"/>
      <c r="C52" s="22"/>
      <c r="D52" s="9"/>
      <c r="E52" s="9"/>
      <c r="F52" s="274"/>
    </row>
    <row r="53" spans="1:8" s="19" customFormat="1" ht="27.95" customHeight="1">
      <c r="A53" s="15" t="s">
        <v>46</v>
      </c>
      <c r="B53" s="16" t="s">
        <v>47</v>
      </c>
      <c r="C53" s="57" t="s">
        <v>75</v>
      </c>
      <c r="D53" s="57" t="s">
        <v>76</v>
      </c>
      <c r="E53" s="57" t="s">
        <v>77</v>
      </c>
      <c r="F53" s="58" t="s">
        <v>78</v>
      </c>
      <c r="G53" s="58" t="s">
        <v>242</v>
      </c>
      <c r="H53" s="58" t="s">
        <v>243</v>
      </c>
    </row>
    <row r="54" spans="1:8" s="19" customFormat="1">
      <c r="A54" s="155" t="s">
        <v>11199</v>
      </c>
      <c r="B54" s="138" t="s">
        <v>11200</v>
      </c>
      <c r="C54" s="132">
        <v>0</v>
      </c>
      <c r="D54" s="136">
        <v>50861.67</v>
      </c>
      <c r="E54" s="136">
        <f t="shared" ref="E54" si="8">+D54-C54</f>
        <v>50861.67</v>
      </c>
      <c r="F54" s="138"/>
      <c r="G54" s="138" t="s">
        <v>493</v>
      </c>
      <c r="H54" s="346">
        <v>0.05</v>
      </c>
    </row>
    <row r="55" spans="1:8" s="19" customFormat="1">
      <c r="A55" s="155"/>
      <c r="B55" s="138"/>
      <c r="C55" s="132"/>
      <c r="D55" s="136"/>
      <c r="E55" s="136"/>
      <c r="F55" s="138"/>
      <c r="G55" s="138"/>
      <c r="H55" s="138"/>
    </row>
    <row r="56" spans="1:8" s="19" customFormat="1">
      <c r="A56" s="155"/>
      <c r="B56" s="138"/>
      <c r="C56" s="132"/>
      <c r="D56" s="136"/>
      <c r="E56" s="136"/>
      <c r="F56" s="138"/>
      <c r="G56" s="138"/>
      <c r="H56" s="138"/>
    </row>
    <row r="57" spans="1:8" s="19" customFormat="1">
      <c r="A57" s="155"/>
      <c r="B57" s="138"/>
      <c r="C57" s="132"/>
      <c r="D57" s="136"/>
      <c r="E57" s="136"/>
      <c r="F57" s="138"/>
      <c r="G57" s="138"/>
      <c r="H57" s="138"/>
    </row>
    <row r="58" spans="1:8" s="19" customFormat="1">
      <c r="A58" s="168"/>
      <c r="B58" s="168" t="s">
        <v>234</v>
      </c>
      <c r="C58" s="140">
        <f>SUM(C54:C57)</f>
        <v>0</v>
      </c>
      <c r="D58" s="140">
        <f>SUM(D54:D57)</f>
        <v>50861.67</v>
      </c>
      <c r="E58" s="140">
        <f>SUM(E54:E57)</f>
        <v>50861.67</v>
      </c>
      <c r="F58" s="140"/>
      <c r="G58" s="140"/>
      <c r="H58" s="140"/>
    </row>
    <row r="59" spans="1:8" s="19" customFormat="1">
      <c r="A59" s="59"/>
      <c r="B59" s="59"/>
      <c r="C59" s="60"/>
      <c r="D59" s="60"/>
      <c r="E59" s="60"/>
      <c r="F59" s="27"/>
    </row>
    <row r="61" spans="1:8">
      <c r="A61" s="10" t="s">
        <v>216</v>
      </c>
      <c r="B61" s="10"/>
      <c r="C61" s="52"/>
      <c r="D61" s="52"/>
      <c r="E61" s="52"/>
      <c r="G61" s="53" t="s">
        <v>74</v>
      </c>
    </row>
    <row r="62" spans="1:8">
      <c r="A62" s="44"/>
      <c r="B62" s="44"/>
      <c r="C62" s="22"/>
      <c r="H62" s="9"/>
    </row>
    <row r="63" spans="1:8" ht="27.95" customHeight="1">
      <c r="A63" s="15" t="s">
        <v>46</v>
      </c>
      <c r="B63" s="16" t="s">
        <v>47</v>
      </c>
      <c r="C63" s="57" t="s">
        <v>75</v>
      </c>
      <c r="D63" s="57" t="s">
        <v>76</v>
      </c>
      <c r="E63" s="57" t="s">
        <v>77</v>
      </c>
      <c r="F63" s="58" t="s">
        <v>78</v>
      </c>
      <c r="G63" s="58" t="s">
        <v>242</v>
      </c>
      <c r="H63" s="58" t="s">
        <v>243</v>
      </c>
    </row>
    <row r="64" spans="1:8">
      <c r="A64" s="155"/>
      <c r="B64" s="138"/>
      <c r="C64" s="132"/>
      <c r="D64" s="136"/>
      <c r="E64" s="136"/>
      <c r="F64" s="138"/>
      <c r="G64" s="138"/>
      <c r="H64" s="138"/>
    </row>
    <row r="65" spans="1:8">
      <c r="A65" s="155"/>
      <c r="B65" s="138"/>
      <c r="C65" s="132"/>
      <c r="D65" s="136"/>
      <c r="E65" s="136"/>
      <c r="F65" s="138"/>
      <c r="G65" s="138"/>
      <c r="H65" s="138"/>
    </row>
    <row r="66" spans="1:8">
      <c r="A66" s="155"/>
      <c r="B66" s="138"/>
      <c r="C66" s="132"/>
      <c r="D66" s="136"/>
      <c r="E66" s="136"/>
      <c r="F66" s="138"/>
      <c r="G66" s="138"/>
      <c r="H66" s="138"/>
    </row>
    <row r="67" spans="1:8">
      <c r="A67" s="155"/>
      <c r="B67" s="138"/>
      <c r="C67" s="132"/>
      <c r="D67" s="136"/>
      <c r="E67" s="136"/>
      <c r="F67" s="138"/>
      <c r="G67" s="138"/>
      <c r="H67" s="138"/>
    </row>
    <row r="68" spans="1:8">
      <c r="A68" s="168"/>
      <c r="B68" s="168" t="s">
        <v>235</v>
      </c>
      <c r="C68" s="140">
        <f>SUM(C64:C67)</f>
        <v>0</v>
      </c>
      <c r="D68" s="140">
        <f>SUM(D64:D67)</f>
        <v>0</v>
      </c>
      <c r="E68" s="140">
        <f>SUM(E64:E67)</f>
        <v>0</v>
      </c>
      <c r="F68" s="140"/>
      <c r="G68" s="140"/>
      <c r="H68" s="140"/>
    </row>
    <row r="71" spans="1:8">
      <c r="A71" s="10" t="s">
        <v>217</v>
      </c>
      <c r="B71" s="10"/>
      <c r="C71" s="52"/>
      <c r="D71" s="52"/>
      <c r="E71" s="52"/>
      <c r="G71" s="53" t="s">
        <v>74</v>
      </c>
    </row>
    <row r="72" spans="1:8">
      <c r="A72" s="44"/>
      <c r="B72" s="44"/>
      <c r="C72" s="22"/>
    </row>
    <row r="73" spans="1:8" ht="27.95" customHeight="1">
      <c r="A73" s="15" t="s">
        <v>46</v>
      </c>
      <c r="B73" s="16" t="s">
        <v>47</v>
      </c>
      <c r="C73" s="57" t="s">
        <v>75</v>
      </c>
      <c r="D73" s="57" t="s">
        <v>76</v>
      </c>
      <c r="E73" s="57" t="s">
        <v>77</v>
      </c>
      <c r="F73" s="58" t="s">
        <v>78</v>
      </c>
      <c r="G73" s="58" t="s">
        <v>242</v>
      </c>
      <c r="H73" s="58" t="s">
        <v>243</v>
      </c>
    </row>
    <row r="74" spans="1:8">
      <c r="A74" s="155" t="s">
        <v>11201</v>
      </c>
      <c r="B74" s="138" t="s">
        <v>491</v>
      </c>
      <c r="C74" s="132">
        <v>89690.77</v>
      </c>
      <c r="D74" s="136">
        <v>179978.17</v>
      </c>
      <c r="E74" s="136">
        <f t="shared" ref="E74:E86" si="9">+D74-C74</f>
        <v>90287.400000000009</v>
      </c>
      <c r="F74" s="138"/>
      <c r="G74" s="138" t="s">
        <v>493</v>
      </c>
      <c r="H74" s="346">
        <v>0.1</v>
      </c>
    </row>
    <row r="75" spans="1:8">
      <c r="A75" s="155" t="s">
        <v>11202</v>
      </c>
      <c r="B75" s="138" t="s">
        <v>11203</v>
      </c>
      <c r="C75" s="132">
        <v>34717.550000000003</v>
      </c>
      <c r="D75" s="136">
        <v>69435.11</v>
      </c>
      <c r="E75" s="136">
        <f t="shared" si="9"/>
        <v>34717.56</v>
      </c>
      <c r="F75" s="138"/>
      <c r="G75" s="138" t="s">
        <v>493</v>
      </c>
      <c r="H75" s="346">
        <v>0.1</v>
      </c>
    </row>
    <row r="76" spans="1:8">
      <c r="A76" s="155" t="s">
        <v>11204</v>
      </c>
      <c r="B76" s="138" t="s">
        <v>11205</v>
      </c>
      <c r="C76" s="132">
        <v>158720.42000000001</v>
      </c>
      <c r="D76" s="136">
        <v>318052.21999999997</v>
      </c>
      <c r="E76" s="136">
        <f t="shared" si="9"/>
        <v>159331.79999999996</v>
      </c>
      <c r="F76" s="138"/>
      <c r="G76" s="138" t="s">
        <v>493</v>
      </c>
      <c r="H76" s="346">
        <v>0.3</v>
      </c>
    </row>
    <row r="77" spans="1:8">
      <c r="A77" s="155" t="s">
        <v>11206</v>
      </c>
      <c r="B77" s="138" t="s">
        <v>11207</v>
      </c>
      <c r="C77" s="132">
        <v>67917.73</v>
      </c>
      <c r="D77" s="136">
        <v>135835.45000000001</v>
      </c>
      <c r="E77" s="136">
        <f t="shared" si="9"/>
        <v>67917.720000000016</v>
      </c>
      <c r="F77" s="138"/>
      <c r="G77" s="138" t="s">
        <v>493</v>
      </c>
      <c r="H77" s="346">
        <v>0.1</v>
      </c>
    </row>
    <row r="78" spans="1:8">
      <c r="A78" s="155" t="s">
        <v>11208</v>
      </c>
      <c r="B78" s="138" t="s">
        <v>11209</v>
      </c>
      <c r="C78" s="132">
        <v>85588.57</v>
      </c>
      <c r="D78" s="136">
        <v>171177.13</v>
      </c>
      <c r="E78" s="136">
        <f t="shared" si="9"/>
        <v>85588.56</v>
      </c>
      <c r="F78" s="138"/>
      <c r="G78" s="138" t="s">
        <v>493</v>
      </c>
      <c r="H78" s="346">
        <v>0.3</v>
      </c>
    </row>
    <row r="79" spans="1:8">
      <c r="A79" s="155" t="s">
        <v>11210</v>
      </c>
      <c r="B79" s="138" t="s">
        <v>11211</v>
      </c>
      <c r="C79" s="132">
        <v>502.43</v>
      </c>
      <c r="D79" s="136">
        <v>1004.87</v>
      </c>
      <c r="E79" s="136">
        <f t="shared" si="9"/>
        <v>502.44</v>
      </c>
      <c r="F79" s="138"/>
      <c r="G79" s="138" t="s">
        <v>493</v>
      </c>
      <c r="H79" s="346">
        <v>0.3</v>
      </c>
    </row>
    <row r="80" spans="1:8">
      <c r="A80" s="155" t="s">
        <v>11212</v>
      </c>
      <c r="B80" s="138" t="s">
        <v>11213</v>
      </c>
      <c r="C80" s="132">
        <v>51868.08</v>
      </c>
      <c r="D80" s="136">
        <v>103736.16</v>
      </c>
      <c r="E80" s="136">
        <f t="shared" si="9"/>
        <v>51868.08</v>
      </c>
      <c r="F80" s="138"/>
      <c r="G80" s="138" t="s">
        <v>493</v>
      </c>
      <c r="H80" s="346">
        <v>0.1</v>
      </c>
    </row>
    <row r="81" spans="1:8">
      <c r="A81" s="155" t="s">
        <v>11214</v>
      </c>
      <c r="B81" s="138" t="s">
        <v>11215</v>
      </c>
      <c r="C81" s="132">
        <v>248835.12</v>
      </c>
      <c r="D81" s="136">
        <v>497670.24</v>
      </c>
      <c r="E81" s="136">
        <f t="shared" si="9"/>
        <v>248835.12</v>
      </c>
      <c r="F81" s="138"/>
      <c r="G81" s="138" t="s">
        <v>493</v>
      </c>
      <c r="H81" s="346">
        <v>0.1</v>
      </c>
    </row>
    <row r="82" spans="1:8">
      <c r="A82" s="155" t="s">
        <v>11216</v>
      </c>
      <c r="B82" s="138" t="s">
        <v>11217</v>
      </c>
      <c r="C82" s="132">
        <v>4841784.7</v>
      </c>
      <c r="D82" s="136">
        <v>9913773.8200000003</v>
      </c>
      <c r="E82" s="136">
        <f t="shared" si="9"/>
        <v>5071989.12</v>
      </c>
      <c r="F82" s="138"/>
      <c r="G82" s="138" t="s">
        <v>493</v>
      </c>
      <c r="H82" s="346">
        <v>0.25</v>
      </c>
    </row>
    <row r="83" spans="1:8">
      <c r="A83" s="155" t="s">
        <v>11218</v>
      </c>
      <c r="B83" s="138" t="s">
        <v>11219</v>
      </c>
      <c r="C83" s="132">
        <v>3395453.05</v>
      </c>
      <c r="D83" s="136">
        <v>6796782.6100000003</v>
      </c>
      <c r="E83" s="136">
        <f t="shared" si="9"/>
        <v>3401329.5600000005</v>
      </c>
      <c r="F83" s="138"/>
      <c r="G83" s="138" t="s">
        <v>493</v>
      </c>
      <c r="H83" s="346">
        <v>0.1</v>
      </c>
    </row>
    <row r="84" spans="1:8" ht="22.5">
      <c r="A84" s="155" t="s">
        <v>11220</v>
      </c>
      <c r="B84" s="138" t="s">
        <v>11221</v>
      </c>
      <c r="C84" s="132">
        <v>58857.48</v>
      </c>
      <c r="D84" s="136">
        <v>117731.64</v>
      </c>
      <c r="E84" s="136">
        <f t="shared" si="9"/>
        <v>58874.159999999996</v>
      </c>
      <c r="F84" s="138"/>
      <c r="G84" s="138" t="s">
        <v>493</v>
      </c>
      <c r="H84" s="346">
        <v>0.08</v>
      </c>
    </row>
    <row r="85" spans="1:8">
      <c r="A85" s="155" t="s">
        <v>11222</v>
      </c>
      <c r="B85" s="138" t="s">
        <v>11223</v>
      </c>
      <c r="C85" s="132">
        <v>27944.28</v>
      </c>
      <c r="D85" s="136">
        <v>56647.199999999997</v>
      </c>
      <c r="E85" s="136">
        <f t="shared" si="9"/>
        <v>28702.92</v>
      </c>
      <c r="F85" s="138"/>
      <c r="G85" s="138" t="s">
        <v>493</v>
      </c>
      <c r="H85" s="346">
        <v>0.1</v>
      </c>
    </row>
    <row r="86" spans="1:8">
      <c r="A86" s="155" t="s">
        <v>11224</v>
      </c>
      <c r="B86" s="138" t="s">
        <v>11225</v>
      </c>
      <c r="C86" s="132">
        <v>1033.67</v>
      </c>
      <c r="D86" s="136">
        <v>2067.35</v>
      </c>
      <c r="E86" s="136">
        <f t="shared" si="9"/>
        <v>1033.6799999999998</v>
      </c>
      <c r="F86" s="138"/>
      <c r="G86" s="138" t="s">
        <v>493</v>
      </c>
      <c r="H86" s="346">
        <v>0.1</v>
      </c>
    </row>
    <row r="87" spans="1:8">
      <c r="A87" s="168"/>
      <c r="B87" s="168" t="s">
        <v>237</v>
      </c>
      <c r="C87" s="140">
        <f>SUM(C74:C86)</f>
        <v>9062913.8499999996</v>
      </c>
      <c r="D87" s="140">
        <f>SUM(D74:D86)</f>
        <v>18363891.970000003</v>
      </c>
      <c r="E87" s="140">
        <f>SUM(E74:E86)</f>
        <v>9300978.1199999992</v>
      </c>
      <c r="F87" s="140"/>
      <c r="G87" s="140"/>
      <c r="H87" s="140"/>
    </row>
    <row r="90" spans="1:8">
      <c r="A90" s="10" t="s">
        <v>218</v>
      </c>
      <c r="B90" s="10"/>
      <c r="C90" s="52"/>
      <c r="D90" s="52"/>
      <c r="E90" s="52"/>
      <c r="G90" s="53" t="s">
        <v>74</v>
      </c>
    </row>
    <row r="91" spans="1:8">
      <c r="A91" s="44"/>
      <c r="B91" s="44"/>
      <c r="C91" s="22"/>
    </row>
    <row r="92" spans="1:8" ht="27.95" customHeight="1">
      <c r="A92" s="15" t="s">
        <v>46</v>
      </c>
      <c r="B92" s="16" t="s">
        <v>47</v>
      </c>
      <c r="C92" s="57" t="s">
        <v>75</v>
      </c>
      <c r="D92" s="57" t="s">
        <v>76</v>
      </c>
      <c r="E92" s="57" t="s">
        <v>77</v>
      </c>
      <c r="F92" s="58" t="s">
        <v>78</v>
      </c>
      <c r="G92" s="58" t="s">
        <v>242</v>
      </c>
      <c r="H92" s="58" t="s">
        <v>243</v>
      </c>
    </row>
    <row r="93" spans="1:8">
      <c r="A93" s="155"/>
      <c r="B93" s="138"/>
      <c r="C93" s="132"/>
      <c r="D93" s="136"/>
      <c r="E93" s="136"/>
      <c r="F93" s="138"/>
      <c r="G93" s="138"/>
      <c r="H93" s="138"/>
    </row>
    <row r="94" spans="1:8">
      <c r="A94" s="155"/>
      <c r="B94" s="138"/>
      <c r="C94" s="132"/>
      <c r="D94" s="136"/>
      <c r="E94" s="136"/>
      <c r="F94" s="138"/>
      <c r="G94" s="138"/>
      <c r="H94" s="138"/>
    </row>
    <row r="95" spans="1:8">
      <c r="A95" s="155"/>
      <c r="B95" s="138"/>
      <c r="C95" s="132"/>
      <c r="D95" s="136"/>
      <c r="E95" s="136"/>
      <c r="F95" s="138"/>
      <c r="G95" s="138"/>
      <c r="H95" s="138"/>
    </row>
    <row r="96" spans="1:8">
      <c r="A96" s="155"/>
      <c r="B96" s="138"/>
      <c r="C96" s="132"/>
      <c r="D96" s="136"/>
      <c r="E96" s="136"/>
      <c r="F96" s="138"/>
      <c r="G96" s="138"/>
      <c r="H96" s="138"/>
    </row>
    <row r="97" spans="1:8">
      <c r="A97" s="168"/>
      <c r="B97" s="168" t="s">
        <v>236</v>
      </c>
      <c r="C97" s="140">
        <f>SUM(C93:C96)</f>
        <v>0</v>
      </c>
      <c r="D97" s="140">
        <f>SUM(D93:D96)</f>
        <v>0</v>
      </c>
      <c r="E97" s="140">
        <f>SUM(E93:E96)</f>
        <v>0</v>
      </c>
      <c r="F97" s="140"/>
      <c r="G97" s="140"/>
      <c r="H97" s="140"/>
    </row>
  </sheetData>
  <dataValidations count="8">
    <dataValidation allowBlank="1" showInputMessage="1" showErrorMessage="1" prompt="Importe final del periodo que corresponde la información financiera trimestral que se presenta." sqref="D7 D21 D53 D63 D73 D92"/>
    <dataValidation allowBlank="1" showInputMessage="1" showErrorMessage="1" prompt="Saldo al 31 de diciembre del año anterior del ejercio que se presenta." sqref="C7 C21 C53 C63 C73 C92"/>
    <dataValidation allowBlank="1" showInputMessage="1" showErrorMessage="1" prompt="Corresponde al número de la cuenta de acuerdo al Plan de Cuentas emitido por el CONAC (DOF 23/12/2015)." sqref="A7 A21 A53 A63 A73 A92"/>
    <dataValidation allowBlank="1" showInputMessage="1" showErrorMessage="1" prompt="Indicar la tasa de aplicación." sqref="H53 H63 H73 H92"/>
    <dataValidation allowBlank="1" showInputMessage="1" showErrorMessage="1" prompt="Indicar el método de depreciación." sqref="G53 G63 G73 G92"/>
    <dataValidation allowBlank="1" showInputMessage="1" showErrorMessage="1" prompt="Corresponde al nombre o descripción de la cuenta de acuerdo al Plan de Cuentas emitido por el CONAC." sqref="B7 B21 B53 B63 B73 B92"/>
    <dataValidation allowBlank="1" showInputMessage="1" showErrorMessage="1" prompt="Diferencia entre el saldo final y el inicial presentados." sqref="E7 E21 E53 E63 E73 E92"/>
    <dataValidation allowBlank="1" showInputMessage="1" showErrorMessage="1" prompt="Criterio para la aplicación de depreciación: anual, mensual, trimestral, etc." sqref="F7 F21 F92 F63 F73 F53"/>
  </dataValidations>
  <pageMargins left="0.7" right="0.7" top="0.75" bottom="0.75" header="0.3" footer="0.3"/>
  <pageSetup scale="54" orientation="portrait" r:id="rId1"/>
</worksheet>
</file>

<file path=xl/worksheets/sheet3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zoomScaleNormal="100" zoomScaleSheetLayoutView="100" workbookViewId="0"/>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ht="11.25" customHeight="1">
      <c r="A1" s="3" t="s">
        <v>43</v>
      </c>
      <c r="B1" s="3"/>
      <c r="C1" s="4"/>
      <c r="D1" s="4"/>
      <c r="E1" s="4"/>
      <c r="F1" s="7"/>
    </row>
    <row r="2" spans="1:6" ht="11.25" customHeight="1">
      <c r="A2" s="3" t="s">
        <v>199</v>
      </c>
      <c r="B2" s="3"/>
      <c r="C2" s="4"/>
      <c r="D2" s="4"/>
      <c r="E2" s="4"/>
    </row>
    <row r="3" spans="1:6" ht="11.25" customHeight="1">
      <c r="A3" s="3"/>
      <c r="B3" s="3"/>
      <c r="C3" s="4"/>
      <c r="D3" s="4"/>
      <c r="E3" s="4"/>
    </row>
    <row r="4" spans="1:6" ht="11.25" customHeight="1"/>
    <row r="5" spans="1:6" ht="11.25" customHeight="1">
      <c r="A5" s="61" t="s">
        <v>144</v>
      </c>
      <c r="B5" s="61"/>
      <c r="C5" s="62"/>
      <c r="D5" s="62"/>
      <c r="E5" s="62"/>
      <c r="F5" s="366" t="s">
        <v>80</v>
      </c>
    </row>
    <row r="6" spans="1:6" s="19" customFormat="1">
      <c r="A6" s="63"/>
      <c r="B6" s="63"/>
      <c r="C6" s="62"/>
      <c r="D6" s="62"/>
      <c r="E6" s="62"/>
    </row>
    <row r="7" spans="1:6" ht="15" customHeight="1">
      <c r="A7" s="15" t="s">
        <v>46</v>
      </c>
      <c r="B7" s="16" t="s">
        <v>47</v>
      </c>
      <c r="C7" s="57" t="s">
        <v>75</v>
      </c>
      <c r="D7" s="57" t="s">
        <v>76</v>
      </c>
      <c r="E7" s="57" t="s">
        <v>77</v>
      </c>
      <c r="F7" s="58" t="s">
        <v>78</v>
      </c>
    </row>
    <row r="8" spans="1:6">
      <c r="A8" s="156" t="s">
        <v>11226</v>
      </c>
      <c r="B8" s="156" t="s">
        <v>497</v>
      </c>
      <c r="C8" s="132"/>
      <c r="D8" s="174"/>
      <c r="E8" s="174"/>
      <c r="F8" s="137"/>
    </row>
    <row r="9" spans="1:6" ht="22.5">
      <c r="A9" s="171" t="s">
        <v>839</v>
      </c>
      <c r="B9" s="171" t="s">
        <v>497</v>
      </c>
      <c r="C9" s="132">
        <v>25580</v>
      </c>
      <c r="D9" s="174">
        <v>25580</v>
      </c>
      <c r="E9" s="174">
        <v>0</v>
      </c>
      <c r="F9" s="138" t="s">
        <v>11227</v>
      </c>
    </row>
    <row r="10" spans="1:6">
      <c r="A10" s="171"/>
      <c r="B10" s="156" t="s">
        <v>11228</v>
      </c>
      <c r="C10" s="146">
        <f>SUM(C9)</f>
        <v>25580</v>
      </c>
      <c r="D10" s="146">
        <f t="shared" ref="D10:E10" si="0">SUM(D9)</f>
        <v>25580</v>
      </c>
      <c r="E10" s="146">
        <f t="shared" si="0"/>
        <v>0</v>
      </c>
      <c r="F10" s="138"/>
    </row>
    <row r="11" spans="1:6">
      <c r="A11" s="156" t="s">
        <v>11229</v>
      </c>
      <c r="B11" s="156" t="s">
        <v>11230</v>
      </c>
      <c r="C11" s="146"/>
      <c r="D11" s="146"/>
      <c r="E11" s="146"/>
      <c r="F11" s="138"/>
    </row>
    <row r="12" spans="1:6" ht="22.5">
      <c r="A12" s="171" t="s">
        <v>11231</v>
      </c>
      <c r="B12" s="171" t="s">
        <v>11232</v>
      </c>
      <c r="C12" s="132">
        <v>0</v>
      </c>
      <c r="D12" s="132">
        <v>2457.79</v>
      </c>
      <c r="E12" s="132">
        <f>+D12-C12</f>
        <v>2457.79</v>
      </c>
      <c r="F12" s="138"/>
    </row>
    <row r="13" spans="1:6">
      <c r="A13" s="171"/>
      <c r="B13" s="156" t="s">
        <v>11233</v>
      </c>
      <c r="C13" s="146">
        <f>SUM(C12)</f>
        <v>0</v>
      </c>
      <c r="D13" s="146">
        <f>SUM(D12)</f>
        <v>2457.79</v>
      </c>
      <c r="E13" s="146">
        <f>SUM(E12)</f>
        <v>2457.79</v>
      </c>
      <c r="F13" s="138"/>
    </row>
    <row r="14" spans="1:6">
      <c r="A14" s="156" t="s">
        <v>11234</v>
      </c>
      <c r="B14" s="156" t="s">
        <v>11235</v>
      </c>
      <c r="C14" s="132"/>
      <c r="D14" s="174"/>
      <c r="E14" s="174"/>
      <c r="F14" s="138"/>
    </row>
    <row r="15" spans="1:6" ht="22.5">
      <c r="A15" s="171" t="s">
        <v>11236</v>
      </c>
      <c r="B15" s="171" t="s">
        <v>500</v>
      </c>
      <c r="C15" s="132">
        <v>31100.18</v>
      </c>
      <c r="D15" s="174">
        <v>31100.18</v>
      </c>
      <c r="E15" s="174">
        <v>0</v>
      </c>
      <c r="F15" s="138" t="s">
        <v>11227</v>
      </c>
    </row>
    <row r="16" spans="1:6">
      <c r="A16" s="171"/>
      <c r="B16" s="156" t="s">
        <v>11237</v>
      </c>
      <c r="C16" s="146">
        <f>SUM(C15)</f>
        <v>31100.18</v>
      </c>
      <c r="D16" s="146">
        <f t="shared" ref="D16:E16" si="1">SUM(D15)</f>
        <v>31100.18</v>
      </c>
      <c r="E16" s="146">
        <f t="shared" si="1"/>
        <v>0</v>
      </c>
      <c r="F16" s="138"/>
    </row>
    <row r="17" spans="1:6">
      <c r="A17" s="171"/>
      <c r="B17" s="171"/>
      <c r="C17" s="132"/>
      <c r="D17" s="174"/>
      <c r="E17" s="174"/>
      <c r="F17" s="138"/>
    </row>
    <row r="18" spans="1:6">
      <c r="A18" s="171"/>
      <c r="B18" s="171"/>
      <c r="C18" s="132"/>
      <c r="D18" s="174"/>
      <c r="E18" s="174"/>
      <c r="F18" s="138"/>
    </row>
    <row r="19" spans="1:6">
      <c r="A19" s="168"/>
      <c r="B19" s="168" t="s">
        <v>238</v>
      </c>
      <c r="C19" s="140">
        <f>+C10+C16+C13</f>
        <v>56680.18</v>
      </c>
      <c r="D19" s="140">
        <f>+D10+D16+D13</f>
        <v>59137.97</v>
      </c>
      <c r="E19" s="140">
        <f>+E10+E16+E13</f>
        <v>2457.79</v>
      </c>
      <c r="F19" s="168"/>
    </row>
    <row r="20" spans="1:6">
      <c r="A20" s="154"/>
      <c r="B20" s="154"/>
      <c r="C20" s="162"/>
      <c r="D20" s="162"/>
      <c r="E20" s="162"/>
      <c r="F20" s="937"/>
    </row>
    <row r="21" spans="1:6">
      <c r="A21" s="154"/>
      <c r="B21" s="154"/>
      <c r="C21" s="162"/>
      <c r="D21" s="162"/>
      <c r="E21" s="162"/>
      <c r="F21" s="937"/>
    </row>
    <row r="22" spans="1:6" ht="11.25" customHeight="1">
      <c r="A22" s="64" t="s">
        <v>219</v>
      </c>
      <c r="B22" s="65"/>
      <c r="C22" s="62"/>
      <c r="D22" s="62"/>
      <c r="E22" s="62"/>
      <c r="F22" s="366" t="s">
        <v>80</v>
      </c>
    </row>
    <row r="23" spans="1:6">
      <c r="A23" s="272"/>
      <c r="B23" s="272"/>
      <c r="C23" s="66"/>
      <c r="D23" s="66"/>
      <c r="E23" s="66"/>
      <c r="F23" s="937"/>
    </row>
    <row r="24" spans="1:6" ht="15" customHeight="1">
      <c r="A24" s="15" t="s">
        <v>46</v>
      </c>
      <c r="B24" s="16" t="s">
        <v>47</v>
      </c>
      <c r="C24" s="57" t="s">
        <v>75</v>
      </c>
      <c r="D24" s="57" t="s">
        <v>76</v>
      </c>
      <c r="E24" s="57" t="s">
        <v>77</v>
      </c>
      <c r="F24" s="58" t="s">
        <v>78</v>
      </c>
    </row>
    <row r="25" spans="1:6" ht="24.75" customHeight="1">
      <c r="A25" s="155" t="s">
        <v>8947</v>
      </c>
      <c r="B25" s="171" t="s">
        <v>11238</v>
      </c>
      <c r="C25" s="132">
        <v>0</v>
      </c>
      <c r="D25" s="132">
        <v>106.58</v>
      </c>
      <c r="E25" s="132">
        <v>106.58</v>
      </c>
      <c r="F25" s="938" t="s">
        <v>11227</v>
      </c>
    </row>
    <row r="26" spans="1:6" ht="30.75" customHeight="1">
      <c r="A26" s="155" t="s">
        <v>11239</v>
      </c>
      <c r="B26" s="171" t="s">
        <v>11240</v>
      </c>
      <c r="C26" s="132">
        <v>0</v>
      </c>
      <c r="D26" s="132">
        <v>129.58000000000001</v>
      </c>
      <c r="E26" s="132">
        <v>129.58000000000001</v>
      </c>
      <c r="F26" s="138" t="s">
        <v>11227</v>
      </c>
    </row>
    <row r="27" spans="1:6">
      <c r="A27" s="155"/>
      <c r="B27" s="171"/>
      <c r="C27" s="132"/>
      <c r="D27" s="132"/>
      <c r="E27" s="132"/>
      <c r="F27" s="137"/>
    </row>
    <row r="28" spans="1:6">
      <c r="A28" s="168"/>
      <c r="B28" s="168" t="s">
        <v>239</v>
      </c>
      <c r="C28" s="140">
        <f>SUM(C25:C27)</f>
        <v>0</v>
      </c>
      <c r="D28" s="140">
        <f>SUM(D25:D27)</f>
        <v>236.16000000000003</v>
      </c>
      <c r="E28" s="140">
        <f>SUM(E25:E27)</f>
        <v>236.16000000000003</v>
      </c>
      <c r="F28" s="168"/>
    </row>
    <row r="29" spans="1:6">
      <c r="A29" s="154"/>
      <c r="B29" s="154"/>
      <c r="C29" s="162"/>
      <c r="D29" s="162"/>
      <c r="E29" s="162"/>
      <c r="F29" s="154"/>
    </row>
    <row r="30" spans="1:6">
      <c r="A30" s="154"/>
      <c r="B30" s="154"/>
      <c r="C30" s="162"/>
      <c r="D30" s="162"/>
      <c r="E30" s="162"/>
      <c r="F30" s="154"/>
    </row>
    <row r="31" spans="1:6" ht="11.25" customHeight="1">
      <c r="A31" s="65" t="s">
        <v>152</v>
      </c>
      <c r="B31" s="154"/>
      <c r="C31" s="67"/>
      <c r="D31" s="67"/>
      <c r="E31" s="52"/>
      <c r="F31" s="53" t="s">
        <v>81</v>
      </c>
    </row>
    <row r="32" spans="1:6">
      <c r="A32" s="44"/>
      <c r="B32" s="44"/>
      <c r="C32" s="22"/>
    </row>
    <row r="33" spans="1:6" ht="15" customHeight="1">
      <c r="A33" s="15" t="s">
        <v>46</v>
      </c>
      <c r="B33" s="16" t="s">
        <v>47</v>
      </c>
      <c r="C33" s="57" t="s">
        <v>75</v>
      </c>
      <c r="D33" s="57" t="s">
        <v>76</v>
      </c>
      <c r="E33" s="57" t="s">
        <v>77</v>
      </c>
      <c r="F33" s="58" t="s">
        <v>78</v>
      </c>
    </row>
    <row r="34" spans="1:6">
      <c r="A34" s="171"/>
      <c r="B34" s="171"/>
      <c r="C34" s="132"/>
      <c r="D34" s="174"/>
      <c r="E34" s="174"/>
      <c r="F34" s="137"/>
    </row>
    <row r="35" spans="1:6">
      <c r="A35" s="171"/>
      <c r="B35" s="171"/>
      <c r="C35" s="132"/>
      <c r="D35" s="174"/>
      <c r="E35" s="174"/>
      <c r="F35" s="137"/>
    </row>
    <row r="36" spans="1:6">
      <c r="A36" s="171"/>
      <c r="B36" s="171"/>
      <c r="C36" s="132"/>
      <c r="D36" s="174"/>
      <c r="E36" s="174"/>
      <c r="F36" s="137"/>
    </row>
    <row r="37" spans="1:6">
      <c r="A37" s="171"/>
      <c r="B37" s="171"/>
      <c r="C37" s="132"/>
      <c r="D37" s="174"/>
      <c r="E37" s="174"/>
      <c r="F37" s="137"/>
    </row>
    <row r="38" spans="1:6">
      <c r="A38" s="171"/>
      <c r="B38" s="171"/>
      <c r="C38" s="132"/>
      <c r="D38" s="174"/>
      <c r="E38" s="174"/>
      <c r="F38" s="137"/>
    </row>
    <row r="39" spans="1:6">
      <c r="A39" s="171"/>
      <c r="B39" s="171"/>
      <c r="C39" s="132"/>
      <c r="D39" s="174"/>
      <c r="E39" s="174"/>
      <c r="F39" s="137"/>
    </row>
    <row r="40" spans="1:6">
      <c r="A40" s="175"/>
      <c r="B40" s="175" t="s">
        <v>240</v>
      </c>
      <c r="C40" s="176">
        <f>SUM(C34:C39)</f>
        <v>0</v>
      </c>
      <c r="D40" s="176">
        <f>SUM(D34:D39)</f>
        <v>0</v>
      </c>
      <c r="E40" s="176">
        <f>SUM(E34:E39)</f>
        <v>0</v>
      </c>
      <c r="F40" s="176"/>
    </row>
    <row r="41" spans="1:6">
      <c r="A41" s="147"/>
      <c r="B41" s="148"/>
      <c r="C41" s="149"/>
      <c r="D41" s="149"/>
      <c r="E41" s="149"/>
      <c r="F41" s="148"/>
    </row>
  </sheetData>
  <dataValidations count="6">
    <dataValidation allowBlank="1" showInputMessage="1" showErrorMessage="1" prompt="Importe final del periodo que corresponde la información financiera trimestral que se presenta." sqref="D7 D24 D33"/>
    <dataValidation allowBlank="1" showInputMessage="1" showErrorMessage="1" prompt="Saldo al 31 de diciembre del año anterior del ejercio que se presenta." sqref="C7 C24 C33"/>
    <dataValidation allowBlank="1" showInputMessage="1" showErrorMessage="1" prompt="Corresponde al número de la cuenta de acuerdo al Plan de Cuentas emitido por el CONAC (DOF 23/12/2015)." sqref="A7 A24 A33"/>
    <dataValidation allowBlank="1" showInputMessage="1" showErrorMessage="1" prompt="Indicar el medio como se está amortizando el intangible, por tiempo, por uso." sqref="F7 F33 F24"/>
    <dataValidation allowBlank="1" showInputMessage="1" showErrorMessage="1" prompt="Diferencia entre el saldo final y el inicial presentados." sqref="E7 E33 E24"/>
    <dataValidation allowBlank="1" showInputMessage="1" showErrorMessage="1" prompt="Corresponde al nombre o descripción de la cuenta de acuerdo al Plan de Cuentas emitido por el CONAC." sqref="B7 B33 B24"/>
  </dataValidations>
  <pageMargins left="0.70866141732283472" right="0.70866141732283472" top="0.74803149606299213" bottom="0.74803149606299213" header="0.31496062992125984" footer="0.31496062992125984"/>
  <pageSetup scale="65" orientation="portrait" r:id="rId1"/>
</worksheet>
</file>

<file path=xl/worksheets/sheet3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83</v>
      </c>
      <c r="B5" s="70"/>
      <c r="C5" s="274"/>
      <c r="D5" s="274"/>
      <c r="E5" s="63"/>
      <c r="F5" s="63"/>
      <c r="G5" s="63"/>
      <c r="H5" s="366" t="s">
        <v>82</v>
      </c>
    </row>
    <row r="6" spans="1:17">
      <c r="J6" s="1014"/>
      <c r="K6" s="1014"/>
      <c r="L6" s="1014"/>
      <c r="M6" s="1014"/>
      <c r="N6" s="1014"/>
      <c r="O6" s="1014"/>
      <c r="P6" s="1014"/>
      <c r="Q6" s="1014"/>
    </row>
    <row r="7" spans="1:17">
      <c r="A7" s="3" t="s">
        <v>84</v>
      </c>
    </row>
    <row r="8" spans="1:17" ht="52.5" customHeight="1">
      <c r="A8" s="1015" t="s">
        <v>85</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3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zoomScaleSheetLayoutView="100" workbookViewId="0"/>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c r="A8" s="172"/>
      <c r="B8" s="172"/>
      <c r="C8" s="162"/>
      <c r="D8" s="177"/>
    </row>
    <row r="9" spans="1:4">
      <c r="A9" s="172"/>
      <c r="B9" s="172"/>
      <c r="C9" s="178"/>
      <c r="D9" s="177"/>
    </row>
    <row r="10" spans="1:4">
      <c r="A10" s="172"/>
      <c r="B10" s="172"/>
      <c r="C10" s="178"/>
      <c r="D10" s="179"/>
    </row>
    <row r="11" spans="1:4">
      <c r="A11" s="152"/>
      <c r="B11" s="152" t="s">
        <v>245</v>
      </c>
      <c r="C11" s="144">
        <f>SUM(C8:C10)</f>
        <v>0</v>
      </c>
      <c r="D11" s="180"/>
    </row>
    <row r="14" spans="1:4" ht="11.25" customHeight="1">
      <c r="A14" s="61" t="s">
        <v>145</v>
      </c>
      <c r="B14" s="273"/>
      <c r="C14" s="73"/>
      <c r="D14" s="74" t="s">
        <v>86</v>
      </c>
    </row>
    <row r="15" spans="1:4">
      <c r="A15" s="75"/>
      <c r="B15" s="75"/>
      <c r="C15" s="76"/>
      <c r="D15" s="75"/>
    </row>
    <row r="16" spans="1:4" ht="15" customHeight="1">
      <c r="A16" s="15" t="s">
        <v>46</v>
      </c>
      <c r="B16" s="16" t="s">
        <v>47</v>
      </c>
      <c r="C16" s="17" t="s">
        <v>48</v>
      </c>
      <c r="D16" s="51" t="s">
        <v>59</v>
      </c>
    </row>
    <row r="17" spans="1:4">
      <c r="A17" s="172"/>
      <c r="B17" s="172"/>
      <c r="C17" s="162"/>
      <c r="D17" s="177"/>
    </row>
    <row r="18" spans="1:4">
      <c r="A18" s="172"/>
      <c r="B18" s="172"/>
      <c r="C18" s="178"/>
      <c r="D18" s="177"/>
    </row>
    <row r="19" spans="1:4">
      <c r="A19" s="172"/>
      <c r="B19" s="172"/>
      <c r="C19" s="178"/>
      <c r="D19" s="179"/>
    </row>
    <row r="20" spans="1:4">
      <c r="A20" s="152"/>
      <c r="B20" s="152" t="s">
        <v>241</v>
      </c>
      <c r="C20" s="144">
        <f>SUM(C17:C19)</f>
        <v>0</v>
      </c>
      <c r="D20" s="180"/>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73" orientation="portrait" r:id="rId1"/>
</worksheet>
</file>

<file path=xl/worksheets/sheet3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13" zoomScaleNormal="100" zoomScaleSheetLayoutView="100" workbookViewId="0"/>
  </sheetViews>
  <sheetFormatPr baseColWidth="10" defaultColWidth="13.7109375" defaultRowHeight="11.25"/>
  <cols>
    <col min="1" max="1" width="20.7109375" style="274" customWidth="1"/>
    <col min="2" max="2" width="50.7109375" style="274" customWidth="1"/>
    <col min="3" max="7" width="17.7109375" style="9" customWidth="1"/>
    <col min="8" max="8" width="17.7109375" style="274" customWidth="1"/>
    <col min="9" max="16384" width="13.7109375" style="274"/>
  </cols>
  <sheetData>
    <row r="1" spans="1:8" ht="11.25" customHeight="1">
      <c r="A1" s="3" t="s">
        <v>43</v>
      </c>
      <c r="B1" s="3"/>
      <c r="C1" s="4"/>
      <c r="D1" s="4"/>
      <c r="E1" s="4"/>
      <c r="F1" s="4"/>
      <c r="G1" s="4"/>
      <c r="H1" s="7"/>
    </row>
    <row r="2" spans="1:8">
      <c r="A2" s="3" t="s">
        <v>199</v>
      </c>
      <c r="B2" s="3"/>
      <c r="C2" s="4"/>
      <c r="D2" s="4"/>
      <c r="E2" s="4"/>
      <c r="F2" s="4"/>
      <c r="G2" s="4"/>
      <c r="H2" s="9"/>
    </row>
    <row r="3" spans="1:8">
      <c r="H3" s="9"/>
    </row>
    <row r="4" spans="1:8">
      <c r="H4" s="9"/>
    </row>
    <row r="5" spans="1:8" ht="11.25" customHeight="1">
      <c r="A5" s="10" t="s">
        <v>246</v>
      </c>
      <c r="B5" s="366"/>
      <c r="C5" s="78"/>
      <c r="D5" s="78"/>
      <c r="E5" s="78"/>
      <c r="F5" s="78"/>
      <c r="G5" s="78"/>
      <c r="H5" s="79" t="s">
        <v>87</v>
      </c>
    </row>
    <row r="6" spans="1:8">
      <c r="A6" s="272"/>
    </row>
    <row r="7" spans="1:8" ht="15" customHeight="1">
      <c r="A7" s="15" t="s">
        <v>46</v>
      </c>
      <c r="B7" s="16" t="s">
        <v>47</v>
      </c>
      <c r="C7" s="17" t="s">
        <v>48</v>
      </c>
      <c r="D7" s="39" t="s">
        <v>55</v>
      </c>
      <c r="E7" s="39" t="s">
        <v>56</v>
      </c>
      <c r="F7" s="39" t="s">
        <v>57</v>
      </c>
      <c r="G7" s="40" t="s">
        <v>58</v>
      </c>
      <c r="H7" s="16" t="s">
        <v>59</v>
      </c>
    </row>
    <row r="8" spans="1:8" ht="22.5">
      <c r="A8" s="155" t="s">
        <v>11241</v>
      </c>
      <c r="B8" s="155" t="s">
        <v>3126</v>
      </c>
      <c r="C8" s="132">
        <v>81133.440000000002</v>
      </c>
      <c r="D8" s="132"/>
      <c r="E8" s="132"/>
      <c r="F8" s="132"/>
      <c r="G8" s="132"/>
      <c r="H8" s="181" t="s">
        <v>11242</v>
      </c>
    </row>
    <row r="9" spans="1:8" ht="22.5">
      <c r="A9" s="155" t="s">
        <v>501</v>
      </c>
      <c r="B9" s="155" t="s">
        <v>11243</v>
      </c>
      <c r="C9" s="132">
        <v>1235.51</v>
      </c>
      <c r="D9" s="132"/>
      <c r="E9" s="132"/>
      <c r="F9" s="132"/>
      <c r="G9" s="132"/>
      <c r="H9" s="181" t="s">
        <v>11242</v>
      </c>
    </row>
    <row r="10" spans="1:8" ht="22.5">
      <c r="A10" s="155" t="s">
        <v>505</v>
      </c>
      <c r="B10" s="155" t="s">
        <v>11244</v>
      </c>
      <c r="C10" s="132">
        <v>977.93</v>
      </c>
      <c r="D10" s="132"/>
      <c r="E10" s="132"/>
      <c r="F10" s="132"/>
      <c r="G10" s="132"/>
      <c r="H10" s="181" t="s">
        <v>11242</v>
      </c>
    </row>
    <row r="11" spans="1:8" ht="22.5">
      <c r="A11" s="155" t="s">
        <v>507</v>
      </c>
      <c r="B11" s="155" t="s">
        <v>11245</v>
      </c>
      <c r="C11" s="132">
        <v>112.56</v>
      </c>
      <c r="D11" s="132"/>
      <c r="E11" s="132"/>
      <c r="F11" s="132"/>
      <c r="G11" s="132"/>
      <c r="H11" s="181" t="s">
        <v>11242</v>
      </c>
    </row>
    <row r="12" spans="1:8" ht="22.5">
      <c r="A12" s="155" t="s">
        <v>11246</v>
      </c>
      <c r="B12" s="155" t="s">
        <v>1825</v>
      </c>
      <c r="C12" s="132">
        <v>945423.24</v>
      </c>
      <c r="D12" s="132"/>
      <c r="E12" s="132"/>
      <c r="F12" s="132"/>
      <c r="G12" s="132"/>
      <c r="H12" s="181" t="s">
        <v>11242</v>
      </c>
    </row>
    <row r="13" spans="1:8" ht="22.5">
      <c r="A13" s="155" t="s">
        <v>11247</v>
      </c>
      <c r="B13" s="155" t="s">
        <v>11248</v>
      </c>
      <c r="C13" s="132">
        <v>127897.26</v>
      </c>
      <c r="D13" s="132"/>
      <c r="E13" s="132"/>
      <c r="F13" s="132"/>
      <c r="G13" s="132"/>
      <c r="H13" s="181" t="s">
        <v>11242</v>
      </c>
    </row>
    <row r="14" spans="1:8" ht="22.5">
      <c r="A14" s="155" t="s">
        <v>11249</v>
      </c>
      <c r="B14" s="155" t="s">
        <v>506</v>
      </c>
      <c r="C14" s="132">
        <v>40417.56</v>
      </c>
      <c r="D14" s="132"/>
      <c r="E14" s="132"/>
      <c r="F14" s="132"/>
      <c r="G14" s="132"/>
      <c r="H14" s="181" t="s">
        <v>11242</v>
      </c>
    </row>
    <row r="15" spans="1:8" ht="22.5">
      <c r="A15" s="155" t="s">
        <v>11250</v>
      </c>
      <c r="B15" s="155" t="s">
        <v>11251</v>
      </c>
      <c r="C15" s="132">
        <v>427935.72</v>
      </c>
      <c r="D15" s="132"/>
      <c r="E15" s="132"/>
      <c r="F15" s="132"/>
      <c r="G15" s="132"/>
      <c r="H15" s="181" t="s">
        <v>11242</v>
      </c>
    </row>
    <row r="16" spans="1:8" ht="22.5">
      <c r="A16" s="155" t="s">
        <v>11252</v>
      </c>
      <c r="B16" s="155" t="s">
        <v>7190</v>
      </c>
      <c r="C16" s="132">
        <v>51223.01</v>
      </c>
      <c r="D16" s="132"/>
      <c r="E16" s="132"/>
      <c r="F16" s="132"/>
      <c r="G16" s="132"/>
      <c r="H16" s="181" t="s">
        <v>11242</v>
      </c>
    </row>
    <row r="17" spans="1:8">
      <c r="A17" s="155"/>
      <c r="B17" s="155"/>
      <c r="C17" s="132"/>
      <c r="D17" s="132"/>
      <c r="E17" s="132"/>
      <c r="F17" s="132"/>
      <c r="G17" s="132"/>
      <c r="H17" s="181"/>
    </row>
    <row r="18" spans="1:8">
      <c r="A18" s="182"/>
      <c r="B18" s="182" t="s">
        <v>248</v>
      </c>
      <c r="C18" s="183">
        <f>SUM(C8:C17)</f>
        <v>1676356.23</v>
      </c>
      <c r="D18" s="183">
        <f>SUM(D8:D17)</f>
        <v>0</v>
      </c>
      <c r="E18" s="183">
        <f>SUM(E8:E17)</f>
        <v>0</v>
      </c>
      <c r="F18" s="183">
        <f>SUM(F8:F17)</f>
        <v>0</v>
      </c>
      <c r="G18" s="183">
        <f>SUM(G8:G17)</f>
        <v>0</v>
      </c>
      <c r="H18" s="183"/>
    </row>
    <row r="21" spans="1:8">
      <c r="A21" s="10" t="s">
        <v>247</v>
      </c>
      <c r="B21" s="366"/>
      <c r="C21" s="78"/>
      <c r="D21" s="78"/>
      <c r="E21" s="78"/>
      <c r="F21" s="78"/>
      <c r="G21" s="78"/>
      <c r="H21" s="79" t="s">
        <v>87</v>
      </c>
    </row>
    <row r="22" spans="1:8">
      <c r="A22" s="272"/>
    </row>
    <row r="23" spans="1:8" ht="15" customHeight="1">
      <c r="A23" s="15" t="s">
        <v>46</v>
      </c>
      <c r="B23" s="16" t="s">
        <v>47</v>
      </c>
      <c r="C23" s="17" t="s">
        <v>48</v>
      </c>
      <c r="D23" s="39" t="s">
        <v>55</v>
      </c>
      <c r="E23" s="39" t="s">
        <v>56</v>
      </c>
      <c r="F23" s="39" t="s">
        <v>57</v>
      </c>
      <c r="G23" s="40" t="s">
        <v>58</v>
      </c>
      <c r="H23" s="16" t="s">
        <v>59</v>
      </c>
    </row>
    <row r="24" spans="1:8" ht="21.75" customHeight="1">
      <c r="A24" s="155" t="s">
        <v>11253</v>
      </c>
      <c r="B24" s="155" t="s">
        <v>11254</v>
      </c>
      <c r="C24" s="132">
        <v>2500</v>
      </c>
      <c r="D24" s="939"/>
      <c r="E24" s="939"/>
      <c r="F24" s="939"/>
      <c r="G24" s="940"/>
      <c r="H24" s="181" t="s">
        <v>11242</v>
      </c>
    </row>
    <row r="25" spans="1:8" ht="23.25" customHeight="1">
      <c r="A25" s="155" t="s">
        <v>11255</v>
      </c>
      <c r="B25" s="155" t="s">
        <v>11256</v>
      </c>
      <c r="C25" s="132">
        <v>650.34</v>
      </c>
      <c r="D25" s="939"/>
      <c r="E25" s="939"/>
      <c r="F25" s="939"/>
      <c r="G25" s="940"/>
      <c r="H25" s="181" t="s">
        <v>11242</v>
      </c>
    </row>
    <row r="26" spans="1:8" ht="15" customHeight="1">
      <c r="A26" s="941"/>
      <c r="B26" s="942"/>
      <c r="C26" s="943"/>
      <c r="D26" s="939"/>
      <c r="E26" s="939"/>
      <c r="F26" s="939"/>
      <c r="G26" s="940"/>
      <c r="H26" s="942"/>
    </row>
    <row r="27" spans="1:8" ht="15" customHeight="1">
      <c r="A27" s="941"/>
      <c r="B27" s="942"/>
      <c r="C27" s="943"/>
      <c r="D27" s="939"/>
      <c r="E27" s="939"/>
      <c r="F27" s="939"/>
      <c r="G27" s="940"/>
      <c r="H27" s="942"/>
    </row>
    <row r="28" spans="1:8">
      <c r="A28" s="155"/>
      <c r="B28" s="155"/>
      <c r="C28" s="132"/>
      <c r="D28" s="132"/>
      <c r="E28" s="132"/>
      <c r="F28" s="132"/>
      <c r="G28" s="132"/>
      <c r="H28" s="181"/>
    </row>
    <row r="29" spans="1:8">
      <c r="A29" s="182"/>
      <c r="B29" s="182" t="s">
        <v>249</v>
      </c>
      <c r="C29" s="183">
        <f>SUM(C24:C28)</f>
        <v>3150.34</v>
      </c>
      <c r="D29" s="183">
        <f>SUM(D28:D28)</f>
        <v>0</v>
      </c>
      <c r="E29" s="183">
        <f>SUM(E28:E28)</f>
        <v>0</v>
      </c>
      <c r="F29" s="183">
        <f>SUM(F28:F28)</f>
        <v>0</v>
      </c>
      <c r="G29" s="183">
        <f>SUM(G28:G28)</f>
        <v>0</v>
      </c>
      <c r="H29" s="183"/>
    </row>
  </sheetData>
  <dataValidations count="8">
    <dataValidation allowBlank="1" showInputMessage="1" showErrorMessage="1" prompt="Saldo final de la Información Financiera Trimestral que se presenta (trimestral: 1er, 2do, 3ro. o 4to.)." sqref="C7 C23 C26:C27"/>
    <dataValidation allowBlank="1" showInputMessage="1" showErrorMessage="1" prompt="Corresponde al número de la cuenta de acuerdo al Plan de Cuentas emitido por el CONAC (DOF 23/12/2015)." sqref="A7 A23 A26:A27"/>
    <dataValidation allowBlank="1" showInputMessage="1" showErrorMessage="1" prompt="Informar sobre la factibilidad de pago." sqref="H7 H23 H26:H27"/>
    <dataValidation allowBlank="1" showInputMessage="1" showErrorMessage="1" prompt="Importe de la cuentas por cobrar con vencimiento mayor a 365 días." sqref="G7 G23:G27"/>
    <dataValidation allowBlank="1" showInputMessage="1" showErrorMessage="1" prompt="Importe de la cuentas por cobrar con fecha de vencimiento de 181 a 365 días." sqref="F7 F23:F27"/>
    <dataValidation allowBlank="1" showInputMessage="1" showErrorMessage="1" prompt="Importe de la cuentas por cobrar con fecha de vencimiento de 91 a 180 días." sqref="E7 E23:E27"/>
    <dataValidation allowBlank="1" showInputMessage="1" showErrorMessage="1" prompt="Importe de la cuentas por cobrar con fecha de vencimiento de 1 a 90 días." sqref="D7 D23:D27"/>
    <dataValidation allowBlank="1" showInputMessage="1" showErrorMessage="1" prompt="Corresponde al nombre o descripción de la cuenta de acuerdo al Plan de Cuentas emitido por el CONAC." sqref="B7 B23 B26:B27"/>
  </dataValidations>
  <pageMargins left="0.7" right="0.7" top="0.75" bottom="0.75" header="0.3" footer="0.3"/>
  <pageSetup scale="55" orientation="portrait" horizontalDpi="300" verticalDpi="300" r:id="rId1"/>
</worksheet>
</file>

<file path=xl/worksheets/sheet3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heetViews>
  <sheetFormatPr baseColWidth="10" defaultColWidth="13.7109375" defaultRowHeight="11.25"/>
  <cols>
    <col min="1" max="1" width="20.7109375" style="274" customWidth="1"/>
    <col min="2" max="2" width="50.7109375" style="274" customWidth="1"/>
    <col min="3" max="3" width="17.7109375" style="9" customWidth="1"/>
    <col min="4" max="5" width="17.7109375" style="274" customWidth="1"/>
    <col min="6" max="16384" width="13.7109375" style="274"/>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ht="11.25" customHeight="1">
      <c r="A8" s="155"/>
      <c r="B8" s="155"/>
      <c r="C8" s="181"/>
      <c r="D8" s="181"/>
      <c r="E8" s="137"/>
    </row>
    <row r="9" spans="1:5">
      <c r="A9" s="155"/>
      <c r="B9" s="155"/>
      <c r="C9" s="181"/>
      <c r="D9" s="181"/>
      <c r="E9" s="137"/>
    </row>
    <row r="10" spans="1:5">
      <c r="A10" s="190"/>
      <c r="B10" s="190" t="s">
        <v>251</v>
      </c>
      <c r="C10" s="191">
        <f>SUM(C8:C9)</f>
        <v>0</v>
      </c>
      <c r="D10" s="189"/>
      <c r="E10" s="189"/>
    </row>
    <row r="13" spans="1:5" ht="11.25" customHeight="1">
      <c r="A13" s="10" t="s">
        <v>250</v>
      </c>
      <c r="B13" s="366"/>
      <c r="E13" s="79" t="s">
        <v>88</v>
      </c>
    </row>
    <row r="14" spans="1:5">
      <c r="A14" s="272"/>
    </row>
    <row r="15" spans="1:5" ht="15" customHeight="1">
      <c r="A15" s="15" t="s">
        <v>46</v>
      </c>
      <c r="B15" s="16" t="s">
        <v>47</v>
      </c>
      <c r="C15" s="17" t="s">
        <v>48</v>
      </c>
      <c r="D15" s="17" t="s">
        <v>89</v>
      </c>
      <c r="E15" s="17" t="s">
        <v>59</v>
      </c>
    </row>
    <row r="16" spans="1:5">
      <c r="A16" s="184"/>
      <c r="B16" s="185"/>
      <c r="C16" s="186"/>
      <c r="D16" s="181"/>
      <c r="E16" s="137"/>
    </row>
    <row r="17" spans="1:5">
      <c r="A17" s="155"/>
      <c r="B17" s="187"/>
      <c r="C17" s="181"/>
      <c r="D17" s="181"/>
      <c r="E17" s="137"/>
    </row>
    <row r="18" spans="1:5">
      <c r="A18" s="182"/>
      <c r="B18" s="182" t="s">
        <v>252</v>
      </c>
      <c r="C18" s="188">
        <f>SUM(C16:C17)</f>
        <v>0</v>
      </c>
      <c r="D18" s="189"/>
      <c r="E18" s="189"/>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3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13" zoomScaleNormal="100" zoomScaleSheetLayoutView="100" workbookViewId="0"/>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366"/>
      <c r="C5" s="9"/>
      <c r="D5" s="274"/>
      <c r="E5" s="79" t="s">
        <v>256</v>
      </c>
    </row>
    <row r="6" spans="1:5" s="41" customFormat="1">
      <c r="A6" s="272"/>
      <c r="B6" s="274"/>
      <c r="C6" s="9"/>
      <c r="D6" s="274"/>
      <c r="E6" s="274"/>
    </row>
    <row r="7" spans="1:5" s="41" customFormat="1" ht="15" customHeight="1">
      <c r="A7" s="15" t="s">
        <v>46</v>
      </c>
      <c r="B7" s="16" t="s">
        <v>47</v>
      </c>
      <c r="C7" s="17" t="s">
        <v>48</v>
      </c>
      <c r="D7" s="17" t="s">
        <v>89</v>
      </c>
      <c r="E7" s="17" t="s">
        <v>59</v>
      </c>
    </row>
    <row r="8" spans="1:5" s="41" customFormat="1">
      <c r="A8" s="184"/>
      <c r="B8" s="185"/>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366" t="s">
        <v>90</v>
      </c>
    </row>
    <row r="14" spans="1:5" s="81" customFormat="1">
      <c r="A14" s="44"/>
      <c r="B14" s="44"/>
      <c r="C14" s="78"/>
      <c r="D14" s="82"/>
    </row>
    <row r="15" spans="1:5" ht="15" customHeight="1">
      <c r="A15" s="15" t="s">
        <v>46</v>
      </c>
      <c r="B15" s="16" t="s">
        <v>47</v>
      </c>
      <c r="C15" s="17" t="s">
        <v>48</v>
      </c>
      <c r="D15" s="17" t="s">
        <v>89</v>
      </c>
      <c r="E15" s="17" t="s">
        <v>59</v>
      </c>
    </row>
    <row r="16" spans="1:5" ht="11.25" customHeight="1">
      <c r="A16" s="150"/>
      <c r="B16" s="167"/>
      <c r="C16" s="132"/>
      <c r="D16" s="132"/>
      <c r="E16" s="137"/>
    </row>
    <row r="17" spans="1:5">
      <c r="A17" s="150"/>
      <c r="B17" s="167"/>
      <c r="C17" s="132"/>
      <c r="D17" s="132"/>
      <c r="E17" s="137"/>
    </row>
    <row r="18" spans="1:5">
      <c r="A18" s="192"/>
      <c r="B18" s="192" t="s">
        <v>255</v>
      </c>
      <c r="C18" s="193">
        <f>SUM(C16:C17)</f>
        <v>0</v>
      </c>
      <c r="D18" s="140"/>
      <c r="E18" s="140"/>
    </row>
    <row r="21" spans="1:5">
      <c r="A21" s="10" t="s">
        <v>153</v>
      </c>
      <c r="B21" s="366"/>
      <c r="E21" s="79" t="s">
        <v>256</v>
      </c>
    </row>
    <row r="22" spans="1:5">
      <c r="A22" s="272"/>
    </row>
    <row r="23" spans="1:5" ht="15" customHeight="1">
      <c r="A23" s="15" t="s">
        <v>46</v>
      </c>
      <c r="B23" s="16" t="s">
        <v>47</v>
      </c>
      <c r="C23" s="17" t="s">
        <v>48</v>
      </c>
      <c r="D23" s="17" t="s">
        <v>89</v>
      </c>
      <c r="E23" s="17" t="s">
        <v>59</v>
      </c>
    </row>
    <row r="24" spans="1:5">
      <c r="A24" s="184"/>
      <c r="B24" s="185"/>
      <c r="C24" s="186"/>
      <c r="D24" s="181"/>
      <c r="E24" s="137"/>
    </row>
    <row r="25" spans="1:5">
      <c r="A25" s="155"/>
      <c r="B25" s="187"/>
      <c r="C25" s="181"/>
      <c r="D25" s="181"/>
      <c r="E25" s="137"/>
    </row>
    <row r="26" spans="1:5">
      <c r="A26" s="182"/>
      <c r="B26" s="182" t="s">
        <v>254</v>
      </c>
      <c r="C26" s="188">
        <f>SUM(C24:C25)</f>
        <v>0</v>
      </c>
      <c r="D26" s="189"/>
      <c r="E26" s="189"/>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3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topLeftCell="A13" zoomScaleNormal="100" zoomScaleSheetLayoutView="100" workbookViewId="0">
      <selection sqref="A1:Z1"/>
    </sheetView>
  </sheetViews>
  <sheetFormatPr baseColWidth="10"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259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274"/>
      <c r="B2" s="274"/>
      <c r="C2" s="274"/>
      <c r="D2" s="274"/>
      <c r="E2" s="274"/>
      <c r="F2" s="9"/>
      <c r="G2" s="9"/>
      <c r="H2" s="9"/>
      <c r="I2" s="9"/>
      <c r="J2" s="9"/>
      <c r="K2" s="9"/>
      <c r="L2" s="9"/>
      <c r="M2" s="9"/>
      <c r="N2" s="9"/>
      <c r="O2" s="9"/>
      <c r="P2" s="274"/>
      <c r="Q2" s="274"/>
      <c r="R2" s="274"/>
      <c r="S2" s="84"/>
      <c r="T2" s="274"/>
      <c r="U2" s="274"/>
      <c r="V2" s="274"/>
      <c r="W2" s="274"/>
      <c r="X2" s="274"/>
      <c r="Y2" s="274"/>
      <c r="Z2" s="274"/>
      <c r="AA2" s="274"/>
      <c r="AB2" s="41"/>
    </row>
    <row r="3" spans="1:28" s="81" customFormat="1">
      <c r="A3" s="274"/>
      <c r="B3" s="274"/>
      <c r="C3" s="274"/>
      <c r="D3" s="274"/>
      <c r="E3" s="274"/>
      <c r="F3" s="9"/>
      <c r="G3" s="9"/>
      <c r="H3" s="9"/>
      <c r="I3" s="9"/>
      <c r="J3" s="9"/>
      <c r="K3" s="9"/>
      <c r="L3" s="9"/>
      <c r="M3" s="9"/>
      <c r="N3" s="9"/>
      <c r="O3" s="9"/>
      <c r="P3" s="274"/>
      <c r="Q3" s="274"/>
      <c r="R3" s="274"/>
      <c r="S3" s="84"/>
      <c r="T3" s="274"/>
      <c r="U3" s="274"/>
      <c r="V3" s="274"/>
      <c r="W3" s="274"/>
      <c r="X3" s="274"/>
      <c r="Y3" s="274"/>
      <c r="Z3" s="274"/>
      <c r="AA3" s="274"/>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274"/>
      <c r="V4" s="274"/>
      <c r="W4" s="274"/>
      <c r="X4" s="274"/>
      <c r="Y4" s="274"/>
      <c r="Z4" s="274"/>
      <c r="AA4" s="274"/>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c r="A20" s="59"/>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3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zoomScaleNormal="100" zoomScaleSheetLayoutView="100" workbookViewId="0"/>
  </sheetViews>
  <sheetFormatPr baseColWidth="10" defaultColWidth="12.42578125" defaultRowHeight="11.25"/>
  <cols>
    <col min="1" max="1" width="19.7109375" style="274" customWidth="1"/>
    <col min="2" max="2" width="50.7109375" style="274" customWidth="1"/>
    <col min="3" max="4" width="17.7109375" style="6" customWidth="1"/>
    <col min="5" max="16384" width="12.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ht="11.25" customHeight="1">
      <c r="A5" s="61" t="s">
        <v>257</v>
      </c>
      <c r="B5" s="61"/>
      <c r="C5" s="42"/>
      <c r="D5" s="366" t="s">
        <v>284</v>
      </c>
    </row>
    <row r="6" spans="1:4" ht="11.25" customHeight="1">
      <c r="A6" s="75"/>
      <c r="B6" s="75"/>
      <c r="C6" s="76"/>
      <c r="D6" s="92"/>
    </row>
    <row r="7" spans="1:4" ht="15" customHeight="1">
      <c r="A7" s="15" t="s">
        <v>46</v>
      </c>
      <c r="B7" s="16" t="s">
        <v>47</v>
      </c>
      <c r="C7" s="17" t="s">
        <v>48</v>
      </c>
      <c r="D7" s="17" t="s">
        <v>59</v>
      </c>
    </row>
    <row r="8" spans="1:4">
      <c r="A8" s="150" t="s">
        <v>11257</v>
      </c>
      <c r="B8" s="150" t="s">
        <v>11258</v>
      </c>
      <c r="C8" s="143">
        <v>3206483.19</v>
      </c>
      <c r="D8" s="132" t="s">
        <v>531</v>
      </c>
    </row>
    <row r="9" spans="1:4">
      <c r="A9" s="150" t="s">
        <v>11259</v>
      </c>
      <c r="B9" s="150" t="s">
        <v>11260</v>
      </c>
      <c r="C9" s="143">
        <v>4804616</v>
      </c>
      <c r="D9" s="132"/>
    </row>
    <row r="10" spans="1:4">
      <c r="A10" s="150" t="s">
        <v>11261</v>
      </c>
      <c r="B10" s="150" t="s">
        <v>11262</v>
      </c>
      <c r="C10" s="143">
        <v>131695.35</v>
      </c>
      <c r="D10" s="132" t="s">
        <v>531</v>
      </c>
    </row>
    <row r="11" spans="1:4">
      <c r="A11" s="150" t="s">
        <v>11263</v>
      </c>
      <c r="B11" s="150" t="s">
        <v>7331</v>
      </c>
      <c r="C11" s="143">
        <v>3474.14</v>
      </c>
      <c r="D11" s="132" t="s">
        <v>531</v>
      </c>
    </row>
    <row r="12" spans="1:4">
      <c r="A12" s="150" t="s">
        <v>11264</v>
      </c>
      <c r="B12" s="150" t="s">
        <v>11265</v>
      </c>
      <c r="C12" s="143">
        <v>74627</v>
      </c>
      <c r="D12" s="132" t="s">
        <v>531</v>
      </c>
    </row>
    <row r="13" spans="1:4">
      <c r="A13" s="150" t="s">
        <v>11266</v>
      </c>
      <c r="B13" s="150" t="s">
        <v>11267</v>
      </c>
      <c r="C13" s="143">
        <v>139936.38</v>
      </c>
      <c r="D13" s="132" t="s">
        <v>531</v>
      </c>
    </row>
    <row r="14" spans="1:4" s="19" customFormat="1">
      <c r="A14" s="152"/>
      <c r="B14" s="152" t="s">
        <v>260</v>
      </c>
      <c r="C14" s="144">
        <f>SUM(C8:C13)</f>
        <v>8360832.0599999987</v>
      </c>
      <c r="D14" s="140"/>
    </row>
    <row r="15" spans="1:4" s="19" customFormat="1">
      <c r="A15" s="153"/>
      <c r="B15" s="153"/>
      <c r="C15" s="27"/>
      <c r="D15" s="27"/>
    </row>
    <row r="16" spans="1:4" s="19" customFormat="1">
      <c r="A16" s="153"/>
      <c r="B16" s="153"/>
      <c r="C16" s="27"/>
      <c r="D16" s="27"/>
    </row>
    <row r="17" spans="1:4">
      <c r="A17" s="154"/>
      <c r="B17" s="154"/>
      <c r="C17" s="118"/>
      <c r="D17" s="118"/>
    </row>
    <row r="18" spans="1:4" ht="21.75" customHeight="1">
      <c r="A18" s="61" t="s">
        <v>258</v>
      </c>
      <c r="B18" s="61"/>
      <c r="C18" s="278"/>
      <c r="D18" s="366" t="s">
        <v>113</v>
      </c>
    </row>
    <row r="19" spans="1:4">
      <c r="A19" s="75"/>
      <c r="B19" s="75"/>
      <c r="C19" s="76"/>
      <c r="D19" s="92"/>
    </row>
    <row r="20" spans="1:4" ht="15" customHeight="1">
      <c r="A20" s="15" t="s">
        <v>46</v>
      </c>
      <c r="B20" s="16" t="s">
        <v>47</v>
      </c>
      <c r="C20" s="17" t="s">
        <v>48</v>
      </c>
      <c r="D20" s="17" t="s">
        <v>59</v>
      </c>
    </row>
    <row r="21" spans="1:4" ht="22.5">
      <c r="A21" s="150" t="s">
        <v>11268</v>
      </c>
      <c r="B21" s="150" t="s">
        <v>2354</v>
      </c>
      <c r="C21" s="143">
        <v>45522629.189999998</v>
      </c>
      <c r="D21" s="132" t="s">
        <v>11269</v>
      </c>
    </row>
    <row r="22" spans="1:4">
      <c r="A22" s="152"/>
      <c r="B22" s="152" t="s">
        <v>276</v>
      </c>
      <c r="C22" s="144">
        <f>SUM(C21:C21)</f>
        <v>45522629.189999998</v>
      </c>
      <c r="D22" s="140"/>
    </row>
    <row r="23" spans="1:4">
      <c r="A23" s="154"/>
      <c r="B23" s="154"/>
      <c r="C23" s="118"/>
      <c r="D23" s="118"/>
    </row>
    <row r="24" spans="1:4">
      <c r="A24" s="154"/>
      <c r="B24" s="154"/>
      <c r="C24" s="118"/>
      <c r="D24" s="118"/>
    </row>
    <row r="25" spans="1:4">
      <c r="A25" s="154"/>
      <c r="B25" s="154"/>
      <c r="C25" s="118"/>
      <c r="D25" s="118"/>
    </row>
    <row r="26" spans="1:4">
      <c r="A26" s="154"/>
      <c r="B26" s="154"/>
      <c r="C26" s="118"/>
      <c r="D26" s="118"/>
    </row>
    <row r="27" spans="1:4">
      <c r="A27" s="154"/>
      <c r="B27" s="154"/>
      <c r="C27" s="118"/>
      <c r="D27" s="118"/>
    </row>
    <row r="28" spans="1:4">
      <c r="A28" s="154"/>
      <c r="B28" s="154"/>
      <c r="C28" s="118"/>
      <c r="D28" s="118"/>
    </row>
    <row r="29" spans="1:4">
      <c r="A29" s="154"/>
      <c r="B29" s="154"/>
      <c r="C29" s="118"/>
      <c r="D29" s="118"/>
    </row>
    <row r="30" spans="1:4">
      <c r="A30" s="154"/>
      <c r="B30" s="154"/>
      <c r="C30" s="118"/>
      <c r="D30" s="118"/>
    </row>
    <row r="31" spans="1:4">
      <c r="A31" s="154"/>
      <c r="B31" s="154"/>
      <c r="C31" s="118"/>
      <c r="D31" s="118"/>
    </row>
    <row r="32" spans="1:4">
      <c r="A32" s="154"/>
      <c r="B32" s="154"/>
      <c r="C32" s="118"/>
      <c r="D32" s="118"/>
    </row>
    <row r="33" spans="1:4">
      <c r="A33" s="154"/>
      <c r="B33" s="154"/>
      <c r="C33" s="118"/>
      <c r="D33" s="118"/>
    </row>
    <row r="34" spans="1:4">
      <c r="A34" s="154"/>
      <c r="B34" s="154"/>
      <c r="C34" s="118"/>
      <c r="D34" s="118"/>
    </row>
    <row r="35" spans="1:4">
      <c r="A35" s="154"/>
      <c r="B35" s="154"/>
      <c r="C35" s="118"/>
      <c r="D35" s="118"/>
    </row>
    <row r="36" spans="1:4">
      <c r="A36" s="154"/>
      <c r="B36" s="154"/>
      <c r="C36" s="118"/>
      <c r="D36" s="118"/>
    </row>
    <row r="37" spans="1:4">
      <c r="A37" s="154"/>
      <c r="B37" s="154"/>
      <c r="C37" s="118"/>
      <c r="D37" s="118"/>
    </row>
    <row r="38" spans="1:4">
      <c r="A38" s="154"/>
      <c r="B38" s="154"/>
      <c r="C38" s="118"/>
      <c r="D38" s="118"/>
    </row>
    <row r="39" spans="1:4">
      <c r="A39" s="154"/>
      <c r="B39" s="154"/>
      <c r="C39" s="118"/>
      <c r="D39" s="118"/>
    </row>
  </sheetData>
  <dataValidations count="4">
    <dataValidation allowBlank="1" showInputMessage="1" showErrorMessage="1" prompt="Saldo final de la Información Financiera Trimestral que se presenta (trimestral: 1er, 2do, 3ro. o 4to.)." sqref="C7 C20"/>
    <dataValidation allowBlank="1" showInputMessage="1" showErrorMessage="1" prompt="Corresponde al número de la cuenta de acuerdo al Plan de Cuentas emitido por el CONAC (DOF 23/12/2015)." sqref="A7 A20"/>
    <dataValidation allowBlank="1" showInputMessage="1" showErrorMessage="1" prompt="Corresponde al nombre o descripción de la cuenta de acuerdo al Plan de Cuentas emitido por el CONAC." sqref="B7 B20"/>
    <dataValidation allowBlank="1" showInputMessage="1" showErrorMessage="1" prompt="Características cualitativas significativas que les impacten financieramente." sqref="D7 D20"/>
  </dataValidations>
  <pageMargins left="0.70866141732283472" right="0.70866141732283472" top="0.98425196850393704" bottom="0.98425196850393704" header="0.31496062992125984" footer="0.31496062992125984"/>
  <pageSetup scale="78" orientation="portrait" r:id="rId1"/>
</worksheet>
</file>

<file path=xl/worksheets/sheet3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zoomScaleSheetLayoutView="100" workbookViewId="0"/>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41"/>
      <c r="B4" s="41"/>
      <c r="C4" s="72"/>
      <c r="D4" s="41"/>
      <c r="E4" s="41"/>
    </row>
    <row r="5" spans="1:5" ht="11.25" customHeight="1">
      <c r="A5" s="61" t="s">
        <v>138</v>
      </c>
      <c r="B5" s="61"/>
      <c r="C5" s="72"/>
      <c r="E5" s="366" t="s">
        <v>283</v>
      </c>
    </row>
    <row r="6" spans="1:5">
      <c r="A6" s="75"/>
      <c r="B6" s="75"/>
      <c r="C6" s="76"/>
      <c r="D6" s="75"/>
      <c r="E6" s="92"/>
    </row>
    <row r="7" spans="1:5" ht="15" customHeight="1">
      <c r="A7" s="15" t="s">
        <v>46</v>
      </c>
      <c r="B7" s="16" t="s">
        <v>47</v>
      </c>
      <c r="C7" s="17" t="s">
        <v>48</v>
      </c>
      <c r="D7" s="23" t="s">
        <v>89</v>
      </c>
      <c r="E7" s="17" t="s">
        <v>59</v>
      </c>
    </row>
    <row r="8" spans="1:5">
      <c r="A8" s="93" t="s">
        <v>11270</v>
      </c>
      <c r="B8" s="93" t="s">
        <v>30</v>
      </c>
      <c r="C8" s="94">
        <v>53206.97</v>
      </c>
      <c r="D8" s="48"/>
      <c r="E8" s="48"/>
    </row>
    <row r="9" spans="1:5">
      <c r="A9" s="93"/>
      <c r="B9" s="93"/>
      <c r="C9" s="94"/>
      <c r="D9" s="48"/>
      <c r="E9" s="48"/>
    </row>
    <row r="10" spans="1:5">
      <c r="A10" s="93"/>
      <c r="B10" s="93"/>
      <c r="C10" s="94"/>
      <c r="D10" s="48"/>
      <c r="E10" s="48"/>
    </row>
    <row r="11" spans="1:5">
      <c r="A11" s="93"/>
      <c r="B11" s="93"/>
      <c r="C11" s="94"/>
      <c r="D11" s="48"/>
      <c r="E11" s="48"/>
    </row>
    <row r="12" spans="1:5">
      <c r="A12" s="93"/>
      <c r="B12" s="93"/>
      <c r="C12" s="94"/>
      <c r="D12" s="48"/>
      <c r="E12" s="48"/>
    </row>
    <row r="13" spans="1:5">
      <c r="A13" s="93"/>
      <c r="B13" s="93"/>
      <c r="C13" s="94"/>
      <c r="D13" s="48"/>
      <c r="E13" s="48"/>
    </row>
    <row r="14" spans="1:5">
      <c r="A14" s="29"/>
      <c r="B14" s="152" t="s">
        <v>277</v>
      </c>
      <c r="C14" s="30">
        <f>SUM(C8:C13)</f>
        <v>53206.97</v>
      </c>
      <c r="D14" s="77"/>
      <c r="E14" s="77"/>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3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zoomScaleNormal="100" zoomScaleSheetLayoutView="100" workbookViewId="0">
      <selection activeCell="B10" sqref="B10"/>
    </sheetView>
  </sheetViews>
  <sheetFormatPr baseColWidth="10" defaultRowHeight="11.25"/>
  <cols>
    <col min="1" max="1" width="20.7109375" style="154" customWidth="1"/>
    <col min="2" max="2" width="50.7109375" style="154" customWidth="1"/>
    <col min="3" max="3" width="17.7109375" style="118" customWidth="1"/>
    <col min="4" max="4" width="17.7109375" style="194" customWidth="1"/>
    <col min="5" max="5" width="17.7109375" style="195" customWidth="1"/>
    <col min="6" max="8" width="11.42578125" style="154"/>
    <col min="9" max="16384" width="11.42578125" style="274"/>
  </cols>
  <sheetData>
    <row r="1" spans="1:8" s="41" customFormat="1" ht="11.25" customHeight="1">
      <c r="A1" s="71" t="s">
        <v>43</v>
      </c>
      <c r="B1" s="71"/>
      <c r="C1" s="72"/>
      <c r="D1" s="95"/>
      <c r="E1" s="7"/>
    </row>
    <row r="2" spans="1:8" s="41" customFormat="1" ht="11.25" customHeight="1">
      <c r="A2" s="71" t="s">
        <v>0</v>
      </c>
      <c r="B2" s="71"/>
      <c r="C2" s="72"/>
      <c r="D2" s="95"/>
      <c r="E2" s="96"/>
    </row>
    <row r="3" spans="1:8" s="41" customFormat="1" ht="10.5" customHeight="1">
      <c r="C3" s="72"/>
      <c r="D3" s="95"/>
      <c r="E3" s="96"/>
    </row>
    <row r="4" spans="1:8" s="41" customFormat="1" ht="10.5" customHeight="1">
      <c r="C4" s="72"/>
      <c r="D4" s="95"/>
      <c r="E4" s="96"/>
    </row>
    <row r="5" spans="1:8" s="41" customFormat="1" ht="11.25" customHeight="1">
      <c r="A5" s="10" t="s">
        <v>208</v>
      </c>
      <c r="B5" s="10"/>
      <c r="C5" s="72"/>
      <c r="D5" s="97"/>
      <c r="E5" s="98" t="s">
        <v>282</v>
      </c>
    </row>
    <row r="6" spans="1:8" ht="11.25" customHeight="1">
      <c r="A6" s="13"/>
      <c r="B6" s="13"/>
      <c r="C6" s="4"/>
      <c r="D6" s="99"/>
      <c r="E6" s="3"/>
      <c r="F6" s="274"/>
      <c r="G6" s="274"/>
      <c r="H6" s="274"/>
    </row>
    <row r="7" spans="1:8" ht="15" customHeight="1">
      <c r="A7" s="15" t="s">
        <v>46</v>
      </c>
      <c r="B7" s="16" t="s">
        <v>47</v>
      </c>
      <c r="C7" s="17" t="s">
        <v>48</v>
      </c>
      <c r="D7" s="206" t="s">
        <v>114</v>
      </c>
      <c r="E7" s="100" t="s">
        <v>115</v>
      </c>
      <c r="F7" s="274"/>
      <c r="G7" s="274"/>
      <c r="H7" s="274"/>
    </row>
    <row r="8" spans="1:8" ht="22.5">
      <c r="A8" s="150" t="s">
        <v>1088</v>
      </c>
      <c r="B8" s="150" t="s">
        <v>1089</v>
      </c>
      <c r="C8" s="165">
        <v>22929553.460000001</v>
      </c>
      <c r="D8" s="196">
        <v>0.37914103999999998</v>
      </c>
      <c r="E8" s="197" t="s">
        <v>11271</v>
      </c>
    </row>
    <row r="9" spans="1:8" ht="22.5">
      <c r="A9" s="150" t="s">
        <v>7347</v>
      </c>
      <c r="B9" s="150" t="s">
        <v>11272</v>
      </c>
      <c r="C9" s="165">
        <v>90890.6</v>
      </c>
      <c r="D9" s="196">
        <v>1.5028800000000001E-3</v>
      </c>
      <c r="E9" s="197" t="s">
        <v>11271</v>
      </c>
    </row>
    <row r="10" spans="1:8" ht="22.5">
      <c r="A10" s="150" t="s">
        <v>1093</v>
      </c>
      <c r="B10" s="150" t="s">
        <v>11273</v>
      </c>
      <c r="C10" s="165">
        <v>571607.76</v>
      </c>
      <c r="D10" s="196">
        <v>9.4515599999999995E-3</v>
      </c>
      <c r="E10" s="197" t="s">
        <v>11271</v>
      </c>
    </row>
    <row r="11" spans="1:8" ht="22.5">
      <c r="A11" s="150" t="s">
        <v>1097</v>
      </c>
      <c r="B11" s="150" t="s">
        <v>1098</v>
      </c>
      <c r="C11" s="165">
        <v>3496058.23</v>
      </c>
      <c r="D11" s="196">
        <v>5.7807459999999998E-2</v>
      </c>
      <c r="E11" s="197" t="s">
        <v>11271</v>
      </c>
    </row>
    <row r="12" spans="1:8" ht="22.5">
      <c r="A12" s="150" t="s">
        <v>11274</v>
      </c>
      <c r="B12" s="150" t="s">
        <v>11275</v>
      </c>
      <c r="C12" s="165">
        <v>2890590.85</v>
      </c>
      <c r="D12" s="196">
        <v>4.7796030000000003E-2</v>
      </c>
      <c r="E12" s="197" t="s">
        <v>11271</v>
      </c>
    </row>
    <row r="13" spans="1:8" ht="22.5">
      <c r="A13" s="150" t="s">
        <v>1103</v>
      </c>
      <c r="B13" s="150" t="s">
        <v>2405</v>
      </c>
      <c r="C13" s="165">
        <v>1395772.28</v>
      </c>
      <c r="D13" s="196">
        <v>2.307915E-2</v>
      </c>
      <c r="E13" s="197" t="s">
        <v>11271</v>
      </c>
    </row>
    <row r="14" spans="1:8" ht="22.5">
      <c r="A14" s="150" t="s">
        <v>1105</v>
      </c>
      <c r="B14" s="150" t="s">
        <v>6185</v>
      </c>
      <c r="C14" s="165">
        <v>1751693.49</v>
      </c>
      <c r="D14" s="196">
        <v>2.8964320000000002E-2</v>
      </c>
      <c r="E14" s="197" t="s">
        <v>11271</v>
      </c>
    </row>
    <row r="15" spans="1:8" ht="22.5">
      <c r="A15" s="150" t="s">
        <v>7354</v>
      </c>
      <c r="B15" s="150" t="s">
        <v>11276</v>
      </c>
      <c r="C15" s="165">
        <v>520364.09</v>
      </c>
      <c r="D15" s="196">
        <v>8.6042400000000008E-3</v>
      </c>
      <c r="E15" s="197" t="s">
        <v>11271</v>
      </c>
    </row>
    <row r="16" spans="1:8" ht="22.5">
      <c r="A16" s="150" t="s">
        <v>1115</v>
      </c>
      <c r="B16" s="150" t="s">
        <v>1116</v>
      </c>
      <c r="C16" s="165">
        <v>2285775.83</v>
      </c>
      <c r="D16" s="196">
        <v>3.7795389999999998E-2</v>
      </c>
      <c r="E16" s="197" t="s">
        <v>11271</v>
      </c>
    </row>
    <row r="17" spans="1:5" ht="22.5">
      <c r="A17" s="150" t="s">
        <v>1117</v>
      </c>
      <c r="B17" s="150" t="s">
        <v>7572</v>
      </c>
      <c r="C17" s="165">
        <v>192942.53</v>
      </c>
      <c r="D17" s="196">
        <v>3.19031E-3</v>
      </c>
      <c r="E17" s="197" t="s">
        <v>11271</v>
      </c>
    </row>
    <row r="18" spans="1:5" ht="22.5">
      <c r="A18" s="150" t="s">
        <v>1119</v>
      </c>
      <c r="B18" s="150" t="s">
        <v>1120</v>
      </c>
      <c r="C18" s="165">
        <v>245758.48</v>
      </c>
      <c r="D18" s="196">
        <v>4.0636300000000004E-3</v>
      </c>
      <c r="E18" s="197" t="s">
        <v>11271</v>
      </c>
    </row>
    <row r="19" spans="1:5" ht="22.5">
      <c r="A19" s="150" t="s">
        <v>7356</v>
      </c>
      <c r="B19" s="150" t="s">
        <v>11277</v>
      </c>
      <c r="C19" s="165">
        <v>2714320.62</v>
      </c>
      <c r="D19" s="196">
        <v>4.488139E-2</v>
      </c>
      <c r="E19" s="197" t="s">
        <v>11271</v>
      </c>
    </row>
    <row r="20" spans="1:5" ht="22.5">
      <c r="A20" s="150" t="s">
        <v>7358</v>
      </c>
      <c r="B20" s="150" t="s">
        <v>11278</v>
      </c>
      <c r="C20" s="165">
        <v>2715197.35</v>
      </c>
      <c r="D20" s="196">
        <v>4.4895890000000001E-2</v>
      </c>
      <c r="E20" s="197" t="s">
        <v>11271</v>
      </c>
    </row>
    <row r="21" spans="1:5" ht="22.5">
      <c r="A21" s="150" t="s">
        <v>11279</v>
      </c>
      <c r="B21" s="150" t="s">
        <v>11280</v>
      </c>
      <c r="C21" s="165">
        <v>1232338.5</v>
      </c>
      <c r="D21" s="196">
        <v>2.0376760000000001E-2</v>
      </c>
      <c r="E21" s="197" t="s">
        <v>11271</v>
      </c>
    </row>
    <row r="22" spans="1:5">
      <c r="A22" s="150" t="s">
        <v>7360</v>
      </c>
      <c r="B22" s="150" t="s">
        <v>409</v>
      </c>
      <c r="C22" s="165">
        <v>67877.36</v>
      </c>
      <c r="D22" s="196">
        <v>1.12235E-3</v>
      </c>
      <c r="E22" s="197" t="s">
        <v>11281</v>
      </c>
    </row>
    <row r="23" spans="1:5" ht="22.5">
      <c r="A23" s="150" t="s">
        <v>1133</v>
      </c>
      <c r="B23" s="150" t="s">
        <v>11282</v>
      </c>
      <c r="C23" s="165">
        <v>44486.87</v>
      </c>
      <c r="D23" s="196">
        <v>7.3559000000000005E-4</v>
      </c>
      <c r="E23" s="197" t="s">
        <v>11271</v>
      </c>
    </row>
    <row r="24" spans="1:5" ht="22.5">
      <c r="A24" s="150" t="s">
        <v>11283</v>
      </c>
      <c r="B24" s="150" t="s">
        <v>11284</v>
      </c>
      <c r="C24" s="165">
        <v>1200</v>
      </c>
      <c r="D24" s="196">
        <v>1.984E-5</v>
      </c>
      <c r="E24" s="197" t="s">
        <v>11271</v>
      </c>
    </row>
    <row r="25" spans="1:5" ht="22.5">
      <c r="A25" s="150" t="s">
        <v>1135</v>
      </c>
      <c r="B25" s="150" t="s">
        <v>7364</v>
      </c>
      <c r="C25" s="165">
        <v>30121.5</v>
      </c>
      <c r="D25" s="196">
        <v>4.9806000000000004E-4</v>
      </c>
      <c r="E25" s="197" t="s">
        <v>11271</v>
      </c>
    </row>
    <row r="26" spans="1:5" ht="22.5">
      <c r="A26" s="150" t="s">
        <v>1136</v>
      </c>
      <c r="B26" s="150" t="s">
        <v>415</v>
      </c>
      <c r="C26" s="165">
        <v>118963.26</v>
      </c>
      <c r="D26" s="196">
        <v>1.9670600000000001E-3</v>
      </c>
      <c r="E26" s="197" t="s">
        <v>11271</v>
      </c>
    </row>
    <row r="27" spans="1:5" ht="22.5">
      <c r="A27" s="150" t="s">
        <v>1142</v>
      </c>
      <c r="B27" s="150" t="s">
        <v>11285</v>
      </c>
      <c r="C27" s="165">
        <v>963.97</v>
      </c>
      <c r="D27" s="196">
        <v>1.594E-5</v>
      </c>
      <c r="E27" s="197" t="s">
        <v>11271</v>
      </c>
    </row>
    <row r="28" spans="1:5" ht="22.5">
      <c r="A28" s="150" t="s">
        <v>1148</v>
      </c>
      <c r="B28" s="150" t="s">
        <v>633</v>
      </c>
      <c r="C28" s="165">
        <v>16834.25</v>
      </c>
      <c r="D28" s="196">
        <v>2.7835000000000002E-4</v>
      </c>
      <c r="E28" s="197" t="s">
        <v>11271</v>
      </c>
    </row>
    <row r="29" spans="1:5" ht="22.5">
      <c r="A29" s="150" t="s">
        <v>1149</v>
      </c>
      <c r="B29" s="150" t="s">
        <v>1150</v>
      </c>
      <c r="C29" s="165">
        <v>1287.26</v>
      </c>
      <c r="D29" s="196">
        <v>2.128E-5</v>
      </c>
      <c r="E29" s="197" t="s">
        <v>11271</v>
      </c>
    </row>
    <row r="30" spans="1:5" ht="22.5">
      <c r="A30" s="150" t="s">
        <v>1151</v>
      </c>
      <c r="B30" s="150" t="s">
        <v>425</v>
      </c>
      <c r="C30" s="165">
        <v>2995.73</v>
      </c>
      <c r="D30" s="196">
        <v>4.9530000000000002E-5</v>
      </c>
      <c r="E30" s="197" t="s">
        <v>11271</v>
      </c>
    </row>
    <row r="31" spans="1:5" ht="22.5">
      <c r="A31" s="150" t="s">
        <v>1154</v>
      </c>
      <c r="B31" s="150" t="s">
        <v>1155</v>
      </c>
      <c r="C31" s="165">
        <v>52806.55</v>
      </c>
      <c r="D31" s="196">
        <v>8.7316E-4</v>
      </c>
      <c r="E31" s="197" t="s">
        <v>11271</v>
      </c>
    </row>
    <row r="32" spans="1:5" ht="22.5">
      <c r="A32" s="150" t="s">
        <v>1166</v>
      </c>
      <c r="B32" s="150" t="s">
        <v>433</v>
      </c>
      <c r="C32" s="165">
        <v>65825.56</v>
      </c>
      <c r="D32" s="196">
        <v>1.08843E-3</v>
      </c>
      <c r="E32" s="197" t="s">
        <v>11271</v>
      </c>
    </row>
    <row r="33" spans="1:5" ht="22.5">
      <c r="A33" s="150" t="s">
        <v>11286</v>
      </c>
      <c r="B33" s="150" t="s">
        <v>11287</v>
      </c>
      <c r="C33" s="165">
        <v>47765</v>
      </c>
      <c r="D33" s="196">
        <v>7.8980000000000001E-4</v>
      </c>
      <c r="E33" s="197" t="s">
        <v>11271</v>
      </c>
    </row>
    <row r="34" spans="1:5" ht="22.5">
      <c r="A34" s="150" t="s">
        <v>1170</v>
      </c>
      <c r="B34" s="150" t="s">
        <v>1171</v>
      </c>
      <c r="C34" s="165">
        <v>149155.67000000001</v>
      </c>
      <c r="D34" s="196">
        <v>2.4662899999999999E-3</v>
      </c>
      <c r="E34" s="197" t="s">
        <v>11271</v>
      </c>
    </row>
    <row r="35" spans="1:5">
      <c r="A35" s="150" t="s">
        <v>1172</v>
      </c>
      <c r="B35" s="150" t="s">
        <v>1518</v>
      </c>
      <c r="C35" s="165">
        <v>177824.19</v>
      </c>
      <c r="D35" s="196">
        <v>2.9403300000000001E-3</v>
      </c>
      <c r="E35" s="197" t="s">
        <v>11288</v>
      </c>
    </row>
    <row r="36" spans="1:5" ht="22.5">
      <c r="A36" s="150" t="s">
        <v>11289</v>
      </c>
      <c r="B36" s="150" t="s">
        <v>1520</v>
      </c>
      <c r="C36" s="165">
        <v>88108.83</v>
      </c>
      <c r="D36" s="196">
        <v>1.45688E-3</v>
      </c>
      <c r="E36" s="197" t="s">
        <v>11271</v>
      </c>
    </row>
    <row r="37" spans="1:5" ht="22.5">
      <c r="A37" s="150" t="s">
        <v>1176</v>
      </c>
      <c r="B37" s="150" t="s">
        <v>1522</v>
      </c>
      <c r="C37" s="165">
        <v>1485706.75</v>
      </c>
      <c r="D37" s="196">
        <v>2.456622E-2</v>
      </c>
      <c r="E37" s="197" t="s">
        <v>11271</v>
      </c>
    </row>
    <row r="38" spans="1:5" ht="22.5">
      <c r="A38" s="150" t="s">
        <v>1179</v>
      </c>
      <c r="B38" s="150" t="s">
        <v>1524</v>
      </c>
      <c r="C38" s="165">
        <v>114052.12</v>
      </c>
      <c r="D38" s="196">
        <v>1.8858600000000001E-3</v>
      </c>
      <c r="E38" s="197" t="s">
        <v>11271</v>
      </c>
    </row>
    <row r="39" spans="1:5" ht="22.5">
      <c r="A39" s="150" t="s">
        <v>1180</v>
      </c>
      <c r="B39" s="150" t="s">
        <v>11290</v>
      </c>
      <c r="C39" s="165">
        <v>177760</v>
      </c>
      <c r="D39" s="196">
        <v>2.9392699999999999E-3</v>
      </c>
      <c r="E39" s="197" t="s">
        <v>11271</v>
      </c>
    </row>
    <row r="40" spans="1:5" ht="22.5">
      <c r="A40" s="150" t="s">
        <v>1182</v>
      </c>
      <c r="B40" s="150" t="s">
        <v>11291</v>
      </c>
      <c r="C40" s="165">
        <v>110374.3</v>
      </c>
      <c r="D40" s="196">
        <v>1.82504E-3</v>
      </c>
      <c r="E40" s="197" t="s">
        <v>11271</v>
      </c>
    </row>
    <row r="41" spans="1:5" ht="22.5">
      <c r="A41" s="150" t="s">
        <v>1186</v>
      </c>
      <c r="B41" s="150" t="s">
        <v>449</v>
      </c>
      <c r="C41" s="165">
        <v>40035.56</v>
      </c>
      <c r="D41" s="196">
        <v>6.6199E-4</v>
      </c>
      <c r="E41" s="197" t="s">
        <v>11271</v>
      </c>
    </row>
    <row r="42" spans="1:5" ht="22.5">
      <c r="A42" s="150" t="s">
        <v>1187</v>
      </c>
      <c r="B42" s="150" t="s">
        <v>451</v>
      </c>
      <c r="C42" s="165">
        <v>117424.54</v>
      </c>
      <c r="D42" s="196">
        <v>1.94162E-3</v>
      </c>
      <c r="E42" s="197" t="s">
        <v>11271</v>
      </c>
    </row>
    <row r="43" spans="1:5" ht="22.5">
      <c r="A43" s="150" t="s">
        <v>1189</v>
      </c>
      <c r="B43" s="150" t="s">
        <v>453</v>
      </c>
      <c r="C43" s="165">
        <v>1240</v>
      </c>
      <c r="D43" s="196">
        <v>2.05E-5</v>
      </c>
      <c r="E43" s="197" t="s">
        <v>11271</v>
      </c>
    </row>
    <row r="44" spans="1:5" ht="22.5">
      <c r="A44" s="150" t="s">
        <v>1191</v>
      </c>
      <c r="B44" s="150" t="s">
        <v>1538</v>
      </c>
      <c r="C44" s="165">
        <v>5321.29</v>
      </c>
      <c r="D44" s="196">
        <v>8.7990000000000003E-5</v>
      </c>
      <c r="E44" s="197" t="s">
        <v>11271</v>
      </c>
    </row>
    <row r="45" spans="1:5" ht="22.5">
      <c r="A45" s="150" t="s">
        <v>1193</v>
      </c>
      <c r="B45" s="150" t="s">
        <v>11292</v>
      </c>
      <c r="C45" s="165">
        <v>564738.14</v>
      </c>
      <c r="D45" s="196">
        <v>9.3379699999999993E-3</v>
      </c>
      <c r="E45" s="197" t="s">
        <v>11271</v>
      </c>
    </row>
    <row r="46" spans="1:5" ht="22.5">
      <c r="A46" s="150" t="s">
        <v>535</v>
      </c>
      <c r="B46" s="150" t="s">
        <v>1541</v>
      </c>
      <c r="C46" s="165">
        <v>2817.24</v>
      </c>
      <c r="D46" s="196">
        <v>4.6579999999999998E-5</v>
      </c>
      <c r="E46" s="197" t="s">
        <v>11271</v>
      </c>
    </row>
    <row r="47" spans="1:5" ht="22.5">
      <c r="A47" s="150" t="s">
        <v>537</v>
      </c>
      <c r="B47" s="150" t="s">
        <v>1196</v>
      </c>
      <c r="C47" s="165">
        <v>353507.67</v>
      </c>
      <c r="D47" s="196">
        <v>5.8452599999999997E-3</v>
      </c>
      <c r="E47" s="197" t="s">
        <v>11271</v>
      </c>
    </row>
    <row r="48" spans="1:5" ht="22.5">
      <c r="A48" s="150" t="s">
        <v>1197</v>
      </c>
      <c r="B48" s="150" t="s">
        <v>1198</v>
      </c>
      <c r="C48" s="165">
        <v>314656.90000000002</v>
      </c>
      <c r="D48" s="196">
        <v>5.2028600000000001E-3</v>
      </c>
      <c r="E48" s="197" t="s">
        <v>11271</v>
      </c>
    </row>
    <row r="49" spans="1:5" ht="22.5">
      <c r="A49" s="150" t="s">
        <v>1199</v>
      </c>
      <c r="B49" s="150" t="s">
        <v>11293</v>
      </c>
      <c r="C49" s="165">
        <v>80514.37</v>
      </c>
      <c r="D49" s="196">
        <v>1.33131E-3</v>
      </c>
      <c r="E49" s="197" t="s">
        <v>11271</v>
      </c>
    </row>
    <row r="50" spans="1:5" ht="22.5">
      <c r="A50" s="150" t="s">
        <v>1201</v>
      </c>
      <c r="B50" s="150" t="s">
        <v>11294</v>
      </c>
      <c r="C50" s="165">
        <v>18799.91</v>
      </c>
      <c r="D50" s="196">
        <v>3.1085999999999999E-4</v>
      </c>
      <c r="E50" s="197" t="s">
        <v>11271</v>
      </c>
    </row>
    <row r="51" spans="1:5" ht="22.5">
      <c r="A51" s="150" t="s">
        <v>11295</v>
      </c>
      <c r="B51" s="150" t="s">
        <v>11296</v>
      </c>
      <c r="C51" s="165">
        <v>25410</v>
      </c>
      <c r="D51" s="196">
        <v>4.2015999999999999E-4</v>
      </c>
      <c r="E51" s="197" t="s">
        <v>11271</v>
      </c>
    </row>
    <row r="52" spans="1:5" ht="22.5">
      <c r="A52" s="150" t="s">
        <v>545</v>
      </c>
      <c r="B52" s="150" t="s">
        <v>11297</v>
      </c>
      <c r="C52" s="165">
        <v>84061.59</v>
      </c>
      <c r="D52" s="196">
        <v>1.38996E-3</v>
      </c>
      <c r="E52" s="197" t="s">
        <v>11271</v>
      </c>
    </row>
    <row r="53" spans="1:5" ht="22.5">
      <c r="A53" s="150" t="s">
        <v>7380</v>
      </c>
      <c r="B53" s="150" t="s">
        <v>1207</v>
      </c>
      <c r="C53" s="165">
        <v>86843.6</v>
      </c>
      <c r="D53" s="196">
        <v>1.43596E-3</v>
      </c>
      <c r="E53" s="197" t="s">
        <v>11271</v>
      </c>
    </row>
    <row r="54" spans="1:5" ht="22.5">
      <c r="A54" s="150" t="s">
        <v>555</v>
      </c>
      <c r="B54" s="150" t="s">
        <v>556</v>
      </c>
      <c r="C54" s="165">
        <v>193511.67999999999</v>
      </c>
      <c r="D54" s="196">
        <v>3.1997200000000001E-3</v>
      </c>
      <c r="E54" s="197" t="s">
        <v>11271</v>
      </c>
    </row>
    <row r="55" spans="1:5" ht="22.5">
      <c r="A55" s="150" t="s">
        <v>557</v>
      </c>
      <c r="B55" s="150" t="s">
        <v>558</v>
      </c>
      <c r="C55" s="165">
        <v>121804.81</v>
      </c>
      <c r="D55" s="196">
        <v>2.0140499999999999E-3</v>
      </c>
      <c r="E55" s="197" t="s">
        <v>11271</v>
      </c>
    </row>
    <row r="56" spans="1:5" ht="22.5">
      <c r="A56" s="150" t="s">
        <v>559</v>
      </c>
      <c r="B56" s="150" t="s">
        <v>560</v>
      </c>
      <c r="C56" s="165">
        <v>366901.93</v>
      </c>
      <c r="D56" s="196">
        <v>6.0667400000000002E-3</v>
      </c>
      <c r="E56" s="197" t="s">
        <v>11271</v>
      </c>
    </row>
    <row r="57" spans="1:5" ht="22.5">
      <c r="A57" s="150" t="s">
        <v>563</v>
      </c>
      <c r="B57" s="150" t="s">
        <v>564</v>
      </c>
      <c r="C57" s="165">
        <v>35141.699999999997</v>
      </c>
      <c r="D57" s="196">
        <v>5.8107000000000005E-4</v>
      </c>
      <c r="E57" s="197" t="s">
        <v>11271</v>
      </c>
    </row>
    <row r="58" spans="1:5" ht="22.5">
      <c r="A58" s="150" t="s">
        <v>11298</v>
      </c>
      <c r="B58" s="150" t="s">
        <v>2503</v>
      </c>
      <c r="C58" s="165">
        <v>640</v>
      </c>
      <c r="D58" s="196">
        <v>1.058E-5</v>
      </c>
      <c r="E58" s="197" t="s">
        <v>11271</v>
      </c>
    </row>
    <row r="59" spans="1:5" ht="22.5">
      <c r="A59" s="150" t="s">
        <v>565</v>
      </c>
      <c r="B59" s="150" t="s">
        <v>566</v>
      </c>
      <c r="C59" s="165">
        <v>294349.84999999998</v>
      </c>
      <c r="D59" s="196">
        <v>4.8670900000000001E-3</v>
      </c>
      <c r="E59" s="197" t="s">
        <v>11271</v>
      </c>
    </row>
    <row r="60" spans="1:5" ht="22.5">
      <c r="A60" s="150" t="s">
        <v>569</v>
      </c>
      <c r="B60" s="150" t="s">
        <v>11299</v>
      </c>
      <c r="C60" s="165">
        <v>185427.37</v>
      </c>
      <c r="D60" s="196">
        <v>3.0660499999999999E-3</v>
      </c>
      <c r="E60" s="197" t="s">
        <v>11271</v>
      </c>
    </row>
    <row r="61" spans="1:5" ht="22.5">
      <c r="A61" s="150" t="s">
        <v>638</v>
      </c>
      <c r="B61" s="150" t="s">
        <v>11300</v>
      </c>
      <c r="C61" s="165">
        <v>1850</v>
      </c>
      <c r="D61" s="196">
        <v>3.0589999999999997E-5</v>
      </c>
      <c r="E61" s="197" t="s">
        <v>11271</v>
      </c>
    </row>
    <row r="62" spans="1:5" ht="22.5">
      <c r="A62" s="150" t="s">
        <v>573</v>
      </c>
      <c r="B62" s="150" t="s">
        <v>11301</v>
      </c>
      <c r="C62" s="165">
        <v>16480</v>
      </c>
      <c r="D62" s="196">
        <v>2.7250000000000001E-4</v>
      </c>
      <c r="E62" s="197" t="s">
        <v>11271</v>
      </c>
    </row>
    <row r="63" spans="1:5" ht="22.5">
      <c r="A63" s="150" t="s">
        <v>575</v>
      </c>
      <c r="B63" s="150" t="s">
        <v>11302</v>
      </c>
      <c r="C63" s="165">
        <v>295021.05</v>
      </c>
      <c r="D63" s="196">
        <v>4.8781800000000002E-3</v>
      </c>
      <c r="E63" s="197" t="s">
        <v>11271</v>
      </c>
    </row>
    <row r="64" spans="1:5" ht="22.5">
      <c r="A64" s="150" t="s">
        <v>581</v>
      </c>
      <c r="B64" s="150" t="s">
        <v>11303</v>
      </c>
      <c r="C64" s="165">
        <v>25697.27</v>
      </c>
      <c r="D64" s="196">
        <v>4.2491000000000002E-4</v>
      </c>
      <c r="E64" s="197" t="s">
        <v>11271</v>
      </c>
    </row>
    <row r="65" spans="1:5" ht="22.5">
      <c r="A65" s="150" t="s">
        <v>589</v>
      </c>
      <c r="B65" s="150" t="s">
        <v>590</v>
      </c>
      <c r="C65" s="165">
        <v>89845.08</v>
      </c>
      <c r="D65" s="196">
        <v>1.48559E-3</v>
      </c>
      <c r="E65" s="197" t="s">
        <v>11271</v>
      </c>
    </row>
    <row r="66" spans="1:5" ht="22.5">
      <c r="A66" s="150" t="s">
        <v>591</v>
      </c>
      <c r="B66" s="150" t="s">
        <v>11304</v>
      </c>
      <c r="C66" s="165">
        <v>198525</v>
      </c>
      <c r="D66" s="196">
        <v>3.28262E-3</v>
      </c>
      <c r="E66" s="197" t="s">
        <v>11271</v>
      </c>
    </row>
    <row r="67" spans="1:5" ht="22.5">
      <c r="A67" s="150" t="s">
        <v>1250</v>
      </c>
      <c r="B67" s="150" t="s">
        <v>1251</v>
      </c>
      <c r="C67" s="165">
        <v>311527.86</v>
      </c>
      <c r="D67" s="196">
        <v>5.1511300000000003E-3</v>
      </c>
      <c r="E67" s="197" t="s">
        <v>11271</v>
      </c>
    </row>
    <row r="68" spans="1:5" ht="22.5">
      <c r="A68" s="150" t="s">
        <v>7397</v>
      </c>
      <c r="B68" s="150" t="s">
        <v>11305</v>
      </c>
      <c r="C68" s="165">
        <v>10234.48</v>
      </c>
      <c r="D68" s="196">
        <v>1.6923E-4</v>
      </c>
      <c r="E68" s="197" t="s">
        <v>11271</v>
      </c>
    </row>
    <row r="69" spans="1:5" ht="22.5">
      <c r="A69" s="150" t="s">
        <v>11306</v>
      </c>
      <c r="B69" s="150" t="s">
        <v>11307</v>
      </c>
      <c r="C69" s="165">
        <v>7050</v>
      </c>
      <c r="D69" s="196">
        <v>1.1657E-4</v>
      </c>
      <c r="E69" s="197" t="s">
        <v>11271</v>
      </c>
    </row>
    <row r="70" spans="1:5" ht="22.5">
      <c r="A70" s="150" t="s">
        <v>597</v>
      </c>
      <c r="B70" s="150" t="s">
        <v>598</v>
      </c>
      <c r="C70" s="165">
        <v>915988.19</v>
      </c>
      <c r="D70" s="196">
        <v>1.51459E-2</v>
      </c>
      <c r="E70" s="197" t="s">
        <v>11271</v>
      </c>
    </row>
    <row r="71" spans="1:5" ht="22.5">
      <c r="A71" s="150" t="s">
        <v>1273</v>
      </c>
      <c r="B71" s="150" t="s">
        <v>1274</v>
      </c>
      <c r="C71" s="165">
        <v>0.41</v>
      </c>
      <c r="D71" s="196">
        <v>1E-8</v>
      </c>
      <c r="E71" s="197" t="s">
        <v>11271</v>
      </c>
    </row>
    <row r="72" spans="1:5" ht="22.5">
      <c r="A72" s="150" t="s">
        <v>1275</v>
      </c>
      <c r="B72" s="150" t="s">
        <v>7643</v>
      </c>
      <c r="C72" s="165">
        <v>573218.22</v>
      </c>
      <c r="D72" s="196">
        <v>9.4781899999999992E-3</v>
      </c>
      <c r="E72" s="197" t="s">
        <v>11271</v>
      </c>
    </row>
    <row r="73" spans="1:5" ht="22.5">
      <c r="A73" s="150" t="s">
        <v>11308</v>
      </c>
      <c r="B73" s="150" t="s">
        <v>11309</v>
      </c>
      <c r="C73" s="165">
        <v>50861.67</v>
      </c>
      <c r="D73" s="196">
        <v>8.4099999999999995E-4</v>
      </c>
      <c r="E73" s="197" t="s">
        <v>11271</v>
      </c>
    </row>
    <row r="74" spans="1:5" ht="22.5">
      <c r="A74" s="150" t="s">
        <v>11310</v>
      </c>
      <c r="B74" s="150" t="s">
        <v>11311</v>
      </c>
      <c r="C74" s="165">
        <v>90287.4</v>
      </c>
      <c r="D74" s="196">
        <v>1.4929100000000001E-3</v>
      </c>
      <c r="E74" s="197" t="s">
        <v>11271</v>
      </c>
    </row>
    <row r="75" spans="1:5" ht="22.5">
      <c r="A75" s="150" t="s">
        <v>11312</v>
      </c>
      <c r="B75" s="150" t="s">
        <v>11203</v>
      </c>
      <c r="C75" s="165">
        <v>34717.56</v>
      </c>
      <c r="D75" s="196">
        <v>5.7406000000000004E-4</v>
      </c>
      <c r="E75" s="197" t="s">
        <v>11271</v>
      </c>
    </row>
    <row r="76" spans="1:5" ht="22.5">
      <c r="A76" s="150" t="s">
        <v>11313</v>
      </c>
      <c r="B76" s="150" t="s">
        <v>11314</v>
      </c>
      <c r="C76" s="165">
        <v>159331.79999999999</v>
      </c>
      <c r="D76" s="196">
        <v>2.6345600000000002E-3</v>
      </c>
      <c r="E76" s="197" t="s">
        <v>11271</v>
      </c>
    </row>
    <row r="77" spans="1:5" ht="22.5">
      <c r="A77" s="150" t="s">
        <v>11315</v>
      </c>
      <c r="B77" s="150" t="s">
        <v>11316</v>
      </c>
      <c r="C77" s="165">
        <v>67917.72</v>
      </c>
      <c r="D77" s="196">
        <v>1.12302E-3</v>
      </c>
      <c r="E77" s="197" t="s">
        <v>11271</v>
      </c>
    </row>
    <row r="78" spans="1:5" ht="22.5">
      <c r="A78" s="150" t="s">
        <v>11317</v>
      </c>
      <c r="B78" s="150" t="s">
        <v>11318</v>
      </c>
      <c r="C78" s="165">
        <v>85588.56</v>
      </c>
      <c r="D78" s="196">
        <v>1.4152100000000001E-3</v>
      </c>
      <c r="E78" s="197" t="s">
        <v>11271</v>
      </c>
    </row>
    <row r="79" spans="1:5" ht="22.5">
      <c r="A79" s="150" t="s">
        <v>11319</v>
      </c>
      <c r="B79" s="150" t="s">
        <v>11320</v>
      </c>
      <c r="C79" s="165">
        <v>502.44</v>
      </c>
      <c r="D79" s="196">
        <v>8.3100000000000001E-6</v>
      </c>
      <c r="E79" s="197" t="s">
        <v>11271</v>
      </c>
    </row>
    <row r="80" spans="1:5" ht="22.5">
      <c r="A80" s="150" t="s">
        <v>11321</v>
      </c>
      <c r="B80" s="150" t="s">
        <v>11322</v>
      </c>
      <c r="C80" s="165">
        <v>51868.08</v>
      </c>
      <c r="D80" s="196">
        <v>8.5764000000000001E-4</v>
      </c>
      <c r="E80" s="197" t="s">
        <v>11271</v>
      </c>
    </row>
    <row r="81" spans="1:5" ht="22.5">
      <c r="A81" s="150" t="s">
        <v>11323</v>
      </c>
      <c r="B81" s="150" t="s">
        <v>11324</v>
      </c>
      <c r="C81" s="165">
        <v>248835.12</v>
      </c>
      <c r="D81" s="196">
        <v>4.1145000000000001E-3</v>
      </c>
      <c r="E81" s="197" t="s">
        <v>11271</v>
      </c>
    </row>
    <row r="82" spans="1:5" ht="22.5">
      <c r="A82" s="150" t="s">
        <v>11325</v>
      </c>
      <c r="B82" s="150" t="s">
        <v>11326</v>
      </c>
      <c r="C82" s="165">
        <v>5071989.12</v>
      </c>
      <c r="D82" s="196">
        <v>8.3865529999999994E-2</v>
      </c>
      <c r="E82" s="197" t="s">
        <v>11271</v>
      </c>
    </row>
    <row r="83" spans="1:5" ht="22.5">
      <c r="A83" s="150" t="s">
        <v>11327</v>
      </c>
      <c r="B83" s="150" t="s">
        <v>11328</v>
      </c>
      <c r="C83" s="165">
        <v>3401329.56</v>
      </c>
      <c r="D83" s="196">
        <v>5.6241109999999997E-2</v>
      </c>
      <c r="E83" s="197" t="s">
        <v>11271</v>
      </c>
    </row>
    <row r="84" spans="1:5" ht="22.5">
      <c r="A84" s="150" t="s">
        <v>11329</v>
      </c>
      <c r="B84" s="150" t="s">
        <v>11330</v>
      </c>
      <c r="C84" s="165">
        <v>58874.16</v>
      </c>
      <c r="D84" s="196">
        <v>9.7349000000000003E-4</v>
      </c>
      <c r="E84" s="197" t="s">
        <v>11271</v>
      </c>
    </row>
    <row r="85" spans="1:5" ht="22.5">
      <c r="A85" s="150" t="s">
        <v>11331</v>
      </c>
      <c r="B85" s="150" t="s">
        <v>11332</v>
      </c>
      <c r="C85" s="165">
        <v>28702.92</v>
      </c>
      <c r="D85" s="196">
        <v>4.7459999999999999E-4</v>
      </c>
      <c r="E85" s="197" t="s">
        <v>11271</v>
      </c>
    </row>
    <row r="86" spans="1:5" ht="22.5">
      <c r="A86" s="150" t="s">
        <v>11333</v>
      </c>
      <c r="B86" s="150" t="s">
        <v>11225</v>
      </c>
      <c r="C86" s="165">
        <v>1033.68</v>
      </c>
      <c r="D86" s="196">
        <v>1.7090000000000001E-5</v>
      </c>
      <c r="E86" s="197" t="s">
        <v>11271</v>
      </c>
    </row>
    <row r="87" spans="1:5" ht="22.5">
      <c r="A87" s="150" t="s">
        <v>11334</v>
      </c>
      <c r="B87" s="150" t="s">
        <v>11335</v>
      </c>
      <c r="C87" s="165">
        <v>106.58</v>
      </c>
      <c r="D87" s="196">
        <v>1.7600000000000001E-6</v>
      </c>
      <c r="E87" s="197" t="s">
        <v>11271</v>
      </c>
    </row>
    <row r="88" spans="1:5" ht="22.5">
      <c r="A88" s="150" t="s">
        <v>11336</v>
      </c>
      <c r="B88" s="150" t="s">
        <v>11337</v>
      </c>
      <c r="C88" s="165">
        <v>129.58000000000001</v>
      </c>
      <c r="D88" s="196">
        <v>2.1399999999999998E-6</v>
      </c>
      <c r="E88" s="197" t="s">
        <v>11271</v>
      </c>
    </row>
    <row r="89" spans="1:5">
      <c r="A89" s="152"/>
      <c r="B89" s="152" t="s">
        <v>388</v>
      </c>
      <c r="C89" s="166">
        <f>SUM(C8:C88)</f>
        <v>60477634.899999961</v>
      </c>
      <c r="D89" s="347">
        <f>SUM(D8:D88)</f>
        <v>1.0000000000000004</v>
      </c>
      <c r="E89" s="180"/>
    </row>
    <row r="90" spans="1:5">
      <c r="A90" s="198"/>
      <c r="B90" s="198"/>
      <c r="C90" s="199"/>
      <c r="D90" s="200"/>
      <c r="E90" s="20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3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zoomScaleSheetLayoutView="100" workbookViewId="0"/>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16384" width="11.42578125" style="274"/>
  </cols>
  <sheetData>
    <row r="1" spans="1:7" s="41" customFormat="1" ht="11.25" customHeight="1">
      <c r="A1" s="71" t="s">
        <v>43</v>
      </c>
      <c r="B1" s="71"/>
      <c r="C1" s="42"/>
      <c r="D1" s="42"/>
      <c r="E1" s="42"/>
      <c r="F1" s="101"/>
      <c r="G1" s="7"/>
    </row>
    <row r="2" spans="1:7" s="41" customFormat="1" ht="11.25" customHeight="1">
      <c r="A2" s="71" t="s">
        <v>0</v>
      </c>
      <c r="B2" s="71"/>
      <c r="C2" s="42"/>
      <c r="D2" s="42"/>
      <c r="E2" s="42"/>
    </row>
    <row r="3" spans="1:7" s="41" customFormat="1">
      <c r="C3" s="42"/>
      <c r="D3" s="42"/>
      <c r="E3" s="42"/>
    </row>
    <row r="4" spans="1:7" s="41" customFormat="1">
      <c r="C4" s="42"/>
      <c r="D4" s="42"/>
      <c r="E4" s="42"/>
    </row>
    <row r="5" spans="1:7" s="41" customFormat="1" ht="11.25" customHeight="1">
      <c r="A5" s="10" t="s">
        <v>139</v>
      </c>
      <c r="B5" s="10"/>
      <c r="C5" s="42"/>
      <c r="D5" s="42"/>
      <c r="E5" s="42"/>
      <c r="G5" s="366"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c r="A8" s="150" t="s">
        <v>6319</v>
      </c>
      <c r="B8" s="150" t="s">
        <v>1301</v>
      </c>
      <c r="C8" s="165">
        <v>19972929.789999999</v>
      </c>
      <c r="D8" s="165">
        <v>19972929.789999999</v>
      </c>
      <c r="E8" s="165">
        <f>+D8-C8</f>
        <v>0</v>
      </c>
      <c r="F8" s="177" t="s">
        <v>11338</v>
      </c>
      <c r="G8" s="172" t="s">
        <v>11339</v>
      </c>
    </row>
    <row r="9" spans="1:7">
      <c r="A9" s="150"/>
      <c r="B9" s="150"/>
      <c r="C9" s="165"/>
      <c r="D9" s="165"/>
      <c r="E9" s="165"/>
      <c r="F9" s="165"/>
      <c r="G9" s="172"/>
    </row>
    <row r="10" spans="1:7">
      <c r="A10" s="150"/>
      <c r="B10" s="150"/>
      <c r="C10" s="165"/>
      <c r="D10" s="165"/>
      <c r="E10" s="165"/>
      <c r="F10" s="172"/>
      <c r="G10" s="172"/>
    </row>
    <row r="11" spans="1:7">
      <c r="A11" s="150"/>
      <c r="B11" s="150"/>
      <c r="C11" s="165"/>
      <c r="D11" s="165"/>
      <c r="E11" s="165"/>
      <c r="F11" s="172"/>
      <c r="G11" s="172"/>
    </row>
    <row r="12" spans="1:7">
      <c r="A12" s="150"/>
      <c r="B12" s="150"/>
      <c r="C12" s="165"/>
      <c r="D12" s="165"/>
      <c r="E12" s="165"/>
      <c r="F12" s="172"/>
      <c r="G12" s="172"/>
    </row>
    <row r="13" spans="1:7">
      <c r="A13" s="150"/>
      <c r="B13" s="150"/>
      <c r="C13" s="165"/>
      <c r="D13" s="165"/>
      <c r="E13" s="165"/>
      <c r="F13" s="172"/>
      <c r="G13" s="172"/>
    </row>
    <row r="14" spans="1:7">
      <c r="A14" s="169"/>
      <c r="B14" s="152" t="s">
        <v>278</v>
      </c>
      <c r="C14" s="142">
        <f>SUM(C8:C13)</f>
        <v>19972929.789999999</v>
      </c>
      <c r="D14" s="142">
        <f>SUM(D8:D13)</f>
        <v>19972929.789999999</v>
      </c>
      <c r="E14" s="145">
        <f>SUM(E8:E13)</f>
        <v>0</v>
      </c>
      <c r="F14" s="202"/>
      <c r="G14" s="202"/>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3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zoomScaleSheetLayoutView="100" workbookViewId="0"/>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ht="11.25" customHeight="1">
      <c r="A5" s="10" t="s">
        <v>140</v>
      </c>
      <c r="B5" s="10"/>
      <c r="C5" s="42"/>
      <c r="D5" s="42"/>
      <c r="E5" s="42"/>
      <c r="F5" s="366" t="s">
        <v>118</v>
      </c>
    </row>
    <row r="6" spans="1:6" s="81" customFormat="1">
      <c r="A6" s="44"/>
      <c r="B6" s="44"/>
      <c r="C6" s="78"/>
      <c r="D6" s="80"/>
      <c r="E6" s="80"/>
    </row>
    <row r="7" spans="1:6" ht="15" customHeight="1">
      <c r="A7" s="15" t="s">
        <v>46</v>
      </c>
      <c r="B7" s="16" t="s">
        <v>47</v>
      </c>
      <c r="C7" s="57" t="s">
        <v>75</v>
      </c>
      <c r="D7" s="57" t="s">
        <v>76</v>
      </c>
      <c r="E7" s="102" t="s">
        <v>117</v>
      </c>
      <c r="F7" s="102" t="s">
        <v>89</v>
      </c>
    </row>
    <row r="8" spans="1:6">
      <c r="A8" s="150" t="s">
        <v>599</v>
      </c>
      <c r="B8" s="150" t="s">
        <v>11340</v>
      </c>
      <c r="C8" s="165">
        <v>0</v>
      </c>
      <c r="D8" s="165">
        <v>-6540966.6799999997</v>
      </c>
      <c r="E8" s="165">
        <f>+D8-C8</f>
        <v>-6540966.6799999997</v>
      </c>
      <c r="F8" s="207" t="s">
        <v>11339</v>
      </c>
    </row>
    <row r="9" spans="1:6">
      <c r="A9" s="150" t="s">
        <v>11341</v>
      </c>
      <c r="B9" s="150" t="s">
        <v>11342</v>
      </c>
      <c r="C9" s="165">
        <v>29787624.66</v>
      </c>
      <c r="D9" s="165">
        <v>29787624.66</v>
      </c>
      <c r="E9" s="165">
        <f>+D9-C9</f>
        <v>0</v>
      </c>
      <c r="F9" s="207" t="s">
        <v>11339</v>
      </c>
    </row>
    <row r="10" spans="1:6">
      <c r="A10" s="152"/>
      <c r="B10" s="152" t="s">
        <v>279</v>
      </c>
      <c r="C10" s="166">
        <f>SUM(C8:C9)</f>
        <v>29787624.66</v>
      </c>
      <c r="D10" s="166">
        <f>SUM(D8:D9)</f>
        <v>23246657.98</v>
      </c>
      <c r="E10" s="166">
        <f>SUM(E8:E9)</f>
        <v>-6540966.6799999997</v>
      </c>
      <c r="F10" s="152"/>
    </row>
  </sheetData>
  <protectedRanges>
    <protectedRange sqref="F10"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3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zoomScaleNormal="100" zoomScaleSheetLayoutView="100" workbookViewId="0"/>
  </sheetViews>
  <sheetFormatPr baseColWidth="10" defaultRowHeight="11.25"/>
  <cols>
    <col min="1" max="1" width="20.7109375" style="154" customWidth="1"/>
    <col min="2" max="2" width="50.7109375" style="154" customWidth="1"/>
    <col min="3" max="5" width="17.7109375" style="118" customWidth="1"/>
    <col min="6" max="16384" width="11.42578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ht="11.25" customHeight="1">
      <c r="A5" s="65" t="s">
        <v>154</v>
      </c>
      <c r="C5" s="72"/>
      <c r="D5" s="72"/>
      <c r="E5" s="262" t="s">
        <v>119</v>
      </c>
    </row>
    <row r="6" spans="1:5" s="81" customFormat="1">
      <c r="A6" s="28"/>
      <c r="B6" s="28"/>
      <c r="C6" s="103"/>
      <c r="D6" s="104"/>
      <c r="E6" s="104"/>
    </row>
    <row r="7" spans="1:5" ht="15" customHeight="1">
      <c r="A7" s="15" t="s">
        <v>46</v>
      </c>
      <c r="B7" s="16" t="s">
        <v>47</v>
      </c>
      <c r="C7" s="57" t="s">
        <v>75</v>
      </c>
      <c r="D7" s="57" t="s">
        <v>76</v>
      </c>
      <c r="E7" s="57" t="s">
        <v>77</v>
      </c>
    </row>
    <row r="8" spans="1:5">
      <c r="A8" s="172" t="s">
        <v>613</v>
      </c>
      <c r="B8" s="172" t="s">
        <v>1311</v>
      </c>
      <c r="C8" s="165">
        <v>4000</v>
      </c>
      <c r="D8" s="165">
        <v>4000</v>
      </c>
      <c r="E8" s="165">
        <f>+D8-C8</f>
        <v>0</v>
      </c>
    </row>
    <row r="9" spans="1:5">
      <c r="A9" s="172" t="s">
        <v>615</v>
      </c>
      <c r="B9" s="172" t="s">
        <v>11343</v>
      </c>
      <c r="C9" s="165">
        <v>2000</v>
      </c>
      <c r="D9" s="165">
        <v>2000</v>
      </c>
      <c r="E9" s="165">
        <f t="shared" ref="E9:E11" si="0">+D9-C9</f>
        <v>0</v>
      </c>
    </row>
    <row r="10" spans="1:5">
      <c r="A10" s="172" t="s">
        <v>7444</v>
      </c>
      <c r="B10" s="172" t="s">
        <v>11344</v>
      </c>
      <c r="C10" s="165">
        <v>0</v>
      </c>
      <c r="D10" s="165">
        <v>2500</v>
      </c>
      <c r="E10" s="165">
        <f t="shared" si="0"/>
        <v>2500</v>
      </c>
    </row>
    <row r="11" spans="1:5">
      <c r="A11" s="172" t="s">
        <v>7447</v>
      </c>
      <c r="B11" s="172" t="s">
        <v>11345</v>
      </c>
      <c r="C11" s="165">
        <v>0</v>
      </c>
      <c r="D11" s="165">
        <v>1000</v>
      </c>
      <c r="E11" s="165">
        <f t="shared" si="0"/>
        <v>1000</v>
      </c>
    </row>
    <row r="12" spans="1:5">
      <c r="A12" s="151" t="s">
        <v>617</v>
      </c>
      <c r="B12" s="151" t="s">
        <v>618</v>
      </c>
      <c r="C12" s="203">
        <f>SUM(C8:C11)</f>
        <v>6000</v>
      </c>
      <c r="D12" s="203">
        <f>SUM(D8:D11)</f>
        <v>9500</v>
      </c>
      <c r="E12" s="203">
        <f>SUM(E8:E11)</f>
        <v>3500</v>
      </c>
    </row>
    <row r="13" spans="1:5">
      <c r="A13" s="172"/>
      <c r="B13" s="172"/>
      <c r="C13" s="165"/>
      <c r="D13" s="165"/>
      <c r="E13" s="165"/>
    </row>
    <row r="14" spans="1:5">
      <c r="A14" s="172" t="s">
        <v>6359</v>
      </c>
      <c r="B14" s="172" t="s">
        <v>11346</v>
      </c>
      <c r="C14" s="165">
        <v>395923.3</v>
      </c>
      <c r="D14" s="165">
        <v>385657.38</v>
      </c>
      <c r="E14" s="165">
        <f t="shared" ref="E14:E17" si="1">+D14-C14</f>
        <v>-10265.919999999984</v>
      </c>
    </row>
    <row r="15" spans="1:5">
      <c r="A15" s="172" t="s">
        <v>6361</v>
      </c>
      <c r="B15" s="172" t="s">
        <v>11347</v>
      </c>
      <c r="C15" s="165">
        <v>1115908.04</v>
      </c>
      <c r="D15" s="165">
        <v>2217266.94</v>
      </c>
      <c r="E15" s="165">
        <f t="shared" si="1"/>
        <v>1101358.8999999999</v>
      </c>
    </row>
    <row r="16" spans="1:5">
      <c r="A16" s="172" t="s">
        <v>6365</v>
      </c>
      <c r="B16" s="172" t="s">
        <v>11348</v>
      </c>
      <c r="C16" s="165">
        <v>500000</v>
      </c>
      <c r="D16" s="165">
        <v>1207000</v>
      </c>
      <c r="E16" s="165">
        <f t="shared" si="1"/>
        <v>707000</v>
      </c>
    </row>
    <row r="17" spans="1:5">
      <c r="A17" s="172" t="s">
        <v>11349</v>
      </c>
      <c r="B17" s="172" t="s">
        <v>11350</v>
      </c>
      <c r="C17" s="165">
        <v>213755.77</v>
      </c>
      <c r="D17" s="165">
        <v>276725.26</v>
      </c>
      <c r="E17" s="165">
        <f t="shared" si="1"/>
        <v>62969.49000000002</v>
      </c>
    </row>
    <row r="18" spans="1:5">
      <c r="A18" s="151" t="s">
        <v>627</v>
      </c>
      <c r="B18" s="151" t="s">
        <v>628</v>
      </c>
      <c r="C18" s="203">
        <f>SUM(C14:C17)</f>
        <v>2225587.11</v>
      </c>
      <c r="D18" s="203">
        <f>SUM(D14:D17)</f>
        <v>4086649.58</v>
      </c>
      <c r="E18" s="203">
        <f>SUM(E14:E17)</f>
        <v>1861062.47</v>
      </c>
    </row>
    <row r="19" spans="1:5">
      <c r="A19" s="172"/>
      <c r="B19" s="172"/>
      <c r="C19" s="165"/>
      <c r="D19" s="165"/>
      <c r="E19" s="165"/>
    </row>
    <row r="20" spans="1:5">
      <c r="A20" s="172"/>
      <c r="B20" s="172"/>
      <c r="C20" s="165"/>
      <c r="D20" s="165"/>
      <c r="E20" s="165"/>
    </row>
    <row r="21" spans="1:5">
      <c r="A21" s="172" t="s">
        <v>11351</v>
      </c>
      <c r="B21" s="172" t="s">
        <v>11352</v>
      </c>
      <c r="C21" s="165">
        <v>0</v>
      </c>
      <c r="D21" s="165">
        <v>0</v>
      </c>
      <c r="E21" s="165">
        <v>0</v>
      </c>
    </row>
    <row r="22" spans="1:5">
      <c r="A22" s="172" t="s">
        <v>11353</v>
      </c>
      <c r="B22" s="172" t="s">
        <v>11354</v>
      </c>
      <c r="C22" s="165">
        <v>0</v>
      </c>
      <c r="D22" s="165">
        <v>0</v>
      </c>
      <c r="E22" s="165">
        <v>0</v>
      </c>
    </row>
    <row r="23" spans="1:5">
      <c r="A23" s="151" t="s">
        <v>6371</v>
      </c>
      <c r="B23" s="151" t="s">
        <v>6372</v>
      </c>
      <c r="C23" s="203">
        <f>SUM(C21:C22)</f>
        <v>0</v>
      </c>
      <c r="D23" s="203">
        <f t="shared" ref="D23:E23" si="2">SUM(D21:D22)</f>
        <v>0</v>
      </c>
      <c r="E23" s="203">
        <f t="shared" si="2"/>
        <v>0</v>
      </c>
    </row>
    <row r="24" spans="1:5" s="19" customFormat="1">
      <c r="A24" s="152"/>
      <c r="B24" s="152" t="s">
        <v>389</v>
      </c>
      <c r="C24" s="166">
        <f>+C12+C18+C23</f>
        <v>2231587.11</v>
      </c>
      <c r="D24" s="166">
        <f>+D12+D18+D23</f>
        <v>4096149.58</v>
      </c>
      <c r="E24" s="166">
        <f t="shared" ref="E24" si="3">+E12+E18+E23</f>
        <v>1864562.47</v>
      </c>
    </row>
    <row r="25" spans="1:5" s="19" customFormat="1">
      <c r="A25" s="198"/>
      <c r="B25" s="198"/>
      <c r="C25" s="204"/>
      <c r="D25" s="204"/>
      <c r="E25" s="204"/>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3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opLeftCell="A46" zoomScaleNormal="100" zoomScaleSheetLayoutView="100" workbookViewId="0"/>
  </sheetViews>
  <sheetFormatPr baseColWidth="10" defaultRowHeight="11.25"/>
  <cols>
    <col min="1" max="1" width="20.7109375" style="154" customWidth="1"/>
    <col min="2" max="2" width="50.7109375" style="154" customWidth="1"/>
    <col min="3" max="3" width="17.7109375" style="118" customWidth="1"/>
    <col min="4" max="4" width="17.7109375" style="119" customWidth="1"/>
    <col min="5" max="16384" width="11.42578125" style="274"/>
  </cols>
  <sheetData>
    <row r="1" spans="1:4" s="41" customFormat="1">
      <c r="A1" s="71" t="s">
        <v>43</v>
      </c>
      <c r="B1" s="71"/>
      <c r="C1" s="105"/>
      <c r="D1" s="106"/>
    </row>
    <row r="2" spans="1:4" s="41" customFormat="1">
      <c r="A2" s="71" t="s">
        <v>0</v>
      </c>
      <c r="B2" s="71"/>
      <c r="C2" s="105"/>
      <c r="D2" s="107"/>
    </row>
    <row r="3" spans="1:4" s="41" customFormat="1">
      <c r="A3" s="71"/>
      <c r="B3" s="71"/>
      <c r="C3" s="105"/>
      <c r="D3" s="107"/>
    </row>
    <row r="4" spans="1:4" s="41" customFormat="1">
      <c r="C4" s="105"/>
      <c r="D4" s="107"/>
    </row>
    <row r="5" spans="1:4" s="41" customFormat="1" ht="11.25" customHeight="1">
      <c r="A5" s="1021" t="s">
        <v>280</v>
      </c>
      <c r="B5" s="1022"/>
      <c r="C5" s="105"/>
      <c r="D5" s="108" t="s">
        <v>120</v>
      </c>
    </row>
    <row r="6" spans="1:4">
      <c r="A6" s="109"/>
      <c r="B6" s="109"/>
      <c r="C6" s="110"/>
      <c r="D6" s="111"/>
    </row>
    <row r="7" spans="1:4" ht="15" customHeight="1">
      <c r="A7" s="15" t="s">
        <v>46</v>
      </c>
      <c r="B7" s="16" t="s">
        <v>47</v>
      </c>
      <c r="C7" s="57" t="s">
        <v>77</v>
      </c>
      <c r="D7" s="51" t="s">
        <v>121</v>
      </c>
    </row>
    <row r="8" spans="1:4">
      <c r="A8" s="112"/>
      <c r="B8" s="113"/>
      <c r="C8" s="114"/>
      <c r="D8" s="115"/>
    </row>
    <row r="9" spans="1:4">
      <c r="A9" s="112"/>
      <c r="B9" s="113"/>
      <c r="C9" s="114"/>
      <c r="D9" s="115"/>
    </row>
    <row r="10" spans="1:4">
      <c r="A10" s="112"/>
      <c r="B10" s="113"/>
      <c r="C10" s="114"/>
      <c r="D10" s="115"/>
    </row>
    <row r="11" spans="1:4">
      <c r="A11" s="112"/>
      <c r="B11" s="113"/>
      <c r="C11" s="114"/>
      <c r="D11" s="115"/>
    </row>
    <row r="12" spans="1:4">
      <c r="A12" s="112"/>
      <c r="B12" s="113"/>
      <c r="C12" s="114"/>
      <c r="D12" s="115"/>
    </row>
    <row r="13" spans="1:4">
      <c r="A13" s="112"/>
      <c r="B13" s="113"/>
      <c r="C13" s="114"/>
      <c r="D13" s="115"/>
    </row>
    <row r="14" spans="1:4">
      <c r="A14" s="112"/>
      <c r="B14" s="113"/>
      <c r="C14" s="114"/>
      <c r="D14" s="115"/>
    </row>
    <row r="15" spans="1:4">
      <c r="A15" s="112"/>
      <c r="B15" s="113"/>
      <c r="C15" s="114"/>
      <c r="D15" s="115"/>
    </row>
    <row r="16" spans="1:4">
      <c r="A16" s="112"/>
      <c r="B16" s="112"/>
      <c r="C16" s="114"/>
      <c r="D16" s="115"/>
    </row>
    <row r="17" spans="1:4">
      <c r="A17" s="112"/>
      <c r="B17" s="113"/>
      <c r="C17" s="114"/>
      <c r="D17" s="115"/>
    </row>
    <row r="18" spans="1:4">
      <c r="A18" s="112"/>
      <c r="B18" s="113"/>
      <c r="C18" s="114"/>
      <c r="D18" s="115"/>
    </row>
    <row r="19" spans="1:4">
      <c r="A19" s="112"/>
      <c r="B19" s="113"/>
      <c r="C19" s="114"/>
      <c r="D19" s="115"/>
    </row>
    <row r="20" spans="1:4">
      <c r="A20" s="112"/>
      <c r="B20" s="113"/>
      <c r="C20" s="114"/>
      <c r="D20" s="115"/>
    </row>
    <row r="21" spans="1:4">
      <c r="A21" s="112"/>
      <c r="B21" s="113"/>
      <c r="C21" s="114"/>
      <c r="D21" s="115"/>
    </row>
    <row r="22" spans="1:4">
      <c r="A22" s="112"/>
      <c r="B22" s="113"/>
      <c r="C22" s="114"/>
      <c r="D22" s="115"/>
    </row>
    <row r="23" spans="1:4">
      <c r="A23" s="112"/>
      <c r="B23" s="113"/>
      <c r="C23" s="114"/>
      <c r="D23" s="115"/>
    </row>
    <row r="24" spans="1:4">
      <c r="A24" s="112"/>
      <c r="B24" s="113"/>
      <c r="C24" s="114"/>
      <c r="D24" s="115"/>
    </row>
    <row r="25" spans="1:4">
      <c r="A25" s="112"/>
      <c r="B25" s="113"/>
      <c r="C25" s="114"/>
      <c r="D25" s="115"/>
    </row>
    <row r="26" spans="1:4">
      <c r="A26" s="112"/>
      <c r="B26" s="113"/>
      <c r="C26" s="114"/>
      <c r="D26" s="115"/>
    </row>
    <row r="27" spans="1:4">
      <c r="A27" s="112"/>
      <c r="B27" s="113"/>
      <c r="C27" s="114"/>
      <c r="D27" s="115"/>
    </row>
    <row r="28" spans="1:4">
      <c r="A28" s="112"/>
      <c r="B28" s="113"/>
      <c r="C28" s="114"/>
      <c r="D28" s="115"/>
    </row>
    <row r="29" spans="1:4">
      <c r="A29" s="112"/>
      <c r="B29" s="113"/>
      <c r="C29" s="114"/>
      <c r="D29" s="115"/>
    </row>
    <row r="30" spans="1:4">
      <c r="A30" s="112"/>
      <c r="B30" s="113"/>
      <c r="C30" s="114"/>
      <c r="D30" s="115"/>
    </row>
    <row r="31" spans="1:4">
      <c r="A31" s="112"/>
      <c r="B31" s="112"/>
      <c r="C31" s="114"/>
      <c r="D31" s="115"/>
    </row>
    <row r="32" spans="1:4">
      <c r="A32" s="116"/>
      <c r="B32" s="116" t="s">
        <v>387</v>
      </c>
      <c r="C32" s="117">
        <f>SUM(C8:C31)</f>
        <v>0</v>
      </c>
      <c r="D32" s="205">
        <v>0</v>
      </c>
    </row>
    <row r="35" spans="1:4">
      <c r="A35" s="1021" t="s">
        <v>281</v>
      </c>
      <c r="B35" s="1022"/>
      <c r="C35" s="105"/>
      <c r="D35" s="108" t="s">
        <v>120</v>
      </c>
    </row>
    <row r="36" spans="1:4">
      <c r="A36" s="109"/>
      <c r="B36" s="109"/>
      <c r="C36" s="110"/>
      <c r="D36" s="111"/>
    </row>
    <row r="37" spans="1:4">
      <c r="A37" s="15" t="s">
        <v>46</v>
      </c>
      <c r="B37" s="16" t="s">
        <v>47</v>
      </c>
      <c r="C37" s="57" t="s">
        <v>77</v>
      </c>
      <c r="D37" s="51" t="s">
        <v>121</v>
      </c>
    </row>
    <row r="38" spans="1:4">
      <c r="A38" s="506" t="s">
        <v>11169</v>
      </c>
      <c r="B38" s="63" t="s">
        <v>3696</v>
      </c>
      <c r="C38" s="354"/>
      <c r="D38" s="944"/>
    </row>
    <row r="39" spans="1:4">
      <c r="A39" s="112" t="s">
        <v>11170</v>
      </c>
      <c r="B39" s="113" t="s">
        <v>11171</v>
      </c>
      <c r="C39" s="114">
        <v>13150.86</v>
      </c>
      <c r="D39" s="115">
        <f>+C39/C69</f>
        <v>1.2529127482795084E-2</v>
      </c>
    </row>
    <row r="40" spans="1:4">
      <c r="A40" s="112" t="s">
        <v>11172</v>
      </c>
      <c r="B40" s="113" t="s">
        <v>11173</v>
      </c>
      <c r="C40" s="114">
        <v>0</v>
      </c>
      <c r="D40" s="115">
        <f>+C40/C69</f>
        <v>0</v>
      </c>
    </row>
    <row r="41" spans="1:4">
      <c r="A41" s="112" t="s">
        <v>813</v>
      </c>
      <c r="B41" s="113" t="s">
        <v>11174</v>
      </c>
      <c r="C41" s="114">
        <v>2970</v>
      </c>
      <c r="D41" s="115">
        <f>+C41/C69</f>
        <v>2.8295874660593605E-3</v>
      </c>
    </row>
    <row r="42" spans="1:4">
      <c r="A42" s="112" t="s">
        <v>814</v>
      </c>
      <c r="B42" s="113" t="s">
        <v>463</v>
      </c>
      <c r="C42" s="114">
        <v>0</v>
      </c>
      <c r="D42" s="115">
        <f>+C42/C69</f>
        <v>0</v>
      </c>
    </row>
    <row r="43" spans="1:4">
      <c r="A43" s="112" t="s">
        <v>11175</v>
      </c>
      <c r="B43" s="113" t="s">
        <v>1551</v>
      </c>
      <c r="C43" s="114">
        <v>0</v>
      </c>
      <c r="D43" s="115">
        <f>+C43/C69</f>
        <v>0</v>
      </c>
    </row>
    <row r="44" spans="1:4">
      <c r="A44" s="945">
        <v>12410</v>
      </c>
      <c r="B44" s="113"/>
      <c r="C44" s="636">
        <f>SUM(C39:C43)</f>
        <v>16120.86</v>
      </c>
      <c r="D44" s="946">
        <f>SUM(D39:D43)</f>
        <v>1.5358714948854445E-2</v>
      </c>
    </row>
    <row r="45" spans="1:4">
      <c r="A45" s="639" t="s">
        <v>11177</v>
      </c>
      <c r="B45" s="640" t="s">
        <v>11178</v>
      </c>
      <c r="C45" s="114"/>
      <c r="D45" s="115"/>
    </row>
    <row r="46" spans="1:4">
      <c r="A46" s="112" t="s">
        <v>11179</v>
      </c>
      <c r="B46" s="113" t="s">
        <v>467</v>
      </c>
      <c r="C46" s="114">
        <v>2757.77</v>
      </c>
      <c r="D46" s="115">
        <f>+C46/C69</f>
        <v>2.6273910526176843E-3</v>
      </c>
    </row>
    <row r="47" spans="1:4">
      <c r="A47" s="112" t="s">
        <v>7069</v>
      </c>
      <c r="B47" s="113" t="s">
        <v>469</v>
      </c>
      <c r="C47" s="114">
        <v>0</v>
      </c>
      <c r="D47" s="115">
        <f>+C47/C69</f>
        <v>0</v>
      </c>
    </row>
    <row r="48" spans="1:4">
      <c r="A48" s="945">
        <v>12420</v>
      </c>
      <c r="B48" s="113"/>
      <c r="C48" s="636">
        <f>SUM(C46:C47)</f>
        <v>2757.77</v>
      </c>
      <c r="D48" s="946">
        <f>SUM(D46:D47)</f>
        <v>2.6273910526176843E-3</v>
      </c>
    </row>
    <row r="49" spans="1:4">
      <c r="A49" s="639" t="s">
        <v>11181</v>
      </c>
      <c r="B49" s="640" t="s">
        <v>11182</v>
      </c>
      <c r="C49" s="114"/>
      <c r="D49" s="115"/>
    </row>
    <row r="50" spans="1:4">
      <c r="A50" s="112" t="s">
        <v>11183</v>
      </c>
      <c r="B50" s="113" t="s">
        <v>473</v>
      </c>
      <c r="C50" s="114">
        <v>0</v>
      </c>
      <c r="D50" s="115">
        <f>+C50/C69</f>
        <v>0</v>
      </c>
    </row>
    <row r="51" spans="1:4">
      <c r="A51" s="112" t="s">
        <v>11184</v>
      </c>
      <c r="B51" s="112" t="s">
        <v>11185</v>
      </c>
      <c r="C51" s="114">
        <v>39107</v>
      </c>
      <c r="D51" s="115">
        <f>+C51/C69</f>
        <v>3.7258140415886667E-2</v>
      </c>
    </row>
    <row r="52" spans="1:4">
      <c r="A52" s="945">
        <v>12430</v>
      </c>
      <c r="B52" s="113"/>
      <c r="C52" s="636">
        <f>SUM(C50:C51)</f>
        <v>39107</v>
      </c>
      <c r="D52" s="946">
        <f>SUM(D50:D51)</f>
        <v>3.7258140415886667E-2</v>
      </c>
    </row>
    <row r="53" spans="1:4">
      <c r="A53" s="945" t="s">
        <v>11187</v>
      </c>
      <c r="B53" s="640" t="s">
        <v>4507</v>
      </c>
      <c r="C53" s="114"/>
      <c r="D53" s="115"/>
    </row>
    <row r="54" spans="1:4">
      <c r="A54" s="112" t="s">
        <v>11188</v>
      </c>
      <c r="B54" s="113" t="s">
        <v>9146</v>
      </c>
      <c r="C54" s="114">
        <v>0</v>
      </c>
      <c r="D54" s="115">
        <f>+C54/C69</f>
        <v>0</v>
      </c>
    </row>
    <row r="55" spans="1:4">
      <c r="A55" s="945">
        <v>12440</v>
      </c>
      <c r="B55" s="113"/>
      <c r="C55" s="636">
        <f>SUM(C54)</f>
        <v>0</v>
      </c>
      <c r="D55" s="947">
        <f>SUM(D54)</f>
        <v>0</v>
      </c>
    </row>
    <row r="56" spans="1:4">
      <c r="A56" s="639" t="s">
        <v>11190</v>
      </c>
      <c r="B56" s="640" t="s">
        <v>11191</v>
      </c>
      <c r="C56" s="114"/>
      <c r="D56" s="115"/>
    </row>
    <row r="57" spans="1:4">
      <c r="A57" s="112" t="s">
        <v>480</v>
      </c>
      <c r="B57" s="113" t="s">
        <v>11192</v>
      </c>
      <c r="C57" s="114">
        <v>922119.9</v>
      </c>
      <c r="D57" s="115">
        <f>+C57/C69</f>
        <v>0.87852488594071076</v>
      </c>
    </row>
    <row r="58" spans="1:4">
      <c r="A58" s="945">
        <v>12450</v>
      </c>
      <c r="B58" s="113"/>
      <c r="C58" s="636">
        <f>SUM(C57)</f>
        <v>922119.9</v>
      </c>
      <c r="D58" s="946">
        <f>SUM(D57)</f>
        <v>0.87852488594071076</v>
      </c>
    </row>
    <row r="59" spans="1:4">
      <c r="A59" s="639" t="s">
        <v>11194</v>
      </c>
      <c r="B59" s="640" t="s">
        <v>11195</v>
      </c>
      <c r="C59" s="114"/>
      <c r="D59" s="115"/>
    </row>
    <row r="60" spans="1:4">
      <c r="A60" s="112" t="s">
        <v>834</v>
      </c>
      <c r="B60" s="113" t="s">
        <v>11196</v>
      </c>
      <c r="C60" s="114">
        <v>58197.449999999953</v>
      </c>
      <c r="D60" s="115">
        <f>+C60/C69</f>
        <v>5.5446052214348888E-2</v>
      </c>
    </row>
    <row r="61" spans="1:4">
      <c r="A61" s="112" t="s">
        <v>836</v>
      </c>
      <c r="B61" s="113" t="s">
        <v>11197</v>
      </c>
      <c r="C61" s="114">
        <v>3400</v>
      </c>
      <c r="D61" s="115">
        <f>+C61/C69</f>
        <v>3.2392583786538132E-3</v>
      </c>
    </row>
    <row r="62" spans="1:4">
      <c r="A62" s="112" t="s">
        <v>838</v>
      </c>
      <c r="B62" s="113" t="s">
        <v>647</v>
      </c>
      <c r="C62" s="114">
        <v>5462.2</v>
      </c>
      <c r="D62" s="115">
        <f>+C62/C69</f>
        <v>5.2039638576126057E-3</v>
      </c>
    </row>
    <row r="63" spans="1:4">
      <c r="A63" s="945">
        <v>12460</v>
      </c>
      <c r="B63" s="113"/>
      <c r="C63" s="636">
        <f>SUM(C60:C62)</f>
        <v>67059.649999999951</v>
      </c>
      <c r="D63" s="946">
        <f>SUM(D60:D62)</f>
        <v>6.3889274450615305E-2</v>
      </c>
    </row>
    <row r="64" spans="1:4">
      <c r="A64" s="945">
        <v>12520</v>
      </c>
      <c r="B64" s="113"/>
      <c r="C64" s="636"/>
      <c r="D64" s="946"/>
    </row>
    <row r="65" spans="1:4">
      <c r="A65" s="945" t="s">
        <v>11229</v>
      </c>
      <c r="B65" s="113" t="s">
        <v>11230</v>
      </c>
      <c r="C65" s="636"/>
      <c r="D65" s="946"/>
    </row>
    <row r="66" spans="1:4" ht="22.5">
      <c r="A66" s="945" t="s">
        <v>11231</v>
      </c>
      <c r="B66" s="113" t="s">
        <v>11232</v>
      </c>
      <c r="C66" s="114">
        <v>2457.79</v>
      </c>
      <c r="D66" s="115">
        <f>+C66/C69</f>
        <v>2.3415931913151633E-3</v>
      </c>
    </row>
    <row r="67" spans="1:4">
      <c r="A67" s="945">
        <v>12520</v>
      </c>
      <c r="B67" s="113"/>
      <c r="C67" s="636">
        <f>+C66</f>
        <v>2457.79</v>
      </c>
      <c r="D67" s="946">
        <f>+D66</f>
        <v>2.3415931913151633E-3</v>
      </c>
    </row>
    <row r="68" spans="1:4">
      <c r="A68" s="945"/>
      <c r="B68" s="113"/>
      <c r="C68" s="636"/>
      <c r="D68" s="946"/>
    </row>
    <row r="69" spans="1:4">
      <c r="A69" s="116"/>
      <c r="B69" s="116" t="s">
        <v>390</v>
      </c>
      <c r="C69" s="117">
        <f>+C44+C52+C58+C63+C67+C48</f>
        <v>1049622.97</v>
      </c>
      <c r="D69" s="403">
        <f>+D44+D52+D58+D63+D67+D48</f>
        <v>1.0000000000000002</v>
      </c>
    </row>
  </sheetData>
  <mergeCells count="2">
    <mergeCell ref="A5:B5"/>
    <mergeCell ref="A35:B35"/>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A37:A38"/>
    <dataValidation allowBlank="1" showInputMessage="1" showErrorMessage="1" prompt="Corresponde al nombre o descripción de la cuenta de acuerdo al Plan de Cuentas emitido por el CONAC." sqref="B7 B37:B38"/>
    <dataValidation allowBlank="1" showInputMessage="1" showErrorMessage="1" prompt="Importe (saldo final) de las adquisiciones de bienes muebles e inmuebles efectuadas en el periodo al que corresponde la cuenta pública presentada." sqref="C37:C38"/>
    <dataValidation allowBlank="1" showInputMessage="1" showErrorMessage="1" prompt="Detallar el porcentaje de estas adquisiciones que fueron realizadas mediante subsidios de capital del sector central (subsidiados por la federación, estado o municipio)." sqref="D7 D37:D38"/>
  </dataValidations>
  <pageMargins left="0.7" right="0.7" top="0.75" bottom="0.75" header="0.3" footer="0.3"/>
  <pageSetup scale="90" orientation="portrait" r:id="rId1"/>
</worksheet>
</file>

<file path=xl/worksheets/sheet3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zoomScaleNormal="100" zoomScaleSheetLayoutView="100" workbookViewId="0">
      <pane ySplit="8" topLeftCell="A9" activePane="bottomLeft" state="frozen"/>
      <selection pane="bottomLeft"/>
    </sheetView>
  </sheetViews>
  <sheetFormatPr baseColWidth="10" defaultRowHeight="11.25"/>
  <cols>
    <col min="1" max="1" width="11.7109375" style="154" customWidth="1"/>
    <col min="2" max="2" width="68" style="154" customWidth="1"/>
    <col min="3" max="3" width="17.7109375" style="118" customWidth="1"/>
    <col min="4" max="4" width="17.7109375" style="274" customWidth="1"/>
    <col min="5" max="16384" width="11.42578125" style="274"/>
  </cols>
  <sheetData>
    <row r="1" spans="1:7" s="41" customFormat="1">
      <c r="A1" s="71" t="s">
        <v>43</v>
      </c>
      <c r="B1" s="71"/>
      <c r="C1" s="105"/>
    </row>
    <row r="2" spans="1:7" s="41" customFormat="1">
      <c r="A2" s="71" t="s">
        <v>0</v>
      </c>
      <c r="B2" s="71"/>
      <c r="C2" s="105"/>
    </row>
    <row r="3" spans="1:7" s="41" customFormat="1">
      <c r="A3" s="71"/>
      <c r="B3" s="71"/>
      <c r="C3" s="105"/>
    </row>
    <row r="4" spans="1:7" s="41" customFormat="1">
      <c r="A4" s="71"/>
      <c r="B4" s="71"/>
      <c r="C4" s="105"/>
    </row>
    <row r="5" spans="1:7" s="41" customFormat="1">
      <c r="C5" s="105"/>
    </row>
    <row r="6" spans="1:7" s="41" customFormat="1" ht="11.25" customHeight="1">
      <c r="A6" s="1021" t="s">
        <v>262</v>
      </c>
      <c r="B6" s="1022"/>
      <c r="C6" s="105"/>
      <c r="D6" s="279" t="s">
        <v>220</v>
      </c>
    </row>
    <row r="7" spans="1:7">
      <c r="A7" s="109"/>
      <c r="B7" s="109"/>
      <c r="C7" s="110"/>
    </row>
    <row r="8" spans="1:7" ht="15" customHeight="1">
      <c r="A8" s="15" t="s">
        <v>46</v>
      </c>
      <c r="B8" s="216" t="s">
        <v>47</v>
      </c>
      <c r="C8" s="57" t="s">
        <v>75</v>
      </c>
      <c r="D8" s="57" t="s">
        <v>76</v>
      </c>
    </row>
    <row r="9" spans="1:7">
      <c r="A9" s="306">
        <v>5500</v>
      </c>
      <c r="B9" s="307" t="s">
        <v>289</v>
      </c>
      <c r="C9" s="221">
        <f>+C10+C19+C22+C28+C30</f>
        <v>9062913.8499999996</v>
      </c>
      <c r="D9" s="221">
        <f>+D10+D19+D22+D28+D30</f>
        <v>18466087.630000003</v>
      </c>
      <c r="E9" s="9"/>
      <c r="F9" s="358"/>
      <c r="G9" s="9"/>
    </row>
    <row r="10" spans="1:7">
      <c r="A10" s="310">
        <v>5510</v>
      </c>
      <c r="B10" s="311" t="s">
        <v>177</v>
      </c>
      <c r="C10" s="221">
        <f>SUM(C11:C18)</f>
        <v>9062913.8499999996</v>
      </c>
      <c r="D10" s="221">
        <f>SUM(D11:D18)</f>
        <v>18466087.630000003</v>
      </c>
    </row>
    <row r="11" spans="1:7">
      <c r="A11" s="310">
        <v>5511</v>
      </c>
      <c r="B11" s="311" t="s">
        <v>290</v>
      </c>
      <c r="C11" s="308"/>
      <c r="D11" s="309"/>
    </row>
    <row r="12" spans="1:7">
      <c r="A12" s="310">
        <v>5512</v>
      </c>
      <c r="B12" s="311" t="s">
        <v>291</v>
      </c>
      <c r="C12" s="308"/>
      <c r="D12" s="309"/>
    </row>
    <row r="13" spans="1:7">
      <c r="A13" s="310">
        <v>5513</v>
      </c>
      <c r="B13" s="311" t="s">
        <v>292</v>
      </c>
      <c r="C13" s="308">
        <v>0</v>
      </c>
      <c r="D13" s="309">
        <v>50861.67</v>
      </c>
    </row>
    <row r="14" spans="1:7">
      <c r="A14" s="310">
        <v>5514</v>
      </c>
      <c r="B14" s="311" t="s">
        <v>293</v>
      </c>
      <c r="C14" s="308"/>
      <c r="D14" s="309"/>
    </row>
    <row r="15" spans="1:7">
      <c r="A15" s="310">
        <v>5515</v>
      </c>
      <c r="B15" s="311" t="s">
        <v>294</v>
      </c>
      <c r="C15" s="308">
        <v>9062913.8499999996</v>
      </c>
      <c r="D15" s="309">
        <v>18414989.800000001</v>
      </c>
    </row>
    <row r="16" spans="1:7">
      <c r="A16" s="310">
        <v>5516</v>
      </c>
      <c r="B16" s="311" t="s">
        <v>295</v>
      </c>
      <c r="C16" s="308"/>
      <c r="D16" s="309"/>
    </row>
    <row r="17" spans="1:4">
      <c r="A17" s="310">
        <v>5517</v>
      </c>
      <c r="B17" s="311" t="s">
        <v>296</v>
      </c>
      <c r="C17" s="308">
        <v>0</v>
      </c>
      <c r="D17" s="309">
        <v>236.16</v>
      </c>
    </row>
    <row r="18" spans="1:4">
      <c r="A18" s="310">
        <v>5518</v>
      </c>
      <c r="B18" s="311" t="s">
        <v>297</v>
      </c>
      <c r="C18" s="308"/>
      <c r="D18" s="309"/>
    </row>
    <row r="19" spans="1:4">
      <c r="A19" s="310">
        <v>5520</v>
      </c>
      <c r="B19" s="311" t="s">
        <v>178</v>
      </c>
      <c r="C19" s="221">
        <f>SUM(C20:C21)</f>
        <v>0</v>
      </c>
      <c r="D19" s="221">
        <f>SUM(D20:D21)</f>
        <v>0</v>
      </c>
    </row>
    <row r="20" spans="1:4">
      <c r="A20" s="310">
        <v>5521</v>
      </c>
      <c r="B20" s="311" t="s">
        <v>298</v>
      </c>
      <c r="C20" s="308"/>
      <c r="D20" s="309"/>
    </row>
    <row r="21" spans="1:4">
      <c r="A21" s="310">
        <v>5522</v>
      </c>
      <c r="B21" s="311" t="s">
        <v>299</v>
      </c>
      <c r="C21" s="308"/>
      <c r="D21" s="309"/>
    </row>
    <row r="22" spans="1:4">
      <c r="A22" s="310">
        <v>5530</v>
      </c>
      <c r="B22" s="311" t="s">
        <v>179</v>
      </c>
      <c r="C22" s="221">
        <f>SUM(C23:C27)</f>
        <v>0</v>
      </c>
      <c r="D22" s="221">
        <f>SUM(D23:D27)</f>
        <v>0</v>
      </c>
    </row>
    <row r="23" spans="1:4">
      <c r="A23" s="310">
        <v>5531</v>
      </c>
      <c r="B23" s="311" t="s">
        <v>300</v>
      </c>
      <c r="C23" s="308"/>
      <c r="D23" s="309"/>
    </row>
    <row r="24" spans="1:4">
      <c r="A24" s="310">
        <v>5532</v>
      </c>
      <c r="B24" s="311" t="s">
        <v>301</v>
      </c>
      <c r="C24" s="308"/>
      <c r="D24" s="309"/>
    </row>
    <row r="25" spans="1:4">
      <c r="A25" s="310">
        <v>5533</v>
      </c>
      <c r="B25" s="311" t="s">
        <v>302</v>
      </c>
      <c r="C25" s="308"/>
      <c r="D25" s="309"/>
    </row>
    <row r="26" spans="1:4">
      <c r="A26" s="310">
        <v>5534</v>
      </c>
      <c r="B26" s="311" t="s">
        <v>303</v>
      </c>
      <c r="C26" s="308"/>
      <c r="D26" s="309"/>
    </row>
    <row r="27" spans="1:4">
      <c r="A27" s="310">
        <v>5535</v>
      </c>
      <c r="B27" s="311" t="s">
        <v>304</v>
      </c>
      <c r="C27" s="308"/>
      <c r="D27" s="309"/>
    </row>
    <row r="28" spans="1:4">
      <c r="A28" s="310">
        <v>5540</v>
      </c>
      <c r="B28" s="311" t="s">
        <v>180</v>
      </c>
      <c r="C28" s="221">
        <f>SUM(C29)</f>
        <v>0</v>
      </c>
      <c r="D28" s="221">
        <f>SUM(D29)</f>
        <v>0</v>
      </c>
    </row>
    <row r="29" spans="1:4">
      <c r="A29" s="310">
        <v>5541</v>
      </c>
      <c r="B29" s="311" t="s">
        <v>180</v>
      </c>
      <c r="C29" s="308"/>
      <c r="D29" s="309"/>
    </row>
    <row r="30" spans="1:4">
      <c r="A30" s="310">
        <v>5550</v>
      </c>
      <c r="B30" s="312" t="s">
        <v>181</v>
      </c>
      <c r="C30" s="221">
        <f>SUM(C31)</f>
        <v>0</v>
      </c>
      <c r="D30" s="221">
        <f>SUM(D31)</f>
        <v>0</v>
      </c>
    </row>
    <row r="31" spans="1:4">
      <c r="A31" s="310">
        <v>5551</v>
      </c>
      <c r="B31" s="312" t="s">
        <v>181</v>
      </c>
      <c r="C31" s="308"/>
      <c r="D31" s="309"/>
    </row>
    <row r="32" spans="1:4">
      <c r="A32" s="310">
        <v>5590</v>
      </c>
      <c r="B32" s="312" t="s">
        <v>203</v>
      </c>
      <c r="C32" s="308">
        <f>SUM(C33:C39)</f>
        <v>0</v>
      </c>
      <c r="D32" s="308">
        <f>SUM(D33:D39)</f>
        <v>0</v>
      </c>
    </row>
    <row r="33" spans="1:4">
      <c r="A33" s="310">
        <v>5591</v>
      </c>
      <c r="B33" s="312" t="s">
        <v>305</v>
      </c>
      <c r="C33" s="308"/>
      <c r="D33" s="309"/>
    </row>
    <row r="34" spans="1:4">
      <c r="A34" s="310">
        <v>5592</v>
      </c>
      <c r="B34" s="312" t="s">
        <v>306</v>
      </c>
      <c r="C34" s="308"/>
      <c r="D34" s="309"/>
    </row>
    <row r="35" spans="1:4">
      <c r="A35" s="310">
        <v>5593</v>
      </c>
      <c r="B35" s="312" t="s">
        <v>307</v>
      </c>
      <c r="C35" s="308"/>
      <c r="D35" s="309"/>
    </row>
    <row r="36" spans="1:4">
      <c r="A36" s="310">
        <v>5594</v>
      </c>
      <c r="B36" s="312" t="s">
        <v>308</v>
      </c>
      <c r="C36" s="308"/>
      <c r="D36" s="309"/>
    </row>
    <row r="37" spans="1:4">
      <c r="A37" s="310">
        <v>5595</v>
      </c>
      <c r="B37" s="312" t="s">
        <v>309</v>
      </c>
      <c r="C37" s="308"/>
      <c r="D37" s="309"/>
    </row>
    <row r="38" spans="1:4">
      <c r="A38" s="310">
        <v>5596</v>
      </c>
      <c r="B38" s="312" t="s">
        <v>310</v>
      </c>
      <c r="C38" s="308"/>
      <c r="D38" s="309"/>
    </row>
    <row r="39" spans="1:4">
      <c r="A39" s="310">
        <v>5597</v>
      </c>
      <c r="B39" s="312" t="s">
        <v>311</v>
      </c>
      <c r="C39" s="308"/>
      <c r="D39" s="309"/>
    </row>
    <row r="40" spans="1:4">
      <c r="A40" s="310">
        <v>5599</v>
      </c>
      <c r="B40" s="312" t="s">
        <v>312</v>
      </c>
      <c r="C40" s="308"/>
      <c r="D40" s="309"/>
    </row>
    <row r="41" spans="1:4">
      <c r="A41" s="306">
        <v>5600</v>
      </c>
      <c r="B41" s="313" t="s">
        <v>313</v>
      </c>
      <c r="C41" s="221">
        <f>SUM(C42)</f>
        <v>0</v>
      </c>
      <c r="D41" s="221">
        <f>SUM(D42)</f>
        <v>0</v>
      </c>
    </row>
    <row r="42" spans="1:4">
      <c r="A42" s="310">
        <v>5610</v>
      </c>
      <c r="B42" s="312" t="s">
        <v>314</v>
      </c>
      <c r="C42" s="221">
        <f>SUM(C43)</f>
        <v>0</v>
      </c>
      <c r="D42" s="221">
        <f>SUM(D43)</f>
        <v>0</v>
      </c>
    </row>
    <row r="43" spans="1:4">
      <c r="A43" s="314">
        <v>5611</v>
      </c>
      <c r="B43" s="315" t="s">
        <v>315</v>
      </c>
      <c r="C43" s="316"/>
      <c r="D43" s="317"/>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3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baseColWidth="10" defaultRowHeight="11.25"/>
  <cols>
    <col min="1" max="1" width="20.7109375" style="274" customWidth="1"/>
    <col min="2" max="2" width="50.7109375" style="274" customWidth="1"/>
    <col min="3" max="3" width="17.7109375" style="274"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v>53883461.25</v>
      </c>
    </row>
    <row r="9" spans="1:3">
      <c r="A9" s="234">
        <v>900002</v>
      </c>
      <c r="B9" s="218" t="s">
        <v>184</v>
      </c>
      <c r="C9" s="221">
        <f>SUM(C10:C14)</f>
        <v>53206.97</v>
      </c>
    </row>
    <row r="10" spans="1:3">
      <c r="A10" s="232">
        <v>4320</v>
      </c>
      <c r="B10" s="219" t="s">
        <v>185</v>
      </c>
      <c r="C10" s="222"/>
    </row>
    <row r="11" spans="1:3" ht="22.5">
      <c r="A11" s="232">
        <v>4330</v>
      </c>
      <c r="B11" s="219" t="s">
        <v>186</v>
      </c>
      <c r="C11" s="222"/>
    </row>
    <row r="12" spans="1:3">
      <c r="A12" s="232">
        <v>4340</v>
      </c>
      <c r="B12" s="219" t="s">
        <v>187</v>
      </c>
      <c r="C12" s="222"/>
    </row>
    <row r="13" spans="1:3">
      <c r="A13" s="232">
        <v>4399</v>
      </c>
      <c r="B13" s="219" t="s">
        <v>188</v>
      </c>
      <c r="C13" s="222"/>
    </row>
    <row r="14" spans="1:3">
      <c r="A14" s="233">
        <v>4400</v>
      </c>
      <c r="B14" s="219" t="s">
        <v>189</v>
      </c>
      <c r="C14" s="222">
        <v>53206.97</v>
      </c>
    </row>
    <row r="15" spans="1:3">
      <c r="A15" s="234">
        <v>900003</v>
      </c>
      <c r="B15" s="218" t="s">
        <v>190</v>
      </c>
      <c r="C15" s="221">
        <f>SUM(C16:C19)</f>
        <v>0</v>
      </c>
    </row>
    <row r="16" spans="1:3">
      <c r="A16" s="237">
        <v>52</v>
      </c>
      <c r="B16" s="219" t="s">
        <v>191</v>
      </c>
      <c r="C16" s="222"/>
    </row>
    <row r="17" spans="1:3">
      <c r="A17" s="237">
        <v>62</v>
      </c>
      <c r="B17" s="219" t="s">
        <v>192</v>
      </c>
      <c r="C17" s="222"/>
    </row>
    <row r="18" spans="1:3">
      <c r="A18" s="241" t="s">
        <v>206</v>
      </c>
      <c r="B18" s="219" t="s">
        <v>193</v>
      </c>
      <c r="C18" s="222"/>
    </row>
    <row r="19" spans="1:3">
      <c r="A19" s="233">
        <v>4500</v>
      </c>
      <c r="B19" s="220" t="s">
        <v>201</v>
      </c>
      <c r="C19" s="222"/>
    </row>
    <row r="20" spans="1:3">
      <c r="A20" s="235">
        <v>900004</v>
      </c>
      <c r="B20" s="223" t="s">
        <v>194</v>
      </c>
      <c r="C20" s="224">
        <f>+C8+C9-C15</f>
        <v>53936668.219999999</v>
      </c>
    </row>
    <row r="21" spans="1:3">
      <c r="C21" s="358"/>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3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16" workbookViewId="0"/>
  </sheetViews>
  <sheetFormatPr baseColWidth="10" defaultRowHeight="11.25"/>
  <cols>
    <col min="1" max="1" width="20.7109375" style="274" customWidth="1"/>
    <col min="2" max="2" width="50.7109375" style="274" customWidth="1"/>
    <col min="3" max="3" width="17.7109375" style="9" customWidth="1"/>
    <col min="4" max="16384" width="11.42578125" style="274"/>
  </cols>
  <sheetData>
    <row r="1" spans="1:3">
      <c r="A1" s="71" t="s">
        <v>43</v>
      </c>
    </row>
    <row r="2" spans="1:3">
      <c r="A2" s="71"/>
    </row>
    <row r="3" spans="1:3">
      <c r="A3" s="71"/>
    </row>
    <row r="4" spans="1:3">
      <c r="A4" s="71"/>
    </row>
    <row r="5" spans="1:3" ht="11.25" customHeight="1">
      <c r="A5" s="259" t="s">
        <v>196</v>
      </c>
      <c r="B5" s="260"/>
      <c r="C5" s="263" t="s">
        <v>214</v>
      </c>
    </row>
    <row r="6" spans="1:3" ht="11.25" customHeight="1">
      <c r="A6" s="264"/>
      <c r="B6" s="265"/>
      <c r="C6" s="266"/>
    </row>
    <row r="7" spans="1:3" ht="15" customHeight="1">
      <c r="A7" s="15" t="s">
        <v>46</v>
      </c>
      <c r="B7" s="261" t="s">
        <v>47</v>
      </c>
      <c r="C7" s="216" t="s">
        <v>54</v>
      </c>
    </row>
    <row r="8" spans="1:3">
      <c r="A8" s="239">
        <v>900001</v>
      </c>
      <c r="B8" s="226" t="s">
        <v>160</v>
      </c>
      <c r="C8" s="229">
        <v>52172424.149999976</v>
      </c>
    </row>
    <row r="9" spans="1:3">
      <c r="A9" s="239">
        <v>900002</v>
      </c>
      <c r="B9" s="226" t="s">
        <v>161</v>
      </c>
      <c r="C9" s="229">
        <f>SUM(C10:C26)</f>
        <v>1046865.2000000001</v>
      </c>
    </row>
    <row r="10" spans="1:3">
      <c r="A10" s="232">
        <v>5100</v>
      </c>
      <c r="B10" s="227" t="s">
        <v>162</v>
      </c>
      <c r="C10" s="225">
        <v>16120.86</v>
      </c>
    </row>
    <row r="11" spans="1:3">
      <c r="A11" s="232">
        <v>5200</v>
      </c>
      <c r="B11" s="227" t="s">
        <v>163</v>
      </c>
      <c r="C11" s="225"/>
    </row>
    <row r="12" spans="1:3">
      <c r="A12" s="232">
        <v>5300</v>
      </c>
      <c r="B12" s="227" t="s">
        <v>164</v>
      </c>
      <c r="C12" s="225">
        <v>39107</v>
      </c>
    </row>
    <row r="13" spans="1:3">
      <c r="A13" s="232">
        <v>5400</v>
      </c>
      <c r="B13" s="227" t="s">
        <v>165</v>
      </c>
      <c r="C13" s="225"/>
    </row>
    <row r="14" spans="1:3">
      <c r="A14" s="232">
        <v>5500</v>
      </c>
      <c r="B14" s="227" t="s">
        <v>166</v>
      </c>
      <c r="C14" s="225">
        <v>922119.9</v>
      </c>
    </row>
    <row r="15" spans="1:3">
      <c r="A15" s="232">
        <v>5600</v>
      </c>
      <c r="B15" s="227" t="s">
        <v>167</v>
      </c>
      <c r="C15" s="225">
        <v>67059.649999999994</v>
      </c>
    </row>
    <row r="16" spans="1:3">
      <c r="A16" s="232">
        <v>5700</v>
      </c>
      <c r="B16" s="227" t="s">
        <v>168</v>
      </c>
      <c r="C16" s="225"/>
    </row>
    <row r="17" spans="1:3">
      <c r="A17" s="232" t="s">
        <v>212</v>
      </c>
      <c r="B17" s="227" t="s">
        <v>169</v>
      </c>
      <c r="C17" s="225"/>
    </row>
    <row r="18" spans="1:3">
      <c r="A18" s="232">
        <v>5900</v>
      </c>
      <c r="B18" s="227" t="s">
        <v>170</v>
      </c>
      <c r="C18" s="225">
        <v>2457.79</v>
      </c>
    </row>
    <row r="19" spans="1:3">
      <c r="A19" s="237">
        <v>6200</v>
      </c>
      <c r="B19" s="227" t="s">
        <v>171</v>
      </c>
      <c r="C19" s="225"/>
    </row>
    <row r="20" spans="1:3">
      <c r="A20" s="237">
        <v>7200</v>
      </c>
      <c r="B20" s="227" t="s">
        <v>172</v>
      </c>
      <c r="C20" s="225"/>
    </row>
    <row r="21" spans="1:3">
      <c r="A21" s="237">
        <v>7300</v>
      </c>
      <c r="B21" s="227" t="s">
        <v>173</v>
      </c>
      <c r="C21" s="225"/>
    </row>
    <row r="22" spans="1:3">
      <c r="A22" s="237">
        <v>7500</v>
      </c>
      <c r="B22" s="227" t="s">
        <v>174</v>
      </c>
      <c r="C22" s="225"/>
    </row>
    <row r="23" spans="1:3">
      <c r="A23" s="237">
        <v>7900</v>
      </c>
      <c r="B23" s="227" t="s">
        <v>175</v>
      </c>
      <c r="C23" s="225"/>
    </row>
    <row r="24" spans="1:3">
      <c r="A24" s="237">
        <v>9100</v>
      </c>
      <c r="B24" s="227" t="s">
        <v>200</v>
      </c>
      <c r="C24" s="225"/>
    </row>
    <row r="25" spans="1:3">
      <c r="A25" s="237">
        <v>9900</v>
      </c>
      <c r="B25" s="227" t="s">
        <v>176</v>
      </c>
      <c r="C25" s="225"/>
    </row>
    <row r="26" spans="1:3">
      <c r="A26" s="237">
        <v>7400</v>
      </c>
      <c r="B26" s="228" t="s">
        <v>202</v>
      </c>
      <c r="C26" s="225"/>
    </row>
    <row r="27" spans="1:3">
      <c r="A27" s="239">
        <v>900003</v>
      </c>
      <c r="B27" s="226" t="s">
        <v>205</v>
      </c>
      <c r="C27" s="229">
        <f>SUM(C28:C34)</f>
        <v>9352075.9499999993</v>
      </c>
    </row>
    <row r="28" spans="1:3" ht="22.5">
      <c r="A28" s="232">
        <v>5510</v>
      </c>
      <c r="B28" s="227" t="s">
        <v>177</v>
      </c>
      <c r="C28" s="225">
        <v>9352075.9499999993</v>
      </c>
    </row>
    <row r="29" spans="1:3">
      <c r="A29" s="232">
        <v>5520</v>
      </c>
      <c r="B29" s="227" t="s">
        <v>178</v>
      </c>
      <c r="C29" s="225"/>
    </row>
    <row r="30" spans="1:3">
      <c r="A30" s="232">
        <v>5530</v>
      </c>
      <c r="B30" s="227" t="s">
        <v>179</v>
      </c>
      <c r="C30" s="225"/>
    </row>
    <row r="31" spans="1:3" ht="22.5">
      <c r="A31" s="232">
        <v>5540</v>
      </c>
      <c r="B31" s="227" t="s">
        <v>180</v>
      </c>
      <c r="C31" s="225"/>
    </row>
    <row r="32" spans="1:3">
      <c r="A32" s="232">
        <v>5550</v>
      </c>
      <c r="B32" s="227" t="s">
        <v>181</v>
      </c>
      <c r="C32" s="225"/>
    </row>
    <row r="33" spans="1:5">
      <c r="A33" s="232">
        <v>5590</v>
      </c>
      <c r="B33" s="227" t="s">
        <v>203</v>
      </c>
      <c r="C33" s="225"/>
    </row>
    <row r="34" spans="1:5">
      <c r="A34" s="232">
        <v>5600</v>
      </c>
      <c r="B34" s="228" t="s">
        <v>204</v>
      </c>
      <c r="C34" s="225"/>
    </row>
    <row r="35" spans="1:5">
      <c r="A35" s="240">
        <v>900004</v>
      </c>
      <c r="B35" s="230" t="s">
        <v>182</v>
      </c>
      <c r="C35" s="231">
        <f>+C8-C9+C27</f>
        <v>60477634.899999976</v>
      </c>
      <c r="E35" s="9"/>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worksheet>
</file>

<file path=xl/worksheets/sheet3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zoomScaleNormal="100" zoomScaleSheetLayoutView="100" workbookViewId="0"/>
  </sheetViews>
  <sheetFormatPr baseColWidth="10" defaultRowHeight="11.25"/>
  <cols>
    <col min="1" max="1" width="13" style="274" customWidth="1"/>
    <col min="2" max="2" width="53.5703125" style="274" customWidth="1"/>
    <col min="3" max="3" width="18.7109375" style="274" bestFit="1" customWidth="1"/>
    <col min="4" max="4" width="17" style="274" bestFit="1" customWidth="1"/>
    <col min="5" max="5" width="12.28515625" style="274" bestFit="1" customWidth="1"/>
    <col min="6" max="8" width="11.42578125" style="274"/>
    <col min="9" max="9" width="12" style="274" bestFit="1" customWidth="1"/>
    <col min="10" max="16384" width="11.42578125" style="274"/>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333">
        <v>7000</v>
      </c>
      <c r="B11" s="332" t="s">
        <v>370</v>
      </c>
      <c r="C11" s="122"/>
      <c r="D11" s="122"/>
    </row>
    <row r="12" spans="1:8" s="120" customFormat="1" ht="12.75">
      <c r="A12" s="333"/>
      <c r="B12" s="332"/>
      <c r="C12" s="122"/>
      <c r="D12" s="122"/>
    </row>
    <row r="13" spans="1:8" s="120" customFormat="1">
      <c r="A13" s="125" t="s">
        <v>46</v>
      </c>
      <c r="B13" s="125" t="s">
        <v>47</v>
      </c>
      <c r="C13" s="125" t="s">
        <v>75</v>
      </c>
      <c r="D13" s="125" t="s">
        <v>76</v>
      </c>
      <c r="E13" s="125" t="s">
        <v>77</v>
      </c>
    </row>
    <row r="14" spans="1:8" s="120" customFormat="1">
      <c r="A14" s="334">
        <v>7100</v>
      </c>
      <c r="B14" s="335" t="s">
        <v>338</v>
      </c>
      <c r="C14" s="336"/>
      <c r="D14" s="336"/>
      <c r="E14" s="337"/>
    </row>
    <row r="15" spans="1:8" s="120" customFormat="1">
      <c r="A15" s="329">
        <v>7110</v>
      </c>
      <c r="B15" s="338" t="s">
        <v>339</v>
      </c>
      <c r="C15" s="336"/>
      <c r="D15" s="336"/>
      <c r="E15" s="337"/>
    </row>
    <row r="16" spans="1:8" s="120" customFormat="1">
      <c r="A16" s="329">
        <v>7120</v>
      </c>
      <c r="B16" s="338" t="s">
        <v>340</v>
      </c>
      <c r="C16" s="336"/>
      <c r="D16" s="336"/>
      <c r="E16" s="337"/>
    </row>
    <row r="17" spans="1:5" s="120" customFormat="1">
      <c r="A17" s="329">
        <v>7130</v>
      </c>
      <c r="B17" s="338" t="s">
        <v>341</v>
      </c>
      <c r="C17" s="336"/>
      <c r="D17" s="336"/>
      <c r="E17" s="337"/>
    </row>
    <row r="18" spans="1:5" s="120" customFormat="1" ht="22.5">
      <c r="A18" s="329">
        <v>7140</v>
      </c>
      <c r="B18" s="338" t="s">
        <v>342</v>
      </c>
      <c r="C18" s="336"/>
      <c r="D18" s="336"/>
      <c r="E18" s="337"/>
    </row>
    <row r="19" spans="1:5" s="120" customFormat="1" ht="22.5">
      <c r="A19" s="329">
        <v>7150</v>
      </c>
      <c r="B19" s="338" t="s">
        <v>343</v>
      </c>
      <c r="C19" s="336"/>
      <c r="D19" s="336"/>
      <c r="E19" s="337"/>
    </row>
    <row r="20" spans="1:5" s="120" customFormat="1">
      <c r="A20" s="329">
        <v>7160</v>
      </c>
      <c r="B20" s="338" t="s">
        <v>344</v>
      </c>
      <c r="C20" s="336"/>
      <c r="D20" s="336"/>
      <c r="E20" s="337"/>
    </row>
    <row r="21" spans="1:5" s="120" customFormat="1">
      <c r="A21" s="334">
        <v>7200</v>
      </c>
      <c r="B21" s="335" t="s">
        <v>345</v>
      </c>
      <c r="C21" s="336"/>
      <c r="D21" s="336"/>
      <c r="E21" s="337"/>
    </row>
    <row r="22" spans="1:5" s="120" customFormat="1" ht="22.5">
      <c r="A22" s="329">
        <v>7210</v>
      </c>
      <c r="B22" s="338" t="s">
        <v>346</v>
      </c>
      <c r="C22" s="336"/>
      <c r="D22" s="336"/>
      <c r="E22" s="337"/>
    </row>
    <row r="23" spans="1:5" s="120" customFormat="1" ht="22.5">
      <c r="A23" s="329">
        <v>7220</v>
      </c>
      <c r="B23" s="338" t="s">
        <v>347</v>
      </c>
      <c r="C23" s="336"/>
      <c r="D23" s="336"/>
      <c r="E23" s="337"/>
    </row>
    <row r="24" spans="1:5" s="120" customFormat="1" ht="12.95" customHeight="1">
      <c r="A24" s="329">
        <v>7230</v>
      </c>
      <c r="B24" s="339" t="s">
        <v>348</v>
      </c>
      <c r="C24" s="337"/>
      <c r="D24" s="337"/>
      <c r="E24" s="337"/>
    </row>
    <row r="25" spans="1:5" s="120" customFormat="1" ht="22.5">
      <c r="A25" s="329">
        <v>7240</v>
      </c>
      <c r="B25" s="339" t="s">
        <v>349</v>
      </c>
      <c r="C25" s="337"/>
      <c r="D25" s="337"/>
      <c r="E25" s="337"/>
    </row>
    <row r="26" spans="1:5" s="120" customFormat="1" ht="22.5">
      <c r="A26" s="329">
        <v>7250</v>
      </c>
      <c r="B26" s="339" t="s">
        <v>350</v>
      </c>
      <c r="C26" s="337"/>
      <c r="D26" s="337"/>
      <c r="E26" s="337"/>
    </row>
    <row r="27" spans="1:5" s="120" customFormat="1" ht="22.5">
      <c r="A27" s="329">
        <v>7260</v>
      </c>
      <c r="B27" s="339" t="s">
        <v>351</v>
      </c>
      <c r="C27" s="337"/>
      <c r="D27" s="337"/>
      <c r="E27" s="337"/>
    </row>
    <row r="28" spans="1:5" s="120" customFormat="1">
      <c r="A28" s="334">
        <v>7300</v>
      </c>
      <c r="B28" s="340" t="s">
        <v>352</v>
      </c>
      <c r="C28" s="337"/>
      <c r="D28" s="337"/>
      <c r="E28" s="337"/>
    </row>
    <row r="29" spans="1:5" s="120" customFormat="1">
      <c r="A29" s="329">
        <v>7310</v>
      </c>
      <c r="B29" s="339" t="s">
        <v>353</v>
      </c>
      <c r="C29" s="337"/>
      <c r="D29" s="337"/>
      <c r="E29" s="337"/>
    </row>
    <row r="30" spans="1:5" s="120" customFormat="1">
      <c r="A30" s="329">
        <v>7320</v>
      </c>
      <c r="B30" s="339" t="s">
        <v>354</v>
      </c>
      <c r="C30" s="337"/>
      <c r="D30" s="337"/>
      <c r="E30" s="337"/>
    </row>
    <row r="31" spans="1:5" s="120" customFormat="1">
      <c r="A31" s="329">
        <v>7330</v>
      </c>
      <c r="B31" s="339" t="s">
        <v>355</v>
      </c>
      <c r="C31" s="337"/>
      <c r="D31" s="337"/>
      <c r="E31" s="337"/>
    </row>
    <row r="32" spans="1:5" s="120" customFormat="1">
      <c r="A32" s="329">
        <v>7340</v>
      </c>
      <c r="B32" s="339" t="s">
        <v>356</v>
      </c>
      <c r="C32" s="337"/>
      <c r="D32" s="337"/>
      <c r="E32" s="337"/>
    </row>
    <row r="33" spans="1:5" s="120" customFormat="1">
      <c r="A33" s="329">
        <v>7350</v>
      </c>
      <c r="B33" s="339" t="s">
        <v>357</v>
      </c>
      <c r="C33" s="337"/>
      <c r="D33" s="337"/>
      <c r="E33" s="337"/>
    </row>
    <row r="34" spans="1:5" s="120" customFormat="1">
      <c r="A34" s="329">
        <v>7360</v>
      </c>
      <c r="B34" s="339" t="s">
        <v>358</v>
      </c>
      <c r="C34" s="337"/>
      <c r="D34" s="337"/>
      <c r="E34" s="337"/>
    </row>
    <row r="35" spans="1:5" s="120" customFormat="1">
      <c r="A35" s="334">
        <v>7400</v>
      </c>
      <c r="B35" s="340" t="s">
        <v>359</v>
      </c>
      <c r="C35" s="337"/>
      <c r="D35" s="337"/>
      <c r="E35" s="337"/>
    </row>
    <row r="36" spans="1:5" s="120" customFormat="1">
      <c r="A36" s="329">
        <v>7410</v>
      </c>
      <c r="B36" s="339" t="s">
        <v>360</v>
      </c>
      <c r="C36" s="337"/>
      <c r="D36" s="337"/>
      <c r="E36" s="337"/>
    </row>
    <row r="37" spans="1:5" s="120" customFormat="1">
      <c r="A37" s="329">
        <v>7420</v>
      </c>
      <c r="B37" s="339" t="s">
        <v>361</v>
      </c>
      <c r="C37" s="337"/>
      <c r="D37" s="337"/>
      <c r="E37" s="337"/>
    </row>
    <row r="38" spans="1:5" s="120" customFormat="1" ht="22.5">
      <c r="A38" s="334">
        <v>7500</v>
      </c>
      <c r="B38" s="340" t="s">
        <v>362</v>
      </c>
      <c r="C38" s="337"/>
      <c r="D38" s="337"/>
      <c r="E38" s="337"/>
    </row>
    <row r="39" spans="1:5" s="120" customFormat="1" ht="22.5">
      <c r="A39" s="329">
        <v>7510</v>
      </c>
      <c r="B39" s="339" t="s">
        <v>363</v>
      </c>
      <c r="C39" s="337"/>
      <c r="D39" s="337"/>
      <c r="E39" s="337"/>
    </row>
    <row r="40" spans="1:5" s="120" customFormat="1" ht="22.5">
      <c r="A40" s="329">
        <v>7520</v>
      </c>
      <c r="B40" s="339" t="s">
        <v>364</v>
      </c>
      <c r="C40" s="337"/>
      <c r="D40" s="337"/>
      <c r="E40" s="337"/>
    </row>
    <row r="41" spans="1:5" s="120" customFormat="1">
      <c r="A41" s="334">
        <v>7600</v>
      </c>
      <c r="B41" s="340" t="s">
        <v>365</v>
      </c>
      <c r="C41" s="337"/>
      <c r="D41" s="337"/>
      <c r="E41" s="337"/>
    </row>
    <row r="42" spans="1:5" s="120" customFormat="1">
      <c r="A42" s="329">
        <v>7610</v>
      </c>
      <c r="B42" s="338" t="s">
        <v>366</v>
      </c>
      <c r="C42" s="336"/>
      <c r="D42" s="336"/>
      <c r="E42" s="337"/>
    </row>
    <row r="43" spans="1:5" s="120" customFormat="1">
      <c r="A43" s="329">
        <v>7620</v>
      </c>
      <c r="B43" s="338" t="s">
        <v>367</v>
      </c>
      <c r="C43" s="336"/>
      <c r="D43" s="336"/>
      <c r="E43" s="337"/>
    </row>
    <row r="44" spans="1:5" s="120" customFormat="1">
      <c r="A44" s="329">
        <v>7630</v>
      </c>
      <c r="B44" s="338" t="s">
        <v>368</v>
      </c>
      <c r="C44" s="336"/>
      <c r="D44" s="336"/>
      <c r="E44" s="337"/>
    </row>
    <row r="45" spans="1:5" s="120" customFormat="1">
      <c r="A45" s="329">
        <v>7640</v>
      </c>
      <c r="B45" s="339" t="s">
        <v>369</v>
      </c>
      <c r="C45" s="337"/>
      <c r="D45" s="337"/>
      <c r="E45" s="337"/>
    </row>
    <row r="46" spans="1:5" s="120" customFormat="1">
      <c r="A46" s="329"/>
      <c r="B46" s="339"/>
      <c r="C46" s="337"/>
      <c r="D46" s="337"/>
      <c r="E46" s="337"/>
    </row>
    <row r="47" spans="1:5" s="120" customFormat="1">
      <c r="A47" s="334" t="s">
        <v>371</v>
      </c>
      <c r="B47" s="341" t="s">
        <v>372</v>
      </c>
      <c r="C47" s="337"/>
      <c r="D47" s="337"/>
      <c r="E47" s="337"/>
    </row>
    <row r="48" spans="1:5" s="120" customFormat="1">
      <c r="A48" s="329" t="s">
        <v>373</v>
      </c>
      <c r="B48" s="342" t="s">
        <v>374</v>
      </c>
      <c r="C48" s="337"/>
      <c r="D48" s="337"/>
      <c r="E48" s="337"/>
    </row>
    <row r="49" spans="1:9" s="120" customFormat="1">
      <c r="A49" s="329" t="s">
        <v>375</v>
      </c>
      <c r="B49" s="342" t="s">
        <v>376</v>
      </c>
      <c r="C49" s="337"/>
      <c r="D49" s="337"/>
      <c r="E49" s="337"/>
    </row>
    <row r="50" spans="1:9" s="120" customFormat="1">
      <c r="A50" s="329" t="s">
        <v>377</v>
      </c>
      <c r="B50" s="342" t="s">
        <v>378</v>
      </c>
      <c r="C50" s="337"/>
      <c r="D50" s="337"/>
      <c r="E50" s="337"/>
    </row>
    <row r="51" spans="1:9" s="120" customFormat="1">
      <c r="A51" s="329" t="s">
        <v>379</v>
      </c>
      <c r="B51" s="342" t="s">
        <v>380</v>
      </c>
      <c r="C51" s="337"/>
      <c r="D51" s="337"/>
      <c r="E51" s="337"/>
    </row>
    <row r="52" spans="1:9" s="120" customFormat="1">
      <c r="A52" s="329" t="s">
        <v>381</v>
      </c>
      <c r="B52" s="342" t="s">
        <v>382</v>
      </c>
      <c r="C52" s="337"/>
      <c r="D52" s="337"/>
      <c r="E52" s="337"/>
    </row>
    <row r="53" spans="1:9" s="120" customFormat="1">
      <c r="A53" s="329" t="s">
        <v>383</v>
      </c>
      <c r="B53" s="342" t="s">
        <v>384</v>
      </c>
      <c r="C53" s="337"/>
      <c r="D53" s="337"/>
      <c r="E53" s="337"/>
    </row>
    <row r="54" spans="1:9" s="120" customFormat="1" ht="12">
      <c r="A54" s="320" t="s">
        <v>321</v>
      </c>
      <c r="B54" s="131"/>
    </row>
    <row r="55" spans="1:9" s="120" customFormat="1">
      <c r="A55" s="122"/>
      <c r="B55" s="131"/>
    </row>
    <row r="56" spans="1:9" s="120" customFormat="1" ht="12.75">
      <c r="A56" s="321" t="s">
        <v>385</v>
      </c>
      <c r="B56" s="131"/>
    </row>
    <row r="57" spans="1:9" s="120" customFormat="1" ht="12.75">
      <c r="A57" s="321"/>
    </row>
    <row r="58" spans="1:9" s="120" customFormat="1" ht="12.75">
      <c r="A58" s="333">
        <v>8000</v>
      </c>
      <c r="B58" s="332" t="s">
        <v>323</v>
      </c>
    </row>
    <row r="59" spans="1:9" s="120" customFormat="1">
      <c r="B59" s="1024" t="s">
        <v>126</v>
      </c>
      <c r="C59" s="1024"/>
      <c r="D59" s="1024"/>
      <c r="E59" s="1024"/>
      <c r="H59" s="123"/>
    </row>
    <row r="60" spans="1:9" s="120" customFormat="1">
      <c r="A60" s="124" t="s">
        <v>46</v>
      </c>
      <c r="B60" s="124" t="s">
        <v>47</v>
      </c>
      <c r="C60" s="125" t="s">
        <v>75</v>
      </c>
      <c r="D60" s="125" t="s">
        <v>76</v>
      </c>
      <c r="E60" s="125" t="s">
        <v>77</v>
      </c>
      <c r="H60" s="123"/>
    </row>
    <row r="61" spans="1:9" s="120" customFormat="1">
      <c r="A61" s="326">
        <v>8100</v>
      </c>
      <c r="B61" s="327" t="s">
        <v>324</v>
      </c>
      <c r="C61" s="948">
        <f>SUM(C62:C66)</f>
        <v>100242864</v>
      </c>
      <c r="D61" s="948">
        <f>SUM(D62:D66)</f>
        <v>100242864</v>
      </c>
      <c r="E61" s="949">
        <f>+D61-C61</f>
        <v>0</v>
      </c>
      <c r="H61" s="123"/>
    </row>
    <row r="62" spans="1:9" s="120" customFormat="1">
      <c r="A62" s="322">
        <v>8110</v>
      </c>
      <c r="B62" s="126" t="s">
        <v>325</v>
      </c>
      <c r="C62" s="948">
        <v>50121432</v>
      </c>
      <c r="D62" s="949">
        <v>50121432</v>
      </c>
      <c r="E62" s="949">
        <f t="shared" ref="E62:E74" si="0">+D62-C62</f>
        <v>0</v>
      </c>
      <c r="F62" s="123"/>
      <c r="H62" s="123"/>
    </row>
    <row r="63" spans="1:9" s="120" customFormat="1">
      <c r="A63" s="322">
        <v>8120</v>
      </c>
      <c r="B63" s="126" t="s">
        <v>326</v>
      </c>
      <c r="C63" s="948">
        <v>50121432</v>
      </c>
      <c r="D63" s="949">
        <v>-1441769.76</v>
      </c>
      <c r="E63" s="949">
        <f t="shared" si="0"/>
        <v>-51563201.759999998</v>
      </c>
      <c r="F63" s="613"/>
      <c r="H63" s="123"/>
      <c r="I63" s="950"/>
    </row>
    <row r="64" spans="1:9" s="120" customFormat="1">
      <c r="A64" s="323">
        <v>8130</v>
      </c>
      <c r="B64" s="126" t="s">
        <v>327</v>
      </c>
      <c r="C64" s="948"/>
      <c r="D64" s="949">
        <v>-2373458.0699999998</v>
      </c>
      <c r="E64" s="949">
        <f t="shared" si="0"/>
        <v>-2373458.0699999998</v>
      </c>
      <c r="F64" s="123"/>
      <c r="H64" s="123"/>
    </row>
    <row r="65" spans="1:8" s="120" customFormat="1">
      <c r="A65" s="323">
        <v>8140</v>
      </c>
      <c r="B65" s="126" t="s">
        <v>328</v>
      </c>
      <c r="C65" s="948"/>
      <c r="D65" s="949">
        <v>0</v>
      </c>
      <c r="E65" s="949">
        <f t="shared" si="0"/>
        <v>0</v>
      </c>
      <c r="F65" s="123"/>
      <c r="H65" s="123"/>
    </row>
    <row r="66" spans="1:8" s="120" customFormat="1">
      <c r="A66" s="323">
        <v>8150</v>
      </c>
      <c r="B66" s="126" t="s">
        <v>329</v>
      </c>
      <c r="C66" s="948"/>
      <c r="D66" s="949">
        <v>53936659.829999998</v>
      </c>
      <c r="E66" s="949">
        <f t="shared" si="0"/>
        <v>53936659.829999998</v>
      </c>
      <c r="F66" s="123"/>
      <c r="H66" s="123"/>
    </row>
    <row r="67" spans="1:8" s="120" customFormat="1">
      <c r="A67" s="328">
        <v>8200</v>
      </c>
      <c r="B67" s="327" t="s">
        <v>330</v>
      </c>
      <c r="C67" s="948">
        <f>SUM(C68:C74)</f>
        <v>100242864</v>
      </c>
      <c r="D67" s="948">
        <f>SUM(D68:D74)</f>
        <v>100242864</v>
      </c>
      <c r="E67" s="949">
        <f t="shared" si="0"/>
        <v>0</v>
      </c>
      <c r="F67" s="123"/>
      <c r="G67" s="123"/>
      <c r="H67" s="123"/>
    </row>
    <row r="68" spans="1:8" s="120" customFormat="1">
      <c r="A68" s="323">
        <v>8210</v>
      </c>
      <c r="B68" s="126" t="s">
        <v>331</v>
      </c>
      <c r="C68" s="948">
        <v>50121432</v>
      </c>
      <c r="D68" s="949">
        <v>50121432</v>
      </c>
      <c r="E68" s="949">
        <f t="shared" si="0"/>
        <v>0</v>
      </c>
      <c r="F68" s="123"/>
      <c r="G68" s="123"/>
      <c r="H68" s="123"/>
    </row>
    <row r="69" spans="1:8" s="120" customFormat="1">
      <c r="A69" s="323">
        <v>8220</v>
      </c>
      <c r="B69" s="126" t="s">
        <v>332</v>
      </c>
      <c r="C69" s="948">
        <v>50121432</v>
      </c>
      <c r="D69" s="949">
        <v>322466.46000000002</v>
      </c>
      <c r="E69" s="949">
        <f t="shared" si="0"/>
        <v>-49798965.539999999</v>
      </c>
      <c r="F69" s="123"/>
      <c r="G69" s="123"/>
      <c r="H69" s="123"/>
    </row>
    <row r="70" spans="1:8" s="120" customFormat="1">
      <c r="A70" s="323">
        <v>8230</v>
      </c>
      <c r="B70" s="126" t="s">
        <v>333</v>
      </c>
      <c r="C70" s="948"/>
      <c r="D70" s="949">
        <v>-2373458.61</v>
      </c>
      <c r="E70" s="949">
        <f t="shared" si="0"/>
        <v>-2373458.61</v>
      </c>
      <c r="F70" s="123"/>
      <c r="G70" s="123"/>
      <c r="H70" s="123"/>
    </row>
    <row r="71" spans="1:8" s="120" customFormat="1">
      <c r="A71" s="323">
        <v>8240</v>
      </c>
      <c r="B71" s="126" t="s">
        <v>334</v>
      </c>
      <c r="C71" s="948"/>
      <c r="D71" s="949"/>
      <c r="E71" s="949">
        <v>15723.42</v>
      </c>
      <c r="F71" s="123"/>
      <c r="G71" s="123"/>
      <c r="H71" s="123"/>
    </row>
    <row r="72" spans="1:8" s="120" customFormat="1">
      <c r="A72" s="324">
        <v>8250</v>
      </c>
      <c r="B72" s="127" t="s">
        <v>335</v>
      </c>
      <c r="C72" s="951"/>
      <c r="D72" s="952">
        <v>55899.98</v>
      </c>
      <c r="E72" s="949">
        <f t="shared" si="0"/>
        <v>55899.98</v>
      </c>
      <c r="F72" s="123"/>
      <c r="G72" s="123"/>
      <c r="H72" s="123"/>
    </row>
    <row r="73" spans="1:8" s="120" customFormat="1">
      <c r="A73" s="325">
        <v>8260</v>
      </c>
      <c r="B73" s="128" t="s">
        <v>336</v>
      </c>
      <c r="C73" s="949"/>
      <c r="D73" s="949">
        <v>0</v>
      </c>
      <c r="E73" s="949">
        <f t="shared" si="0"/>
        <v>0</v>
      </c>
      <c r="F73" s="123"/>
      <c r="G73" s="123"/>
      <c r="H73" s="123"/>
    </row>
    <row r="74" spans="1:8" s="120" customFormat="1">
      <c r="A74" s="329">
        <v>8270</v>
      </c>
      <c r="B74" s="330" t="s">
        <v>337</v>
      </c>
      <c r="C74" s="953"/>
      <c r="D74" s="953">
        <v>52116524.170000002</v>
      </c>
      <c r="E74" s="949">
        <f t="shared" si="0"/>
        <v>52116524.170000002</v>
      </c>
      <c r="F74" s="123"/>
      <c r="G74" s="123"/>
      <c r="H74" s="123"/>
    </row>
    <row r="75" spans="1:8" ht="12">
      <c r="A75" s="320" t="s">
        <v>322</v>
      </c>
    </row>
    <row r="77" spans="1:8">
      <c r="D77" s="9"/>
    </row>
    <row r="79" spans="1:8">
      <c r="D79" s="21"/>
      <c r="E79" s="21"/>
    </row>
    <row r="80" spans="1:8">
      <c r="D80" s="19"/>
      <c r="E80" s="954"/>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3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Normal="100" zoomScaleSheetLayoutView="90" workbookViewId="0">
      <selection activeCell="B3" sqref="B3"/>
    </sheetView>
  </sheetViews>
  <sheetFormatPr baseColWidth="10" defaultRowHeight="11.25"/>
  <cols>
    <col min="1" max="1" width="20.7109375" style="19" customWidth="1"/>
    <col min="2" max="2" width="50.7109375" style="19" customWidth="1"/>
    <col min="3" max="3" width="17.7109375" style="21" customWidth="1"/>
    <col min="4" max="5" width="17.7109375" style="164"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ht="15.75">
      <c r="B3" s="955" t="s">
        <v>807</v>
      </c>
      <c r="C3" s="9"/>
      <c r="D3" s="5"/>
      <c r="E3" s="6"/>
    </row>
    <row r="4" spans="1:6" s="274" customFormat="1">
      <c r="C4" s="9"/>
      <c r="D4" s="5"/>
      <c r="E4" s="6"/>
    </row>
    <row r="5" spans="1:6" s="274" customFormat="1" ht="11.25" customHeight="1">
      <c r="A5" s="10" t="s">
        <v>141</v>
      </c>
      <c r="B5" s="11"/>
      <c r="C5" s="9"/>
      <c r="D5" s="4"/>
      <c r="E5" s="366" t="s">
        <v>45</v>
      </c>
    </row>
    <row r="6" spans="1:6" s="274" customFormat="1">
      <c r="A6" s="13"/>
      <c r="B6" s="13"/>
      <c r="C6" s="14"/>
      <c r="D6" s="3"/>
      <c r="E6" s="4"/>
      <c r="F6" s="3"/>
    </row>
    <row r="7" spans="1:6" ht="15" customHeight="1">
      <c r="A7" s="15" t="s">
        <v>46</v>
      </c>
      <c r="B7" s="16" t="s">
        <v>47</v>
      </c>
      <c r="C7" s="17" t="s">
        <v>48</v>
      </c>
      <c r="D7" s="18" t="s">
        <v>49</v>
      </c>
      <c r="E7" s="17" t="s">
        <v>50</v>
      </c>
    </row>
    <row r="8" spans="1:6" ht="11.25" customHeight="1">
      <c r="A8" s="155"/>
      <c r="B8" s="155"/>
      <c r="C8" s="132"/>
      <c r="D8" s="141"/>
      <c r="E8" s="132"/>
    </row>
    <row r="9" spans="1:6" ht="11.25" customHeight="1">
      <c r="A9" s="155"/>
      <c r="B9" s="155"/>
      <c r="C9" s="132"/>
      <c r="D9" s="141"/>
      <c r="E9" s="132"/>
    </row>
    <row r="10" spans="1:6" ht="11.25" customHeight="1">
      <c r="A10" s="155"/>
      <c r="B10" s="155"/>
      <c r="C10" s="132"/>
      <c r="D10" s="141"/>
      <c r="E10" s="132"/>
    </row>
    <row r="11" spans="1:6" ht="11.25" customHeight="1">
      <c r="A11" s="155"/>
      <c r="B11" s="155"/>
      <c r="C11" s="132"/>
      <c r="D11" s="141"/>
      <c r="E11" s="132"/>
    </row>
    <row r="12" spans="1:6">
      <c r="A12" s="157"/>
      <c r="B12" s="157" t="s">
        <v>223</v>
      </c>
      <c r="C12" s="20">
        <f>SUM(C8:C11)</f>
        <v>0</v>
      </c>
      <c r="D12" s="140"/>
      <c r="E12" s="20"/>
    </row>
    <row r="13" spans="1:6">
      <c r="A13" s="158"/>
      <c r="B13" s="158"/>
      <c r="C13" s="159"/>
      <c r="D13" s="158"/>
      <c r="E13" s="159"/>
    </row>
    <row r="14" spans="1:6">
      <c r="A14" s="158"/>
      <c r="B14" s="158"/>
      <c r="C14" s="159"/>
      <c r="D14" s="158"/>
      <c r="E14" s="159"/>
    </row>
    <row r="15" spans="1:6" ht="11.25" customHeight="1">
      <c r="A15" s="10" t="s">
        <v>211</v>
      </c>
      <c r="B15" s="11"/>
      <c r="C15" s="22"/>
      <c r="D15" s="366" t="s">
        <v>45</v>
      </c>
    </row>
    <row r="16" spans="1:6">
      <c r="A16" s="274"/>
      <c r="B16" s="274"/>
      <c r="C16" s="9"/>
      <c r="D16" s="5"/>
      <c r="E16" s="6"/>
      <c r="F16" s="274"/>
    </row>
    <row r="17" spans="1:6" ht="15" customHeight="1">
      <c r="A17" s="15" t="s">
        <v>46</v>
      </c>
      <c r="B17" s="16" t="s">
        <v>47</v>
      </c>
      <c r="C17" s="17" t="s">
        <v>48</v>
      </c>
      <c r="D17" s="18" t="s">
        <v>49</v>
      </c>
      <c r="E17" s="24"/>
    </row>
    <row r="18" spans="1:6" ht="11.25" customHeight="1">
      <c r="A18" s="150"/>
      <c r="B18" s="160"/>
      <c r="C18" s="143"/>
      <c r="D18" s="132"/>
      <c r="E18" s="25"/>
    </row>
    <row r="19" spans="1:6" ht="11.25" customHeight="1">
      <c r="A19" s="150"/>
      <c r="B19" s="160"/>
      <c r="C19" s="143"/>
      <c r="D19" s="132"/>
      <c r="E19" s="25"/>
    </row>
    <row r="20" spans="1:6" ht="11.25" customHeight="1">
      <c r="A20" s="150"/>
      <c r="B20" s="160"/>
      <c r="C20" s="143"/>
      <c r="D20" s="132"/>
      <c r="E20" s="25"/>
    </row>
    <row r="21" spans="1:6" ht="11.25" customHeight="1">
      <c r="A21" s="150"/>
      <c r="B21" s="160"/>
      <c r="C21" s="143"/>
      <c r="D21" s="132"/>
      <c r="E21" s="25"/>
    </row>
    <row r="22" spans="1:6">
      <c r="A22" s="161"/>
      <c r="B22" s="161" t="s">
        <v>224</v>
      </c>
      <c r="C22" s="26">
        <f>SUM(C18:C21)</f>
        <v>0</v>
      </c>
      <c r="D22" s="142"/>
      <c r="E22" s="27"/>
    </row>
    <row r="23" spans="1:6">
      <c r="A23" s="154"/>
      <c r="B23" s="154"/>
      <c r="C23" s="162"/>
      <c r="D23" s="154"/>
      <c r="E23" s="162"/>
      <c r="F23" s="274"/>
    </row>
    <row r="24" spans="1:6">
      <c r="A24" s="154"/>
      <c r="B24" s="154"/>
      <c r="C24" s="162"/>
      <c r="D24" s="154"/>
      <c r="E24" s="162"/>
      <c r="F24" s="274"/>
    </row>
    <row r="25" spans="1:6" ht="11.25" customHeight="1">
      <c r="A25" s="10" t="s">
        <v>148</v>
      </c>
      <c r="B25" s="11"/>
      <c r="C25" s="22"/>
      <c r="D25" s="274"/>
      <c r="E25" s="366" t="s">
        <v>45</v>
      </c>
    </row>
    <row r="26" spans="1:6">
      <c r="A26" s="274"/>
      <c r="B26" s="274"/>
      <c r="C26" s="9"/>
      <c r="D26" s="274"/>
      <c r="E26" s="9"/>
      <c r="F26" s="274"/>
    </row>
    <row r="27" spans="1:6" ht="15" customHeight="1">
      <c r="A27" s="15" t="s">
        <v>46</v>
      </c>
      <c r="B27" s="16" t="s">
        <v>47</v>
      </c>
      <c r="C27" s="17" t="s">
        <v>48</v>
      </c>
      <c r="D27" s="18" t="s">
        <v>49</v>
      </c>
      <c r="E27" s="17" t="s">
        <v>50</v>
      </c>
      <c r="F27" s="28"/>
    </row>
    <row r="28" spans="1:6">
      <c r="A28" s="150"/>
      <c r="B28" s="160"/>
      <c r="C28" s="143"/>
      <c r="D28" s="143"/>
      <c r="E28" s="132"/>
      <c r="F28" s="25"/>
    </row>
    <row r="29" spans="1:6">
      <c r="A29" s="150"/>
      <c r="B29" s="160"/>
      <c r="C29" s="143"/>
      <c r="D29" s="143"/>
      <c r="E29" s="132"/>
      <c r="F29" s="25"/>
    </row>
    <row r="30" spans="1:6">
      <c r="A30" s="150"/>
      <c r="B30" s="160"/>
      <c r="C30" s="143"/>
      <c r="D30" s="143"/>
      <c r="E30" s="132"/>
      <c r="F30" s="25"/>
    </row>
    <row r="31" spans="1:6">
      <c r="A31" s="150"/>
      <c r="B31" s="160"/>
      <c r="C31" s="143"/>
      <c r="D31" s="143"/>
      <c r="E31" s="132"/>
      <c r="F31" s="25"/>
    </row>
    <row r="32" spans="1:6">
      <c r="A32" s="161"/>
      <c r="B32" s="161" t="s">
        <v>225</v>
      </c>
      <c r="C32" s="26">
        <f>SUM(C28:C31)</f>
        <v>0</v>
      </c>
      <c r="D32" s="144"/>
      <c r="E32" s="20"/>
      <c r="F32" s="27"/>
    </row>
    <row r="33" spans="1:6">
      <c r="A33" s="154"/>
      <c r="B33" s="154"/>
      <c r="C33" s="162"/>
      <c r="D33" s="154"/>
      <c r="E33" s="162"/>
      <c r="F33" s="274"/>
    </row>
    <row r="34" spans="1:6">
      <c r="A34" s="154"/>
      <c r="B34" s="154"/>
      <c r="C34" s="162"/>
      <c r="D34" s="154"/>
      <c r="E34" s="162"/>
      <c r="F34" s="274"/>
    </row>
    <row r="35" spans="1:6" ht="11.25" customHeight="1">
      <c r="A35" s="10" t="s">
        <v>149</v>
      </c>
      <c r="B35" s="11"/>
      <c r="C35" s="22"/>
      <c r="D35" s="274"/>
      <c r="E35" s="366" t="s">
        <v>45</v>
      </c>
    </row>
    <row r="36" spans="1:6">
      <c r="A36" s="274"/>
      <c r="B36" s="274"/>
      <c r="C36" s="9"/>
      <c r="D36" s="274"/>
      <c r="E36" s="9"/>
      <c r="F36" s="274"/>
    </row>
    <row r="37" spans="1:6" ht="15" customHeight="1">
      <c r="A37" s="15" t="s">
        <v>46</v>
      </c>
      <c r="B37" s="16" t="s">
        <v>47</v>
      </c>
      <c r="C37" s="17" t="s">
        <v>48</v>
      </c>
      <c r="D37" s="18" t="s">
        <v>49</v>
      </c>
      <c r="E37" s="17" t="s">
        <v>50</v>
      </c>
      <c r="F37" s="28"/>
    </row>
    <row r="38" spans="1:6">
      <c r="A38" s="155"/>
      <c r="B38" s="155"/>
      <c r="C38" s="132"/>
      <c r="D38" s="132"/>
      <c r="E38" s="132"/>
      <c r="F38" s="25"/>
    </row>
    <row r="39" spans="1:6">
      <c r="A39" s="155"/>
      <c r="B39" s="155"/>
      <c r="C39" s="132"/>
      <c r="D39" s="132"/>
      <c r="E39" s="132"/>
      <c r="F39" s="25"/>
    </row>
    <row r="40" spans="1:6">
      <c r="A40" s="155"/>
      <c r="B40" s="155"/>
      <c r="C40" s="132"/>
      <c r="D40" s="132"/>
      <c r="E40" s="132"/>
      <c r="F40" s="25"/>
    </row>
    <row r="41" spans="1:6">
      <c r="A41" s="155"/>
      <c r="B41" s="155"/>
      <c r="C41" s="132"/>
      <c r="D41" s="132"/>
      <c r="E41" s="132"/>
      <c r="F41" s="25"/>
    </row>
    <row r="42" spans="1:6">
      <c r="A42" s="163"/>
      <c r="B42" s="163" t="s">
        <v>226</v>
      </c>
      <c r="C42" s="30">
        <f>SUM(C38:C41)</f>
        <v>0</v>
      </c>
      <c r="D42" s="145"/>
      <c r="E42" s="31"/>
      <c r="F42" s="27"/>
    </row>
  </sheetData>
  <dataValidations count="5">
    <dataValidation allowBlank="1" showInputMessage="1" showErrorMessage="1" prompt="Saldo final de la Información Financiera Trimestral que se presenta (trimestral: 1er, 2do, 3ro. o 4to.)." sqref="C37 C27 C7 C17"/>
    <dataValidation allowBlank="1" showInputMessage="1" showErrorMessage="1" prompt="Corresponde al número de la cuenta de acuerdo al Plan de Cuentas emitido por el CONAC (DOF 23/12/2015)." sqref="A37 A27 A7 A17"/>
    <dataValidation allowBlank="1" showInputMessage="1" showErrorMessage="1" prompt="Corresponde al nombre o descripción de la cuenta de acuerdo al Plan de Cuentas emitido por el CONAC." sqref="B37 B27 B7 B17"/>
    <dataValidation allowBlank="1" showInputMessage="1" showErrorMessage="1" prompt="Especificar el tipo de instrumento de inversión: Bondes, Petrobonos, Cetes, Mesa de dinero, etc." sqref="D37 D27 D7 D17"/>
    <dataValidation allowBlank="1" showInputMessage="1" showErrorMessage="1" prompt="En los casos en que la inversión se localice en dos o mas tipos de instrumentos, se detallará cada una de ellas y el importe invertido." sqref="E37 E27 E7"/>
  </dataValidations>
  <pageMargins left="0.7" right="0.7" top="0.75" bottom="0.75" header="0.3" footer="0.3"/>
  <pageSetup scale="56" orientation="portrait" r:id="rId1"/>
</worksheet>
</file>

<file path=xl/worksheets/sheet3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zoomScaleSheetLayoutView="100" workbookViewId="0">
      <selection activeCell="B3" sqref="B3"/>
    </sheetView>
  </sheetViews>
  <sheetFormatPr baseColWidth="10" defaultRowHeight="11.25"/>
  <cols>
    <col min="1" max="1" width="20.7109375" style="274" customWidth="1"/>
    <col min="2" max="2" width="50.7109375" style="274" customWidth="1"/>
    <col min="3" max="7" width="17.7109375" style="9" customWidth="1"/>
    <col min="8" max="9" width="11.42578125" style="274" customWidth="1"/>
    <col min="10" max="16384" width="11.42578125" style="274"/>
  </cols>
  <sheetData>
    <row r="1" spans="1:7">
      <c r="A1" s="3" t="s">
        <v>43</v>
      </c>
      <c r="B1" s="3"/>
      <c r="G1" s="32"/>
    </row>
    <row r="2" spans="1:7">
      <c r="A2" s="3" t="s">
        <v>199</v>
      </c>
      <c r="B2" s="3"/>
      <c r="C2" s="21"/>
      <c r="D2" s="21"/>
    </row>
    <row r="3" spans="1:7">
      <c r="B3" s="3"/>
      <c r="C3" s="21"/>
      <c r="D3" s="21"/>
    </row>
    <row r="5" spans="1:7" s="35" customFormat="1" ht="11.25" customHeight="1">
      <c r="A5" s="33" t="s">
        <v>142</v>
      </c>
      <c r="B5" s="33"/>
      <c r="C5" s="34"/>
      <c r="D5" s="34"/>
      <c r="E5" s="9"/>
      <c r="F5" s="9"/>
      <c r="G5" s="253" t="s">
        <v>51</v>
      </c>
    </row>
    <row r="6" spans="1:7">
      <c r="A6" s="13"/>
      <c r="B6" s="13"/>
      <c r="C6" s="4"/>
      <c r="D6" s="4"/>
      <c r="E6" s="4"/>
      <c r="F6" s="4"/>
      <c r="G6" s="4"/>
    </row>
    <row r="7" spans="1:7" ht="15" customHeight="1">
      <c r="A7" s="15" t="s">
        <v>46</v>
      </c>
      <c r="B7" s="16" t="s">
        <v>47</v>
      </c>
      <c r="C7" s="305">
        <v>2016</v>
      </c>
      <c r="D7" s="305">
        <v>2015</v>
      </c>
      <c r="E7" s="275" t="s">
        <v>207</v>
      </c>
      <c r="F7" s="275" t="s">
        <v>158</v>
      </c>
      <c r="G7" s="36" t="s">
        <v>52</v>
      </c>
    </row>
    <row r="8" spans="1:7">
      <c r="A8" s="580" t="s">
        <v>11355</v>
      </c>
      <c r="B8" s="150" t="s">
        <v>11356</v>
      </c>
      <c r="C8" s="165">
        <v>0</v>
      </c>
      <c r="D8" s="165">
        <v>0</v>
      </c>
      <c r="E8" s="165">
        <v>355058.53</v>
      </c>
      <c r="F8" s="165">
        <v>0</v>
      </c>
      <c r="G8" s="165">
        <v>0</v>
      </c>
    </row>
    <row r="9" spans="1:7">
      <c r="A9" s="580" t="s">
        <v>11357</v>
      </c>
      <c r="B9" s="150" t="s">
        <v>11358</v>
      </c>
      <c r="C9" s="165">
        <v>0</v>
      </c>
      <c r="D9" s="165">
        <v>93159.07</v>
      </c>
      <c r="E9" s="165">
        <v>373048.99</v>
      </c>
      <c r="F9" s="165">
        <v>0</v>
      </c>
      <c r="G9" s="165">
        <v>0</v>
      </c>
    </row>
    <row r="10" spans="1:7">
      <c r="A10" s="580" t="s">
        <v>11359</v>
      </c>
      <c r="B10" s="150" t="s">
        <v>11360</v>
      </c>
      <c r="C10" s="165">
        <v>0</v>
      </c>
      <c r="D10" s="165">
        <v>0</v>
      </c>
      <c r="E10" s="165">
        <v>180000</v>
      </c>
      <c r="F10" s="165">
        <v>0</v>
      </c>
      <c r="G10" s="165">
        <v>0</v>
      </c>
    </row>
    <row r="11" spans="1:7">
      <c r="A11" s="580" t="s">
        <v>11361</v>
      </c>
      <c r="B11" s="150" t="s">
        <v>11362</v>
      </c>
      <c r="C11" s="165">
        <v>0</v>
      </c>
      <c r="D11" s="165">
        <v>0</v>
      </c>
      <c r="E11" s="165">
        <v>17200</v>
      </c>
      <c r="F11" s="165">
        <v>0</v>
      </c>
      <c r="G11" s="165">
        <v>0</v>
      </c>
    </row>
    <row r="12" spans="1:7">
      <c r="A12" s="580" t="s">
        <v>11363</v>
      </c>
      <c r="B12" s="150" t="s">
        <v>11364</v>
      </c>
      <c r="C12" s="165">
        <v>0</v>
      </c>
      <c r="D12" s="165">
        <v>0</v>
      </c>
      <c r="E12" s="165">
        <v>43988.27</v>
      </c>
      <c r="F12" s="165">
        <v>0</v>
      </c>
      <c r="G12" s="165">
        <v>0</v>
      </c>
    </row>
    <row r="13" spans="1:7">
      <c r="A13" s="580" t="s">
        <v>11365</v>
      </c>
      <c r="B13" s="150" t="s">
        <v>11366</v>
      </c>
      <c r="C13" s="165">
        <v>0</v>
      </c>
      <c r="D13" s="165">
        <v>123386.4</v>
      </c>
      <c r="E13" s="165">
        <v>616935.6</v>
      </c>
      <c r="F13" s="165">
        <v>0</v>
      </c>
      <c r="G13" s="165">
        <v>0</v>
      </c>
    </row>
    <row r="14" spans="1:7">
      <c r="A14" s="580" t="s">
        <v>11367</v>
      </c>
      <c r="B14" s="150" t="s">
        <v>11368</v>
      </c>
      <c r="C14" s="165">
        <v>0.12</v>
      </c>
      <c r="D14" s="165">
        <v>130350.6</v>
      </c>
      <c r="E14" s="165">
        <v>521402.04</v>
      </c>
      <c r="F14" s="165">
        <v>0</v>
      </c>
      <c r="G14" s="165">
        <v>0</v>
      </c>
    </row>
    <row r="15" spans="1:7">
      <c r="A15" s="580" t="s">
        <v>11369</v>
      </c>
      <c r="B15" s="150" t="s">
        <v>11370</v>
      </c>
      <c r="C15" s="165">
        <v>0</v>
      </c>
      <c r="D15" s="165">
        <v>0</v>
      </c>
      <c r="E15" s="165">
        <v>50629.51</v>
      </c>
      <c r="F15" s="165">
        <v>0</v>
      </c>
      <c r="G15" s="165">
        <v>0</v>
      </c>
    </row>
    <row r="16" spans="1:7">
      <c r="A16" s="580" t="s">
        <v>11371</v>
      </c>
      <c r="B16" s="150" t="s">
        <v>11372</v>
      </c>
      <c r="C16" s="165">
        <v>0</v>
      </c>
      <c r="D16" s="165">
        <v>0</v>
      </c>
      <c r="E16" s="165">
        <v>47108</v>
      </c>
      <c r="F16" s="165">
        <v>0</v>
      </c>
      <c r="G16" s="165">
        <v>0</v>
      </c>
    </row>
    <row r="17" spans="1:7">
      <c r="A17" s="580" t="s">
        <v>11373</v>
      </c>
      <c r="B17" s="150" t="s">
        <v>11374</v>
      </c>
      <c r="C17" s="165">
        <v>0</v>
      </c>
      <c r="D17" s="165">
        <v>0</v>
      </c>
      <c r="E17" s="165">
        <v>101250</v>
      </c>
      <c r="F17" s="165">
        <v>0</v>
      </c>
      <c r="G17" s="165">
        <v>0</v>
      </c>
    </row>
    <row r="18" spans="1:7">
      <c r="A18" s="580" t="s">
        <v>11375</v>
      </c>
      <c r="B18" s="150" t="s">
        <v>11376</v>
      </c>
      <c r="C18" s="165">
        <v>0</v>
      </c>
      <c r="D18" s="165">
        <v>10255.049999999999</v>
      </c>
      <c r="E18" s="165">
        <v>246720</v>
      </c>
      <c r="F18" s="165">
        <v>0</v>
      </c>
      <c r="G18" s="165">
        <v>0</v>
      </c>
    </row>
    <row r="19" spans="1:7">
      <c r="A19" s="580" t="s">
        <v>11377</v>
      </c>
      <c r="B19" s="150" t="s">
        <v>11378</v>
      </c>
      <c r="C19" s="165">
        <v>0.24</v>
      </c>
      <c r="D19" s="165">
        <v>70835.55</v>
      </c>
      <c r="E19" s="165">
        <v>306953.25</v>
      </c>
      <c r="F19" s="165">
        <v>0</v>
      </c>
      <c r="G19" s="165">
        <v>0</v>
      </c>
    </row>
    <row r="20" spans="1:7">
      <c r="A20" s="580" t="s">
        <v>11379</v>
      </c>
      <c r="B20" s="150" t="s">
        <v>11380</v>
      </c>
      <c r="C20" s="165">
        <v>0</v>
      </c>
      <c r="D20" s="165">
        <v>113381.45</v>
      </c>
      <c r="E20" s="165">
        <v>275436.75</v>
      </c>
      <c r="F20" s="165">
        <v>0</v>
      </c>
      <c r="G20" s="165">
        <v>0</v>
      </c>
    </row>
    <row r="21" spans="1:7">
      <c r="A21" s="580" t="s">
        <v>11381</v>
      </c>
      <c r="B21" s="150" t="s">
        <v>11382</v>
      </c>
      <c r="C21" s="165">
        <v>0.08</v>
      </c>
      <c r="D21" s="165">
        <v>293648.49</v>
      </c>
      <c r="E21" s="165">
        <v>613992.21</v>
      </c>
      <c r="F21" s="165">
        <v>0</v>
      </c>
      <c r="G21" s="165">
        <v>0</v>
      </c>
    </row>
    <row r="22" spans="1:7">
      <c r="A22" s="580" t="s">
        <v>11383</v>
      </c>
      <c r="B22" s="150" t="s">
        <v>11384</v>
      </c>
      <c r="C22" s="165">
        <v>233425.97</v>
      </c>
      <c r="D22" s="165">
        <v>793624.97</v>
      </c>
      <c r="E22" s="165">
        <v>1353585.89</v>
      </c>
      <c r="F22" s="165">
        <v>0</v>
      </c>
      <c r="G22" s="165">
        <v>0</v>
      </c>
    </row>
    <row r="23" spans="1:7">
      <c r="A23" s="580" t="s">
        <v>11385</v>
      </c>
      <c r="B23" s="150" t="s">
        <v>11384</v>
      </c>
      <c r="C23" s="165">
        <v>0</v>
      </c>
      <c r="D23" s="165">
        <v>0</v>
      </c>
      <c r="E23" s="165">
        <v>1354827.33</v>
      </c>
      <c r="F23" s="165">
        <v>0</v>
      </c>
      <c r="G23" s="165">
        <v>0</v>
      </c>
    </row>
    <row r="24" spans="1:7">
      <c r="A24" s="152"/>
      <c r="B24" s="152" t="s">
        <v>227</v>
      </c>
      <c r="C24" s="166">
        <f>SUM(C8:C23)</f>
        <v>233426.41</v>
      </c>
      <c r="D24" s="166">
        <f>SUM(D8:D23)</f>
        <v>1628641.58</v>
      </c>
      <c r="E24" s="166">
        <f>SUM(E8:E23)</f>
        <v>6458136.3700000001</v>
      </c>
      <c r="F24" s="166">
        <f>SUM(F8:F10)</f>
        <v>0</v>
      </c>
      <c r="G24" s="166">
        <f>SUM(G8:G10)</f>
        <v>0</v>
      </c>
    </row>
    <row r="25" spans="1:7">
      <c r="A25" s="154"/>
      <c r="B25" s="154"/>
      <c r="C25" s="162"/>
      <c r="D25" s="162"/>
      <c r="E25" s="162"/>
      <c r="F25" s="162"/>
      <c r="G25" s="162"/>
    </row>
    <row r="26" spans="1:7">
      <c r="A26" s="154"/>
      <c r="B26" s="154"/>
      <c r="C26" s="162"/>
      <c r="D26" s="162"/>
      <c r="E26" s="162"/>
      <c r="F26" s="162"/>
      <c r="G26" s="162"/>
    </row>
    <row r="27" spans="1:7" s="35" customFormat="1" ht="11.25" customHeight="1">
      <c r="A27" s="33" t="s">
        <v>150</v>
      </c>
      <c r="B27" s="33"/>
      <c r="C27" s="34"/>
      <c r="D27" s="34"/>
      <c r="E27" s="9"/>
      <c r="F27" s="9"/>
      <c r="G27" s="253" t="s">
        <v>51</v>
      </c>
    </row>
    <row r="28" spans="1:7">
      <c r="A28" s="13"/>
      <c r="B28" s="13"/>
      <c r="C28" s="4"/>
      <c r="D28" s="4"/>
      <c r="E28" s="4"/>
      <c r="F28" s="4"/>
      <c r="G28" s="4"/>
    </row>
    <row r="29" spans="1:7" ht="15" customHeight="1">
      <c r="A29" s="15" t="s">
        <v>46</v>
      </c>
      <c r="B29" s="16" t="s">
        <v>47</v>
      </c>
      <c r="C29" s="17" t="s">
        <v>48</v>
      </c>
      <c r="D29" s="305">
        <v>2015</v>
      </c>
      <c r="E29" s="275" t="s">
        <v>207</v>
      </c>
      <c r="F29" s="275" t="s">
        <v>158</v>
      </c>
      <c r="G29" s="36" t="s">
        <v>52</v>
      </c>
    </row>
    <row r="30" spans="1:7">
      <c r="A30" s="150"/>
      <c r="B30" s="150"/>
      <c r="C30" s="165"/>
      <c r="D30" s="165"/>
      <c r="E30" s="165"/>
      <c r="F30" s="165"/>
      <c r="G30" s="165"/>
    </row>
    <row r="31" spans="1:7">
      <c r="A31" s="150"/>
      <c r="B31" s="150"/>
      <c r="C31" s="165"/>
      <c r="D31" s="165"/>
      <c r="E31" s="165"/>
      <c r="F31" s="165"/>
      <c r="G31" s="165"/>
    </row>
    <row r="32" spans="1:7">
      <c r="A32" s="150"/>
      <c r="B32" s="150"/>
      <c r="C32" s="165"/>
      <c r="D32" s="165"/>
      <c r="E32" s="165"/>
      <c r="F32" s="165"/>
      <c r="G32" s="165"/>
    </row>
    <row r="33" spans="1:7">
      <c r="A33" s="152"/>
      <c r="B33" s="152" t="s">
        <v>228</v>
      </c>
      <c r="C33" s="166">
        <f>SUM(C30:C32)</f>
        <v>0</v>
      </c>
      <c r="D33" s="166">
        <f>SUM(D30:D32)</f>
        <v>0</v>
      </c>
      <c r="E33" s="166">
        <f>SUM(E30:E32)</f>
        <v>0</v>
      </c>
      <c r="F33" s="166">
        <f>SUM(F30:F32)</f>
        <v>0</v>
      </c>
      <c r="G33" s="166">
        <f>SUM(G30:G32)</f>
        <v>0</v>
      </c>
    </row>
  </sheetData>
  <dataValidations count="7">
    <dataValidation allowBlank="1" showInputMessage="1" showErrorMessage="1" prompt="Saldo final de la Información Financiera Trimestral que se presenta (trimestral: 1er, 2do, 3ro. o 4to.)." sqref="C29"/>
    <dataValidation allowBlank="1" showInputMessage="1" showErrorMessage="1" prompt="Corresponde al número de la cuenta de acuerdo al Plan de Cuentas emitido por el CONAC (DOF 23/12/2015)." sqref="A29 A7"/>
    <dataValidation allowBlank="1" showInputMessage="1" showErrorMessage="1" prompt="Saldo final al 31 de diciembre de 2015." sqref="D29 C7:D7"/>
    <dataValidation allowBlank="1" showInputMessage="1" showErrorMessage="1" prompt="Saldo final al 31 de diciembre de 2014." sqref="E29 E7"/>
    <dataValidation allowBlank="1" showInputMessage="1" showErrorMessage="1" prompt="Saldo final al 31 de diciembre de 2013." sqref="F29 F7"/>
    <dataValidation allowBlank="1" showInputMessage="1" showErrorMessage="1" prompt="Corresponde al nombre o descripción de la cuenta de acuerdo al Plan de Cuentas emitido por el CONAC." sqref="B29 B7"/>
    <dataValidation allowBlank="1" showInputMessage="1" showErrorMessage="1" prompt="Saldo final al 31 de diciembre de 2012." sqref="G29 G7"/>
  </dataValidations>
  <pageMargins left="0.7" right="0.7" top="0.75" bottom="0.75" header="0.3" footer="0.3"/>
  <pageSetup scale="72" orientation="portrait" r:id="rId1"/>
</worksheet>
</file>

<file path=xl/worksheets/sheet3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8"/>
  <sheetViews>
    <sheetView topLeftCell="A58" zoomScaleNormal="100" zoomScaleSheetLayoutView="100" workbookViewId="0">
      <selection activeCell="B3" sqref="B3"/>
    </sheetView>
  </sheetViews>
  <sheetFormatPr baseColWidth="10" defaultRowHeight="11.25"/>
  <cols>
    <col min="1" max="1" width="20.7109375" style="274" customWidth="1"/>
    <col min="2" max="2" width="50.7109375" style="274" customWidth="1"/>
    <col min="3" max="7" width="17.7109375" style="9" customWidth="1"/>
    <col min="8" max="9" width="18.7109375" style="274"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c r="A8" s="956" t="s">
        <v>11386</v>
      </c>
      <c r="B8" s="167" t="s">
        <v>7717</v>
      </c>
      <c r="C8" s="132">
        <v>2591.87</v>
      </c>
      <c r="D8" s="133">
        <v>2591.87</v>
      </c>
      <c r="E8" s="133"/>
      <c r="F8" s="133"/>
      <c r="G8" s="134"/>
      <c r="H8" s="138"/>
      <c r="I8" s="139"/>
    </row>
    <row r="9" spans="1:10">
      <c r="A9" s="956" t="s">
        <v>11387</v>
      </c>
      <c r="B9" s="167" t="s">
        <v>11388</v>
      </c>
      <c r="C9" s="132">
        <v>243772.12</v>
      </c>
      <c r="D9" s="133">
        <v>243772.12</v>
      </c>
      <c r="E9" s="133"/>
      <c r="F9" s="133"/>
      <c r="G9" s="134"/>
      <c r="H9" s="138"/>
      <c r="I9" s="139"/>
    </row>
    <row r="10" spans="1:10">
      <c r="A10" s="160"/>
      <c r="B10" s="167"/>
      <c r="C10" s="135"/>
      <c r="D10" s="133"/>
      <c r="E10" s="133"/>
      <c r="F10" s="133"/>
      <c r="G10" s="134"/>
      <c r="H10" s="138"/>
      <c r="I10" s="139"/>
    </row>
    <row r="11" spans="1:10">
      <c r="A11" s="160"/>
      <c r="B11" s="167"/>
      <c r="C11" s="135"/>
      <c r="D11" s="133"/>
      <c r="E11" s="133"/>
      <c r="F11" s="133"/>
      <c r="G11" s="134"/>
      <c r="H11" s="138"/>
      <c r="I11" s="139"/>
    </row>
    <row r="12" spans="1:10">
      <c r="A12" s="152"/>
      <c r="B12" s="152" t="s">
        <v>229</v>
      </c>
      <c r="C12" s="166">
        <f>SUM(C8:C11)</f>
        <v>246363.99</v>
      </c>
      <c r="D12" s="166">
        <f>SUM(D8:D11)</f>
        <v>246363.99</v>
      </c>
      <c r="E12" s="166">
        <f>SUM(E8:E11)</f>
        <v>0</v>
      </c>
      <c r="F12" s="166">
        <f>SUM(F8:F11)</f>
        <v>0</v>
      </c>
      <c r="G12" s="166">
        <f>SUM(G8:G11)</f>
        <v>0</v>
      </c>
      <c r="H12" s="140"/>
      <c r="I12" s="140"/>
    </row>
    <row r="13" spans="1:10">
      <c r="A13" s="154"/>
      <c r="B13" s="154"/>
      <c r="C13" s="162"/>
      <c r="D13" s="162"/>
      <c r="E13" s="162"/>
      <c r="F13" s="162"/>
      <c r="G13" s="162"/>
      <c r="H13" s="154"/>
      <c r="I13" s="154"/>
    </row>
    <row r="14" spans="1:10">
      <c r="A14" s="154"/>
      <c r="B14" s="154"/>
      <c r="C14" s="162"/>
      <c r="D14" s="162"/>
      <c r="E14" s="162"/>
      <c r="F14" s="162"/>
      <c r="G14" s="162"/>
      <c r="H14" s="154"/>
      <c r="I14" s="154"/>
    </row>
    <row r="15" spans="1:10" ht="11.25" customHeight="1">
      <c r="A15" s="10" t="s">
        <v>151</v>
      </c>
      <c r="B15" s="11"/>
      <c r="E15" s="37"/>
      <c r="F15" s="37"/>
      <c r="I15" s="53" t="s">
        <v>53</v>
      </c>
    </row>
    <row r="16" spans="1:10">
      <c r="A16" s="38"/>
      <c r="B16" s="38"/>
      <c r="C16" s="37"/>
      <c r="D16" s="37"/>
      <c r="E16" s="37"/>
      <c r="F16" s="37"/>
    </row>
    <row r="17" spans="1:9" ht="15" customHeight="1">
      <c r="A17" s="15" t="s">
        <v>46</v>
      </c>
      <c r="B17" s="16" t="s">
        <v>47</v>
      </c>
      <c r="C17" s="39" t="s">
        <v>54</v>
      </c>
      <c r="D17" s="39" t="s">
        <v>55</v>
      </c>
      <c r="E17" s="39" t="s">
        <v>56</v>
      </c>
      <c r="F17" s="39" t="s">
        <v>57</v>
      </c>
      <c r="G17" s="40" t="s">
        <v>58</v>
      </c>
      <c r="H17" s="16" t="s">
        <v>59</v>
      </c>
      <c r="I17" s="16" t="s">
        <v>60</v>
      </c>
    </row>
    <row r="18" spans="1:9">
      <c r="A18" s="155"/>
      <c r="B18" s="155"/>
      <c r="C18" s="132"/>
      <c r="D18" s="136"/>
      <c r="E18" s="136"/>
      <c r="F18" s="136"/>
      <c r="G18" s="136"/>
      <c r="H18" s="138"/>
      <c r="I18" s="138"/>
    </row>
    <row r="19" spans="1:9">
      <c r="A19" s="155"/>
      <c r="B19" s="155"/>
      <c r="C19" s="132"/>
      <c r="D19" s="136"/>
      <c r="E19" s="136"/>
      <c r="F19" s="136"/>
      <c r="G19" s="136"/>
      <c r="H19" s="138"/>
      <c r="I19" s="138"/>
    </row>
    <row r="20" spans="1:9">
      <c r="A20" s="155"/>
      <c r="B20" s="155"/>
      <c r="C20" s="132"/>
      <c r="D20" s="136"/>
      <c r="E20" s="136"/>
      <c r="F20" s="136"/>
      <c r="G20" s="136"/>
      <c r="H20" s="138"/>
      <c r="I20" s="138"/>
    </row>
    <row r="21" spans="1:9">
      <c r="A21" s="155"/>
      <c r="B21" s="155"/>
      <c r="C21" s="132"/>
      <c r="D21" s="136"/>
      <c r="E21" s="136"/>
      <c r="F21" s="136"/>
      <c r="G21" s="136"/>
      <c r="H21" s="138"/>
      <c r="I21" s="138"/>
    </row>
    <row r="22" spans="1:9">
      <c r="A22" s="168"/>
      <c r="B22" s="168" t="s">
        <v>230</v>
      </c>
      <c r="C22" s="140">
        <f>SUM(C18:C21)</f>
        <v>0</v>
      </c>
      <c r="D22" s="140">
        <f>SUM(D18:D21)</f>
        <v>0</v>
      </c>
      <c r="E22" s="140">
        <f>SUM(E18:E21)</f>
        <v>0</v>
      </c>
      <c r="F22" s="140">
        <f>SUM(F18:F21)</f>
        <v>0</v>
      </c>
      <c r="G22" s="140">
        <f>SUM(G18:G21)</f>
        <v>0</v>
      </c>
      <c r="H22" s="140"/>
      <c r="I22" s="140"/>
    </row>
    <row r="25" spans="1:9">
      <c r="A25" s="10" t="s">
        <v>263</v>
      </c>
      <c r="B25" s="11"/>
      <c r="E25" s="37"/>
      <c r="F25" s="37"/>
      <c r="I25" s="53" t="s">
        <v>53</v>
      </c>
    </row>
    <row r="26" spans="1:9">
      <c r="A26" s="38"/>
      <c r="B26" s="38"/>
      <c r="C26" s="37"/>
      <c r="D26" s="37"/>
      <c r="E26" s="37"/>
      <c r="F26" s="37"/>
    </row>
    <row r="27" spans="1:9">
      <c r="A27" s="15" t="s">
        <v>46</v>
      </c>
      <c r="B27" s="16" t="s">
        <v>47</v>
      </c>
      <c r="C27" s="39" t="s">
        <v>54</v>
      </c>
      <c r="D27" s="39" t="s">
        <v>55</v>
      </c>
      <c r="E27" s="39" t="s">
        <v>56</v>
      </c>
      <c r="F27" s="39" t="s">
        <v>57</v>
      </c>
      <c r="G27" s="40" t="s">
        <v>58</v>
      </c>
      <c r="H27" s="16" t="s">
        <v>59</v>
      </c>
      <c r="I27" s="16" t="s">
        <v>60</v>
      </c>
    </row>
    <row r="28" spans="1:9">
      <c r="A28" s="155"/>
      <c r="B28" s="155"/>
      <c r="C28" s="132"/>
      <c r="D28" s="136"/>
      <c r="E28" s="136"/>
      <c r="F28" s="136"/>
      <c r="G28" s="136"/>
      <c r="H28" s="138"/>
      <c r="I28" s="138"/>
    </row>
    <row r="29" spans="1:9">
      <c r="A29" s="155"/>
      <c r="B29" s="155"/>
      <c r="C29" s="132"/>
      <c r="D29" s="136"/>
      <c r="E29" s="136"/>
      <c r="F29" s="136"/>
      <c r="G29" s="136"/>
      <c r="H29" s="138"/>
      <c r="I29" s="138"/>
    </row>
    <row r="30" spans="1:9">
      <c r="A30" s="155"/>
      <c r="B30" s="155"/>
      <c r="C30" s="132"/>
      <c r="D30" s="136"/>
      <c r="E30" s="136"/>
      <c r="F30" s="136"/>
      <c r="G30" s="136"/>
      <c r="H30" s="138"/>
      <c r="I30" s="138"/>
    </row>
    <row r="31" spans="1:9">
      <c r="A31" s="155"/>
      <c r="B31" s="155"/>
      <c r="C31" s="132"/>
      <c r="D31" s="136"/>
      <c r="E31" s="136"/>
      <c r="F31" s="136"/>
      <c r="G31" s="136"/>
      <c r="H31" s="138"/>
      <c r="I31" s="138"/>
    </row>
    <row r="32" spans="1:9">
      <c r="A32" s="168"/>
      <c r="B32" s="168" t="s">
        <v>264</v>
      </c>
      <c r="C32" s="140">
        <f>SUM(C28:C31)</f>
        <v>0</v>
      </c>
      <c r="D32" s="140">
        <f>SUM(D28:D31)</f>
        <v>0</v>
      </c>
      <c r="E32" s="140">
        <f>SUM(E28:E31)</f>
        <v>0</v>
      </c>
      <c r="F32" s="140">
        <f>SUM(F28:F31)</f>
        <v>0</v>
      </c>
      <c r="G32" s="140">
        <f>SUM(G28:G31)</f>
        <v>0</v>
      </c>
      <c r="H32" s="140"/>
      <c r="I32" s="140"/>
    </row>
    <row r="35" spans="1:9">
      <c r="A35" s="10" t="s">
        <v>265</v>
      </c>
      <c r="B35" s="11"/>
      <c r="E35" s="37"/>
      <c r="F35" s="37"/>
      <c r="I35" s="53" t="s">
        <v>53</v>
      </c>
    </row>
    <row r="36" spans="1:9">
      <c r="A36" s="38"/>
      <c r="B36" s="38"/>
      <c r="C36" s="37"/>
      <c r="D36" s="37"/>
      <c r="E36" s="37"/>
      <c r="F36" s="37"/>
    </row>
    <row r="37" spans="1:9">
      <c r="A37" s="15" t="s">
        <v>46</v>
      </c>
      <c r="B37" s="16" t="s">
        <v>47</v>
      </c>
      <c r="C37" s="39" t="s">
        <v>54</v>
      </c>
      <c r="D37" s="39" t="s">
        <v>55</v>
      </c>
      <c r="E37" s="39" t="s">
        <v>56</v>
      </c>
      <c r="F37" s="39" t="s">
        <v>57</v>
      </c>
      <c r="G37" s="40" t="s">
        <v>58</v>
      </c>
      <c r="H37" s="16" t="s">
        <v>59</v>
      </c>
      <c r="I37" s="16" t="s">
        <v>60</v>
      </c>
    </row>
    <row r="38" spans="1:9">
      <c r="A38" s="155"/>
      <c r="B38" s="155"/>
      <c r="C38" s="132"/>
      <c r="D38" s="136"/>
      <c r="E38" s="136"/>
      <c r="F38" s="136"/>
      <c r="G38" s="136"/>
      <c r="H38" s="138"/>
      <c r="I38" s="138"/>
    </row>
    <row r="39" spans="1:9">
      <c r="A39" s="155"/>
      <c r="B39" s="155"/>
      <c r="C39" s="132"/>
      <c r="D39" s="136"/>
      <c r="E39" s="136"/>
      <c r="F39" s="136"/>
      <c r="G39" s="136"/>
      <c r="H39" s="138"/>
      <c r="I39" s="138"/>
    </row>
    <row r="40" spans="1:9">
      <c r="A40" s="155"/>
      <c r="B40" s="155"/>
      <c r="C40" s="132"/>
      <c r="D40" s="136"/>
      <c r="E40" s="136"/>
      <c r="F40" s="136"/>
      <c r="G40" s="136"/>
      <c r="H40" s="138"/>
      <c r="I40" s="138"/>
    </row>
    <row r="41" spans="1:9">
      <c r="A41" s="155"/>
      <c r="B41" s="155"/>
      <c r="C41" s="132"/>
      <c r="D41" s="136"/>
      <c r="E41" s="136"/>
      <c r="F41" s="136"/>
      <c r="G41" s="136"/>
      <c r="H41" s="138"/>
      <c r="I41" s="138"/>
    </row>
    <row r="42" spans="1:9">
      <c r="A42" s="168"/>
      <c r="B42" s="168" t="s">
        <v>266</v>
      </c>
      <c r="C42" s="140">
        <f>SUM(C38:C41)</f>
        <v>0</v>
      </c>
      <c r="D42" s="140">
        <f>SUM(D38:D41)</f>
        <v>0</v>
      </c>
      <c r="E42" s="140">
        <f>SUM(E38:E41)</f>
        <v>0</v>
      </c>
      <c r="F42" s="140">
        <f>SUM(F38:F41)</f>
        <v>0</v>
      </c>
      <c r="G42" s="140">
        <f>SUM(G38:G41)</f>
        <v>0</v>
      </c>
      <c r="H42" s="140"/>
      <c r="I42" s="140"/>
    </row>
    <row r="45" spans="1:9">
      <c r="A45" s="10" t="s">
        <v>267</v>
      </c>
      <c r="B45" s="11"/>
      <c r="C45" s="37"/>
      <c r="D45" s="37"/>
      <c r="E45" s="37"/>
      <c r="F45" s="37"/>
    </row>
    <row r="46" spans="1:9">
      <c r="A46" s="38"/>
      <c r="B46" s="38"/>
      <c r="C46" s="37"/>
      <c r="D46" s="37"/>
      <c r="E46" s="37"/>
      <c r="F46" s="37"/>
    </row>
    <row r="47" spans="1:9">
      <c r="A47" s="15" t="s">
        <v>46</v>
      </c>
      <c r="B47" s="16" t="s">
        <v>47</v>
      </c>
      <c r="C47" s="39" t="s">
        <v>54</v>
      </c>
      <c r="D47" s="39" t="s">
        <v>55</v>
      </c>
      <c r="E47" s="39" t="s">
        <v>56</v>
      </c>
      <c r="F47" s="39" t="s">
        <v>57</v>
      </c>
      <c r="G47" s="40" t="s">
        <v>58</v>
      </c>
      <c r="H47" s="16" t="s">
        <v>59</v>
      </c>
      <c r="I47" s="16" t="s">
        <v>60</v>
      </c>
    </row>
    <row r="48" spans="1:9">
      <c r="A48" s="155"/>
      <c r="B48" s="155"/>
      <c r="C48" s="132"/>
      <c r="D48" s="136"/>
      <c r="E48" s="136"/>
      <c r="F48" s="136"/>
      <c r="G48" s="136"/>
      <c r="H48" s="138"/>
      <c r="I48" s="138"/>
    </row>
    <row r="49" spans="1:11">
      <c r="A49" s="155"/>
      <c r="B49" s="155"/>
      <c r="C49" s="132"/>
      <c r="D49" s="136"/>
      <c r="E49" s="136"/>
      <c r="F49" s="136"/>
      <c r="G49" s="136"/>
      <c r="H49" s="138"/>
      <c r="I49" s="138"/>
    </row>
    <row r="50" spans="1:11">
      <c r="A50" s="155"/>
      <c r="B50" s="155"/>
      <c r="C50" s="132"/>
      <c r="D50" s="136"/>
      <c r="E50" s="136"/>
      <c r="F50" s="136"/>
      <c r="G50" s="136"/>
      <c r="H50" s="138"/>
      <c r="I50" s="138"/>
    </row>
    <row r="51" spans="1:11">
      <c r="A51" s="155"/>
      <c r="B51" s="155"/>
      <c r="C51" s="132"/>
      <c r="D51" s="136"/>
      <c r="E51" s="136"/>
      <c r="F51" s="136"/>
      <c r="G51" s="136"/>
      <c r="H51" s="138"/>
      <c r="I51" s="138"/>
    </row>
    <row r="52" spans="1:11">
      <c r="A52" s="168"/>
      <c r="B52" s="168" t="s">
        <v>386</v>
      </c>
      <c r="C52" s="140">
        <f>SUM(C48:C51)</f>
        <v>0</v>
      </c>
      <c r="D52" s="140">
        <f>SUM(D48:D51)</f>
        <v>0</v>
      </c>
      <c r="E52" s="140">
        <f>SUM(E48:E51)</f>
        <v>0</v>
      </c>
      <c r="F52" s="140">
        <f>SUM(F48:F51)</f>
        <v>0</v>
      </c>
      <c r="G52" s="140">
        <f>SUM(G48:G51)</f>
        <v>0</v>
      </c>
      <c r="H52" s="140"/>
      <c r="I52" s="140"/>
    </row>
    <row r="55" spans="1:11">
      <c r="A55" s="10" t="s">
        <v>268</v>
      </c>
      <c r="B55" s="11"/>
      <c r="C55" s="276"/>
      <c r="E55" s="37"/>
      <c r="F55" s="37"/>
      <c r="I55" s="53" t="s">
        <v>53</v>
      </c>
    </row>
    <row r="56" spans="1:11">
      <c r="A56" s="38"/>
      <c r="B56" s="38"/>
      <c r="C56" s="37"/>
      <c r="D56" s="37"/>
      <c r="E56" s="37"/>
      <c r="F56" s="37"/>
    </row>
    <row r="57" spans="1:11">
      <c r="A57" s="15" t="s">
        <v>46</v>
      </c>
      <c r="B57" s="16" t="s">
        <v>47</v>
      </c>
      <c r="C57" s="39" t="s">
        <v>54</v>
      </c>
      <c r="D57" s="39" t="s">
        <v>55</v>
      </c>
      <c r="E57" s="39" t="s">
        <v>56</v>
      </c>
      <c r="F57" s="39" t="s">
        <v>57</v>
      </c>
      <c r="G57" s="40" t="s">
        <v>58</v>
      </c>
      <c r="H57" s="16" t="s">
        <v>59</v>
      </c>
      <c r="I57" s="16" t="s">
        <v>60</v>
      </c>
    </row>
    <row r="58" spans="1:11">
      <c r="A58" s="155"/>
      <c r="B58" s="155"/>
      <c r="C58" s="132"/>
      <c r="D58" s="136"/>
      <c r="E58" s="136"/>
      <c r="F58" s="136"/>
      <c r="G58" s="136"/>
      <c r="H58" s="138"/>
      <c r="I58" s="138"/>
    </row>
    <row r="59" spans="1:11">
      <c r="A59" s="155"/>
      <c r="B59" s="155"/>
      <c r="C59" s="132"/>
      <c r="D59" s="136"/>
      <c r="E59" s="136"/>
      <c r="F59" s="136"/>
      <c r="G59" s="136"/>
      <c r="H59" s="138"/>
      <c r="I59" s="138"/>
    </row>
    <row r="60" spans="1:11">
      <c r="A60" s="155"/>
      <c r="B60" s="155"/>
      <c r="C60" s="132"/>
      <c r="D60" s="136"/>
      <c r="E60" s="136"/>
      <c r="F60" s="136"/>
      <c r="G60" s="136"/>
      <c r="H60" s="138"/>
      <c r="I60" s="138"/>
      <c r="K60" s="9"/>
    </row>
    <row r="61" spans="1:11">
      <c r="A61" s="155"/>
      <c r="B61" s="155"/>
      <c r="C61" s="132"/>
      <c r="D61" s="136"/>
      <c r="E61" s="136"/>
      <c r="F61" s="136"/>
      <c r="G61" s="136"/>
      <c r="H61" s="138"/>
      <c r="I61" s="138"/>
      <c r="K61" s="9"/>
    </row>
    <row r="62" spans="1:11">
      <c r="A62" s="168"/>
      <c r="B62" s="168" t="s">
        <v>269</v>
      </c>
      <c r="C62" s="140">
        <f>SUM(C58:C61)</f>
        <v>0</v>
      </c>
      <c r="D62" s="140">
        <f>SUM(D58:D61)</f>
        <v>0</v>
      </c>
      <c r="E62" s="140">
        <f>SUM(E58:E61)</f>
        <v>0</v>
      </c>
      <c r="F62" s="140">
        <f>SUM(F58:F61)</f>
        <v>0</v>
      </c>
      <c r="G62" s="140">
        <f>SUM(G58:G61)</f>
        <v>0</v>
      </c>
      <c r="H62" s="140"/>
      <c r="I62" s="140"/>
      <c r="K62" s="9"/>
    </row>
    <row r="65" spans="1:11">
      <c r="A65" s="10" t="s">
        <v>270</v>
      </c>
      <c r="B65" s="11"/>
      <c r="E65" s="37"/>
      <c r="F65" s="37"/>
      <c r="I65" s="53" t="s">
        <v>53</v>
      </c>
    </row>
    <row r="66" spans="1:11">
      <c r="A66" s="38"/>
      <c r="B66" s="38"/>
      <c r="C66" s="37"/>
      <c r="D66" s="37"/>
      <c r="E66" s="37"/>
      <c r="F66" s="37"/>
    </row>
    <row r="67" spans="1:11">
      <c r="A67" s="15" t="s">
        <v>46</v>
      </c>
      <c r="B67" s="16" t="s">
        <v>47</v>
      </c>
      <c r="C67" s="39" t="s">
        <v>54</v>
      </c>
      <c r="D67" s="39" t="s">
        <v>55</v>
      </c>
      <c r="E67" s="39" t="s">
        <v>56</v>
      </c>
      <c r="F67" s="39" t="s">
        <v>57</v>
      </c>
      <c r="G67" s="40" t="s">
        <v>58</v>
      </c>
      <c r="H67" s="16" t="s">
        <v>59</v>
      </c>
      <c r="I67" s="16" t="s">
        <v>60</v>
      </c>
    </row>
    <row r="68" spans="1:11">
      <c r="A68" s="155"/>
      <c r="B68" s="155"/>
      <c r="C68" s="132"/>
      <c r="D68" s="136"/>
      <c r="E68" s="136"/>
      <c r="F68" s="136"/>
      <c r="G68" s="136"/>
      <c r="H68" s="138"/>
      <c r="I68" s="138"/>
    </row>
    <row r="69" spans="1:11">
      <c r="A69" s="155"/>
      <c r="B69" s="155"/>
      <c r="C69" s="132"/>
      <c r="D69" s="136"/>
      <c r="E69" s="136"/>
      <c r="F69" s="136"/>
      <c r="G69" s="136"/>
      <c r="H69" s="138"/>
      <c r="I69" s="138"/>
    </row>
    <row r="70" spans="1:11">
      <c r="A70" s="155"/>
      <c r="B70" s="155"/>
      <c r="C70" s="132"/>
      <c r="D70" s="136"/>
      <c r="E70" s="136"/>
      <c r="F70" s="136"/>
      <c r="G70" s="136"/>
      <c r="H70" s="138"/>
      <c r="I70" s="138"/>
    </row>
    <row r="71" spans="1:11">
      <c r="A71" s="155"/>
      <c r="B71" s="155"/>
      <c r="C71" s="132"/>
      <c r="D71" s="136"/>
      <c r="E71" s="136"/>
      <c r="F71" s="136"/>
      <c r="G71" s="136"/>
      <c r="H71" s="138"/>
      <c r="I71" s="138"/>
    </row>
    <row r="72" spans="1:11">
      <c r="A72" s="168"/>
      <c r="B72" s="168" t="s">
        <v>271</v>
      </c>
      <c r="C72" s="140">
        <f>SUM(C68:C71)</f>
        <v>0</v>
      </c>
      <c r="D72" s="140">
        <f>SUM(D68:D71)</f>
        <v>0</v>
      </c>
      <c r="E72" s="140">
        <f>SUM(E68:E71)</f>
        <v>0</v>
      </c>
      <c r="F72" s="140">
        <f>SUM(F68:F71)</f>
        <v>0</v>
      </c>
      <c r="G72" s="140">
        <f>SUM(G68:G71)</f>
        <v>0</v>
      </c>
      <c r="H72" s="140"/>
      <c r="I72" s="140"/>
    </row>
    <row r="75" spans="1:11">
      <c r="A75" s="10" t="s">
        <v>272</v>
      </c>
      <c r="B75" s="11"/>
      <c r="E75" s="37"/>
      <c r="F75" s="37"/>
      <c r="I75" s="53" t="s">
        <v>53</v>
      </c>
    </row>
    <row r="76" spans="1:11">
      <c r="A76" s="38"/>
      <c r="B76" s="38"/>
      <c r="C76" s="37"/>
      <c r="D76" s="37"/>
      <c r="E76" s="37"/>
      <c r="F76" s="37"/>
    </row>
    <row r="77" spans="1:11">
      <c r="A77" s="15" t="s">
        <v>46</v>
      </c>
      <c r="B77" s="16" t="s">
        <v>47</v>
      </c>
      <c r="C77" s="39" t="s">
        <v>54</v>
      </c>
      <c r="D77" s="39" t="s">
        <v>55</v>
      </c>
      <c r="E77" s="39" t="s">
        <v>56</v>
      </c>
      <c r="F77" s="39" t="s">
        <v>57</v>
      </c>
      <c r="G77" s="40" t="s">
        <v>58</v>
      </c>
      <c r="H77" s="16" t="s">
        <v>59</v>
      </c>
      <c r="I77" s="16" t="s">
        <v>60</v>
      </c>
    </row>
    <row r="78" spans="1:11">
      <c r="A78" s="155"/>
      <c r="B78" s="155"/>
      <c r="C78" s="132"/>
      <c r="D78" s="136"/>
      <c r="E78" s="136"/>
      <c r="F78" s="136"/>
      <c r="G78" s="136"/>
      <c r="H78" s="138"/>
      <c r="I78" s="138"/>
      <c r="K78" s="9"/>
    </row>
    <row r="79" spans="1:11">
      <c r="A79" s="155"/>
      <c r="B79" s="155"/>
      <c r="C79" s="132"/>
      <c r="D79" s="136"/>
      <c r="E79" s="136"/>
      <c r="F79" s="136"/>
      <c r="G79" s="136"/>
      <c r="H79" s="138"/>
      <c r="I79" s="138"/>
      <c r="K79" s="9"/>
    </row>
    <row r="80" spans="1:11">
      <c r="A80" s="155"/>
      <c r="B80" s="155"/>
      <c r="C80" s="132"/>
      <c r="D80" s="136"/>
      <c r="E80" s="136"/>
      <c r="F80" s="136"/>
      <c r="G80" s="136"/>
      <c r="H80" s="138"/>
      <c r="I80" s="138"/>
    </row>
    <row r="81" spans="1:9">
      <c r="A81" s="155"/>
      <c r="B81" s="155"/>
      <c r="C81" s="132"/>
      <c r="D81" s="136"/>
      <c r="E81" s="136"/>
      <c r="F81" s="136"/>
      <c r="G81" s="136"/>
      <c r="H81" s="138"/>
      <c r="I81" s="138"/>
    </row>
    <row r="82" spans="1:9">
      <c r="A82" s="168"/>
      <c r="B82" s="168" t="s">
        <v>273</v>
      </c>
      <c r="C82" s="140">
        <f>SUM(C78:C81)</f>
        <v>0</v>
      </c>
      <c r="D82" s="140">
        <f>SUM(D78:D81)</f>
        <v>0</v>
      </c>
      <c r="E82" s="140">
        <f>SUM(E78:E81)</f>
        <v>0</v>
      </c>
      <c r="F82" s="140">
        <f>SUM(F78:F81)</f>
        <v>0</v>
      </c>
      <c r="G82" s="140">
        <f>SUM(G78:G81)</f>
        <v>0</v>
      </c>
      <c r="H82" s="140"/>
      <c r="I82" s="140"/>
    </row>
    <row r="85" spans="1:9">
      <c r="A85" s="10" t="s">
        <v>274</v>
      </c>
      <c r="B85" s="11"/>
      <c r="E85" s="37"/>
      <c r="F85" s="37"/>
      <c r="I85" s="53" t="s">
        <v>53</v>
      </c>
    </row>
    <row r="86" spans="1:9">
      <c r="A86" s="38"/>
      <c r="B86" s="38"/>
      <c r="C86" s="37"/>
      <c r="D86" s="37"/>
      <c r="E86" s="37"/>
      <c r="F86" s="37"/>
    </row>
    <row r="87" spans="1:9">
      <c r="A87" s="15" t="s">
        <v>46</v>
      </c>
      <c r="B87" s="16" t="s">
        <v>47</v>
      </c>
      <c r="C87" s="39" t="s">
        <v>54</v>
      </c>
      <c r="D87" s="39" t="s">
        <v>55</v>
      </c>
      <c r="E87" s="39" t="s">
        <v>56</v>
      </c>
      <c r="F87" s="39" t="s">
        <v>57</v>
      </c>
      <c r="G87" s="40" t="s">
        <v>58</v>
      </c>
      <c r="H87" s="16" t="s">
        <v>59</v>
      </c>
      <c r="I87" s="16" t="s">
        <v>60</v>
      </c>
    </row>
    <row r="88" spans="1:9">
      <c r="A88" s="657" t="s">
        <v>11389</v>
      </c>
      <c r="B88" s="155" t="s">
        <v>11390</v>
      </c>
      <c r="C88" s="132">
        <v>110000</v>
      </c>
      <c r="D88" s="136">
        <v>110000</v>
      </c>
      <c r="E88" s="136"/>
      <c r="F88" s="136"/>
      <c r="G88" s="136"/>
      <c r="H88" s="138"/>
      <c r="I88" s="138"/>
    </row>
    <row r="89" spans="1:9">
      <c r="A89" s="657" t="s">
        <v>11391</v>
      </c>
      <c r="B89" s="155" t="s">
        <v>11392</v>
      </c>
      <c r="C89" s="132">
        <v>252100.68</v>
      </c>
      <c r="D89" s="136">
        <v>252100.68</v>
      </c>
      <c r="E89" s="136"/>
      <c r="F89" s="136"/>
      <c r="G89" s="136"/>
      <c r="H89" s="138"/>
      <c r="I89" s="138"/>
    </row>
    <row r="90" spans="1:9">
      <c r="A90" s="657" t="s">
        <v>11393</v>
      </c>
      <c r="B90" s="155" t="s">
        <v>11394</v>
      </c>
      <c r="C90" s="132">
        <v>24000</v>
      </c>
      <c r="D90" s="136">
        <v>24000</v>
      </c>
      <c r="E90" s="136"/>
      <c r="F90" s="136"/>
      <c r="G90" s="136"/>
      <c r="H90" s="138"/>
      <c r="I90" s="138"/>
    </row>
    <row r="91" spans="1:9">
      <c r="A91" s="155"/>
      <c r="B91" s="155"/>
      <c r="C91" s="132"/>
      <c r="D91" s="136"/>
      <c r="E91" s="136"/>
      <c r="F91" s="136"/>
      <c r="G91" s="136"/>
      <c r="H91" s="138"/>
      <c r="I91" s="138"/>
    </row>
    <row r="92" spans="1:9">
      <c r="A92" s="168"/>
      <c r="B92" s="168" t="s">
        <v>275</v>
      </c>
      <c r="C92" s="140">
        <f>SUM(C88:C91)</f>
        <v>386100.68</v>
      </c>
      <c r="D92" s="140">
        <f>SUM(D88:D91)</f>
        <v>386100.68</v>
      </c>
      <c r="E92" s="140">
        <f>SUM(E88:E91)</f>
        <v>0</v>
      </c>
      <c r="F92" s="140">
        <f>SUM(F88:F91)</f>
        <v>0</v>
      </c>
      <c r="G92" s="140">
        <f>SUM(G88:G91)</f>
        <v>0</v>
      </c>
      <c r="H92" s="140"/>
      <c r="I92" s="140"/>
    </row>
    <row r="173" spans="1:8">
      <c r="A173" s="41"/>
      <c r="B173" s="41"/>
      <c r="C173" s="42"/>
      <c r="D173" s="42"/>
      <c r="E173" s="42"/>
      <c r="F173" s="42"/>
      <c r="G173" s="42"/>
      <c r="H173" s="41"/>
    </row>
    <row r="174" spans="1:8">
      <c r="A174" s="251"/>
      <c r="B174" s="252"/>
    </row>
    <row r="175" spans="1:8">
      <c r="A175" s="251"/>
      <c r="B175" s="252"/>
    </row>
    <row r="176" spans="1:8">
      <c r="A176" s="251"/>
      <c r="B176" s="252"/>
    </row>
    <row r="177" spans="1:2">
      <c r="A177" s="251"/>
      <c r="B177" s="252"/>
    </row>
    <row r="178" spans="1:2">
      <c r="A178" s="251"/>
      <c r="B178" s="252"/>
    </row>
  </sheetData>
  <dataValidations count="9">
    <dataValidation allowBlank="1" showInputMessage="1" showErrorMessage="1" prompt="Saldo final del periodo de la información financiera trimestral presentada, el cual debe coincidir con la suma de las columnas de 90, 180, 365 y más de 365 días." sqref="C57 C67 C77 C87 C7 C47 C37 C27 C17"/>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57 A67 A77 A87 A7 A47 A37 A27 A17"/>
    <dataValidation allowBlank="1" showInputMessage="1" showErrorMessage="1" prompt="Corresponde al nombre o descripción de la cuenta de acuerdo al Plan de Cuentas emitido por el CONAC." sqref="B57 B67 B77 B87 B7 B37 B27 B47 B17"/>
    <dataValidation allowBlank="1" showInputMessage="1" showErrorMessage="1" prompt="Importe de la cuentas por cobrar con fecha de vencimiento de 1 a 90 días." sqref="D57 D67 D77 D87 D7 D37 D27 D47 D17"/>
    <dataValidation allowBlank="1" showInputMessage="1" showErrorMessage="1" prompt="Importe de la cuentas por cobrar con fecha de vencimiento de 91 a 180 días." sqref="E57 E67 E77 E87 E7 E37 E27 E47 E17"/>
    <dataValidation allowBlank="1" showInputMessage="1" showErrorMessage="1" prompt="Importe de la cuentas por cobrar con fecha de vencimiento de 181 a 365 días." sqref="F57 F67 F77 F87 F7 F37 F27 F47 F17"/>
    <dataValidation allowBlank="1" showInputMessage="1" showErrorMessage="1" prompt="Importe de la cuentas por cobrar con vencimiento mayor a 365 días." sqref="G57 G67 G77 G87 G7 G37 G27 G47 G17"/>
    <dataValidation allowBlank="1" showInputMessage="1" showErrorMessage="1" prompt="Informar sobre caraterísticas cualitativas de la cuenta, ejemplo: acciones implementadas para su recuperación, causas de la demora en su recuperación." sqref="H57 H67 H77 H87 H7 H37 H27 H47 H17"/>
    <dataValidation allowBlank="1" showInputMessage="1" showErrorMessage="1" prompt="Indicar si el deudor ya sobrepasó el plazo estipulado para pago, 90, 180 o 365 días." sqref="I57 I67 I77 I87 I7 I37 I27 I47 I17"/>
  </dataValidations>
  <pageMargins left="0.7" right="0.7" top="0.75" bottom="0.75" header="0.3" footer="0.3"/>
  <pageSetup scale="60" orientation="landscape" r:id="rId1"/>
</worksheet>
</file>

<file path=xl/worksheets/sheet3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B3" sqref="B3"/>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66" t="s">
        <v>318</v>
      </c>
    </row>
    <row r="6" spans="1:17">
      <c r="J6" s="1014"/>
      <c r="K6" s="1014"/>
      <c r="L6" s="1014"/>
      <c r="M6" s="1014"/>
      <c r="N6" s="1014"/>
      <c r="O6" s="1014"/>
      <c r="P6" s="1014"/>
      <c r="Q6" s="1014"/>
    </row>
    <row r="7" spans="1:17">
      <c r="A7" s="3" t="s">
        <v>84</v>
      </c>
    </row>
    <row r="8" spans="1:17" ht="52.5" customHeight="1">
      <c r="A8" s="1015" t="s">
        <v>317</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3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zoomScaleNormal="100" zoomScaleSheetLayoutView="100" workbookViewId="0">
      <selection activeCell="B3" sqref="B3"/>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5"/>
      <c r="B8" s="138"/>
      <c r="C8" s="136"/>
      <c r="D8" s="138"/>
    </row>
    <row r="9" spans="1:4">
      <c r="A9" s="155"/>
      <c r="B9" s="138"/>
      <c r="C9" s="136"/>
      <c r="D9" s="138"/>
    </row>
    <row r="10" spans="1:4">
      <c r="A10" s="155"/>
      <c r="B10" s="138"/>
      <c r="C10" s="136"/>
      <c r="D10" s="138"/>
    </row>
    <row r="11" spans="1:4">
      <c r="A11" s="155"/>
      <c r="B11" s="138"/>
      <c r="C11" s="136"/>
      <c r="D11" s="138"/>
    </row>
    <row r="12" spans="1:4">
      <c r="A12" s="169"/>
      <c r="B12" s="169" t="s">
        <v>221</v>
      </c>
      <c r="C12" s="145">
        <f>SUM(C8:C11)</f>
        <v>0</v>
      </c>
      <c r="D12" s="170"/>
    </row>
    <row r="13" spans="1:4">
      <c r="A13" s="154"/>
      <c r="B13" s="154"/>
      <c r="C13" s="162"/>
      <c r="D13" s="154"/>
    </row>
    <row r="14" spans="1:4">
      <c r="A14" s="154"/>
      <c r="B14" s="154"/>
      <c r="C14" s="162"/>
      <c r="D14" s="154"/>
    </row>
    <row r="15" spans="1:4" s="35" customFormat="1" ht="11.25" customHeight="1">
      <c r="A15" s="33" t="s">
        <v>64</v>
      </c>
      <c r="B15" s="154"/>
      <c r="C15" s="43"/>
      <c r="D15" s="257" t="s">
        <v>62</v>
      </c>
    </row>
    <row r="16" spans="1:4">
      <c r="A16" s="44"/>
      <c r="B16" s="44"/>
      <c r="C16" s="45"/>
      <c r="D16" s="46"/>
    </row>
    <row r="17" spans="1:4" ht="15" customHeight="1">
      <c r="A17" s="15" t="s">
        <v>46</v>
      </c>
      <c r="B17" s="16" t="s">
        <v>47</v>
      </c>
      <c r="C17" s="17" t="s">
        <v>48</v>
      </c>
      <c r="D17" s="47" t="s">
        <v>63</v>
      </c>
    </row>
    <row r="18" spans="1:4">
      <c r="A18" s="160"/>
      <c r="B18" s="167"/>
      <c r="C18" s="136"/>
      <c r="D18" s="138"/>
    </row>
    <row r="19" spans="1:4">
      <c r="A19" s="160"/>
      <c r="B19" s="167"/>
      <c r="C19" s="136"/>
      <c r="D19" s="138"/>
    </row>
    <row r="20" spans="1:4">
      <c r="A20" s="160"/>
      <c r="B20" s="167"/>
      <c r="C20" s="136"/>
      <c r="D20" s="138"/>
    </row>
    <row r="21" spans="1:4">
      <c r="A21" s="160"/>
      <c r="B21" s="167"/>
      <c r="C21" s="136"/>
      <c r="D21" s="138"/>
    </row>
    <row r="22" spans="1:4">
      <c r="A22" s="152"/>
      <c r="B22" s="152" t="s">
        <v>222</v>
      </c>
      <c r="C22" s="144">
        <f>SUM(C18:C21)</f>
        <v>0</v>
      </c>
      <c r="D22" s="170"/>
    </row>
    <row r="24" spans="1:4">
      <c r="B24" s="274" t="str">
        <f>+UPPER(B13)</f>
        <v/>
      </c>
    </row>
  </sheetData>
  <dataValidations count="6">
    <dataValidation allowBlank="1" showInputMessage="1" showErrorMessage="1" prompt="Saldo final de la Información Financiera Trimestral que se presentada (trimestral: 1er, 2do, 3ro. o 4to.)." sqref="C7"/>
    <dataValidation allowBlank="1" showInputMessage="1" showErrorMessage="1" prompt="Sistema de costeo y método de valuación aplicados a los inventarios (UEPS, PROMEDIO, etc.)" sqref="D7"/>
    <dataValidation allowBlank="1" showInputMessage="1" showErrorMessage="1" prompt="Saldo final de la Información Financiera Trimestral que se presenta (trimestral: 1er, 2do, 3ro. o 4to.)." sqref="C17"/>
    <dataValidation allowBlank="1" showInputMessage="1" showErrorMessage="1" prompt="Corresponde al número de la cuenta de acuerdo al Plan de Cuentas emitido por el CONAC (DOF 23/12/2015)." sqref="A17 A7"/>
    <dataValidation allowBlank="1" showInputMessage="1" showErrorMessage="1" prompt="Método de valuación aplicados." sqref="D17"/>
    <dataValidation allowBlank="1" showInputMessage="1" showErrorMessage="1" prompt="Corresponde al nombre o descripción de la cuenta de acuerdo al Plan de Cuentas emitido por el CONAC." sqref="B17 B7"/>
  </dataValidations>
  <pageMargins left="0.70866141732283472" right="0.70866141732283472" top="0.74803149606299213" bottom="0.74803149606299213" header="0.31496062992125984" footer="0.31496062992125984"/>
  <pageSetup scale="76" orientation="portrait" r:id="rId1"/>
</worksheet>
</file>

<file path=xl/worksheets/sheet3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zoomScaleSheetLayoutView="100" workbookViewId="0">
      <selection activeCell="B3" sqref="B3"/>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7" width="22.7109375" style="274" customWidth="1"/>
    <col min="8" max="16384" width="11.42578125" style="274"/>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366"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71"/>
      <c r="B8" s="171"/>
      <c r="C8" s="132"/>
      <c r="D8" s="172"/>
      <c r="E8" s="173"/>
      <c r="F8" s="171"/>
      <c r="G8" s="171"/>
    </row>
    <row r="9" spans="1:7">
      <c r="A9" s="171"/>
      <c r="B9" s="171"/>
      <c r="C9" s="132"/>
      <c r="D9" s="173"/>
      <c r="E9" s="173"/>
      <c r="F9" s="171"/>
      <c r="G9" s="171"/>
    </row>
    <row r="10" spans="1:7">
      <c r="A10" s="171"/>
      <c r="B10" s="171"/>
      <c r="C10" s="132"/>
      <c r="D10" s="173"/>
      <c r="E10" s="173"/>
      <c r="F10" s="171"/>
      <c r="G10" s="171"/>
    </row>
    <row r="11" spans="1:7">
      <c r="A11" s="171"/>
      <c r="B11" s="171"/>
      <c r="C11" s="132"/>
      <c r="D11" s="173"/>
      <c r="E11" s="173"/>
      <c r="F11" s="171"/>
      <c r="G11" s="171"/>
    </row>
    <row r="12" spans="1:7">
      <c r="A12" s="171"/>
      <c r="B12" s="171"/>
      <c r="C12" s="132"/>
      <c r="D12" s="173"/>
      <c r="E12" s="173"/>
      <c r="F12" s="171"/>
      <c r="G12" s="171"/>
    </row>
    <row r="13" spans="1:7">
      <c r="A13" s="171"/>
      <c r="B13" s="171"/>
      <c r="C13" s="132"/>
      <c r="D13" s="173"/>
      <c r="E13" s="173"/>
      <c r="F13" s="171"/>
      <c r="G13" s="171"/>
    </row>
    <row r="14" spans="1:7">
      <c r="A14" s="171"/>
      <c r="B14" s="171"/>
      <c r="C14" s="132"/>
      <c r="D14" s="173"/>
      <c r="E14" s="173"/>
      <c r="F14" s="171"/>
      <c r="G14" s="171"/>
    </row>
    <row r="15" spans="1:7">
      <c r="A15" s="171"/>
      <c r="B15" s="171"/>
      <c r="C15" s="132"/>
      <c r="D15" s="173"/>
      <c r="E15" s="173"/>
      <c r="F15" s="171"/>
      <c r="G15" s="171"/>
    </row>
    <row r="16" spans="1:7">
      <c r="A16" s="168"/>
      <c r="B16" s="168" t="s">
        <v>231</v>
      </c>
      <c r="C16" s="140">
        <f>SUM(C8:C15)</f>
        <v>0</v>
      </c>
      <c r="D16" s="168"/>
      <c r="E16" s="168"/>
      <c r="F16" s="168"/>
      <c r="G16" s="168"/>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3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election activeCell="B3" sqref="B3"/>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c r="A1" s="3" t="s">
        <v>43</v>
      </c>
      <c r="B1" s="3"/>
      <c r="C1" s="4"/>
      <c r="D1" s="3"/>
      <c r="E1" s="7"/>
    </row>
    <row r="2" spans="1:5">
      <c r="A2" s="3" t="s">
        <v>199</v>
      </c>
      <c r="B2" s="3"/>
      <c r="C2" s="4"/>
      <c r="D2" s="3"/>
      <c r="E2" s="3"/>
    </row>
    <row r="5" spans="1:5" ht="11.25" customHeight="1">
      <c r="A5" s="10" t="s">
        <v>70</v>
      </c>
      <c r="B5" s="10"/>
      <c r="E5" s="366" t="s">
        <v>71</v>
      </c>
    </row>
    <row r="6" spans="1:5">
      <c r="A6" s="272"/>
      <c r="B6" s="272"/>
      <c r="C6" s="66"/>
      <c r="D6" s="272"/>
      <c r="E6" s="272"/>
    </row>
    <row r="7" spans="1:5" ht="15" customHeight="1">
      <c r="A7" s="15" t="s">
        <v>46</v>
      </c>
      <c r="B7" s="16" t="s">
        <v>47</v>
      </c>
      <c r="C7" s="17" t="s">
        <v>48</v>
      </c>
      <c r="D7" s="18" t="s">
        <v>49</v>
      </c>
      <c r="E7" s="16" t="s">
        <v>72</v>
      </c>
    </row>
    <row r="8" spans="1:5" ht="11.25" customHeight="1">
      <c r="A8" s="172"/>
      <c r="B8" s="172"/>
      <c r="C8" s="165"/>
      <c r="D8" s="172"/>
      <c r="E8" s="172"/>
    </row>
    <row r="9" spans="1:5" ht="11.25" customHeight="1">
      <c r="A9" s="172"/>
      <c r="B9" s="172"/>
      <c r="C9" s="165"/>
      <c r="D9" s="172"/>
      <c r="E9" s="172"/>
    </row>
    <row r="10" spans="1:5" ht="11.25" customHeight="1">
      <c r="A10" s="172"/>
      <c r="B10" s="172"/>
      <c r="C10" s="165"/>
      <c r="D10" s="172"/>
      <c r="E10" s="172"/>
    </row>
    <row r="11" spans="1:5" ht="11.25" customHeight="1">
      <c r="A11" s="172"/>
      <c r="B11" s="172"/>
      <c r="C11" s="165"/>
      <c r="D11" s="172"/>
      <c r="E11" s="172"/>
    </row>
    <row r="12" spans="1:5" ht="11.25" customHeight="1">
      <c r="A12" s="172"/>
      <c r="B12" s="172"/>
      <c r="C12" s="165"/>
      <c r="D12" s="172"/>
      <c r="E12" s="172"/>
    </row>
    <row r="13" spans="1:5" ht="11.25" customHeight="1">
      <c r="A13" s="172"/>
      <c r="B13" s="172"/>
      <c r="C13" s="165"/>
      <c r="D13" s="172"/>
      <c r="E13" s="172"/>
    </row>
    <row r="14" spans="1:5" ht="11.25" customHeight="1">
      <c r="A14" s="172"/>
      <c r="B14" s="172"/>
      <c r="C14" s="165"/>
      <c r="D14" s="172"/>
      <c r="E14" s="172"/>
    </row>
    <row r="15" spans="1:5">
      <c r="A15" s="172"/>
      <c r="B15" s="172"/>
      <c r="C15" s="165"/>
      <c r="D15" s="172"/>
      <c r="E15" s="172"/>
    </row>
    <row r="16" spans="1:5">
      <c r="A16" s="152"/>
      <c r="B16" s="152" t="s">
        <v>232</v>
      </c>
      <c r="C16" s="166">
        <f>SUM(C8:C15)</f>
        <v>0</v>
      </c>
      <c r="D16" s="152"/>
      <c r="E16" s="152"/>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3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7"/>
  <sheetViews>
    <sheetView topLeftCell="A160" zoomScaleNormal="100" zoomScaleSheetLayoutView="100" workbookViewId="0">
      <selection activeCell="B3" sqref="B3"/>
    </sheetView>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8" width="8.7109375" style="274" customWidth="1"/>
    <col min="9" max="16384" width="11.42578125" style="274"/>
  </cols>
  <sheetData>
    <row r="1" spans="1:6">
      <c r="A1" s="3" t="s">
        <v>43</v>
      </c>
      <c r="B1" s="3"/>
      <c r="C1" s="4"/>
      <c r="D1" s="4"/>
      <c r="E1" s="4"/>
      <c r="F1" s="7"/>
    </row>
    <row r="2" spans="1:6">
      <c r="A2" s="3" t="s">
        <v>199</v>
      </c>
      <c r="B2" s="3"/>
      <c r="C2" s="4"/>
      <c r="D2" s="4"/>
      <c r="E2" s="4"/>
      <c r="F2" s="5"/>
    </row>
    <row r="3" spans="1:6">
      <c r="F3" s="5"/>
    </row>
    <row r="4" spans="1:6">
      <c r="F4" s="5"/>
    </row>
    <row r="5" spans="1:6" ht="11.25" customHeight="1">
      <c r="A5" s="10" t="s">
        <v>73</v>
      </c>
      <c r="B5" s="10"/>
      <c r="C5" s="52"/>
      <c r="D5" s="52"/>
      <c r="E5" s="52"/>
      <c r="F5" s="53" t="s">
        <v>74</v>
      </c>
    </row>
    <row r="6" spans="1:6">
      <c r="A6" s="54"/>
      <c r="B6" s="54"/>
      <c r="C6" s="52"/>
      <c r="D6" s="55"/>
      <c r="E6" s="55"/>
      <c r="F6" s="56"/>
    </row>
    <row r="7" spans="1:6" ht="15" customHeight="1">
      <c r="A7" s="15" t="s">
        <v>46</v>
      </c>
      <c r="B7" s="16" t="s">
        <v>47</v>
      </c>
      <c r="C7" s="57" t="s">
        <v>75</v>
      </c>
      <c r="D7" s="57" t="s">
        <v>76</v>
      </c>
      <c r="E7" s="57" t="s">
        <v>77</v>
      </c>
      <c r="F7" s="58" t="s">
        <v>78</v>
      </c>
    </row>
    <row r="8" spans="1:6">
      <c r="A8" s="657" t="s">
        <v>11395</v>
      </c>
      <c r="B8" s="155" t="s">
        <v>11396</v>
      </c>
      <c r="C8" s="132">
        <v>19800</v>
      </c>
      <c r="D8" s="132">
        <v>19800</v>
      </c>
      <c r="E8" s="132">
        <v>0</v>
      </c>
      <c r="F8" s="132"/>
    </row>
    <row r="9" spans="1:6">
      <c r="A9" s="657" t="s">
        <v>11397</v>
      </c>
      <c r="B9" s="155" t="s">
        <v>11398</v>
      </c>
      <c r="C9" s="132">
        <v>106473.68</v>
      </c>
      <c r="D9" s="132">
        <v>106473.68</v>
      </c>
      <c r="E9" s="132">
        <v>0</v>
      </c>
      <c r="F9" s="132"/>
    </row>
    <row r="10" spans="1:6">
      <c r="A10" s="657" t="s">
        <v>11399</v>
      </c>
      <c r="B10" s="155" t="s">
        <v>11400</v>
      </c>
      <c r="C10" s="132">
        <v>0</v>
      </c>
      <c r="D10" s="132">
        <v>421923.86</v>
      </c>
      <c r="E10" s="132">
        <v>421923.86</v>
      </c>
      <c r="F10" s="132"/>
    </row>
    <row r="11" spans="1:6">
      <c r="A11" s="657" t="s">
        <v>11401</v>
      </c>
      <c r="B11" s="155" t="s">
        <v>11402</v>
      </c>
      <c r="C11" s="132">
        <v>0</v>
      </c>
      <c r="D11" s="132">
        <v>158610.47</v>
      </c>
      <c r="E11" s="132">
        <v>158610.47</v>
      </c>
      <c r="F11" s="132"/>
    </row>
    <row r="12" spans="1:6">
      <c r="A12" s="657" t="s">
        <v>11403</v>
      </c>
      <c r="B12" s="155" t="s">
        <v>11404</v>
      </c>
      <c r="C12" s="132">
        <v>0</v>
      </c>
      <c r="D12" s="132">
        <v>6860912.7000000002</v>
      </c>
      <c r="E12" s="132">
        <v>6860912.7000000002</v>
      </c>
      <c r="F12" s="132"/>
    </row>
    <row r="13" spans="1:6">
      <c r="A13" s="657" t="s">
        <v>11405</v>
      </c>
      <c r="B13" s="155" t="s">
        <v>11406</v>
      </c>
      <c r="C13" s="132">
        <v>939856.95</v>
      </c>
      <c r="D13" s="132">
        <v>939856.95</v>
      </c>
      <c r="E13" s="132">
        <v>0</v>
      </c>
      <c r="F13" s="132"/>
    </row>
    <row r="14" spans="1:6">
      <c r="A14" s="657" t="s">
        <v>11407</v>
      </c>
      <c r="B14" s="155" t="s">
        <v>11408</v>
      </c>
      <c r="C14" s="132">
        <v>174777.16</v>
      </c>
      <c r="D14" s="132">
        <v>174777.16</v>
      </c>
      <c r="E14" s="132">
        <v>0</v>
      </c>
      <c r="F14" s="132"/>
    </row>
    <row r="15" spans="1:6">
      <c r="A15" s="168"/>
      <c r="B15" s="168" t="s">
        <v>387</v>
      </c>
      <c r="C15" s="140">
        <f>SUM(C8:C14)</f>
        <v>1240907.7899999998</v>
      </c>
      <c r="D15" s="140">
        <f>SUM(D8:D14)</f>
        <v>8682354.8200000003</v>
      </c>
      <c r="E15" s="140">
        <f>SUM(E8:E14)</f>
        <v>7441447.0300000003</v>
      </c>
      <c r="F15" s="140"/>
    </row>
    <row r="16" spans="1:6">
      <c r="A16" s="154"/>
      <c r="B16" s="154"/>
      <c r="C16" s="162"/>
      <c r="D16" s="162"/>
      <c r="E16" s="162"/>
      <c r="F16" s="154"/>
    </row>
    <row r="17" spans="1:6">
      <c r="A17" s="154"/>
      <c r="B17" s="154"/>
      <c r="C17" s="162"/>
      <c r="D17" s="162"/>
      <c r="E17" s="162"/>
      <c r="F17" s="154"/>
    </row>
    <row r="18" spans="1:6" ht="11.25" customHeight="1">
      <c r="A18" s="10" t="s">
        <v>79</v>
      </c>
      <c r="B18" s="154"/>
      <c r="C18" s="52"/>
      <c r="D18" s="52"/>
      <c r="E18" s="52"/>
      <c r="F18" s="53" t="s">
        <v>74</v>
      </c>
    </row>
    <row r="19" spans="1:6" ht="12.75" customHeight="1">
      <c r="A19" s="44"/>
      <c r="B19" s="44"/>
      <c r="C19" s="22"/>
    </row>
    <row r="20" spans="1:6" ht="15" customHeight="1">
      <c r="A20" s="15" t="s">
        <v>46</v>
      </c>
      <c r="B20" s="16" t="s">
        <v>47</v>
      </c>
      <c r="C20" s="57" t="s">
        <v>75</v>
      </c>
      <c r="D20" s="57" t="s">
        <v>76</v>
      </c>
      <c r="E20" s="57" t="s">
        <v>77</v>
      </c>
      <c r="F20" s="58" t="s">
        <v>78</v>
      </c>
    </row>
    <row r="21" spans="1:6">
      <c r="A21" s="657" t="s">
        <v>11409</v>
      </c>
      <c r="B21" s="138" t="s">
        <v>11410</v>
      </c>
      <c r="C21" s="136">
        <v>134.13999999999999</v>
      </c>
      <c r="D21" s="136">
        <v>134.13999999999999</v>
      </c>
      <c r="E21" s="136">
        <v>0</v>
      </c>
      <c r="F21" s="138"/>
    </row>
    <row r="22" spans="1:6">
      <c r="A22" s="657" t="s">
        <v>11411</v>
      </c>
      <c r="B22" s="138" t="s">
        <v>11412</v>
      </c>
      <c r="C22" s="136">
        <v>1382.77</v>
      </c>
      <c r="D22" s="136">
        <v>1382.77</v>
      </c>
      <c r="E22" s="136">
        <v>0</v>
      </c>
      <c r="F22" s="138"/>
    </row>
    <row r="23" spans="1:6">
      <c r="A23" s="657" t="s">
        <v>11413</v>
      </c>
      <c r="B23" s="138" t="s">
        <v>11414</v>
      </c>
      <c r="C23" s="136">
        <v>42.84</v>
      </c>
      <c r="D23" s="136">
        <v>42.84</v>
      </c>
      <c r="E23" s="136">
        <v>0</v>
      </c>
      <c r="F23" s="138"/>
    </row>
    <row r="24" spans="1:6">
      <c r="A24" s="657" t="s">
        <v>11415</v>
      </c>
      <c r="B24" s="138" t="s">
        <v>11416</v>
      </c>
      <c r="C24" s="136">
        <v>205.25</v>
      </c>
      <c r="D24" s="136">
        <v>205.25</v>
      </c>
      <c r="E24" s="136">
        <v>0</v>
      </c>
      <c r="F24" s="138"/>
    </row>
    <row r="25" spans="1:6">
      <c r="A25" s="657" t="s">
        <v>11417</v>
      </c>
      <c r="B25" s="138" t="s">
        <v>11418</v>
      </c>
      <c r="C25" s="136">
        <v>876.34</v>
      </c>
      <c r="D25" s="136">
        <v>876.34</v>
      </c>
      <c r="E25" s="136">
        <v>0</v>
      </c>
      <c r="F25" s="138"/>
    </row>
    <row r="26" spans="1:6">
      <c r="A26" s="657" t="s">
        <v>11419</v>
      </c>
      <c r="B26" s="138" t="s">
        <v>11420</v>
      </c>
      <c r="C26" s="136">
        <v>798.7</v>
      </c>
      <c r="D26" s="136">
        <v>798.7</v>
      </c>
      <c r="E26" s="136">
        <v>0</v>
      </c>
      <c r="F26" s="138"/>
    </row>
    <row r="27" spans="1:6">
      <c r="A27" s="657" t="s">
        <v>11421</v>
      </c>
      <c r="B27" s="138" t="s">
        <v>11422</v>
      </c>
      <c r="C27" s="136">
        <v>1445.69</v>
      </c>
      <c r="D27" s="136">
        <v>1445.69</v>
      </c>
      <c r="E27" s="136">
        <v>0</v>
      </c>
      <c r="F27" s="138"/>
    </row>
    <row r="28" spans="1:6">
      <c r="A28" s="657" t="s">
        <v>11423</v>
      </c>
      <c r="B28" s="138" t="s">
        <v>11424</v>
      </c>
      <c r="C28" s="136">
        <v>392.66</v>
      </c>
      <c r="D28" s="136">
        <v>392.66</v>
      </c>
      <c r="E28" s="136">
        <v>0</v>
      </c>
      <c r="F28" s="138"/>
    </row>
    <row r="29" spans="1:6">
      <c r="A29" s="657" t="s">
        <v>11425</v>
      </c>
      <c r="B29" s="138" t="s">
        <v>11426</v>
      </c>
      <c r="C29" s="136">
        <v>1287.73</v>
      </c>
      <c r="D29" s="136">
        <v>1287.73</v>
      </c>
      <c r="E29" s="136">
        <v>0</v>
      </c>
      <c r="F29" s="138"/>
    </row>
    <row r="30" spans="1:6">
      <c r="A30" s="657" t="s">
        <v>11427</v>
      </c>
      <c r="B30" s="138" t="s">
        <v>11428</v>
      </c>
      <c r="C30" s="136">
        <v>138.55000000000001</v>
      </c>
      <c r="D30" s="136">
        <v>138.55000000000001</v>
      </c>
      <c r="E30" s="136">
        <v>0</v>
      </c>
      <c r="F30" s="138"/>
    </row>
    <row r="31" spans="1:6">
      <c r="A31" s="657" t="s">
        <v>11429</v>
      </c>
      <c r="B31" s="138" t="s">
        <v>11430</v>
      </c>
      <c r="C31" s="136">
        <v>803.16</v>
      </c>
      <c r="D31" s="136">
        <v>803.16</v>
      </c>
      <c r="E31" s="136">
        <v>0</v>
      </c>
      <c r="F31" s="138"/>
    </row>
    <row r="32" spans="1:6">
      <c r="A32" s="657" t="s">
        <v>11431</v>
      </c>
      <c r="B32" s="138" t="s">
        <v>11432</v>
      </c>
      <c r="C32" s="136">
        <v>305.2</v>
      </c>
      <c r="D32" s="136">
        <v>305.2</v>
      </c>
      <c r="E32" s="136">
        <v>0</v>
      </c>
      <c r="F32" s="138"/>
    </row>
    <row r="33" spans="1:6">
      <c r="A33" s="657" t="s">
        <v>11433</v>
      </c>
      <c r="B33" s="138" t="s">
        <v>11434</v>
      </c>
      <c r="C33" s="136">
        <v>50</v>
      </c>
      <c r="D33" s="136">
        <v>50</v>
      </c>
      <c r="E33" s="136">
        <v>0</v>
      </c>
      <c r="F33" s="138"/>
    </row>
    <row r="34" spans="1:6">
      <c r="A34" s="657" t="s">
        <v>11435</v>
      </c>
      <c r="B34" s="138" t="s">
        <v>11436</v>
      </c>
      <c r="C34" s="136">
        <v>75.099999999999994</v>
      </c>
      <c r="D34" s="136">
        <v>75.099999999999994</v>
      </c>
      <c r="E34" s="136">
        <v>0</v>
      </c>
      <c r="F34" s="138"/>
    </row>
    <row r="35" spans="1:6">
      <c r="A35" s="657" t="s">
        <v>11437</v>
      </c>
      <c r="B35" s="138" t="s">
        <v>11438</v>
      </c>
      <c r="C35" s="136">
        <v>1425.83</v>
      </c>
      <c r="D35" s="136">
        <v>1425.83</v>
      </c>
      <c r="E35" s="136">
        <v>0</v>
      </c>
      <c r="F35" s="138"/>
    </row>
    <row r="36" spans="1:6">
      <c r="A36" s="657" t="s">
        <v>11439</v>
      </c>
      <c r="B36" s="138" t="s">
        <v>11440</v>
      </c>
      <c r="C36" s="136">
        <v>690</v>
      </c>
      <c r="D36" s="136">
        <v>690</v>
      </c>
      <c r="E36" s="136">
        <v>0</v>
      </c>
      <c r="F36" s="138"/>
    </row>
    <row r="37" spans="1:6">
      <c r="A37" s="657" t="s">
        <v>11441</v>
      </c>
      <c r="B37" s="138" t="s">
        <v>11442</v>
      </c>
      <c r="C37" s="136">
        <v>3325</v>
      </c>
      <c r="D37" s="136">
        <v>3325</v>
      </c>
      <c r="E37" s="136">
        <v>0</v>
      </c>
      <c r="F37" s="138"/>
    </row>
    <row r="38" spans="1:6">
      <c r="A38" s="657" t="s">
        <v>11443</v>
      </c>
      <c r="B38" s="138" t="s">
        <v>11444</v>
      </c>
      <c r="C38" s="136">
        <v>3175.59</v>
      </c>
      <c r="D38" s="136">
        <v>3175.59</v>
      </c>
      <c r="E38" s="136">
        <v>0</v>
      </c>
      <c r="F38" s="138"/>
    </row>
    <row r="39" spans="1:6">
      <c r="A39" s="657" t="s">
        <v>11445</v>
      </c>
      <c r="B39" s="138" t="s">
        <v>11446</v>
      </c>
      <c r="C39" s="136">
        <v>1518</v>
      </c>
      <c r="D39" s="136">
        <v>1518</v>
      </c>
      <c r="E39" s="136">
        <v>0</v>
      </c>
      <c r="F39" s="138"/>
    </row>
    <row r="40" spans="1:6">
      <c r="A40" s="657" t="s">
        <v>11447</v>
      </c>
      <c r="B40" s="138" t="s">
        <v>11448</v>
      </c>
      <c r="C40" s="136">
        <v>1518</v>
      </c>
      <c r="D40" s="136">
        <v>1518</v>
      </c>
      <c r="E40" s="136">
        <v>0</v>
      </c>
      <c r="F40" s="138"/>
    </row>
    <row r="41" spans="1:6">
      <c r="A41" s="657" t="s">
        <v>11449</v>
      </c>
      <c r="B41" s="138" t="s">
        <v>11450</v>
      </c>
      <c r="C41" s="136">
        <v>8280</v>
      </c>
      <c r="D41" s="136">
        <v>8280</v>
      </c>
      <c r="E41" s="136">
        <v>0</v>
      </c>
      <c r="F41" s="138"/>
    </row>
    <row r="42" spans="1:6">
      <c r="A42" s="657" t="s">
        <v>11451</v>
      </c>
      <c r="B42" s="138" t="s">
        <v>11452</v>
      </c>
      <c r="C42" s="136">
        <v>3899</v>
      </c>
      <c r="D42" s="136">
        <v>3899</v>
      </c>
      <c r="E42" s="136">
        <v>0</v>
      </c>
      <c r="F42" s="138"/>
    </row>
    <row r="43" spans="1:6">
      <c r="A43" s="657" t="s">
        <v>11453</v>
      </c>
      <c r="B43" s="138" t="s">
        <v>11454</v>
      </c>
      <c r="C43" s="136">
        <v>329</v>
      </c>
      <c r="D43" s="136">
        <v>329</v>
      </c>
      <c r="E43" s="136">
        <v>0</v>
      </c>
      <c r="F43" s="138"/>
    </row>
    <row r="44" spans="1:6">
      <c r="A44" s="657" t="s">
        <v>11455</v>
      </c>
      <c r="B44" s="138" t="s">
        <v>11454</v>
      </c>
      <c r="C44" s="136">
        <v>329</v>
      </c>
      <c r="D44" s="136">
        <v>329</v>
      </c>
      <c r="E44" s="136">
        <v>0</v>
      </c>
      <c r="F44" s="138"/>
    </row>
    <row r="45" spans="1:6">
      <c r="A45" s="657" t="s">
        <v>11456</v>
      </c>
      <c r="B45" s="138" t="s">
        <v>11457</v>
      </c>
      <c r="C45" s="136">
        <v>8280</v>
      </c>
      <c r="D45" s="136">
        <v>8280</v>
      </c>
      <c r="E45" s="136">
        <v>0</v>
      </c>
      <c r="F45" s="138"/>
    </row>
    <row r="46" spans="1:6">
      <c r="A46" s="657" t="s">
        <v>11458</v>
      </c>
      <c r="B46" s="138" t="s">
        <v>11459</v>
      </c>
      <c r="C46" s="136">
        <v>8280</v>
      </c>
      <c r="D46" s="136">
        <v>8280</v>
      </c>
      <c r="E46" s="136">
        <v>0</v>
      </c>
      <c r="F46" s="138"/>
    </row>
    <row r="47" spans="1:6">
      <c r="A47" s="657" t="s">
        <v>11460</v>
      </c>
      <c r="B47" s="138" t="s">
        <v>11461</v>
      </c>
      <c r="C47" s="136">
        <v>3749</v>
      </c>
      <c r="D47" s="136">
        <v>3749</v>
      </c>
      <c r="E47" s="136">
        <v>0</v>
      </c>
      <c r="F47" s="138"/>
    </row>
    <row r="48" spans="1:6">
      <c r="A48" s="657" t="s">
        <v>11462</v>
      </c>
      <c r="B48" s="138" t="s">
        <v>11463</v>
      </c>
      <c r="C48" s="136">
        <v>3749</v>
      </c>
      <c r="D48" s="136">
        <v>3749</v>
      </c>
      <c r="E48" s="136">
        <v>0</v>
      </c>
      <c r="F48" s="138"/>
    </row>
    <row r="49" spans="1:6">
      <c r="A49" s="657" t="s">
        <v>11464</v>
      </c>
      <c r="B49" s="138" t="s">
        <v>11465</v>
      </c>
      <c r="C49" s="136">
        <v>3749</v>
      </c>
      <c r="D49" s="136">
        <v>3749</v>
      </c>
      <c r="E49" s="136">
        <v>0</v>
      </c>
      <c r="F49" s="138"/>
    </row>
    <row r="50" spans="1:6">
      <c r="A50" s="657" t="s">
        <v>11466</v>
      </c>
      <c r="B50" s="138" t="s">
        <v>11467</v>
      </c>
      <c r="C50" s="136">
        <v>4186</v>
      </c>
      <c r="D50" s="136">
        <v>4186</v>
      </c>
      <c r="E50" s="136">
        <v>0</v>
      </c>
      <c r="F50" s="138"/>
    </row>
    <row r="51" spans="1:6">
      <c r="A51" s="657" t="s">
        <v>11468</v>
      </c>
      <c r="B51" s="138" t="s">
        <v>11469</v>
      </c>
      <c r="C51" s="136">
        <v>1391.5</v>
      </c>
      <c r="D51" s="136">
        <v>1391.5</v>
      </c>
      <c r="E51" s="136">
        <v>0</v>
      </c>
      <c r="F51" s="138"/>
    </row>
    <row r="52" spans="1:6">
      <c r="A52" s="657" t="s">
        <v>11470</v>
      </c>
      <c r="B52" s="138" t="s">
        <v>11471</v>
      </c>
      <c r="C52" s="136">
        <v>1391.5</v>
      </c>
      <c r="D52" s="136">
        <v>1391.5</v>
      </c>
      <c r="E52" s="136">
        <v>0</v>
      </c>
      <c r="F52" s="138"/>
    </row>
    <row r="53" spans="1:6">
      <c r="A53" s="657" t="s">
        <v>11472</v>
      </c>
      <c r="B53" s="138" t="s">
        <v>11473</v>
      </c>
      <c r="C53" s="136">
        <v>1391.5</v>
      </c>
      <c r="D53" s="136">
        <v>1391.5</v>
      </c>
      <c r="E53" s="136">
        <v>0</v>
      </c>
      <c r="F53" s="138"/>
    </row>
    <row r="54" spans="1:6">
      <c r="A54" s="657" t="s">
        <v>11474</v>
      </c>
      <c r="B54" s="138" t="s">
        <v>11475</v>
      </c>
      <c r="C54" s="136">
        <v>1391.5</v>
      </c>
      <c r="D54" s="136">
        <v>1391.5</v>
      </c>
      <c r="E54" s="136">
        <v>0</v>
      </c>
      <c r="F54" s="138"/>
    </row>
    <row r="55" spans="1:6">
      <c r="A55" s="657" t="s">
        <v>11476</v>
      </c>
      <c r="B55" s="138" t="s">
        <v>11477</v>
      </c>
      <c r="C55" s="136">
        <v>1790</v>
      </c>
      <c r="D55" s="136">
        <v>1790</v>
      </c>
      <c r="E55" s="136">
        <v>0</v>
      </c>
      <c r="F55" s="138"/>
    </row>
    <row r="56" spans="1:6">
      <c r="A56" s="657" t="s">
        <v>11478</v>
      </c>
      <c r="B56" s="138" t="s">
        <v>11479</v>
      </c>
      <c r="C56" s="136">
        <v>12412</v>
      </c>
      <c r="D56" s="136">
        <v>12412</v>
      </c>
      <c r="E56" s="136">
        <v>0</v>
      </c>
      <c r="F56" s="138"/>
    </row>
    <row r="57" spans="1:6">
      <c r="A57" s="657" t="s">
        <v>11480</v>
      </c>
      <c r="B57" s="138" t="s">
        <v>11481</v>
      </c>
      <c r="C57" s="136">
        <v>899</v>
      </c>
      <c r="D57" s="136">
        <v>899</v>
      </c>
      <c r="E57" s="136">
        <v>0</v>
      </c>
      <c r="F57" s="138"/>
    </row>
    <row r="58" spans="1:6">
      <c r="A58" s="657" t="s">
        <v>11482</v>
      </c>
      <c r="B58" s="138" t="s">
        <v>11483</v>
      </c>
      <c r="C58" s="136">
        <v>998</v>
      </c>
      <c r="D58" s="136">
        <v>998</v>
      </c>
      <c r="E58" s="136">
        <v>0</v>
      </c>
      <c r="F58" s="138"/>
    </row>
    <row r="59" spans="1:6">
      <c r="A59" s="657" t="s">
        <v>11484</v>
      </c>
      <c r="B59" s="138" t="s">
        <v>11485</v>
      </c>
      <c r="C59" s="136">
        <v>1599</v>
      </c>
      <c r="D59" s="136">
        <v>1599</v>
      </c>
      <c r="E59" s="136">
        <v>0</v>
      </c>
      <c r="F59" s="138"/>
    </row>
    <row r="60" spans="1:6">
      <c r="A60" s="657" t="s">
        <v>11486</v>
      </c>
      <c r="B60" s="138" t="s">
        <v>11487</v>
      </c>
      <c r="C60" s="136">
        <v>719.2</v>
      </c>
      <c r="D60" s="136">
        <v>719.2</v>
      </c>
      <c r="E60" s="136">
        <v>0</v>
      </c>
      <c r="F60" s="138"/>
    </row>
    <row r="61" spans="1:6">
      <c r="A61" s="657" t="s">
        <v>11488</v>
      </c>
      <c r="B61" s="138" t="s">
        <v>11489</v>
      </c>
      <c r="C61" s="136">
        <v>1599</v>
      </c>
      <c r="D61" s="136">
        <v>1599</v>
      </c>
      <c r="E61" s="136">
        <v>0</v>
      </c>
      <c r="F61" s="138"/>
    </row>
    <row r="62" spans="1:6">
      <c r="A62" s="657" t="s">
        <v>11490</v>
      </c>
      <c r="B62" s="138" t="s">
        <v>11489</v>
      </c>
      <c r="C62" s="136">
        <v>1599</v>
      </c>
      <c r="D62" s="136">
        <v>1599</v>
      </c>
      <c r="E62" s="136">
        <v>0</v>
      </c>
      <c r="F62" s="138"/>
    </row>
    <row r="63" spans="1:6">
      <c r="A63" s="657" t="s">
        <v>11491</v>
      </c>
      <c r="B63" s="138" t="s">
        <v>11492</v>
      </c>
      <c r="C63" s="136">
        <v>1809.6</v>
      </c>
      <c r="D63" s="136">
        <v>1809.6</v>
      </c>
      <c r="E63" s="136">
        <v>0</v>
      </c>
      <c r="F63" s="138"/>
    </row>
    <row r="64" spans="1:6">
      <c r="A64" s="657" t="s">
        <v>11493</v>
      </c>
      <c r="B64" s="138" t="s">
        <v>11494</v>
      </c>
      <c r="C64" s="136">
        <v>2076.4</v>
      </c>
      <c r="D64" s="136">
        <v>2076.4</v>
      </c>
      <c r="E64" s="136">
        <v>0</v>
      </c>
      <c r="F64" s="138"/>
    </row>
    <row r="65" spans="1:6">
      <c r="A65" s="657" t="s">
        <v>11495</v>
      </c>
      <c r="B65" s="138" t="s">
        <v>11496</v>
      </c>
      <c r="C65" s="136">
        <v>1999</v>
      </c>
      <c r="D65" s="136">
        <v>1999</v>
      </c>
      <c r="E65" s="136">
        <v>0</v>
      </c>
      <c r="F65" s="138"/>
    </row>
    <row r="66" spans="1:6">
      <c r="A66" s="657" t="s">
        <v>11497</v>
      </c>
      <c r="B66" s="138" t="s">
        <v>11498</v>
      </c>
      <c r="C66" s="136">
        <v>2338.56</v>
      </c>
      <c r="D66" s="136">
        <v>2338.56</v>
      </c>
      <c r="E66" s="136">
        <v>0</v>
      </c>
      <c r="F66" s="138"/>
    </row>
    <row r="67" spans="1:6">
      <c r="A67" s="657" t="s">
        <v>11499</v>
      </c>
      <c r="B67" s="138" t="s">
        <v>11500</v>
      </c>
      <c r="C67" s="136">
        <v>2719.18</v>
      </c>
      <c r="D67" s="136">
        <v>2719.18</v>
      </c>
      <c r="E67" s="136">
        <v>0</v>
      </c>
      <c r="F67" s="138"/>
    </row>
    <row r="68" spans="1:6">
      <c r="A68" s="657" t="s">
        <v>11501</v>
      </c>
      <c r="B68" s="138" t="s">
        <v>11502</v>
      </c>
      <c r="C68" s="136">
        <v>2203.56</v>
      </c>
      <c r="D68" s="136">
        <v>2203.56</v>
      </c>
      <c r="E68" s="136">
        <v>0</v>
      </c>
      <c r="F68" s="138"/>
    </row>
    <row r="69" spans="1:6">
      <c r="A69" s="657" t="s">
        <v>11503</v>
      </c>
      <c r="B69" s="138" t="s">
        <v>11504</v>
      </c>
      <c r="C69" s="136">
        <v>2194.7199999999998</v>
      </c>
      <c r="D69" s="136">
        <v>2194.7199999999998</v>
      </c>
      <c r="E69" s="136">
        <v>0</v>
      </c>
      <c r="F69" s="138"/>
    </row>
    <row r="70" spans="1:6">
      <c r="A70" s="657" t="s">
        <v>11505</v>
      </c>
      <c r="B70" s="138" t="s">
        <v>11506</v>
      </c>
      <c r="C70" s="136">
        <v>1856</v>
      </c>
      <c r="D70" s="136">
        <v>1856</v>
      </c>
      <c r="E70" s="136">
        <v>0</v>
      </c>
      <c r="F70" s="138"/>
    </row>
    <row r="71" spans="1:6">
      <c r="A71" s="657" t="s">
        <v>11507</v>
      </c>
      <c r="B71" s="138" t="s">
        <v>11508</v>
      </c>
      <c r="C71" s="136">
        <v>12565.49</v>
      </c>
      <c r="D71" s="136">
        <v>12565.49</v>
      </c>
      <c r="E71" s="136">
        <v>0</v>
      </c>
      <c r="F71" s="138"/>
    </row>
    <row r="72" spans="1:6">
      <c r="A72" s="657" t="s">
        <v>11509</v>
      </c>
      <c r="B72" s="138" t="s">
        <v>11510</v>
      </c>
      <c r="C72" s="136">
        <v>1902.4</v>
      </c>
      <c r="D72" s="136">
        <v>1902.4</v>
      </c>
      <c r="E72" s="136">
        <v>0</v>
      </c>
      <c r="F72" s="138"/>
    </row>
    <row r="73" spans="1:6">
      <c r="A73" s="657" t="s">
        <v>11511</v>
      </c>
      <c r="B73" s="138" t="s">
        <v>11512</v>
      </c>
      <c r="C73" s="136">
        <v>10788</v>
      </c>
      <c r="D73" s="136">
        <v>10788</v>
      </c>
      <c r="E73" s="136">
        <v>0</v>
      </c>
      <c r="F73" s="138"/>
    </row>
    <row r="74" spans="1:6">
      <c r="A74" s="657" t="s">
        <v>11513</v>
      </c>
      <c r="B74" s="138" t="s">
        <v>11514</v>
      </c>
      <c r="C74" s="136">
        <v>12072.12</v>
      </c>
      <c r="D74" s="136">
        <v>12072.12</v>
      </c>
      <c r="E74" s="136">
        <v>0</v>
      </c>
      <c r="F74" s="138"/>
    </row>
    <row r="75" spans="1:6">
      <c r="A75" s="657" t="s">
        <v>11515</v>
      </c>
      <c r="B75" s="138" t="s">
        <v>11516</v>
      </c>
      <c r="C75" s="136">
        <v>2799</v>
      </c>
      <c r="D75" s="136">
        <v>2799</v>
      </c>
      <c r="E75" s="136">
        <v>0</v>
      </c>
      <c r="F75" s="138"/>
    </row>
    <row r="76" spans="1:6">
      <c r="A76" s="657" t="s">
        <v>11517</v>
      </c>
      <c r="B76" s="138" t="s">
        <v>11518</v>
      </c>
      <c r="C76" s="136">
        <v>754</v>
      </c>
      <c r="D76" s="136">
        <v>754</v>
      </c>
      <c r="E76" s="136">
        <v>0</v>
      </c>
      <c r="F76" s="138"/>
    </row>
    <row r="77" spans="1:6">
      <c r="A77" s="657" t="s">
        <v>11519</v>
      </c>
      <c r="B77" s="138" t="s">
        <v>11520</v>
      </c>
      <c r="C77" s="136">
        <v>545491.36</v>
      </c>
      <c r="D77" s="136">
        <v>545491.36</v>
      </c>
      <c r="E77" s="136">
        <v>0</v>
      </c>
      <c r="F77" s="138"/>
    </row>
    <row r="78" spans="1:6">
      <c r="A78" s="657" t="s">
        <v>11521</v>
      </c>
      <c r="B78" s="138" t="s">
        <v>11522</v>
      </c>
      <c r="C78" s="136">
        <v>999</v>
      </c>
      <c r="D78" s="136">
        <v>999</v>
      </c>
      <c r="E78" s="136">
        <v>0</v>
      </c>
      <c r="F78" s="138"/>
    </row>
    <row r="79" spans="1:6">
      <c r="A79" s="657" t="s">
        <v>11523</v>
      </c>
      <c r="B79" s="138" t="s">
        <v>11524</v>
      </c>
      <c r="C79" s="136">
        <v>2800</v>
      </c>
      <c r="D79" s="136">
        <v>0</v>
      </c>
      <c r="E79" s="136">
        <v>-2800</v>
      </c>
      <c r="F79" s="138"/>
    </row>
    <row r="80" spans="1:6">
      <c r="A80" s="657" t="s">
        <v>11525</v>
      </c>
      <c r="B80" s="138" t="s">
        <v>11526</v>
      </c>
      <c r="C80" s="136">
        <v>0</v>
      </c>
      <c r="D80" s="136">
        <v>7299.99</v>
      </c>
      <c r="E80" s="136">
        <v>7299.99</v>
      </c>
      <c r="F80" s="138"/>
    </row>
    <row r="81" spans="1:6">
      <c r="A81" s="657" t="s">
        <v>11527</v>
      </c>
      <c r="B81" s="138" t="s">
        <v>11528</v>
      </c>
      <c r="C81" s="136">
        <v>2700</v>
      </c>
      <c r="D81" s="136">
        <v>2700</v>
      </c>
      <c r="E81" s="136">
        <v>0</v>
      </c>
      <c r="F81" s="138"/>
    </row>
    <row r="82" spans="1:6">
      <c r="A82" s="657" t="s">
        <v>11529</v>
      </c>
      <c r="B82" s="138" t="s">
        <v>11530</v>
      </c>
      <c r="C82" s="136">
        <v>10711.1</v>
      </c>
      <c r="D82" s="136">
        <v>10711.1</v>
      </c>
      <c r="E82" s="136">
        <v>0</v>
      </c>
      <c r="F82" s="138"/>
    </row>
    <row r="83" spans="1:6">
      <c r="A83" s="657" t="s">
        <v>11531</v>
      </c>
      <c r="B83" s="138" t="s">
        <v>11532</v>
      </c>
      <c r="C83" s="136">
        <v>2500</v>
      </c>
      <c r="D83" s="136">
        <v>2500</v>
      </c>
      <c r="E83" s="136">
        <v>0</v>
      </c>
      <c r="F83" s="138"/>
    </row>
    <row r="84" spans="1:6">
      <c r="A84" s="657" t="s">
        <v>11533</v>
      </c>
      <c r="B84" s="138" t="s">
        <v>11534</v>
      </c>
      <c r="C84" s="136">
        <v>6900</v>
      </c>
      <c r="D84" s="136">
        <v>6900</v>
      </c>
      <c r="E84" s="136">
        <v>0</v>
      </c>
      <c r="F84" s="138"/>
    </row>
    <row r="85" spans="1:6">
      <c r="A85" s="657" t="s">
        <v>11535</v>
      </c>
      <c r="B85" s="138" t="s">
        <v>11536</v>
      </c>
      <c r="C85" s="136">
        <v>1633</v>
      </c>
      <c r="D85" s="136">
        <v>1633</v>
      </c>
      <c r="E85" s="136">
        <v>0</v>
      </c>
      <c r="F85" s="138"/>
    </row>
    <row r="86" spans="1:6">
      <c r="A86" s="657" t="s">
        <v>11537</v>
      </c>
      <c r="B86" s="138" t="s">
        <v>11538</v>
      </c>
      <c r="C86" s="136">
        <v>3100</v>
      </c>
      <c r="D86" s="136">
        <v>3100</v>
      </c>
      <c r="E86" s="136">
        <v>0</v>
      </c>
      <c r="F86" s="138"/>
    </row>
    <row r="87" spans="1:6">
      <c r="A87" s="657" t="s">
        <v>11539</v>
      </c>
      <c r="B87" s="138" t="s">
        <v>11540</v>
      </c>
      <c r="C87" s="136">
        <v>3940</v>
      </c>
      <c r="D87" s="136">
        <v>3940</v>
      </c>
      <c r="E87" s="136">
        <v>0</v>
      </c>
      <c r="F87" s="138"/>
    </row>
    <row r="88" spans="1:6">
      <c r="A88" s="657" t="s">
        <v>11541</v>
      </c>
      <c r="B88" s="138" t="s">
        <v>11542</v>
      </c>
      <c r="C88" s="136">
        <v>2700</v>
      </c>
      <c r="D88" s="136">
        <v>2700</v>
      </c>
      <c r="E88" s="136">
        <v>0</v>
      </c>
      <c r="F88" s="138"/>
    </row>
    <row r="89" spans="1:6">
      <c r="A89" s="657" t="s">
        <v>11543</v>
      </c>
      <c r="B89" s="138" t="s">
        <v>11544</v>
      </c>
      <c r="C89" s="136">
        <v>7050</v>
      </c>
      <c r="D89" s="136">
        <v>7050</v>
      </c>
      <c r="E89" s="136">
        <v>0</v>
      </c>
      <c r="F89" s="138"/>
    </row>
    <row r="90" spans="1:6">
      <c r="A90" s="657" t="s">
        <v>11545</v>
      </c>
      <c r="B90" s="138" t="s">
        <v>11546</v>
      </c>
      <c r="C90" s="136">
        <v>9999</v>
      </c>
      <c r="D90" s="136">
        <v>9999</v>
      </c>
      <c r="E90" s="136">
        <v>0</v>
      </c>
      <c r="F90" s="138"/>
    </row>
    <row r="91" spans="1:6">
      <c r="A91" s="657" t="s">
        <v>11547</v>
      </c>
      <c r="B91" s="138" t="s">
        <v>11548</v>
      </c>
      <c r="C91" s="136">
        <v>3400</v>
      </c>
      <c r="D91" s="136">
        <v>3400</v>
      </c>
      <c r="E91" s="136">
        <v>0</v>
      </c>
      <c r="F91" s="138"/>
    </row>
    <row r="92" spans="1:6">
      <c r="A92" s="657" t="s">
        <v>11549</v>
      </c>
      <c r="B92" s="138" t="s">
        <v>11550</v>
      </c>
      <c r="C92" s="136">
        <v>522</v>
      </c>
      <c r="D92" s="136">
        <v>522</v>
      </c>
      <c r="E92" s="136">
        <v>0</v>
      </c>
      <c r="F92" s="138"/>
    </row>
    <row r="93" spans="1:6">
      <c r="A93" s="657" t="s">
        <v>11551</v>
      </c>
      <c r="B93" s="138" t="s">
        <v>11552</v>
      </c>
      <c r="C93" s="136">
        <v>850</v>
      </c>
      <c r="D93" s="136">
        <v>850</v>
      </c>
      <c r="E93" s="136">
        <v>0</v>
      </c>
      <c r="F93" s="138"/>
    </row>
    <row r="94" spans="1:6">
      <c r="A94" s="657" t="s">
        <v>11553</v>
      </c>
      <c r="B94" s="138" t="s">
        <v>11554</v>
      </c>
      <c r="C94" s="136">
        <v>7180.4</v>
      </c>
      <c r="D94" s="136">
        <v>7180.4</v>
      </c>
      <c r="E94" s="136">
        <v>0</v>
      </c>
      <c r="F94" s="138"/>
    </row>
    <row r="95" spans="1:6">
      <c r="A95" s="657" t="s">
        <v>11555</v>
      </c>
      <c r="B95" s="138" t="s">
        <v>11556</v>
      </c>
      <c r="C95" s="136">
        <v>3500</v>
      </c>
      <c r="D95" s="136">
        <v>3500</v>
      </c>
      <c r="E95" s="136">
        <v>0</v>
      </c>
      <c r="F95" s="138"/>
    </row>
    <row r="96" spans="1:6">
      <c r="A96" s="657" t="s">
        <v>11557</v>
      </c>
      <c r="B96" s="138" t="s">
        <v>11558</v>
      </c>
      <c r="C96" s="136">
        <v>3126.2</v>
      </c>
      <c r="D96" s="136">
        <v>3126.2</v>
      </c>
      <c r="E96" s="136">
        <v>0</v>
      </c>
      <c r="F96" s="138"/>
    </row>
    <row r="97" spans="1:6">
      <c r="A97" s="657" t="s">
        <v>11559</v>
      </c>
      <c r="B97" s="138" t="s">
        <v>11558</v>
      </c>
      <c r="C97" s="136">
        <v>3126.2</v>
      </c>
      <c r="D97" s="136">
        <v>3126.2</v>
      </c>
      <c r="E97" s="136">
        <v>0</v>
      </c>
      <c r="F97" s="138"/>
    </row>
    <row r="98" spans="1:6">
      <c r="A98" s="657" t="s">
        <v>11560</v>
      </c>
      <c r="B98" s="138" t="s">
        <v>11561</v>
      </c>
      <c r="C98" s="136">
        <v>850</v>
      </c>
      <c r="D98" s="136">
        <v>850</v>
      </c>
      <c r="E98" s="136">
        <v>0</v>
      </c>
      <c r="F98" s="138"/>
    </row>
    <row r="99" spans="1:6">
      <c r="A99" s="657" t="s">
        <v>11562</v>
      </c>
      <c r="B99" s="138" t="s">
        <v>11563</v>
      </c>
      <c r="C99" s="136">
        <v>1059.99</v>
      </c>
      <c r="D99" s="136">
        <v>1059.99</v>
      </c>
      <c r="E99" s="136">
        <v>0</v>
      </c>
      <c r="F99" s="138"/>
    </row>
    <row r="100" spans="1:6">
      <c r="A100" s="657" t="s">
        <v>11564</v>
      </c>
      <c r="B100" s="138" t="s">
        <v>11565</v>
      </c>
      <c r="C100" s="136">
        <v>4457.25</v>
      </c>
      <c r="D100" s="136">
        <v>4457.25</v>
      </c>
      <c r="E100" s="136">
        <v>0</v>
      </c>
      <c r="F100" s="138"/>
    </row>
    <row r="101" spans="1:6">
      <c r="A101" s="657" t="s">
        <v>11566</v>
      </c>
      <c r="B101" s="138" t="s">
        <v>11567</v>
      </c>
      <c r="C101" s="136">
        <v>1392</v>
      </c>
      <c r="D101" s="136">
        <v>1392</v>
      </c>
      <c r="E101" s="136">
        <v>0</v>
      </c>
      <c r="F101" s="138"/>
    </row>
    <row r="102" spans="1:6">
      <c r="A102" s="657" t="s">
        <v>11568</v>
      </c>
      <c r="B102" s="138" t="s">
        <v>11569</v>
      </c>
      <c r="C102" s="136">
        <v>3650</v>
      </c>
      <c r="D102" s="136">
        <v>3650</v>
      </c>
      <c r="E102" s="136">
        <v>0</v>
      </c>
      <c r="F102" s="138"/>
    </row>
    <row r="103" spans="1:6">
      <c r="A103" s="657" t="s">
        <v>11570</v>
      </c>
      <c r="B103" s="138" t="s">
        <v>11571</v>
      </c>
      <c r="C103" s="136">
        <v>301.60000000000002</v>
      </c>
      <c r="D103" s="136">
        <v>301.60000000000002</v>
      </c>
      <c r="E103" s="136">
        <v>0</v>
      </c>
      <c r="F103" s="138"/>
    </row>
    <row r="104" spans="1:6">
      <c r="A104" s="657" t="s">
        <v>11572</v>
      </c>
      <c r="B104" s="138" t="s">
        <v>11573</v>
      </c>
      <c r="C104" s="136">
        <v>3000</v>
      </c>
      <c r="D104" s="136">
        <v>3000</v>
      </c>
      <c r="E104" s="136">
        <v>0</v>
      </c>
      <c r="F104" s="138"/>
    </row>
    <row r="105" spans="1:6">
      <c r="A105" s="657" t="s">
        <v>11574</v>
      </c>
      <c r="B105" s="138" t="s">
        <v>11575</v>
      </c>
      <c r="C105" s="136">
        <v>92.8</v>
      </c>
      <c r="D105" s="136">
        <v>92.8</v>
      </c>
      <c r="E105" s="136">
        <v>0</v>
      </c>
      <c r="F105" s="138"/>
    </row>
    <row r="106" spans="1:6">
      <c r="A106" s="657" t="s">
        <v>11576</v>
      </c>
      <c r="B106" s="138" t="s">
        <v>11577</v>
      </c>
      <c r="C106" s="136">
        <v>1450</v>
      </c>
      <c r="D106" s="136">
        <v>1450</v>
      </c>
      <c r="E106" s="136">
        <v>0</v>
      </c>
      <c r="F106" s="138"/>
    </row>
    <row r="107" spans="1:6">
      <c r="A107" s="657" t="s">
        <v>11578</v>
      </c>
      <c r="B107" s="138" t="s">
        <v>11579</v>
      </c>
      <c r="C107" s="136">
        <v>880</v>
      </c>
      <c r="D107" s="136">
        <v>880</v>
      </c>
      <c r="E107" s="136">
        <v>0</v>
      </c>
      <c r="F107" s="138"/>
    </row>
    <row r="108" spans="1:6">
      <c r="A108" s="657" t="s">
        <v>11580</v>
      </c>
      <c r="B108" s="138" t="s">
        <v>11581</v>
      </c>
      <c r="C108" s="136">
        <v>580</v>
      </c>
      <c r="D108" s="136">
        <v>580</v>
      </c>
      <c r="E108" s="136">
        <v>0</v>
      </c>
      <c r="F108" s="138"/>
    </row>
    <row r="109" spans="1:6">
      <c r="A109" s="657" t="s">
        <v>11582</v>
      </c>
      <c r="B109" s="138" t="s">
        <v>11583</v>
      </c>
      <c r="C109" s="136">
        <v>919.99</v>
      </c>
      <c r="D109" s="136">
        <v>919.99</v>
      </c>
      <c r="E109" s="136">
        <v>0</v>
      </c>
      <c r="F109" s="138"/>
    </row>
    <row r="110" spans="1:6">
      <c r="A110" s="657" t="s">
        <v>11584</v>
      </c>
      <c r="B110" s="138" t="s">
        <v>11583</v>
      </c>
      <c r="C110" s="136">
        <v>919.99</v>
      </c>
      <c r="D110" s="136">
        <v>919.99</v>
      </c>
      <c r="E110" s="136">
        <v>0</v>
      </c>
      <c r="F110" s="138"/>
    </row>
    <row r="111" spans="1:6">
      <c r="A111" s="657" t="s">
        <v>11585</v>
      </c>
      <c r="B111" s="138" t="s">
        <v>11583</v>
      </c>
      <c r="C111" s="136">
        <v>919.99</v>
      </c>
      <c r="D111" s="136">
        <v>919.99</v>
      </c>
      <c r="E111" s="136">
        <v>0</v>
      </c>
      <c r="F111" s="138"/>
    </row>
    <row r="112" spans="1:6">
      <c r="A112" s="657" t="s">
        <v>11586</v>
      </c>
      <c r="B112" s="138" t="s">
        <v>11583</v>
      </c>
      <c r="C112" s="136">
        <v>919.99</v>
      </c>
      <c r="D112" s="136">
        <v>919.99</v>
      </c>
      <c r="E112" s="136">
        <v>0</v>
      </c>
      <c r="F112" s="138"/>
    </row>
    <row r="113" spans="1:6">
      <c r="A113" s="657" t="s">
        <v>11587</v>
      </c>
      <c r="B113" s="138" t="s">
        <v>11588</v>
      </c>
      <c r="C113" s="136">
        <v>2668</v>
      </c>
      <c r="D113" s="136">
        <v>2668</v>
      </c>
      <c r="E113" s="136">
        <v>0</v>
      </c>
      <c r="F113" s="138"/>
    </row>
    <row r="114" spans="1:6">
      <c r="A114" s="657" t="s">
        <v>11589</v>
      </c>
      <c r="B114" s="138" t="s">
        <v>11590</v>
      </c>
      <c r="C114" s="136">
        <v>94616.34</v>
      </c>
      <c r="D114" s="136">
        <v>94616.34</v>
      </c>
      <c r="E114" s="136">
        <v>0</v>
      </c>
      <c r="F114" s="138"/>
    </row>
    <row r="115" spans="1:6">
      <c r="A115" s="657" t="s">
        <v>11591</v>
      </c>
      <c r="B115" s="138" t="s">
        <v>11592</v>
      </c>
      <c r="C115" s="136">
        <v>5750</v>
      </c>
      <c r="D115" s="136">
        <v>5854.39</v>
      </c>
      <c r="E115" s="136">
        <v>104.39</v>
      </c>
      <c r="F115" s="138"/>
    </row>
    <row r="116" spans="1:6">
      <c r="A116" s="657" t="s">
        <v>11593</v>
      </c>
      <c r="B116" s="138" t="s">
        <v>11594</v>
      </c>
      <c r="C116" s="136">
        <v>0</v>
      </c>
      <c r="D116" s="136">
        <v>6879.99</v>
      </c>
      <c r="E116" s="136">
        <v>6879.99</v>
      </c>
      <c r="F116" s="138"/>
    </row>
    <row r="117" spans="1:6">
      <c r="A117" s="657" t="s">
        <v>11595</v>
      </c>
      <c r="B117" s="138" t="s">
        <v>11596</v>
      </c>
      <c r="C117" s="136">
        <v>0</v>
      </c>
      <c r="D117" s="136">
        <v>6759.98</v>
      </c>
      <c r="E117" s="136">
        <v>6759.98</v>
      </c>
      <c r="F117" s="138"/>
    </row>
    <row r="118" spans="1:6">
      <c r="A118" s="657" t="s">
        <v>11597</v>
      </c>
      <c r="B118" s="138" t="s">
        <v>11598</v>
      </c>
      <c r="C118" s="136">
        <v>0</v>
      </c>
      <c r="D118" s="136">
        <v>1094.99</v>
      </c>
      <c r="E118" s="136">
        <v>1094.99</v>
      </c>
      <c r="F118" s="138"/>
    </row>
    <row r="119" spans="1:6">
      <c r="A119" s="657" t="s">
        <v>11599</v>
      </c>
      <c r="B119" s="138" t="s">
        <v>11600</v>
      </c>
      <c r="C119" s="136">
        <v>0</v>
      </c>
      <c r="D119" s="136">
        <v>2800</v>
      </c>
      <c r="E119" s="136">
        <v>2800</v>
      </c>
      <c r="F119" s="138"/>
    </row>
    <row r="120" spans="1:6">
      <c r="A120" s="657" t="s">
        <v>11601</v>
      </c>
      <c r="B120" s="138" t="s">
        <v>11602</v>
      </c>
      <c r="C120" s="136">
        <v>0</v>
      </c>
      <c r="D120" s="136">
        <v>25795</v>
      </c>
      <c r="E120" s="136">
        <v>25795</v>
      </c>
      <c r="F120" s="138"/>
    </row>
    <row r="121" spans="1:6">
      <c r="A121" s="657" t="s">
        <v>11603</v>
      </c>
      <c r="B121" s="138" t="s">
        <v>11604</v>
      </c>
      <c r="C121" s="136">
        <v>0</v>
      </c>
      <c r="D121" s="136">
        <v>2350</v>
      </c>
      <c r="E121" s="136">
        <v>2350</v>
      </c>
      <c r="F121" s="138"/>
    </row>
    <row r="122" spans="1:6">
      <c r="A122" s="657" t="s">
        <v>11605</v>
      </c>
      <c r="B122" s="138" t="s">
        <v>11606</v>
      </c>
      <c r="C122" s="136">
        <v>0</v>
      </c>
      <c r="D122" s="136">
        <v>13999.01</v>
      </c>
      <c r="E122" s="136">
        <v>13999.01</v>
      </c>
      <c r="F122" s="138"/>
    </row>
    <row r="123" spans="1:6">
      <c r="A123" s="657" t="s">
        <v>11607</v>
      </c>
      <c r="B123" s="138" t="s">
        <v>11608</v>
      </c>
      <c r="C123" s="136">
        <v>164000</v>
      </c>
      <c r="D123" s="136">
        <v>164000</v>
      </c>
      <c r="E123" s="136">
        <v>0</v>
      </c>
      <c r="F123" s="138"/>
    </row>
    <row r="124" spans="1:6">
      <c r="A124" s="657" t="s">
        <v>11609</v>
      </c>
      <c r="B124" s="138" t="s">
        <v>11610</v>
      </c>
      <c r="C124" s="136">
        <v>171990</v>
      </c>
      <c r="D124" s="136">
        <v>171990</v>
      </c>
      <c r="E124" s="136">
        <v>0</v>
      </c>
      <c r="F124" s="138"/>
    </row>
    <row r="125" spans="1:6">
      <c r="A125" s="657" t="s">
        <v>11611</v>
      </c>
      <c r="B125" s="138" t="s">
        <v>11612</v>
      </c>
      <c r="C125" s="136">
        <v>164500</v>
      </c>
      <c r="D125" s="136">
        <v>164500</v>
      </c>
      <c r="E125" s="136">
        <v>0</v>
      </c>
      <c r="F125" s="138"/>
    </row>
    <row r="126" spans="1:6">
      <c r="A126" s="657" t="s">
        <v>11613</v>
      </c>
      <c r="B126" s="138" t="s">
        <v>11614</v>
      </c>
      <c r="C126" s="136">
        <v>6128.16</v>
      </c>
      <c r="D126" s="136">
        <v>6128.16</v>
      </c>
      <c r="E126" s="136">
        <v>0</v>
      </c>
      <c r="F126" s="138"/>
    </row>
    <row r="127" spans="1:6">
      <c r="A127" s="657" t="s">
        <v>11615</v>
      </c>
      <c r="B127" s="138" t="s">
        <v>11616</v>
      </c>
      <c r="C127" s="136">
        <v>0</v>
      </c>
      <c r="D127" s="136">
        <v>211100</v>
      </c>
      <c r="E127" s="136">
        <v>211100</v>
      </c>
      <c r="F127" s="138"/>
    </row>
    <row r="128" spans="1:6">
      <c r="A128" s="657" t="s">
        <v>11617</v>
      </c>
      <c r="B128" s="138" t="s">
        <v>11618</v>
      </c>
      <c r="C128" s="136">
        <v>5980.96</v>
      </c>
      <c r="D128" s="136">
        <v>5980.96</v>
      </c>
      <c r="E128" s="136">
        <v>0</v>
      </c>
      <c r="F128" s="138"/>
    </row>
    <row r="129" spans="1:8">
      <c r="A129" s="657" t="s">
        <v>11619</v>
      </c>
      <c r="B129" s="138" t="s">
        <v>11620</v>
      </c>
      <c r="C129" s="136">
        <v>2857.37</v>
      </c>
      <c r="D129" s="136">
        <v>2857.37</v>
      </c>
      <c r="E129" s="136">
        <v>0</v>
      </c>
      <c r="F129" s="138"/>
    </row>
    <row r="130" spans="1:8">
      <c r="A130" s="657" t="s">
        <v>11621</v>
      </c>
      <c r="B130" s="138" t="s">
        <v>11622</v>
      </c>
      <c r="C130" s="136">
        <v>1237.25</v>
      </c>
      <c r="D130" s="136">
        <v>1237.25</v>
      </c>
      <c r="E130" s="136">
        <v>0</v>
      </c>
      <c r="F130" s="138"/>
    </row>
    <row r="131" spans="1:8">
      <c r="A131" s="657" t="s">
        <v>11623</v>
      </c>
      <c r="B131" s="138" t="s">
        <v>11624</v>
      </c>
      <c r="C131" s="136">
        <v>7217</v>
      </c>
      <c r="D131" s="136">
        <v>7217</v>
      </c>
      <c r="E131" s="136">
        <v>0</v>
      </c>
      <c r="F131" s="138"/>
    </row>
    <row r="132" spans="1:8">
      <c r="A132" s="657" t="s">
        <v>11625</v>
      </c>
      <c r="B132" s="138" t="s">
        <v>11626</v>
      </c>
      <c r="C132" s="136">
        <v>5951.96</v>
      </c>
      <c r="D132" s="136">
        <v>5951.96</v>
      </c>
      <c r="E132" s="136">
        <v>0</v>
      </c>
      <c r="F132" s="138"/>
    </row>
    <row r="133" spans="1:8">
      <c r="A133" s="657" t="s">
        <v>11627</v>
      </c>
      <c r="B133" s="138" t="s">
        <v>11628</v>
      </c>
      <c r="C133" s="136">
        <v>5951.96</v>
      </c>
      <c r="D133" s="136">
        <v>5951.96</v>
      </c>
      <c r="E133" s="136">
        <v>0</v>
      </c>
      <c r="F133" s="138"/>
    </row>
    <row r="134" spans="1:8">
      <c r="A134" s="657" t="s">
        <v>11629</v>
      </c>
      <c r="B134" s="138" t="s">
        <v>11630</v>
      </c>
      <c r="C134" s="136">
        <v>3351.59</v>
      </c>
      <c r="D134" s="136">
        <v>3351.59</v>
      </c>
      <c r="E134" s="136">
        <v>0</v>
      </c>
      <c r="F134" s="138"/>
    </row>
    <row r="135" spans="1:8">
      <c r="A135" s="657" t="s">
        <v>11631</v>
      </c>
      <c r="B135" s="138" t="s">
        <v>11632</v>
      </c>
      <c r="C135" s="136">
        <v>6146.84</v>
      </c>
      <c r="D135" s="136">
        <v>6146.84</v>
      </c>
      <c r="E135" s="136">
        <v>0</v>
      </c>
      <c r="F135" s="138"/>
    </row>
    <row r="136" spans="1:8">
      <c r="A136" s="657" t="s">
        <v>11633</v>
      </c>
      <c r="B136" s="138" t="s">
        <v>11632</v>
      </c>
      <c r="C136" s="136">
        <v>6146.84</v>
      </c>
      <c r="D136" s="136">
        <v>6146.84</v>
      </c>
      <c r="E136" s="136">
        <v>0</v>
      </c>
      <c r="F136" s="138"/>
    </row>
    <row r="137" spans="1:8">
      <c r="A137" s="168"/>
      <c r="B137" s="168" t="s">
        <v>233</v>
      </c>
      <c r="C137" s="140">
        <f>SUM(C21:C136)</f>
        <v>1447795.91</v>
      </c>
      <c r="D137" s="140">
        <f>SUM(D21:D136)</f>
        <v>1723179.2599999998</v>
      </c>
      <c r="E137" s="140">
        <f>SUM(E21:E136)</f>
        <v>275383.34999999998</v>
      </c>
      <c r="F137" s="140"/>
    </row>
    <row r="138" spans="1:8" s="19" customFormat="1">
      <c r="A138" s="153"/>
      <c r="B138" s="153"/>
      <c r="C138" s="27"/>
      <c r="D138" s="27"/>
      <c r="E138" s="27"/>
      <c r="F138" s="27"/>
    </row>
    <row r="139" spans="1:8" s="19" customFormat="1">
      <c r="A139" s="153"/>
      <c r="B139" s="153"/>
      <c r="C139" s="27"/>
      <c r="D139" s="27"/>
      <c r="E139" s="27"/>
      <c r="F139" s="27"/>
    </row>
    <row r="140" spans="1:8" s="19" customFormat="1" ht="11.25" customHeight="1">
      <c r="A140" s="10" t="s">
        <v>215</v>
      </c>
      <c r="B140" s="10"/>
      <c r="C140" s="52"/>
      <c r="D140" s="52"/>
      <c r="E140" s="52"/>
      <c r="G140" s="53" t="s">
        <v>74</v>
      </c>
    </row>
    <row r="141" spans="1:8" s="19" customFormat="1">
      <c r="A141" s="44"/>
      <c r="B141" s="44"/>
      <c r="C141" s="22"/>
      <c r="D141" s="9"/>
      <c r="E141" s="9"/>
      <c r="F141" s="274"/>
    </row>
    <row r="142" spans="1:8" s="19" customFormat="1" ht="27.95" customHeight="1">
      <c r="A142" s="15" t="s">
        <v>46</v>
      </c>
      <c r="B142" s="16" t="s">
        <v>47</v>
      </c>
      <c r="C142" s="57" t="s">
        <v>75</v>
      </c>
      <c r="D142" s="57" t="s">
        <v>76</v>
      </c>
      <c r="E142" s="57" t="s">
        <v>77</v>
      </c>
      <c r="F142" s="58" t="s">
        <v>78</v>
      </c>
      <c r="G142" s="58" t="s">
        <v>242</v>
      </c>
      <c r="H142" s="58" t="s">
        <v>243</v>
      </c>
    </row>
    <row r="143" spans="1:8" s="19" customFormat="1">
      <c r="A143" s="657" t="s">
        <v>11634</v>
      </c>
      <c r="B143" s="138" t="s">
        <v>11635</v>
      </c>
      <c r="C143" s="132">
        <v>-1055893.05</v>
      </c>
      <c r="D143" s="136">
        <v>-1114633.1100000001</v>
      </c>
      <c r="E143" s="136">
        <v>-58740.06</v>
      </c>
      <c r="F143" s="138"/>
      <c r="G143" s="138"/>
      <c r="H143" s="138"/>
    </row>
    <row r="144" spans="1:8" s="19" customFormat="1">
      <c r="A144" s="155"/>
      <c r="B144" s="138"/>
      <c r="C144" s="132"/>
      <c r="D144" s="136"/>
      <c r="E144" s="136"/>
      <c r="F144" s="138"/>
      <c r="G144" s="138"/>
      <c r="H144" s="138"/>
    </row>
    <row r="145" spans="1:8" s="19" customFormat="1">
      <c r="A145" s="155"/>
      <c r="B145" s="138"/>
      <c r="C145" s="132"/>
      <c r="D145" s="136"/>
      <c r="E145" s="136"/>
      <c r="F145" s="138"/>
      <c r="G145" s="138"/>
      <c r="H145" s="138"/>
    </row>
    <row r="146" spans="1:8" s="19" customFormat="1">
      <c r="A146" s="155"/>
      <c r="B146" s="138"/>
      <c r="C146" s="132"/>
      <c r="D146" s="136"/>
      <c r="E146" s="136"/>
      <c r="F146" s="138"/>
      <c r="G146" s="138"/>
      <c r="H146" s="138"/>
    </row>
    <row r="147" spans="1:8" s="19" customFormat="1">
      <c r="A147" s="168"/>
      <c r="B147" s="168" t="s">
        <v>234</v>
      </c>
      <c r="C147" s="140">
        <f>SUM(C143:C146)</f>
        <v>-1055893.05</v>
      </c>
      <c r="D147" s="140">
        <f>SUM(D143:D146)</f>
        <v>-1114633.1100000001</v>
      </c>
      <c r="E147" s="140">
        <f>SUM(E143:E146)</f>
        <v>-58740.06</v>
      </c>
      <c r="F147" s="140"/>
      <c r="G147" s="140"/>
      <c r="H147" s="140"/>
    </row>
    <row r="148" spans="1:8" s="19" customFormat="1">
      <c r="A148" s="59"/>
      <c r="B148" s="59"/>
      <c r="C148" s="60"/>
      <c r="D148" s="60"/>
      <c r="E148" s="60"/>
      <c r="F148" s="27"/>
    </row>
    <row r="150" spans="1:8">
      <c r="A150" s="10" t="s">
        <v>216</v>
      </c>
      <c r="B150" s="10"/>
      <c r="C150" s="52"/>
      <c r="D150" s="52"/>
      <c r="E150" s="52"/>
      <c r="G150" s="53" t="s">
        <v>74</v>
      </c>
    </row>
    <row r="151" spans="1:8">
      <c r="A151" s="44"/>
      <c r="B151" s="44"/>
      <c r="C151" s="22"/>
      <c r="H151" s="9"/>
    </row>
    <row r="152" spans="1:8" ht="27.95" customHeight="1">
      <c r="A152" s="15" t="s">
        <v>46</v>
      </c>
      <c r="B152" s="16" t="s">
        <v>47</v>
      </c>
      <c r="C152" s="57" t="s">
        <v>75</v>
      </c>
      <c r="D152" s="57" t="s">
        <v>76</v>
      </c>
      <c r="E152" s="57" t="s">
        <v>77</v>
      </c>
      <c r="F152" s="58" t="s">
        <v>78</v>
      </c>
      <c r="G152" s="58" t="s">
        <v>242</v>
      </c>
      <c r="H152" s="58" t="s">
        <v>243</v>
      </c>
    </row>
    <row r="153" spans="1:8">
      <c r="A153" s="155"/>
      <c r="B153" s="138"/>
      <c r="C153" s="132"/>
      <c r="D153" s="136"/>
      <c r="E153" s="136"/>
      <c r="F153" s="138"/>
      <c r="G153" s="138"/>
      <c r="H153" s="138"/>
    </row>
    <row r="154" spans="1:8">
      <c r="A154" s="155"/>
      <c r="B154" s="138"/>
      <c r="C154" s="132"/>
      <c r="D154" s="136"/>
      <c r="E154" s="136"/>
      <c r="F154" s="138"/>
      <c r="G154" s="138"/>
      <c r="H154" s="138"/>
    </row>
    <row r="155" spans="1:8">
      <c r="A155" s="155"/>
      <c r="B155" s="138"/>
      <c r="C155" s="132"/>
      <c r="D155" s="136"/>
      <c r="E155" s="136"/>
      <c r="F155" s="138"/>
      <c r="G155" s="138"/>
      <c r="H155" s="138"/>
    </row>
    <row r="156" spans="1:8">
      <c r="A156" s="155"/>
      <c r="B156" s="138"/>
      <c r="C156" s="132"/>
      <c r="D156" s="136"/>
      <c r="E156" s="136"/>
      <c r="F156" s="138"/>
      <c r="G156" s="138"/>
      <c r="H156" s="138"/>
    </row>
    <row r="157" spans="1:8">
      <c r="A157" s="168"/>
      <c r="B157" s="168" t="s">
        <v>235</v>
      </c>
      <c r="C157" s="140">
        <f>SUM(C153:C156)</f>
        <v>0</v>
      </c>
      <c r="D157" s="140">
        <f>SUM(D153:D156)</f>
        <v>0</v>
      </c>
      <c r="E157" s="140">
        <f>SUM(E153:E156)</f>
        <v>0</v>
      </c>
      <c r="F157" s="140"/>
      <c r="G157" s="140"/>
      <c r="H157" s="140"/>
    </row>
    <row r="160" spans="1:8">
      <c r="A160" s="10" t="s">
        <v>217</v>
      </c>
      <c r="B160" s="10"/>
      <c r="C160" s="52"/>
      <c r="D160" s="52"/>
      <c r="E160" s="52"/>
      <c r="G160" s="53" t="s">
        <v>74</v>
      </c>
    </row>
    <row r="161" spans="1:8">
      <c r="A161" s="44"/>
      <c r="B161" s="44"/>
      <c r="C161" s="22"/>
    </row>
    <row r="162" spans="1:8" ht="27.95" customHeight="1">
      <c r="A162" s="15" t="s">
        <v>46</v>
      </c>
      <c r="B162" s="16" t="s">
        <v>47</v>
      </c>
      <c r="C162" s="57" t="s">
        <v>75</v>
      </c>
      <c r="D162" s="57" t="s">
        <v>76</v>
      </c>
      <c r="E162" s="57" t="s">
        <v>77</v>
      </c>
      <c r="F162" s="58" t="s">
        <v>78</v>
      </c>
      <c r="G162" s="58" t="s">
        <v>242</v>
      </c>
      <c r="H162" s="58" t="s">
        <v>243</v>
      </c>
    </row>
    <row r="163" spans="1:8">
      <c r="A163" s="657" t="s">
        <v>11636</v>
      </c>
      <c r="B163" s="138" t="s">
        <v>458</v>
      </c>
      <c r="C163" s="132">
        <v>-645810.25</v>
      </c>
      <c r="D163" s="136">
        <v>-656714</v>
      </c>
      <c r="E163" s="136">
        <v>-10903.75</v>
      </c>
      <c r="F163" s="138"/>
      <c r="G163" s="138"/>
      <c r="H163" s="138"/>
    </row>
    <row r="164" spans="1:8">
      <c r="A164" s="657" t="s">
        <v>11637</v>
      </c>
      <c r="B164" s="138" t="s">
        <v>1586</v>
      </c>
      <c r="C164" s="132">
        <v>-188946.63</v>
      </c>
      <c r="D164" s="136">
        <v>-196056.68</v>
      </c>
      <c r="E164" s="136">
        <v>-7110.05</v>
      </c>
      <c r="F164" s="138"/>
      <c r="G164" s="138"/>
      <c r="H164" s="138"/>
    </row>
    <row r="165" spans="1:8">
      <c r="A165" s="657" t="s">
        <v>11638</v>
      </c>
      <c r="B165" s="138" t="s">
        <v>475</v>
      </c>
      <c r="C165" s="132">
        <v>-392926.87</v>
      </c>
      <c r="D165" s="136">
        <v>-472345.33</v>
      </c>
      <c r="E165" s="136">
        <v>-79418.460000000006</v>
      </c>
      <c r="F165" s="138"/>
      <c r="G165" s="138"/>
      <c r="H165" s="138"/>
    </row>
    <row r="166" spans="1:8">
      <c r="A166" s="657" t="s">
        <v>11639</v>
      </c>
      <c r="B166" s="138" t="s">
        <v>11640</v>
      </c>
      <c r="C166" s="132">
        <v>-14310.6</v>
      </c>
      <c r="D166" s="136">
        <v>-21722.53</v>
      </c>
      <c r="E166" s="136">
        <v>-7411.93</v>
      </c>
      <c r="F166" s="138"/>
      <c r="G166" s="138"/>
      <c r="H166" s="138"/>
    </row>
    <row r="167" spans="1:8">
      <c r="A167" s="168"/>
      <c r="B167" s="168" t="s">
        <v>237</v>
      </c>
      <c r="C167" s="140">
        <f>SUM(C163:C166)</f>
        <v>-1241994.3500000001</v>
      </c>
      <c r="D167" s="140">
        <f>SUM(D163:D166)</f>
        <v>-1346838.54</v>
      </c>
      <c r="E167" s="140">
        <f>SUM(E163:E166)</f>
        <v>-104844.19</v>
      </c>
      <c r="F167" s="140"/>
      <c r="G167" s="140"/>
      <c r="H167" s="140"/>
    </row>
    <row r="170" spans="1:8">
      <c r="A170" s="10" t="s">
        <v>218</v>
      </c>
      <c r="B170" s="10"/>
      <c r="C170" s="52"/>
      <c r="D170" s="52"/>
      <c r="E170" s="52"/>
      <c r="G170" s="53" t="s">
        <v>74</v>
      </c>
    </row>
    <row r="171" spans="1:8">
      <c r="A171" s="44"/>
      <c r="B171" s="44"/>
      <c r="C171" s="22"/>
    </row>
    <row r="172" spans="1:8" ht="27.95" customHeight="1">
      <c r="A172" s="15" t="s">
        <v>46</v>
      </c>
      <c r="B172" s="16" t="s">
        <v>47</v>
      </c>
      <c r="C172" s="57" t="s">
        <v>75</v>
      </c>
      <c r="D172" s="57" t="s">
        <v>76</v>
      </c>
      <c r="E172" s="57" t="s">
        <v>77</v>
      </c>
      <c r="F172" s="58" t="s">
        <v>78</v>
      </c>
      <c r="G172" s="58" t="s">
        <v>242</v>
      </c>
      <c r="H172" s="58" t="s">
        <v>243</v>
      </c>
    </row>
    <row r="173" spans="1:8">
      <c r="A173" s="155"/>
      <c r="B173" s="138"/>
      <c r="C173" s="132"/>
      <c r="D173" s="136"/>
      <c r="E173" s="136"/>
      <c r="F173" s="138"/>
      <c r="G173" s="138"/>
      <c r="H173" s="138"/>
    </row>
    <row r="174" spans="1:8">
      <c r="A174" s="155"/>
      <c r="B174" s="138"/>
      <c r="C174" s="132"/>
      <c r="D174" s="136"/>
      <c r="E174" s="136"/>
      <c r="F174" s="138"/>
      <c r="G174" s="138"/>
      <c r="H174" s="138"/>
    </row>
    <row r="175" spans="1:8">
      <c r="A175" s="155"/>
      <c r="B175" s="138"/>
      <c r="C175" s="132"/>
      <c r="D175" s="136"/>
      <c r="E175" s="136"/>
      <c r="F175" s="138"/>
      <c r="G175" s="138"/>
      <c r="H175" s="138"/>
    </row>
    <row r="176" spans="1:8">
      <c r="A176" s="155"/>
      <c r="B176" s="138"/>
      <c r="C176" s="132"/>
      <c r="D176" s="136"/>
      <c r="E176" s="136"/>
      <c r="F176" s="138"/>
      <c r="G176" s="138"/>
      <c r="H176" s="138"/>
    </row>
    <row r="177" spans="1:8">
      <c r="A177" s="168"/>
      <c r="B177" s="168" t="s">
        <v>236</v>
      </c>
      <c r="C177" s="140">
        <f>SUM(C173:C176)</f>
        <v>0</v>
      </c>
      <c r="D177" s="140">
        <f>SUM(D173:D176)</f>
        <v>0</v>
      </c>
      <c r="E177" s="140">
        <f>SUM(E173:E176)</f>
        <v>0</v>
      </c>
      <c r="F177" s="140"/>
      <c r="G177" s="140"/>
      <c r="H177" s="140"/>
    </row>
  </sheetData>
  <dataValidations count="8">
    <dataValidation allowBlank="1" showInputMessage="1" showErrorMessage="1" prompt="Importe final del periodo que corresponde la información financiera trimestral que se presenta." sqref="D142 D152 D162 D172 D7 D20"/>
    <dataValidation allowBlank="1" showInputMessage="1" showErrorMessage="1" prompt="Saldo al 31 de diciembre del año anterior del ejercio que se presenta." sqref="C142 C152 C162 C172 C7 C20"/>
    <dataValidation allowBlank="1" showInputMessage="1" showErrorMessage="1" prompt="Corresponde al número de la cuenta de acuerdo al Plan de Cuentas emitido por el CONAC (DOF 23/12/2015)." sqref="A142 A152 A162 A172 A7 A20"/>
    <dataValidation allowBlank="1" showInputMessage="1" showErrorMessage="1" prompt="Indicar la tasa de aplicación." sqref="H142 H152 H162 H172"/>
    <dataValidation allowBlank="1" showInputMessage="1" showErrorMessage="1" prompt="Indicar el método de depreciación." sqref="G142 G152 G162 G172"/>
    <dataValidation allowBlank="1" showInputMessage="1" showErrorMessage="1" prompt="Corresponde al nombre o descripción de la cuenta de acuerdo al Plan de Cuentas emitido por el CONAC." sqref="B142 B152 B162 B172 B7 B20"/>
    <dataValidation allowBlank="1" showInputMessage="1" showErrorMessage="1" prompt="Diferencia entre el saldo final y el inicial presentados." sqref="E142 E152 E162 E172 E7 E20"/>
    <dataValidation allowBlank="1" showInputMessage="1" showErrorMessage="1" prompt="Criterio para la aplicación de depreciación: anual, mensual, trimestral, etc." sqref="F172 F152 F162 F142 F7 F20"/>
  </dataValidations>
  <pageMargins left="0.7" right="0.7" top="0.75" bottom="0.75" header="0.3" footer="0.3"/>
  <pageSetup scale="54" orientation="portrait" r:id="rId1"/>
</worksheet>
</file>

<file path=xl/worksheets/sheet3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34" zoomScaleNormal="100" zoomScaleSheetLayoutView="100" workbookViewId="0">
      <selection activeCell="F66" sqref="F66"/>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ht="11.25" customHeight="1">
      <c r="A1" s="3" t="s">
        <v>43</v>
      </c>
      <c r="B1" s="3"/>
      <c r="C1" s="4"/>
      <c r="D1" s="4"/>
      <c r="E1" s="4"/>
      <c r="F1" s="7"/>
    </row>
    <row r="2" spans="1:6" ht="11.25" customHeight="1">
      <c r="A2" s="3" t="s">
        <v>199</v>
      </c>
      <c r="B2" s="3"/>
      <c r="C2" s="4"/>
      <c r="D2" s="4"/>
      <c r="E2" s="4"/>
    </row>
    <row r="3" spans="1:6" ht="11.25" customHeight="1">
      <c r="A3" s="3"/>
      <c r="B3" s="3"/>
      <c r="C3" s="4"/>
      <c r="D3" s="4"/>
      <c r="E3" s="4"/>
    </row>
    <row r="4" spans="1:6" ht="11.25" customHeight="1"/>
    <row r="5" spans="1:6" ht="11.25" customHeight="1">
      <c r="A5" s="61" t="s">
        <v>144</v>
      </c>
      <c r="B5" s="61"/>
      <c r="C5" s="62"/>
      <c r="D5" s="62"/>
      <c r="E5" s="62"/>
      <c r="F5" s="366" t="s">
        <v>80</v>
      </c>
    </row>
    <row r="6" spans="1:6" s="19" customFormat="1">
      <c r="A6" s="63"/>
      <c r="B6" s="63"/>
      <c r="C6" s="62"/>
      <c r="D6" s="62"/>
      <c r="E6" s="62"/>
    </row>
    <row r="7" spans="1:6" ht="15" customHeight="1">
      <c r="A7" s="15" t="s">
        <v>46</v>
      </c>
      <c r="B7" s="16" t="s">
        <v>47</v>
      </c>
      <c r="C7" s="57" t="s">
        <v>75</v>
      </c>
      <c r="D7" s="57" t="s">
        <v>76</v>
      </c>
      <c r="E7" s="57" t="s">
        <v>77</v>
      </c>
      <c r="F7" s="58" t="s">
        <v>78</v>
      </c>
    </row>
    <row r="8" spans="1:6">
      <c r="A8" s="173" t="s">
        <v>11641</v>
      </c>
      <c r="B8" s="171" t="s">
        <v>11642</v>
      </c>
      <c r="C8" s="132">
        <v>2550</v>
      </c>
      <c r="D8" s="174">
        <v>2550</v>
      </c>
      <c r="E8" s="174">
        <v>0</v>
      </c>
      <c r="F8" s="137"/>
    </row>
    <row r="9" spans="1:6">
      <c r="A9" s="173" t="s">
        <v>11643</v>
      </c>
      <c r="B9" s="171" t="s">
        <v>11644</v>
      </c>
      <c r="C9" s="132">
        <v>2550</v>
      </c>
      <c r="D9" s="174">
        <v>2550</v>
      </c>
      <c r="E9" s="174">
        <v>0</v>
      </c>
      <c r="F9" s="137"/>
    </row>
    <row r="10" spans="1:6">
      <c r="A10" s="173" t="s">
        <v>11645</v>
      </c>
      <c r="B10" s="171" t="s">
        <v>11646</v>
      </c>
      <c r="C10" s="132">
        <v>2550</v>
      </c>
      <c r="D10" s="174">
        <v>2550</v>
      </c>
      <c r="E10" s="174">
        <v>0</v>
      </c>
      <c r="F10" s="137"/>
    </row>
    <row r="11" spans="1:6">
      <c r="A11" s="173" t="s">
        <v>11647</v>
      </c>
      <c r="B11" s="171" t="s">
        <v>11648</v>
      </c>
      <c r="C11" s="132">
        <v>2550</v>
      </c>
      <c r="D11" s="174">
        <v>2550</v>
      </c>
      <c r="E11" s="174">
        <v>0</v>
      </c>
      <c r="F11" s="137"/>
    </row>
    <row r="12" spans="1:6">
      <c r="A12" s="173" t="s">
        <v>11649</v>
      </c>
      <c r="B12" s="171" t="s">
        <v>11650</v>
      </c>
      <c r="C12" s="132">
        <v>2550</v>
      </c>
      <c r="D12" s="174">
        <v>2550</v>
      </c>
      <c r="E12" s="174">
        <v>0</v>
      </c>
      <c r="F12" s="137"/>
    </row>
    <row r="13" spans="1:6">
      <c r="A13" s="173" t="s">
        <v>11651</v>
      </c>
      <c r="B13" s="171" t="s">
        <v>11652</v>
      </c>
      <c r="C13" s="132">
        <v>2550</v>
      </c>
      <c r="D13" s="174">
        <v>2550</v>
      </c>
      <c r="E13" s="174">
        <v>0</v>
      </c>
      <c r="F13" s="137"/>
    </row>
    <row r="14" spans="1:6">
      <c r="A14" s="173" t="s">
        <v>11653</v>
      </c>
      <c r="B14" s="171" t="s">
        <v>11654</v>
      </c>
      <c r="C14" s="132">
        <v>2550</v>
      </c>
      <c r="D14" s="174">
        <v>2550</v>
      </c>
      <c r="E14" s="174">
        <v>0</v>
      </c>
      <c r="F14" s="137"/>
    </row>
    <row r="15" spans="1:6">
      <c r="A15" s="173" t="s">
        <v>11655</v>
      </c>
      <c r="B15" s="171" t="s">
        <v>11656</v>
      </c>
      <c r="C15" s="132">
        <v>2550</v>
      </c>
      <c r="D15" s="174">
        <v>2550</v>
      </c>
      <c r="E15" s="174">
        <v>0</v>
      </c>
      <c r="F15" s="137"/>
    </row>
    <row r="16" spans="1:6">
      <c r="A16" s="173" t="s">
        <v>11657</v>
      </c>
      <c r="B16" s="171" t="s">
        <v>11658</v>
      </c>
      <c r="C16" s="132">
        <v>2910.2</v>
      </c>
      <c r="D16" s="174">
        <v>2910.2</v>
      </c>
      <c r="E16" s="174">
        <v>0</v>
      </c>
      <c r="F16" s="137"/>
    </row>
    <row r="17" spans="1:6">
      <c r="A17" s="173" t="s">
        <v>11659</v>
      </c>
      <c r="B17" s="171" t="s">
        <v>11660</v>
      </c>
      <c r="C17" s="132">
        <v>2910.2</v>
      </c>
      <c r="D17" s="174">
        <v>2910.2</v>
      </c>
      <c r="E17" s="174">
        <v>0</v>
      </c>
      <c r="F17" s="137"/>
    </row>
    <row r="18" spans="1:6">
      <c r="A18" s="173" t="s">
        <v>11661</v>
      </c>
      <c r="B18" s="171" t="s">
        <v>11662</v>
      </c>
      <c r="C18" s="132">
        <v>2910.2</v>
      </c>
      <c r="D18" s="174">
        <v>2910.2</v>
      </c>
      <c r="E18" s="174">
        <v>0</v>
      </c>
      <c r="F18" s="137"/>
    </row>
    <row r="19" spans="1:6">
      <c r="A19" s="173" t="s">
        <v>11663</v>
      </c>
      <c r="B19" s="171" t="s">
        <v>11664</v>
      </c>
      <c r="C19" s="132">
        <v>2910.2</v>
      </c>
      <c r="D19" s="174">
        <v>2910.2</v>
      </c>
      <c r="E19" s="174">
        <v>0</v>
      </c>
      <c r="F19" s="137"/>
    </row>
    <row r="20" spans="1:6">
      <c r="A20" s="173" t="s">
        <v>11665</v>
      </c>
      <c r="B20" s="171" t="s">
        <v>11666</v>
      </c>
      <c r="C20" s="132">
        <v>2910.2</v>
      </c>
      <c r="D20" s="174">
        <v>2910.2</v>
      </c>
      <c r="E20" s="174">
        <v>0</v>
      </c>
      <c r="F20" s="137"/>
    </row>
    <row r="21" spans="1:6">
      <c r="A21" s="173" t="s">
        <v>11667</v>
      </c>
      <c r="B21" s="171" t="s">
        <v>11668</v>
      </c>
      <c r="C21" s="132">
        <v>2910</v>
      </c>
      <c r="D21" s="174">
        <v>2910</v>
      </c>
      <c r="E21" s="174">
        <v>0</v>
      </c>
      <c r="F21" s="137"/>
    </row>
    <row r="22" spans="1:6">
      <c r="A22" s="173" t="s">
        <v>11669</v>
      </c>
      <c r="B22" s="171" t="s">
        <v>11670</v>
      </c>
      <c r="C22" s="132">
        <v>2910</v>
      </c>
      <c r="D22" s="174">
        <v>2910</v>
      </c>
      <c r="E22" s="174">
        <v>0</v>
      </c>
      <c r="F22" s="137"/>
    </row>
    <row r="23" spans="1:6">
      <c r="A23" s="173" t="s">
        <v>11671</v>
      </c>
      <c r="B23" s="171" t="s">
        <v>11672</v>
      </c>
      <c r="C23" s="132">
        <v>2910</v>
      </c>
      <c r="D23" s="174">
        <v>2910</v>
      </c>
      <c r="E23" s="174">
        <v>0</v>
      </c>
      <c r="F23" s="137"/>
    </row>
    <row r="24" spans="1:6">
      <c r="A24" s="173" t="s">
        <v>11673</v>
      </c>
      <c r="B24" s="171" t="s">
        <v>11674</v>
      </c>
      <c r="C24" s="132">
        <v>2910</v>
      </c>
      <c r="D24" s="174">
        <v>2910</v>
      </c>
      <c r="E24" s="174">
        <v>0</v>
      </c>
      <c r="F24" s="137"/>
    </row>
    <row r="25" spans="1:6">
      <c r="A25" s="173" t="s">
        <v>11675</v>
      </c>
      <c r="B25" s="171">
        <v>37270513206</v>
      </c>
      <c r="C25" s="132">
        <v>45000</v>
      </c>
      <c r="D25" s="174">
        <v>45000</v>
      </c>
      <c r="E25" s="174">
        <v>0</v>
      </c>
      <c r="F25" s="137"/>
    </row>
    <row r="26" spans="1:6">
      <c r="A26" s="173" t="s">
        <v>11676</v>
      </c>
      <c r="B26" s="171" t="s">
        <v>11677</v>
      </c>
      <c r="C26" s="132">
        <v>3004.39</v>
      </c>
      <c r="D26" s="174">
        <v>2900</v>
      </c>
      <c r="E26" s="174">
        <v>-104.39</v>
      </c>
      <c r="F26" s="137"/>
    </row>
    <row r="27" spans="1:6">
      <c r="A27" s="173" t="s">
        <v>11678</v>
      </c>
      <c r="B27" s="171" t="s">
        <v>11679</v>
      </c>
      <c r="C27" s="132">
        <v>48720</v>
      </c>
      <c r="D27" s="174">
        <v>48720</v>
      </c>
      <c r="E27" s="174">
        <v>0</v>
      </c>
      <c r="F27" s="137"/>
    </row>
    <row r="28" spans="1:6">
      <c r="A28" s="173" t="s">
        <v>11680</v>
      </c>
      <c r="B28" s="171" t="s">
        <v>11681</v>
      </c>
      <c r="C28" s="132">
        <v>18708.48</v>
      </c>
      <c r="D28" s="174">
        <v>18708.48</v>
      </c>
      <c r="E28" s="174">
        <v>0</v>
      </c>
      <c r="F28" s="137"/>
    </row>
    <row r="29" spans="1:6">
      <c r="A29" s="173" t="s">
        <v>11682</v>
      </c>
      <c r="B29" s="171" t="s">
        <v>11683</v>
      </c>
      <c r="C29" s="132">
        <v>14615.9</v>
      </c>
      <c r="D29" s="174">
        <v>14615.9</v>
      </c>
      <c r="E29" s="174">
        <v>0</v>
      </c>
      <c r="F29" s="137"/>
    </row>
    <row r="30" spans="1:6">
      <c r="A30" s="168"/>
      <c r="B30" s="168" t="s">
        <v>238</v>
      </c>
      <c r="C30" s="140">
        <f>SUM(C8:C29)</f>
        <v>176639.77000000002</v>
      </c>
      <c r="D30" s="140">
        <f>SUM(D8:D29)</f>
        <v>176535.38</v>
      </c>
      <c r="E30" s="140">
        <f>SUM(E8:E29)</f>
        <v>-104.39</v>
      </c>
      <c r="F30" s="168"/>
    </row>
    <row r="31" spans="1:6">
      <c r="A31" s="154"/>
      <c r="B31" s="154"/>
      <c r="C31" s="162"/>
      <c r="D31" s="162"/>
      <c r="E31" s="162"/>
      <c r="F31" s="154"/>
    </row>
    <row r="32" spans="1:6">
      <c r="A32" s="154"/>
      <c r="B32" s="154"/>
      <c r="C32" s="162"/>
      <c r="D32" s="162"/>
      <c r="E32" s="162"/>
      <c r="F32" s="154"/>
    </row>
    <row r="33" spans="1:6" ht="11.25" customHeight="1">
      <c r="A33" s="64" t="s">
        <v>219</v>
      </c>
      <c r="B33" s="65"/>
      <c r="C33" s="62"/>
      <c r="D33" s="62"/>
      <c r="E33" s="62"/>
      <c r="F33" s="366" t="s">
        <v>80</v>
      </c>
    </row>
    <row r="34" spans="1:6">
      <c r="A34" s="272"/>
      <c r="B34" s="272"/>
      <c r="C34" s="66"/>
      <c r="D34" s="66"/>
      <c r="E34" s="66"/>
    </row>
    <row r="35" spans="1:6" ht="15" customHeight="1">
      <c r="A35" s="15" t="s">
        <v>46</v>
      </c>
      <c r="B35" s="16" t="s">
        <v>47</v>
      </c>
      <c r="C35" s="57" t="s">
        <v>75</v>
      </c>
      <c r="D35" s="57" t="s">
        <v>76</v>
      </c>
      <c r="E35" s="57" t="s">
        <v>77</v>
      </c>
      <c r="F35" s="58" t="s">
        <v>78</v>
      </c>
    </row>
    <row r="36" spans="1:6" ht="11.25" customHeight="1">
      <c r="A36" s="657" t="s">
        <v>11684</v>
      </c>
      <c r="B36" s="171" t="s">
        <v>840</v>
      </c>
      <c r="C36" s="132">
        <v>-45431.14</v>
      </c>
      <c r="D36" s="132">
        <v>-75937.25</v>
      </c>
      <c r="E36" s="132">
        <v>-30506.11</v>
      </c>
      <c r="F36" s="137"/>
    </row>
    <row r="37" spans="1:6" ht="11.25" customHeight="1">
      <c r="A37" s="155"/>
      <c r="B37" s="171"/>
      <c r="C37" s="132"/>
      <c r="D37" s="132"/>
      <c r="E37" s="132"/>
      <c r="F37" s="137"/>
    </row>
    <row r="38" spans="1:6" ht="11.25" customHeight="1">
      <c r="A38" s="155"/>
      <c r="B38" s="171"/>
      <c r="C38" s="132"/>
      <c r="D38" s="132"/>
      <c r="E38" s="132"/>
      <c r="F38" s="137"/>
    </row>
    <row r="39" spans="1:6">
      <c r="A39" s="155"/>
      <c r="B39" s="171"/>
      <c r="C39" s="132"/>
      <c r="D39" s="132"/>
      <c r="E39" s="132"/>
      <c r="F39" s="137"/>
    </row>
    <row r="40" spans="1:6">
      <c r="A40" s="168"/>
      <c r="B40" s="168" t="s">
        <v>239</v>
      </c>
      <c r="C40" s="140">
        <f>SUM(C36:C39)</f>
        <v>-45431.14</v>
      </c>
      <c r="D40" s="140">
        <f>SUM(D36:D39)</f>
        <v>-75937.25</v>
      </c>
      <c r="E40" s="140">
        <f>SUM(E36:E39)</f>
        <v>-30506.11</v>
      </c>
      <c r="F40" s="168"/>
    </row>
    <row r="41" spans="1:6">
      <c r="A41" s="154"/>
      <c r="B41" s="154"/>
      <c r="C41" s="162"/>
      <c r="D41" s="162"/>
      <c r="E41" s="162"/>
      <c r="F41" s="154"/>
    </row>
    <row r="42" spans="1:6">
      <c r="A42" s="154"/>
      <c r="B42" s="154"/>
      <c r="C42" s="162"/>
      <c r="D42" s="162"/>
      <c r="E42" s="162"/>
      <c r="F42" s="154"/>
    </row>
    <row r="43" spans="1:6" ht="11.25" customHeight="1">
      <c r="A43" s="65" t="s">
        <v>152</v>
      </c>
      <c r="B43" s="154"/>
      <c r="C43" s="67"/>
      <c r="D43" s="67"/>
      <c r="E43" s="52"/>
      <c r="F43" s="53" t="s">
        <v>81</v>
      </c>
    </row>
    <row r="44" spans="1:6">
      <c r="A44" s="44"/>
      <c r="B44" s="44"/>
      <c r="C44" s="22"/>
    </row>
    <row r="45" spans="1:6" ht="15" customHeight="1">
      <c r="A45" s="15" t="s">
        <v>46</v>
      </c>
      <c r="B45" s="16" t="s">
        <v>47</v>
      </c>
      <c r="C45" s="57" t="s">
        <v>75</v>
      </c>
      <c r="D45" s="57" t="s">
        <v>76</v>
      </c>
      <c r="E45" s="57" t="s">
        <v>77</v>
      </c>
      <c r="F45" s="58" t="s">
        <v>78</v>
      </c>
    </row>
    <row r="46" spans="1:6">
      <c r="A46" s="173" t="s">
        <v>11685</v>
      </c>
      <c r="B46" s="171" t="s">
        <v>11686</v>
      </c>
      <c r="C46" s="132">
        <v>3939.54</v>
      </c>
      <c r="D46" s="174">
        <v>3496.76</v>
      </c>
      <c r="E46" s="174">
        <v>-442.78</v>
      </c>
      <c r="F46" s="137"/>
    </row>
    <row r="47" spans="1:6">
      <c r="A47" s="173" t="s">
        <v>11687</v>
      </c>
      <c r="B47" s="171" t="s">
        <v>11612</v>
      </c>
      <c r="C47" s="132">
        <v>6376.88</v>
      </c>
      <c r="D47" s="174">
        <v>6109.15</v>
      </c>
      <c r="E47" s="174">
        <v>-267.73</v>
      </c>
      <c r="F47" s="137"/>
    </row>
    <row r="48" spans="1:6">
      <c r="A48" s="173" t="s">
        <v>11688</v>
      </c>
      <c r="B48" s="171" t="s">
        <v>11689</v>
      </c>
      <c r="C48" s="132">
        <v>5038.18</v>
      </c>
      <c r="D48" s="174">
        <v>5303.07</v>
      </c>
      <c r="E48" s="174">
        <v>264.89</v>
      </c>
      <c r="F48" s="137"/>
    </row>
    <row r="49" spans="1:6">
      <c r="A49" s="173" t="s">
        <v>11690</v>
      </c>
      <c r="B49" s="171" t="s">
        <v>11691</v>
      </c>
      <c r="C49" s="132">
        <v>2419</v>
      </c>
      <c r="D49" s="174">
        <v>2419</v>
      </c>
      <c r="E49" s="174">
        <v>0</v>
      </c>
      <c r="F49" s="137"/>
    </row>
    <row r="50" spans="1:6">
      <c r="A50" s="175"/>
      <c r="B50" s="175" t="s">
        <v>240</v>
      </c>
      <c r="C50" s="176">
        <f>SUM(C46:C49)</f>
        <v>17773.599999999999</v>
      </c>
      <c r="D50" s="176">
        <f>SUM(D46:D49)</f>
        <v>17327.98</v>
      </c>
      <c r="E50" s="176">
        <f>SUM(E46:E49)</f>
        <v>-445.62</v>
      </c>
      <c r="F50" s="176"/>
    </row>
    <row r="51" spans="1:6">
      <c r="A51" s="147"/>
      <c r="B51" s="148"/>
      <c r="C51" s="149"/>
      <c r="D51" s="149"/>
      <c r="E51" s="149"/>
      <c r="F51" s="148"/>
    </row>
  </sheetData>
  <dataValidations count="6">
    <dataValidation allowBlank="1" showInputMessage="1" showErrorMessage="1" prompt="Importe final del periodo que corresponde la información financiera trimestral que se presenta." sqref="D35 D7 D45"/>
    <dataValidation allowBlank="1" showInputMessage="1" showErrorMessage="1" prompt="Saldo al 31 de diciembre del año anterior del ejercio que se presenta." sqref="C35 C7 C45"/>
    <dataValidation allowBlank="1" showInputMessage="1" showErrorMessage="1" prompt="Corresponde al número de la cuenta de acuerdo al Plan de Cuentas emitido por el CONAC (DOF 23/12/2015)." sqref="A35 A7 A45"/>
    <dataValidation allowBlank="1" showInputMessage="1" showErrorMessage="1" prompt="Indicar el medio como se está amortizando el intangible, por tiempo, por uso." sqref="F45 F7 F35"/>
    <dataValidation allowBlank="1" showInputMessage="1" showErrorMessage="1" prompt="Diferencia entre el saldo final y el inicial presentados." sqref="E45 E7 E35"/>
    <dataValidation allowBlank="1" showInputMessage="1" showErrorMessage="1" prompt="Corresponde al nombre o descripción de la cuenta de acuerdo al Plan de Cuentas emitido por el CONAC." sqref="B45 B7 B35"/>
  </dataValidations>
  <pageMargins left="0.70866141732283472" right="0.70866141732283472" top="0.74803149606299213" bottom="0.74803149606299213" header="0.31496062992125984" footer="0.31496062992125984"/>
  <pageSetup scale="65" orientation="portrait" r:id="rId1"/>
</worksheet>
</file>

<file path=xl/worksheets/sheet3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B3" sqref="B3"/>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83</v>
      </c>
      <c r="B5" s="70"/>
      <c r="C5" s="274"/>
      <c r="D5" s="274"/>
      <c r="E5" s="63"/>
      <c r="F5" s="63"/>
      <c r="G5" s="63"/>
      <c r="H5" s="366" t="s">
        <v>82</v>
      </c>
    </row>
    <row r="6" spans="1:17">
      <c r="J6" s="1014"/>
      <c r="K6" s="1014"/>
      <c r="L6" s="1014"/>
      <c r="M6" s="1014"/>
      <c r="N6" s="1014"/>
      <c r="O6" s="1014"/>
      <c r="P6" s="1014"/>
      <c r="Q6" s="1014"/>
    </row>
    <row r="7" spans="1:17">
      <c r="A7" s="3" t="s">
        <v>84</v>
      </c>
    </row>
    <row r="8" spans="1:17" ht="52.5" customHeight="1">
      <c r="A8" s="1015" t="s">
        <v>85</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3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zoomScaleNormal="100" zoomScaleSheetLayoutView="100" workbookViewId="0">
      <selection activeCell="B3" sqref="B3"/>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c r="A8" s="172"/>
      <c r="B8" s="172"/>
      <c r="C8" s="178"/>
      <c r="D8" s="177"/>
    </row>
    <row r="9" spans="1:4">
      <c r="A9" s="172"/>
      <c r="B9" s="172"/>
      <c r="C9" s="178"/>
      <c r="D9" s="177"/>
    </row>
    <row r="10" spans="1:4">
      <c r="A10" s="172"/>
      <c r="B10" s="172"/>
      <c r="C10" s="178"/>
      <c r="D10" s="177"/>
    </row>
    <row r="11" spans="1:4">
      <c r="A11" s="172"/>
      <c r="B11" s="172"/>
      <c r="C11" s="178"/>
      <c r="D11" s="179"/>
    </row>
    <row r="12" spans="1:4">
      <c r="A12" s="152"/>
      <c r="B12" s="152" t="s">
        <v>245</v>
      </c>
      <c r="C12" s="144">
        <f>SUM(C8:C11)</f>
        <v>0</v>
      </c>
      <c r="D12" s="180"/>
    </row>
    <row r="15" spans="1:4" ht="11.25" customHeight="1">
      <c r="A15" s="61" t="s">
        <v>145</v>
      </c>
      <c r="B15" s="273"/>
      <c r="C15" s="73"/>
      <c r="D15" s="74" t="s">
        <v>86</v>
      </c>
    </row>
    <row r="16" spans="1:4">
      <c r="A16" s="75"/>
      <c r="B16" s="75"/>
      <c r="C16" s="76"/>
      <c r="D16" s="75"/>
    </row>
    <row r="17" spans="1:4" ht="15" customHeight="1">
      <c r="A17" s="15" t="s">
        <v>46</v>
      </c>
      <c r="B17" s="16" t="s">
        <v>47</v>
      </c>
      <c r="C17" s="17" t="s">
        <v>48</v>
      </c>
      <c r="D17" s="51" t="s">
        <v>59</v>
      </c>
    </row>
    <row r="18" spans="1:4">
      <c r="A18" s="172"/>
      <c r="B18" s="172"/>
      <c r="C18" s="178"/>
      <c r="D18" s="177"/>
    </row>
    <row r="19" spans="1:4">
      <c r="A19" s="172"/>
      <c r="B19" s="172"/>
      <c r="C19" s="178"/>
      <c r="D19" s="177"/>
    </row>
    <row r="20" spans="1:4">
      <c r="A20" s="172"/>
      <c r="B20" s="172"/>
      <c r="C20" s="178"/>
      <c r="D20" s="177"/>
    </row>
    <row r="21" spans="1:4">
      <c r="A21" s="172"/>
      <c r="B21" s="172"/>
      <c r="C21" s="178"/>
      <c r="D21" s="179"/>
    </row>
    <row r="22" spans="1:4">
      <c r="A22" s="152"/>
      <c r="B22" s="152" t="s">
        <v>241</v>
      </c>
      <c r="C22" s="144">
        <f>SUM(C18:C21)</f>
        <v>0</v>
      </c>
      <c r="D22" s="180"/>
    </row>
  </sheetData>
  <dataValidations count="4">
    <dataValidation allowBlank="1" showInputMessage="1" showErrorMessage="1" prompt="Saldo final de la Información Financiera Trimestral que se presenta (trimestral: 1er, 2do, 3ro. o 4to.)." sqref="C7 C17"/>
    <dataValidation allowBlank="1" showInputMessage="1" showErrorMessage="1" prompt="Corresponde al número de la cuenta de acuerdo al Plan de Cuentas emitido por el CONAC (DOF 23/12/2015)." sqref="A7 A17"/>
    <dataValidation allowBlank="1" showInputMessage="1" showErrorMessage="1" prompt="Corresponde al nombre o descripción de la cuenta de acuerdo al Plan de Cuentas emitido por el CONAC." sqref="B7 B17"/>
    <dataValidation allowBlank="1" showInputMessage="1" showErrorMessage="1" prompt="Características cualitativas significativas que les impacten financieramente." sqref="D7 D17"/>
  </dataValidations>
  <pageMargins left="0.70866141732283472" right="0.70866141732283472" top="0.74803149606299213" bottom="0.74803149606299213" header="0.31496062992125984" footer="0.31496062992125984"/>
  <pageSetup scale="73" orientation="portrait" r:id="rId1"/>
</worksheet>
</file>

<file path=xl/worksheets/sheet3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B1" zoomScaleNormal="100" zoomScaleSheetLayoutView="100" workbookViewId="0">
      <selection activeCell="B3" sqref="B3"/>
    </sheetView>
  </sheetViews>
  <sheetFormatPr baseColWidth="10" defaultColWidth="13.7109375" defaultRowHeight="11.25"/>
  <cols>
    <col min="1" max="1" width="20.7109375" style="274" customWidth="1"/>
    <col min="2" max="2" width="50.7109375" style="274" customWidth="1"/>
    <col min="3" max="7" width="17.7109375" style="9" customWidth="1"/>
    <col min="8" max="8" width="17.7109375" style="274" customWidth="1"/>
    <col min="9" max="16384" width="13.7109375" style="274"/>
  </cols>
  <sheetData>
    <row r="1" spans="1:8" ht="11.25" customHeight="1">
      <c r="A1" s="3" t="s">
        <v>43</v>
      </c>
      <c r="B1" s="3"/>
      <c r="C1" s="4"/>
      <c r="D1" s="4"/>
      <c r="E1" s="4"/>
      <c r="F1" s="4"/>
      <c r="G1" s="4"/>
      <c r="H1" s="7"/>
    </row>
    <row r="2" spans="1:8">
      <c r="A2" s="3" t="s">
        <v>199</v>
      </c>
      <c r="B2" s="3"/>
      <c r="C2" s="4"/>
      <c r="D2" s="4"/>
      <c r="E2" s="4"/>
      <c r="F2" s="4"/>
      <c r="G2" s="4"/>
      <c r="H2" s="9"/>
    </row>
    <row r="3" spans="1:8">
      <c r="H3" s="9"/>
    </row>
    <row r="4" spans="1:8">
      <c r="H4" s="9"/>
    </row>
    <row r="5" spans="1:8" ht="11.25" customHeight="1">
      <c r="A5" s="10" t="s">
        <v>246</v>
      </c>
      <c r="B5" s="366"/>
      <c r="C5" s="78"/>
      <c r="D5" s="78"/>
      <c r="E5" s="78"/>
      <c r="F5" s="78"/>
      <c r="G5" s="78"/>
      <c r="H5" s="79" t="s">
        <v>87</v>
      </c>
    </row>
    <row r="6" spans="1:8">
      <c r="A6" s="272"/>
    </row>
    <row r="7" spans="1:8" ht="15" customHeight="1">
      <c r="A7" s="15" t="s">
        <v>46</v>
      </c>
      <c r="B7" s="16" t="s">
        <v>47</v>
      </c>
      <c r="C7" s="17" t="s">
        <v>48</v>
      </c>
      <c r="D7" s="39" t="s">
        <v>55</v>
      </c>
      <c r="E7" s="39" t="s">
        <v>56</v>
      </c>
      <c r="F7" s="39" t="s">
        <v>57</v>
      </c>
      <c r="G7" s="40" t="s">
        <v>58</v>
      </c>
      <c r="H7" s="16" t="s">
        <v>59</v>
      </c>
    </row>
    <row r="8" spans="1:8">
      <c r="A8" s="657" t="s">
        <v>9248</v>
      </c>
      <c r="B8" s="155" t="s">
        <v>11692</v>
      </c>
      <c r="C8" s="132">
        <v>76788.259999999995</v>
      </c>
      <c r="D8" s="132">
        <v>76788.259999999995</v>
      </c>
      <c r="E8" s="132"/>
      <c r="F8" s="132"/>
      <c r="G8" s="132"/>
      <c r="H8" s="181"/>
    </row>
    <row r="9" spans="1:8">
      <c r="A9" s="657" t="s">
        <v>9250</v>
      </c>
      <c r="B9" s="155" t="s">
        <v>11693</v>
      </c>
      <c r="C9" s="132">
        <v>6445.18</v>
      </c>
      <c r="D9" s="132">
        <v>6445.18</v>
      </c>
      <c r="E9" s="132"/>
      <c r="F9" s="132"/>
      <c r="G9" s="132"/>
      <c r="H9" s="181"/>
    </row>
    <row r="10" spans="1:8">
      <c r="A10" s="657" t="s">
        <v>11694</v>
      </c>
      <c r="B10" s="155" t="s">
        <v>11695</v>
      </c>
      <c r="C10" s="132">
        <v>2920.59</v>
      </c>
      <c r="D10" s="132">
        <v>2920.59</v>
      </c>
      <c r="E10" s="132"/>
      <c r="F10" s="132"/>
      <c r="G10" s="132"/>
      <c r="H10" s="181"/>
    </row>
    <row r="11" spans="1:8">
      <c r="A11" s="657" t="s">
        <v>9252</v>
      </c>
      <c r="B11" s="155" t="s">
        <v>11696</v>
      </c>
      <c r="C11" s="132">
        <v>18460.13</v>
      </c>
      <c r="D11" s="132">
        <v>18460.13</v>
      </c>
      <c r="E11" s="132"/>
      <c r="F11" s="132"/>
      <c r="G11" s="132"/>
      <c r="H11" s="181"/>
    </row>
    <row r="12" spans="1:8">
      <c r="A12" s="658" t="s">
        <v>11697</v>
      </c>
      <c r="B12" s="187" t="s">
        <v>11698</v>
      </c>
      <c r="C12" s="957">
        <v>1</v>
      </c>
      <c r="D12" s="132">
        <v>1</v>
      </c>
      <c r="E12" s="132"/>
      <c r="F12" s="132"/>
      <c r="G12" s="132"/>
      <c r="H12" s="181"/>
    </row>
    <row r="13" spans="1:8">
      <c r="A13" s="658" t="s">
        <v>9255</v>
      </c>
      <c r="B13" s="187" t="s">
        <v>11699</v>
      </c>
      <c r="C13" s="957">
        <v>8611.8700000000008</v>
      </c>
      <c r="D13" s="132">
        <v>8611.8700000000008</v>
      </c>
      <c r="E13" s="132"/>
      <c r="F13" s="132"/>
      <c r="G13" s="132"/>
      <c r="H13" s="181"/>
    </row>
    <row r="14" spans="1:8">
      <c r="A14" s="658" t="s">
        <v>11700</v>
      </c>
      <c r="B14" s="187" t="s">
        <v>11701</v>
      </c>
      <c r="C14" s="957">
        <v>15861.79</v>
      </c>
      <c r="D14" s="132">
        <v>15861.79</v>
      </c>
      <c r="E14" s="132"/>
      <c r="F14" s="132"/>
      <c r="G14" s="132"/>
      <c r="H14" s="181"/>
    </row>
    <row r="15" spans="1:8">
      <c r="A15" s="658" t="s">
        <v>11702</v>
      </c>
      <c r="B15" s="187" t="s">
        <v>11703</v>
      </c>
      <c r="C15" s="957">
        <v>12193.58</v>
      </c>
      <c r="D15" s="132">
        <v>12193.58</v>
      </c>
      <c r="E15" s="132"/>
      <c r="F15" s="132"/>
      <c r="G15" s="132"/>
      <c r="H15" s="181"/>
    </row>
    <row r="16" spans="1:8">
      <c r="A16" s="658" t="s">
        <v>11704</v>
      </c>
      <c r="B16" s="187" t="s">
        <v>11705</v>
      </c>
      <c r="C16" s="957">
        <v>4633.92</v>
      </c>
      <c r="D16" s="132">
        <v>4633.92</v>
      </c>
      <c r="E16" s="132"/>
      <c r="F16" s="132"/>
      <c r="G16" s="132"/>
      <c r="H16" s="181"/>
    </row>
    <row r="17" spans="1:8">
      <c r="A17" s="658" t="s">
        <v>11706</v>
      </c>
      <c r="B17" s="187" t="s">
        <v>11707</v>
      </c>
      <c r="C17" s="958">
        <v>3536.5</v>
      </c>
      <c r="D17" s="959">
        <v>3536.5</v>
      </c>
      <c r="E17" s="959"/>
      <c r="F17" s="959"/>
      <c r="G17" s="959"/>
      <c r="H17" s="960"/>
    </row>
    <row r="18" spans="1:8">
      <c r="A18" s="182"/>
      <c r="B18" s="182" t="s">
        <v>248</v>
      </c>
      <c r="C18" s="183">
        <f>SUM(C8:C17)</f>
        <v>149452.82</v>
      </c>
      <c r="D18" s="183">
        <f>SUM(D8:D17)</f>
        <v>149452.82</v>
      </c>
      <c r="E18" s="183">
        <f>SUM(E8:E17)</f>
        <v>0</v>
      </c>
      <c r="F18" s="183">
        <f>SUM(F8:F17)</f>
        <v>0</v>
      </c>
      <c r="G18" s="183">
        <f>SUM(G8:G17)</f>
        <v>0</v>
      </c>
      <c r="H18" s="183"/>
    </row>
    <row r="21" spans="1:8">
      <c r="A21" s="10" t="s">
        <v>247</v>
      </c>
      <c r="B21" s="366"/>
      <c r="C21" s="78"/>
      <c r="D21" s="78"/>
      <c r="E21" s="78"/>
      <c r="F21" s="78"/>
      <c r="G21" s="78"/>
      <c r="H21" s="79" t="s">
        <v>87</v>
      </c>
    </row>
    <row r="22" spans="1:8">
      <c r="A22" s="272"/>
    </row>
    <row r="23" spans="1:8" ht="15" customHeight="1">
      <c r="A23" s="15" t="s">
        <v>46</v>
      </c>
      <c r="B23" s="16" t="s">
        <v>47</v>
      </c>
      <c r="C23" s="17" t="s">
        <v>48</v>
      </c>
      <c r="D23" s="39" t="s">
        <v>55</v>
      </c>
      <c r="E23" s="39" t="s">
        <v>56</v>
      </c>
      <c r="F23" s="39" t="s">
        <v>57</v>
      </c>
      <c r="G23" s="40" t="s">
        <v>58</v>
      </c>
      <c r="H23" s="16" t="s">
        <v>59</v>
      </c>
    </row>
    <row r="24" spans="1:8">
      <c r="A24" s="155"/>
      <c r="B24" s="155"/>
      <c r="C24" s="132"/>
      <c r="D24" s="132"/>
      <c r="E24" s="132"/>
      <c r="F24" s="132"/>
      <c r="G24" s="132"/>
      <c r="H24" s="181"/>
    </row>
    <row r="25" spans="1:8">
      <c r="A25" s="155"/>
      <c r="B25" s="155"/>
      <c r="C25" s="132"/>
      <c r="D25" s="132"/>
      <c r="E25" s="132"/>
      <c r="F25" s="132"/>
      <c r="G25" s="132"/>
      <c r="H25" s="181"/>
    </row>
    <row r="26" spans="1:8">
      <c r="A26" s="155"/>
      <c r="B26" s="155"/>
      <c r="C26" s="132"/>
      <c r="D26" s="132"/>
      <c r="E26" s="132"/>
      <c r="F26" s="132"/>
      <c r="G26" s="132"/>
      <c r="H26" s="181"/>
    </row>
    <row r="27" spans="1:8">
      <c r="A27" s="155"/>
      <c r="B27" s="155"/>
      <c r="C27" s="132"/>
      <c r="D27" s="132"/>
      <c r="E27" s="132"/>
      <c r="F27" s="132"/>
      <c r="G27" s="132"/>
      <c r="H27" s="181"/>
    </row>
    <row r="28" spans="1:8">
      <c r="A28" s="182"/>
      <c r="B28" s="182" t="s">
        <v>249</v>
      </c>
      <c r="C28" s="183">
        <f>SUM(C24:C27)</f>
        <v>0</v>
      </c>
      <c r="D28" s="183">
        <f>SUM(D24:D27)</f>
        <v>0</v>
      </c>
      <c r="E28" s="183">
        <f>SUM(E24:E27)</f>
        <v>0</v>
      </c>
      <c r="F28" s="183">
        <f>SUM(F24:F27)</f>
        <v>0</v>
      </c>
      <c r="G28" s="183">
        <f>SUM(G24:G27)</f>
        <v>0</v>
      </c>
      <c r="H28" s="183"/>
    </row>
  </sheetData>
  <dataValidations count="8">
    <dataValidation allowBlank="1" showInputMessage="1" showErrorMessage="1" prompt="Saldo final de la Información Financiera Trimestral que se presenta (trimestral: 1er, 2do, 3ro. o 4to.)." sqref="C23 C7"/>
    <dataValidation allowBlank="1" showInputMessage="1" showErrorMessage="1" prompt="Corresponde al número de la cuenta de acuerdo al Plan de Cuentas emitido por el CONAC (DOF 23/12/2015)." sqref="A23 A7"/>
    <dataValidation allowBlank="1" showInputMessage="1" showErrorMessage="1" prompt="Informar sobre la factibilidad de pago." sqref="H23 H7"/>
    <dataValidation allowBlank="1" showInputMessage="1" showErrorMessage="1" prompt="Importe de la cuentas por cobrar con vencimiento mayor a 365 días." sqref="G23 G7"/>
    <dataValidation allowBlank="1" showInputMessage="1" showErrorMessage="1" prompt="Importe de la cuentas por cobrar con fecha de vencimiento de 181 a 365 días." sqref="F23 F7"/>
    <dataValidation allowBlank="1" showInputMessage="1" showErrorMessage="1" prompt="Importe de la cuentas por cobrar con fecha de vencimiento de 91 a 180 días." sqref="E23 E7"/>
    <dataValidation allowBlank="1" showInputMessage="1" showErrorMessage="1" prompt="Importe de la cuentas por cobrar con fecha de vencimiento de 1 a 90 días." sqref="D23 D7"/>
    <dataValidation allowBlank="1" showInputMessage="1" showErrorMessage="1" prompt="Corresponde al nombre o descripción de la cuenta de acuerdo al Plan de Cuentas emitido por el CONAC." sqref="B23 B7"/>
  </dataValidations>
  <pageMargins left="0.7" right="0.7" top="0.75" bottom="0.75" header="0.3" footer="0.3"/>
  <pageSetup scale="55" orientation="portrait" horizontalDpi="300" verticalDpi="300" r:id="rId1"/>
</worksheet>
</file>

<file path=xl/worksheets/sheet3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B3" sqref="B3"/>
    </sheetView>
  </sheetViews>
  <sheetFormatPr baseColWidth="10" defaultColWidth="13.7109375" defaultRowHeight="11.25"/>
  <cols>
    <col min="1" max="1" width="20.7109375" style="274" customWidth="1"/>
    <col min="2" max="2" width="50.7109375" style="274" customWidth="1"/>
    <col min="3" max="3" width="17.7109375" style="9" customWidth="1"/>
    <col min="4" max="5" width="17.7109375" style="274" customWidth="1"/>
    <col min="6" max="16384" width="13.7109375" style="274"/>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ht="11.25" customHeight="1">
      <c r="A8" s="155"/>
      <c r="B8" s="155"/>
      <c r="C8" s="181"/>
      <c r="D8" s="181"/>
      <c r="E8" s="137"/>
    </row>
    <row r="9" spans="1:5">
      <c r="A9" s="155"/>
      <c r="B9" s="155"/>
      <c r="C9" s="181"/>
      <c r="D9" s="181"/>
      <c r="E9" s="137"/>
    </row>
    <row r="10" spans="1:5">
      <c r="A10" s="190"/>
      <c r="B10" s="190" t="s">
        <v>251</v>
      </c>
      <c r="C10" s="191">
        <f>SUM(C8:C9)</f>
        <v>0</v>
      </c>
      <c r="D10" s="189"/>
      <c r="E10" s="189"/>
    </row>
    <row r="13" spans="1:5" ht="11.25" customHeight="1">
      <c r="A13" s="10" t="s">
        <v>250</v>
      </c>
      <c r="B13" s="366"/>
      <c r="E13" s="79" t="s">
        <v>88</v>
      </c>
    </row>
    <row r="14" spans="1:5">
      <c r="A14" s="272"/>
    </row>
    <row r="15" spans="1:5" ht="15" customHeight="1">
      <c r="A15" s="15" t="s">
        <v>46</v>
      </c>
      <c r="B15" s="16" t="s">
        <v>47</v>
      </c>
      <c r="C15" s="17" t="s">
        <v>48</v>
      </c>
      <c r="D15" s="17" t="s">
        <v>89</v>
      </c>
      <c r="E15" s="17" t="s">
        <v>59</v>
      </c>
    </row>
    <row r="16" spans="1:5">
      <c r="A16" s="184"/>
      <c r="B16" s="185"/>
      <c r="C16" s="186"/>
      <c r="D16" s="181"/>
      <c r="E16" s="137"/>
    </row>
    <row r="17" spans="1:5">
      <c r="A17" s="155"/>
      <c r="B17" s="187"/>
      <c r="C17" s="181"/>
      <c r="D17" s="181"/>
      <c r="E17" s="137"/>
    </row>
    <row r="18" spans="1:5">
      <c r="A18" s="182"/>
      <c r="B18" s="182" t="s">
        <v>252</v>
      </c>
      <c r="C18" s="188">
        <f>SUM(C16:C17)</f>
        <v>0</v>
      </c>
      <c r="D18" s="189"/>
      <c r="E18" s="189"/>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3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activeCell="B3" sqref="B3"/>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366"/>
      <c r="C5" s="9"/>
      <c r="D5" s="274"/>
      <c r="E5" s="79" t="s">
        <v>256</v>
      </c>
    </row>
    <row r="6" spans="1:5" s="41" customFormat="1">
      <c r="A6" s="272"/>
      <c r="B6" s="274"/>
      <c r="C6" s="9"/>
      <c r="D6" s="274"/>
      <c r="E6" s="274"/>
    </row>
    <row r="7" spans="1:5" s="41" customFormat="1" ht="15" customHeight="1">
      <c r="A7" s="15" t="s">
        <v>46</v>
      </c>
      <c r="B7" s="16" t="s">
        <v>47</v>
      </c>
      <c r="C7" s="17" t="s">
        <v>48</v>
      </c>
      <c r="D7" s="17" t="s">
        <v>89</v>
      </c>
      <c r="E7" s="17" t="s">
        <v>59</v>
      </c>
    </row>
    <row r="8" spans="1:5" s="41" customFormat="1">
      <c r="A8" s="184"/>
      <c r="B8" s="185"/>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366" t="s">
        <v>90</v>
      </c>
    </row>
    <row r="14" spans="1:5" s="81" customFormat="1">
      <c r="A14" s="44"/>
      <c r="B14" s="44"/>
      <c r="C14" s="78"/>
      <c r="D14" s="82"/>
    </row>
    <row r="15" spans="1:5" ht="15" customHeight="1">
      <c r="A15" s="15" t="s">
        <v>46</v>
      </c>
      <c r="B15" s="16" t="s">
        <v>47</v>
      </c>
      <c r="C15" s="17" t="s">
        <v>48</v>
      </c>
      <c r="D15" s="17" t="s">
        <v>89</v>
      </c>
      <c r="E15" s="17" t="s">
        <v>59</v>
      </c>
    </row>
    <row r="16" spans="1:5" ht="11.25" customHeight="1">
      <c r="A16" s="150" t="s">
        <v>11708</v>
      </c>
      <c r="B16" s="167" t="s">
        <v>908</v>
      </c>
      <c r="C16" s="132">
        <v>243772.12</v>
      </c>
      <c r="D16" s="132"/>
      <c r="E16" s="137"/>
    </row>
    <row r="17" spans="1:5">
      <c r="A17" s="150"/>
      <c r="B17" s="167"/>
      <c r="C17" s="132"/>
      <c r="D17" s="132"/>
      <c r="E17" s="137"/>
    </row>
    <row r="18" spans="1:5">
      <c r="A18" s="192"/>
      <c r="B18" s="192" t="s">
        <v>255</v>
      </c>
      <c r="C18" s="193">
        <f>SUM(C16:C17)</f>
        <v>243772.12</v>
      </c>
      <c r="D18" s="140"/>
      <c r="E18" s="140"/>
    </row>
    <row r="21" spans="1:5">
      <c r="A21" s="10" t="s">
        <v>153</v>
      </c>
      <c r="B21" s="366"/>
      <c r="E21" s="79" t="s">
        <v>256</v>
      </c>
    </row>
    <row r="22" spans="1:5">
      <c r="A22" s="272"/>
    </row>
    <row r="23" spans="1:5" ht="15" customHeight="1">
      <c r="A23" s="15" t="s">
        <v>46</v>
      </c>
      <c r="B23" s="16" t="s">
        <v>47</v>
      </c>
      <c r="C23" s="17" t="s">
        <v>48</v>
      </c>
      <c r="D23" s="17" t="s">
        <v>89</v>
      </c>
      <c r="E23" s="17" t="s">
        <v>59</v>
      </c>
    </row>
    <row r="24" spans="1:5">
      <c r="A24" s="184"/>
      <c r="B24" s="185"/>
      <c r="C24" s="186"/>
      <c r="D24" s="181"/>
      <c r="E24" s="137"/>
    </row>
    <row r="25" spans="1:5">
      <c r="A25" s="155"/>
      <c r="B25" s="187"/>
      <c r="C25" s="181"/>
      <c r="D25" s="181"/>
      <c r="E25" s="137"/>
    </row>
    <row r="26" spans="1:5">
      <c r="A26" s="182"/>
      <c r="B26" s="182" t="s">
        <v>254</v>
      </c>
      <c r="C26" s="188">
        <f>SUM(C24:C25)</f>
        <v>0</v>
      </c>
      <c r="D26" s="189"/>
      <c r="E26" s="189"/>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3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zoomScaleSheetLayoutView="100" workbookViewId="0">
      <selection activeCell="B3" sqref="B3"/>
    </sheetView>
  </sheetViews>
  <sheetFormatPr baseColWidth="10"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259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274"/>
      <c r="B2" s="274"/>
      <c r="C2" s="274"/>
      <c r="D2" s="274"/>
      <c r="E2" s="274"/>
      <c r="F2" s="9"/>
      <c r="G2" s="9"/>
      <c r="H2" s="9"/>
      <c r="I2" s="9"/>
      <c r="J2" s="9"/>
      <c r="K2" s="9"/>
      <c r="L2" s="9"/>
      <c r="M2" s="9"/>
      <c r="N2" s="9"/>
      <c r="O2" s="9"/>
      <c r="P2" s="274"/>
      <c r="Q2" s="274"/>
      <c r="R2" s="274"/>
      <c r="S2" s="84"/>
      <c r="T2" s="274"/>
      <c r="U2" s="274"/>
      <c r="V2" s="274"/>
      <c r="W2" s="274"/>
      <c r="X2" s="274"/>
      <c r="Y2" s="274"/>
      <c r="Z2" s="274"/>
      <c r="AA2" s="274"/>
      <c r="AB2" s="41"/>
    </row>
    <row r="3" spans="1:28" s="81" customFormat="1">
      <c r="A3" s="274"/>
      <c r="B3" s="274"/>
      <c r="C3" s="274"/>
      <c r="D3" s="274"/>
      <c r="E3" s="274"/>
      <c r="F3" s="9"/>
      <c r="G3" s="9"/>
      <c r="H3" s="9"/>
      <c r="I3" s="9"/>
      <c r="J3" s="9"/>
      <c r="K3" s="9"/>
      <c r="L3" s="9"/>
      <c r="M3" s="9"/>
      <c r="N3" s="9"/>
      <c r="O3" s="9"/>
      <c r="P3" s="274"/>
      <c r="Q3" s="274"/>
      <c r="R3" s="274"/>
      <c r="S3" s="84"/>
      <c r="T3" s="274"/>
      <c r="U3" s="274"/>
      <c r="V3" s="274"/>
      <c r="W3" s="274"/>
      <c r="X3" s="274"/>
      <c r="Y3" s="274"/>
      <c r="Z3" s="274"/>
      <c r="AA3" s="274"/>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274"/>
      <c r="V4" s="274"/>
      <c r="W4" s="274"/>
      <c r="X4" s="274"/>
      <c r="Y4" s="274"/>
      <c r="Z4" s="274"/>
      <c r="AA4" s="274"/>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c r="A20" s="59"/>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3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zoomScaleNormal="100" zoomScaleSheetLayoutView="100" workbookViewId="0">
      <selection activeCell="B3" sqref="B3"/>
    </sheetView>
  </sheetViews>
  <sheetFormatPr baseColWidth="10" defaultColWidth="12.42578125" defaultRowHeight="11.25"/>
  <cols>
    <col min="1" max="1" width="19.7109375" style="274" customWidth="1"/>
    <col min="2" max="2" width="50.7109375" style="274" customWidth="1"/>
    <col min="3" max="4" width="17.7109375" style="6" customWidth="1"/>
    <col min="5" max="16384" width="12.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ht="11.25" customHeight="1">
      <c r="A5" s="61" t="s">
        <v>257</v>
      </c>
      <c r="B5" s="61"/>
      <c r="C5" s="42"/>
      <c r="D5" s="366" t="s">
        <v>284</v>
      </c>
    </row>
    <row r="6" spans="1:4" ht="11.25" customHeight="1">
      <c r="A6" s="75"/>
      <c r="B6" s="75"/>
      <c r="C6" s="76"/>
      <c r="D6" s="92"/>
    </row>
    <row r="7" spans="1:4" ht="15" customHeight="1">
      <c r="A7" s="15" t="s">
        <v>46</v>
      </c>
      <c r="B7" s="16" t="s">
        <v>47</v>
      </c>
      <c r="C7" s="17" t="s">
        <v>48</v>
      </c>
      <c r="D7" s="17" t="s">
        <v>59</v>
      </c>
    </row>
    <row r="8" spans="1:4">
      <c r="A8" s="580" t="s">
        <v>9268</v>
      </c>
      <c r="B8" s="150" t="s">
        <v>9265</v>
      </c>
      <c r="C8" s="143">
        <v>54.45</v>
      </c>
      <c r="D8" s="132"/>
    </row>
    <row r="9" spans="1:4">
      <c r="A9" s="150"/>
      <c r="B9" s="150"/>
      <c r="C9" s="143"/>
      <c r="D9" s="132"/>
    </row>
    <row r="10" spans="1:4">
      <c r="A10" s="150"/>
      <c r="B10" s="150"/>
      <c r="C10" s="143"/>
      <c r="D10" s="132"/>
    </row>
    <row r="11" spans="1:4">
      <c r="A11" s="150"/>
      <c r="B11" s="150"/>
      <c r="C11" s="143"/>
      <c r="D11" s="132"/>
    </row>
    <row r="12" spans="1:4" s="19" customFormat="1">
      <c r="A12" s="152"/>
      <c r="B12" s="152" t="s">
        <v>260</v>
      </c>
      <c r="C12" s="144">
        <f>SUM(C8:C11)</f>
        <v>54.45</v>
      </c>
      <c r="D12" s="140"/>
    </row>
    <row r="13" spans="1:4" s="19" customFormat="1">
      <c r="A13" s="153"/>
      <c r="B13" s="153"/>
      <c r="C13" s="27"/>
      <c r="D13" s="27"/>
    </row>
    <row r="14" spans="1:4">
      <c r="A14" s="154"/>
      <c r="B14" s="154"/>
      <c r="C14" s="118"/>
      <c r="D14" s="118"/>
    </row>
    <row r="15" spans="1:4" ht="21.75" customHeight="1">
      <c r="A15" s="61" t="s">
        <v>258</v>
      </c>
      <c r="B15" s="61"/>
      <c r="C15" s="278"/>
      <c r="D15" s="366" t="s">
        <v>113</v>
      </c>
    </row>
    <row r="16" spans="1:4">
      <c r="A16" s="75"/>
      <c r="B16" s="75"/>
      <c r="C16" s="76"/>
      <c r="D16" s="92"/>
    </row>
    <row r="17" spans="1:4" ht="15" customHeight="1">
      <c r="A17" s="15" t="s">
        <v>46</v>
      </c>
      <c r="B17" s="16" t="s">
        <v>47</v>
      </c>
      <c r="C17" s="17" t="s">
        <v>48</v>
      </c>
      <c r="D17" s="17" t="s">
        <v>59</v>
      </c>
    </row>
    <row r="18" spans="1:4">
      <c r="A18" s="150"/>
      <c r="B18" s="150"/>
      <c r="C18" s="143"/>
      <c r="D18" s="132"/>
    </row>
    <row r="19" spans="1:4">
      <c r="A19" s="150"/>
      <c r="B19" s="150"/>
      <c r="C19" s="143"/>
      <c r="D19" s="132"/>
    </row>
    <row r="20" spans="1:4">
      <c r="A20" s="150"/>
      <c r="B20" s="150"/>
      <c r="C20" s="143"/>
      <c r="D20" s="132"/>
    </row>
    <row r="21" spans="1:4">
      <c r="A21" s="150"/>
      <c r="B21" s="150"/>
      <c r="C21" s="143"/>
      <c r="D21" s="132"/>
    </row>
    <row r="22" spans="1:4">
      <c r="A22" s="152"/>
      <c r="B22" s="152" t="s">
        <v>276</v>
      </c>
      <c r="C22" s="144">
        <f>SUM(C18:C21)</f>
        <v>0</v>
      </c>
      <c r="D22" s="140"/>
    </row>
    <row r="23" spans="1:4">
      <c r="A23" s="154"/>
      <c r="B23" s="154"/>
      <c r="C23" s="118"/>
      <c r="D23" s="118"/>
    </row>
    <row r="24" spans="1:4">
      <c r="A24" s="154"/>
      <c r="B24" s="154"/>
      <c r="C24" s="118"/>
      <c r="D24" s="118"/>
    </row>
    <row r="25" spans="1:4">
      <c r="A25" s="154"/>
      <c r="B25" s="154"/>
      <c r="C25" s="118"/>
      <c r="D25" s="118"/>
    </row>
    <row r="26" spans="1:4">
      <c r="A26" s="154"/>
      <c r="B26" s="154"/>
      <c r="C26" s="118"/>
      <c r="D26" s="118"/>
    </row>
    <row r="27" spans="1:4">
      <c r="A27" s="154"/>
      <c r="B27" s="154"/>
      <c r="C27" s="118"/>
      <c r="D27" s="118"/>
    </row>
    <row r="28" spans="1:4">
      <c r="A28" s="154"/>
      <c r="B28" s="154"/>
      <c r="C28" s="118"/>
      <c r="D28" s="118"/>
    </row>
    <row r="29" spans="1:4">
      <c r="A29" s="154"/>
      <c r="B29" s="154"/>
      <c r="C29" s="118"/>
      <c r="D29" s="118"/>
    </row>
    <row r="30" spans="1:4">
      <c r="A30" s="154"/>
      <c r="B30" s="154"/>
      <c r="C30" s="118"/>
      <c r="D30" s="118"/>
    </row>
    <row r="31" spans="1:4">
      <c r="A31" s="154"/>
      <c r="B31" s="154"/>
      <c r="C31" s="118"/>
      <c r="D31" s="118"/>
    </row>
    <row r="32" spans="1:4">
      <c r="A32" s="154"/>
      <c r="B32" s="154"/>
      <c r="C32" s="118"/>
      <c r="D32" s="118"/>
    </row>
    <row r="33" spans="1:4">
      <c r="A33" s="154"/>
      <c r="B33" s="154"/>
      <c r="C33" s="118"/>
      <c r="D33" s="118"/>
    </row>
    <row r="34" spans="1:4">
      <c r="A34" s="154"/>
      <c r="B34" s="154"/>
      <c r="C34" s="118"/>
      <c r="D34" s="118"/>
    </row>
    <row r="35" spans="1:4">
      <c r="A35" s="154"/>
      <c r="B35" s="154"/>
      <c r="C35" s="118"/>
      <c r="D35" s="118"/>
    </row>
    <row r="36" spans="1:4">
      <c r="A36" s="154"/>
      <c r="B36" s="154"/>
      <c r="C36" s="118"/>
      <c r="D36" s="118"/>
    </row>
    <row r="37" spans="1:4">
      <c r="A37" s="154"/>
      <c r="B37" s="154"/>
      <c r="C37" s="118"/>
      <c r="D37" s="118"/>
    </row>
    <row r="38" spans="1:4">
      <c r="A38" s="154"/>
      <c r="B38" s="154"/>
      <c r="C38" s="118"/>
      <c r="D38" s="118"/>
    </row>
    <row r="39" spans="1:4">
      <c r="A39" s="154"/>
      <c r="B39" s="154"/>
      <c r="C39" s="118"/>
      <c r="D39" s="118"/>
    </row>
  </sheetData>
  <dataValidations count="4">
    <dataValidation allowBlank="1" showInputMessage="1" showErrorMessage="1" prompt="Saldo final de la Información Financiera Trimestral que se presenta (trimestral: 1er, 2do, 3ro. o 4to.)." sqref="C17 C7"/>
    <dataValidation allowBlank="1" showInputMessage="1" showErrorMessage="1" prompt="Corresponde al número de la cuenta de acuerdo al Plan de Cuentas emitido por el CONAC (DOF 23/12/2015)." sqref="A17 A7"/>
    <dataValidation allowBlank="1" showInputMessage="1" showErrorMessage="1" prompt="Corresponde al nombre o descripción de la cuenta de acuerdo al Plan de Cuentas emitido por el CONAC." sqref="B17 B7"/>
    <dataValidation allowBlank="1" showInputMessage="1" showErrorMessage="1" prompt="Características cualitativas significativas que les impacten financieramente." sqref="D17 D7"/>
  </dataValidations>
  <pageMargins left="0.70866141732283472" right="0.70866141732283472" top="0.98425196850393704" bottom="0.98425196850393704" header="0.31496062992125984" footer="0.31496062992125984"/>
  <pageSetup scale="78" orientation="portrait" r:id="rId1"/>
</worksheet>
</file>

<file path=xl/worksheets/sheet3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Normal="100" zoomScaleSheetLayoutView="100" workbookViewId="0">
      <selection activeCell="B3" sqref="B3"/>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41"/>
      <c r="B4" s="41"/>
      <c r="C4" s="72"/>
      <c r="D4" s="41"/>
      <c r="E4" s="41"/>
    </row>
    <row r="5" spans="1:5" ht="11.25" customHeight="1">
      <c r="A5" s="61" t="s">
        <v>138</v>
      </c>
      <c r="B5" s="61"/>
      <c r="C5" s="72"/>
      <c r="E5" s="366" t="s">
        <v>283</v>
      </c>
    </row>
    <row r="6" spans="1:5">
      <c r="A6" s="75"/>
      <c r="B6" s="75"/>
      <c r="C6" s="76"/>
      <c r="D6" s="75"/>
      <c r="E6" s="92"/>
    </row>
    <row r="7" spans="1:5" ht="15" customHeight="1">
      <c r="A7" s="15" t="s">
        <v>46</v>
      </c>
      <c r="B7" s="16" t="s">
        <v>47</v>
      </c>
      <c r="C7" s="17" t="s">
        <v>48</v>
      </c>
      <c r="D7" s="23" t="s">
        <v>89</v>
      </c>
      <c r="E7" s="17" t="s">
        <v>59</v>
      </c>
    </row>
    <row r="8" spans="1:5">
      <c r="A8" s="93" t="s">
        <v>9272</v>
      </c>
      <c r="B8" s="93" t="s">
        <v>9273</v>
      </c>
      <c r="C8" s="94">
        <v>1619074.93</v>
      </c>
      <c r="D8" s="48"/>
      <c r="E8" s="48"/>
    </row>
    <row r="9" spans="1:5">
      <c r="A9" s="93" t="s">
        <v>11709</v>
      </c>
      <c r="B9" s="93" t="s">
        <v>11710</v>
      </c>
      <c r="C9" s="94">
        <v>87717.09</v>
      </c>
      <c r="D9" s="48"/>
      <c r="E9" s="48"/>
    </row>
    <row r="10" spans="1:5">
      <c r="A10" s="93"/>
      <c r="B10" s="93"/>
      <c r="C10" s="94"/>
      <c r="D10" s="48"/>
      <c r="E10" s="48"/>
    </row>
    <row r="11" spans="1:5">
      <c r="A11" s="93"/>
      <c r="B11" s="93"/>
      <c r="C11" s="94"/>
      <c r="D11" s="48"/>
      <c r="E11" s="48"/>
    </row>
    <row r="12" spans="1:5">
      <c r="A12" s="29"/>
      <c r="B12" s="152" t="s">
        <v>277</v>
      </c>
      <c r="C12" s="30">
        <f>SUM(C8:C11)</f>
        <v>1706792.02</v>
      </c>
      <c r="D12" s="77"/>
      <c r="E12" s="77"/>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3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13" zoomScaleNormal="100" zoomScaleSheetLayoutView="100" workbookViewId="0">
      <selection activeCell="B3" sqref="B3"/>
    </sheetView>
  </sheetViews>
  <sheetFormatPr baseColWidth="10" defaultRowHeight="11.25"/>
  <cols>
    <col min="1" max="1" width="20.7109375" style="154" customWidth="1"/>
    <col min="2" max="2" width="50.7109375" style="154" customWidth="1"/>
    <col min="3" max="3" width="17.7109375" style="118" customWidth="1"/>
    <col min="4" max="4" width="17.7109375" style="194" customWidth="1"/>
    <col min="5" max="5" width="17.7109375" style="195" customWidth="1"/>
    <col min="6" max="8" width="11.42578125" style="154"/>
    <col min="9" max="16384" width="11.42578125" style="274"/>
  </cols>
  <sheetData>
    <row r="1" spans="1:8" s="41" customFormat="1" ht="11.25" customHeight="1">
      <c r="A1" s="71" t="s">
        <v>43</v>
      </c>
      <c r="B1" s="71"/>
      <c r="C1" s="72"/>
      <c r="D1" s="95"/>
      <c r="E1" s="7"/>
    </row>
    <row r="2" spans="1:8" s="41" customFormat="1" ht="11.25" customHeight="1">
      <c r="A2" s="71" t="s">
        <v>0</v>
      </c>
      <c r="B2" s="71"/>
      <c r="C2" s="72"/>
      <c r="D2" s="95"/>
      <c r="E2" s="96"/>
    </row>
    <row r="3" spans="1:8" s="41" customFormat="1" ht="10.5" customHeight="1">
      <c r="C3" s="72"/>
      <c r="D3" s="95"/>
      <c r="E3" s="96"/>
    </row>
    <row r="4" spans="1:8" s="41" customFormat="1" ht="10.5" customHeight="1">
      <c r="C4" s="72"/>
      <c r="D4" s="95"/>
      <c r="E4" s="96"/>
    </row>
    <row r="5" spans="1:8" s="41" customFormat="1" ht="11.25" customHeight="1">
      <c r="A5" s="10" t="s">
        <v>208</v>
      </c>
      <c r="B5" s="10"/>
      <c r="C5" s="72"/>
      <c r="D5" s="97"/>
      <c r="E5" s="98" t="s">
        <v>282</v>
      </c>
    </row>
    <row r="6" spans="1:8" ht="11.25" customHeight="1">
      <c r="A6" s="13"/>
      <c r="B6" s="13"/>
      <c r="C6" s="4"/>
      <c r="D6" s="99"/>
      <c r="E6" s="3"/>
      <c r="F6" s="274"/>
      <c r="G6" s="274"/>
      <c r="H6" s="274"/>
    </row>
    <row r="7" spans="1:8" ht="15" customHeight="1">
      <c r="A7" s="15" t="s">
        <v>46</v>
      </c>
      <c r="B7" s="16" t="s">
        <v>47</v>
      </c>
      <c r="C7" s="17" t="s">
        <v>48</v>
      </c>
      <c r="D7" s="206" t="s">
        <v>114</v>
      </c>
      <c r="E7" s="100" t="s">
        <v>115</v>
      </c>
      <c r="F7" s="274"/>
      <c r="G7" s="274"/>
      <c r="H7" s="274"/>
    </row>
    <row r="8" spans="1:8">
      <c r="A8" s="580" t="s">
        <v>9274</v>
      </c>
      <c r="B8" s="150" t="s">
        <v>9275</v>
      </c>
      <c r="C8" s="165">
        <v>1224792.46</v>
      </c>
      <c r="D8" s="196">
        <v>0.10037053073214072</v>
      </c>
      <c r="E8" s="197"/>
    </row>
    <row r="9" spans="1:8">
      <c r="A9" s="580" t="s">
        <v>9280</v>
      </c>
      <c r="B9" s="150" t="s">
        <v>2395</v>
      </c>
      <c r="C9" s="165">
        <v>21035.52</v>
      </c>
      <c r="D9" s="196">
        <v>1.7238400590958577E-3</v>
      </c>
      <c r="E9" s="197"/>
    </row>
    <row r="10" spans="1:8">
      <c r="A10" s="580" t="s">
        <v>9282</v>
      </c>
      <c r="B10" s="150" t="s">
        <v>1094</v>
      </c>
      <c r="C10" s="165">
        <v>45561.87</v>
      </c>
      <c r="D10" s="196">
        <v>3.7337501841322577E-3</v>
      </c>
      <c r="E10" s="197"/>
    </row>
    <row r="11" spans="1:8">
      <c r="A11" s="580" t="s">
        <v>9284</v>
      </c>
      <c r="B11" s="150" t="s">
        <v>11711</v>
      </c>
      <c r="C11" s="165">
        <v>262981.90999999997</v>
      </c>
      <c r="D11" s="196">
        <v>2.1551107425703833E-2</v>
      </c>
      <c r="E11" s="197"/>
    </row>
    <row r="12" spans="1:8">
      <c r="A12" s="580" t="s">
        <v>11712</v>
      </c>
      <c r="B12" s="150" t="s">
        <v>11713</v>
      </c>
      <c r="C12" s="165">
        <v>133386.35</v>
      </c>
      <c r="D12" s="196">
        <v>1.0930879458486444E-2</v>
      </c>
      <c r="E12" s="197"/>
    </row>
    <row r="13" spans="1:8">
      <c r="A13" s="580" t="s">
        <v>9293</v>
      </c>
      <c r="B13" s="150" t="s">
        <v>2405</v>
      </c>
      <c r="C13" s="165">
        <v>78627.14</v>
      </c>
      <c r="D13" s="196">
        <v>6.4434163578622385E-3</v>
      </c>
      <c r="E13" s="197"/>
    </row>
    <row r="14" spans="1:8">
      <c r="A14" s="580" t="s">
        <v>11714</v>
      </c>
      <c r="B14" s="150" t="s">
        <v>11715</v>
      </c>
      <c r="C14" s="165">
        <v>83497.42</v>
      </c>
      <c r="D14" s="196">
        <v>6.8425309869759171E-3</v>
      </c>
      <c r="E14" s="197"/>
    </row>
    <row r="15" spans="1:8">
      <c r="A15" s="580" t="s">
        <v>11716</v>
      </c>
      <c r="B15" s="150" t="s">
        <v>1112</v>
      </c>
      <c r="C15" s="165">
        <v>299300.51</v>
      </c>
      <c r="D15" s="196">
        <v>2.4527380775270606E-2</v>
      </c>
      <c r="E15" s="197"/>
    </row>
    <row r="16" spans="1:8">
      <c r="A16" s="580" t="s">
        <v>11717</v>
      </c>
      <c r="B16" s="150" t="s">
        <v>11718</v>
      </c>
      <c r="C16" s="165">
        <v>1500</v>
      </c>
      <c r="D16" s="196">
        <v>1.2292351644474614E-4</v>
      </c>
      <c r="E16" s="197"/>
    </row>
    <row r="17" spans="1:5">
      <c r="A17" s="580" t="s">
        <v>11719</v>
      </c>
      <c r="B17" s="150" t="s">
        <v>2412</v>
      </c>
      <c r="C17" s="165">
        <v>352050.63</v>
      </c>
      <c r="D17" s="196">
        <v>2.8850200937458829E-2</v>
      </c>
      <c r="E17" s="197"/>
    </row>
    <row r="18" spans="1:5">
      <c r="A18" s="580" t="s">
        <v>9301</v>
      </c>
      <c r="B18" s="150" t="s">
        <v>409</v>
      </c>
      <c r="C18" s="165">
        <v>21342.79</v>
      </c>
      <c r="D18" s="196">
        <v>1.7490205316945092E-3</v>
      </c>
      <c r="E18" s="197"/>
    </row>
    <row r="19" spans="1:5">
      <c r="A19" s="580" t="s">
        <v>11720</v>
      </c>
      <c r="B19" s="150" t="s">
        <v>11721</v>
      </c>
      <c r="C19" s="165">
        <v>37160.080000000002</v>
      </c>
      <c r="D19" s="196">
        <v>3.0452318033120551E-3</v>
      </c>
      <c r="E19" s="197"/>
    </row>
    <row r="20" spans="1:5">
      <c r="A20" s="580" t="s">
        <v>9303</v>
      </c>
      <c r="B20" s="150" t="s">
        <v>415</v>
      </c>
      <c r="C20" s="165">
        <v>5187.6899999999996</v>
      </c>
      <c r="D20" s="196">
        <v>4.2512606468349674E-4</v>
      </c>
      <c r="E20" s="197"/>
    </row>
    <row r="21" spans="1:5">
      <c r="A21" s="580" t="s">
        <v>9304</v>
      </c>
      <c r="B21" s="150" t="s">
        <v>9305</v>
      </c>
      <c r="C21" s="165">
        <v>7916.4</v>
      </c>
      <c r="D21" s="196">
        <v>6.4874115038879223E-4</v>
      </c>
      <c r="E21" s="197"/>
    </row>
    <row r="22" spans="1:5">
      <c r="A22" s="580" t="s">
        <v>9308</v>
      </c>
      <c r="B22" s="150" t="s">
        <v>9309</v>
      </c>
      <c r="C22" s="165">
        <v>12000</v>
      </c>
      <c r="D22" s="196">
        <v>9.8338813155796913E-4</v>
      </c>
      <c r="E22" s="197"/>
    </row>
    <row r="23" spans="1:5">
      <c r="A23" s="580" t="s">
        <v>11722</v>
      </c>
      <c r="B23" s="150" t="s">
        <v>11723</v>
      </c>
      <c r="C23" s="165">
        <v>52500</v>
      </c>
      <c r="D23" s="196">
        <v>4.3023230755661153E-3</v>
      </c>
      <c r="E23" s="197"/>
    </row>
    <row r="24" spans="1:5">
      <c r="A24" s="580" t="s">
        <v>9311</v>
      </c>
      <c r="B24" s="150" t="s">
        <v>449</v>
      </c>
      <c r="C24" s="165">
        <v>9557.58</v>
      </c>
      <c r="D24" s="196">
        <v>7.8323422820131793E-4</v>
      </c>
      <c r="E24" s="197"/>
    </row>
    <row r="25" spans="1:5">
      <c r="A25" s="580" t="s">
        <v>9312</v>
      </c>
      <c r="B25" s="150" t="s">
        <v>1196</v>
      </c>
      <c r="C25" s="165">
        <v>11666</v>
      </c>
      <c r="D25" s="196">
        <v>9.5601716189627241E-4</v>
      </c>
      <c r="E25" s="197"/>
    </row>
    <row r="26" spans="1:5">
      <c r="A26" s="580" t="s">
        <v>11724</v>
      </c>
      <c r="B26" s="150" t="s">
        <v>1198</v>
      </c>
      <c r="C26" s="165">
        <v>7474.5</v>
      </c>
      <c r="D26" s="196">
        <v>6.1252788244417012E-4</v>
      </c>
      <c r="E26" s="197"/>
    </row>
    <row r="27" spans="1:5">
      <c r="A27" s="580" t="s">
        <v>9313</v>
      </c>
      <c r="B27" s="150" t="s">
        <v>1200</v>
      </c>
      <c r="C27" s="165">
        <v>32936</v>
      </c>
      <c r="D27" s="196">
        <v>2.6990726250827727E-3</v>
      </c>
      <c r="E27" s="197"/>
    </row>
    <row r="28" spans="1:5">
      <c r="A28" s="580" t="s">
        <v>11725</v>
      </c>
      <c r="B28" s="150" t="s">
        <v>1202</v>
      </c>
      <c r="C28" s="165">
        <v>31920.36</v>
      </c>
      <c r="D28" s="196">
        <v>2.615841931588145E-3</v>
      </c>
      <c r="E28" s="197"/>
    </row>
    <row r="29" spans="1:5">
      <c r="A29" s="580" t="s">
        <v>11726</v>
      </c>
      <c r="B29" s="150" t="s">
        <v>1207</v>
      </c>
      <c r="C29" s="165">
        <v>231072</v>
      </c>
      <c r="D29" s="196">
        <v>1.8936121861280256E-2</v>
      </c>
      <c r="E29" s="197"/>
    </row>
    <row r="30" spans="1:5">
      <c r="A30" s="580" t="s">
        <v>9322</v>
      </c>
      <c r="B30" s="150" t="s">
        <v>9323</v>
      </c>
      <c r="C30" s="165">
        <v>4036.8</v>
      </c>
      <c r="D30" s="196">
        <v>3.3081176745610087E-4</v>
      </c>
      <c r="E30" s="197"/>
    </row>
    <row r="31" spans="1:5">
      <c r="A31" s="580" t="s">
        <v>11727</v>
      </c>
      <c r="B31" s="150" t="s">
        <v>1224</v>
      </c>
      <c r="C31" s="165">
        <v>9543.0400000000009</v>
      </c>
      <c r="D31" s="196">
        <v>7.8204268958191364E-4</v>
      </c>
      <c r="E31" s="197"/>
    </row>
    <row r="32" spans="1:5">
      <c r="A32" s="580" t="s">
        <v>9324</v>
      </c>
      <c r="B32" s="150" t="s">
        <v>9325</v>
      </c>
      <c r="C32" s="165">
        <v>20914.22</v>
      </c>
      <c r="D32" s="196">
        <v>1.7138996440660261E-3</v>
      </c>
      <c r="E32" s="197"/>
    </row>
    <row r="33" spans="1:5">
      <c r="A33" s="580" t="s">
        <v>9329</v>
      </c>
      <c r="B33" s="150" t="s">
        <v>9330</v>
      </c>
      <c r="C33" s="165">
        <v>107494.02</v>
      </c>
      <c r="D33" s="196">
        <v>8.8090286234545814E-3</v>
      </c>
      <c r="E33" s="197"/>
    </row>
    <row r="34" spans="1:5">
      <c r="A34" s="580" t="s">
        <v>9331</v>
      </c>
      <c r="B34" s="150" t="s">
        <v>9332</v>
      </c>
      <c r="C34" s="165">
        <v>4159.9799999999996</v>
      </c>
      <c r="D34" s="196">
        <v>3.4090624662654333E-4</v>
      </c>
      <c r="E34" s="197"/>
    </row>
    <row r="35" spans="1:5">
      <c r="A35" s="580" t="s">
        <v>9333</v>
      </c>
      <c r="B35" s="150" t="s">
        <v>9334</v>
      </c>
      <c r="C35" s="165">
        <v>10799.62</v>
      </c>
      <c r="D35" s="196">
        <v>8.8501817777800629E-4</v>
      </c>
      <c r="E35" s="197"/>
    </row>
    <row r="36" spans="1:5">
      <c r="A36" s="580" t="s">
        <v>9335</v>
      </c>
      <c r="B36" s="150" t="s">
        <v>9336</v>
      </c>
      <c r="C36" s="165">
        <v>23133.29</v>
      </c>
      <c r="D36" s="196">
        <v>1.8957502358240546E-3</v>
      </c>
      <c r="E36" s="197"/>
    </row>
    <row r="37" spans="1:5">
      <c r="A37" s="580" t="s">
        <v>11728</v>
      </c>
      <c r="B37" s="150" t="s">
        <v>11303</v>
      </c>
      <c r="C37" s="165">
        <v>1044</v>
      </c>
      <c r="D37" s="196">
        <v>8.5554767445543314E-5</v>
      </c>
      <c r="E37" s="197"/>
    </row>
    <row r="38" spans="1:5">
      <c r="A38" s="580" t="s">
        <v>11729</v>
      </c>
      <c r="B38" s="150" t="s">
        <v>11730</v>
      </c>
      <c r="C38" s="165">
        <v>2386</v>
      </c>
      <c r="D38" s="196">
        <v>1.9553034015810954E-4</v>
      </c>
      <c r="E38" s="197"/>
    </row>
    <row r="39" spans="1:5">
      <c r="A39" s="580" t="s">
        <v>11731</v>
      </c>
      <c r="B39" s="150" t="s">
        <v>11732</v>
      </c>
      <c r="C39" s="165">
        <v>2924.05</v>
      </c>
      <c r="D39" s="196">
        <v>2.3962300550684E-4</v>
      </c>
      <c r="E39" s="197"/>
    </row>
    <row r="40" spans="1:5">
      <c r="A40" s="580" t="s">
        <v>9347</v>
      </c>
      <c r="B40" s="150" t="s">
        <v>598</v>
      </c>
      <c r="C40" s="165">
        <v>127918.23</v>
      </c>
      <c r="D40" s="196">
        <v>1.0482772432658546E-2</v>
      </c>
      <c r="E40" s="197"/>
    </row>
    <row r="41" spans="1:5">
      <c r="A41" s="580" t="s">
        <v>11733</v>
      </c>
      <c r="B41" s="150" t="s">
        <v>2545</v>
      </c>
      <c r="C41" s="165">
        <v>32458.29</v>
      </c>
      <c r="D41" s="196">
        <v>2.6599247630555599E-3</v>
      </c>
      <c r="E41" s="197"/>
    </row>
    <row r="42" spans="1:5">
      <c r="A42" s="580" t="s">
        <v>11734</v>
      </c>
      <c r="B42" s="150" t="s">
        <v>11735</v>
      </c>
      <c r="C42" s="165">
        <v>5259.19</v>
      </c>
      <c r="D42" s="196">
        <v>4.3098541896736297E-4</v>
      </c>
      <c r="E42" s="197"/>
    </row>
    <row r="43" spans="1:5">
      <c r="A43" s="580" t="s">
        <v>11736</v>
      </c>
      <c r="B43" s="150" t="s">
        <v>11635</v>
      </c>
      <c r="C43" s="165">
        <v>58740.06</v>
      </c>
      <c r="D43" s="196">
        <v>4.8136898209169172E-3</v>
      </c>
      <c r="E43" s="197"/>
    </row>
    <row r="44" spans="1:5">
      <c r="A44" s="580" t="s">
        <v>11737</v>
      </c>
      <c r="B44" s="150" t="s">
        <v>458</v>
      </c>
      <c r="C44" s="165">
        <v>10903.75</v>
      </c>
      <c r="D44" s="196">
        <v>8.9355152828960057E-4</v>
      </c>
      <c r="E44" s="197"/>
    </row>
    <row r="45" spans="1:5">
      <c r="A45" s="580" t="s">
        <v>11738</v>
      </c>
      <c r="B45" s="150" t="s">
        <v>1586</v>
      </c>
      <c r="C45" s="165">
        <v>7110.05</v>
      </c>
      <c r="D45" s="196">
        <v>5.8266156539864495E-4</v>
      </c>
      <c r="E45" s="197"/>
    </row>
    <row r="46" spans="1:5">
      <c r="A46" s="580" t="s">
        <v>11739</v>
      </c>
      <c r="B46" s="150" t="s">
        <v>475</v>
      </c>
      <c r="C46" s="165">
        <v>79418.460000000006</v>
      </c>
      <c r="D46" s="196">
        <v>6.5082642492176098E-3</v>
      </c>
      <c r="E46" s="197"/>
    </row>
    <row r="47" spans="1:5">
      <c r="A47" s="580" t="s">
        <v>11740</v>
      </c>
      <c r="B47" s="150" t="s">
        <v>11640</v>
      </c>
      <c r="C47" s="165">
        <v>7411.93</v>
      </c>
      <c r="D47" s="196">
        <v>6.074003328282049E-4</v>
      </c>
      <c r="E47" s="197"/>
    </row>
    <row r="48" spans="1:5">
      <c r="A48" s="580" t="s">
        <v>11741</v>
      </c>
      <c r="B48" s="150" t="s">
        <v>840</v>
      </c>
      <c r="C48" s="165">
        <v>30506.11</v>
      </c>
      <c r="D48" s="196">
        <v>2.4999455428334899E-3</v>
      </c>
      <c r="E48" s="197"/>
    </row>
    <row r="49" spans="1:5">
      <c r="A49" s="580" t="s">
        <v>11742</v>
      </c>
      <c r="B49" s="150" t="s">
        <v>11743</v>
      </c>
      <c r="C49" s="165">
        <v>8693081.5099999998</v>
      </c>
      <c r="D49" s="196">
        <v>0.71238943196666915</v>
      </c>
      <c r="E49" s="197"/>
    </row>
    <row r="50" spans="1:5">
      <c r="A50" s="152"/>
      <c r="B50" s="152" t="s">
        <v>388</v>
      </c>
      <c r="C50" s="166">
        <f>SUM(C8:C49)</f>
        <v>12202709.809999999</v>
      </c>
      <c r="D50" s="569">
        <f>SUM(D8:D49)</f>
        <v>1.0000000000000002</v>
      </c>
      <c r="E50" s="180"/>
    </row>
    <row r="51" spans="1:5">
      <c r="A51" s="198"/>
      <c r="B51" s="198"/>
      <c r="C51" s="199"/>
      <c r="D51" s="200"/>
      <c r="E51" s="20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3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zoomScaleSheetLayoutView="100" workbookViewId="0">
      <selection activeCell="B3" sqref="B3"/>
    </sheetView>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16384" width="11.42578125" style="274"/>
  </cols>
  <sheetData>
    <row r="1" spans="1:7" s="41" customFormat="1" ht="11.25" customHeight="1">
      <c r="A1" s="71" t="s">
        <v>43</v>
      </c>
      <c r="B1" s="71"/>
      <c r="C1" s="42"/>
      <c r="D1" s="42"/>
      <c r="E1" s="42"/>
      <c r="F1" s="101"/>
      <c r="G1" s="7"/>
    </row>
    <row r="2" spans="1:7" s="41" customFormat="1" ht="11.25" customHeight="1">
      <c r="A2" s="71" t="s">
        <v>0</v>
      </c>
      <c r="B2" s="71"/>
      <c r="C2" s="42"/>
      <c r="D2" s="42"/>
      <c r="E2" s="42"/>
    </row>
    <row r="3" spans="1:7" s="41" customFormat="1">
      <c r="C3" s="42"/>
      <c r="D3" s="42"/>
      <c r="E3" s="42"/>
    </row>
    <row r="4" spans="1:7" s="41" customFormat="1">
      <c r="C4" s="42"/>
      <c r="D4" s="42"/>
      <c r="E4" s="42"/>
    </row>
    <row r="5" spans="1:7" s="41" customFormat="1" ht="11.25" customHeight="1">
      <c r="A5" s="10" t="s">
        <v>139</v>
      </c>
      <c r="B5" s="10"/>
      <c r="C5" s="42"/>
      <c r="D5" s="42"/>
      <c r="E5" s="42"/>
      <c r="G5" s="366"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c r="A8" s="580" t="s">
        <v>11744</v>
      </c>
      <c r="B8" s="150" t="s">
        <v>11745</v>
      </c>
      <c r="C8" s="165">
        <v>0</v>
      </c>
      <c r="D8" s="165">
        <v>-78137212.459999993</v>
      </c>
      <c r="E8" s="165">
        <v>-78137212.459999993</v>
      </c>
      <c r="F8" s="177"/>
      <c r="G8" s="172"/>
    </row>
    <row r="9" spans="1:7">
      <c r="A9" s="580" t="s">
        <v>11746</v>
      </c>
      <c r="B9" s="150" t="s">
        <v>7985</v>
      </c>
      <c r="C9" s="165">
        <v>0</v>
      </c>
      <c r="D9" s="165">
        <v>-2999999.7</v>
      </c>
      <c r="E9" s="165">
        <v>-2999999.7</v>
      </c>
      <c r="F9" s="165"/>
      <c r="G9" s="172"/>
    </row>
    <row r="10" spans="1:7">
      <c r="A10" s="580" t="s">
        <v>11747</v>
      </c>
      <c r="B10" s="150" t="s">
        <v>7985</v>
      </c>
      <c r="C10" s="165">
        <v>0</v>
      </c>
      <c r="D10" s="165">
        <v>7652757.3899999997</v>
      </c>
      <c r="E10" s="165">
        <v>7652757.3899999997</v>
      </c>
      <c r="F10" s="172"/>
      <c r="G10" s="172"/>
    </row>
    <row r="11" spans="1:7">
      <c r="A11" s="580" t="s">
        <v>11748</v>
      </c>
      <c r="B11" s="150" t="s">
        <v>11749</v>
      </c>
      <c r="C11" s="165">
        <v>0</v>
      </c>
      <c r="D11" s="165">
        <v>-429578.23999999999</v>
      </c>
      <c r="E11" s="165">
        <v>-429578.23999999999</v>
      </c>
      <c r="F11" s="172"/>
      <c r="G11" s="172"/>
    </row>
    <row r="12" spans="1:7">
      <c r="A12" s="961" t="s">
        <v>11750</v>
      </c>
      <c r="B12" s="150" t="s">
        <v>11074</v>
      </c>
      <c r="C12" s="600">
        <v>0</v>
      </c>
      <c r="D12" s="600">
        <v>78227595.120000005</v>
      </c>
      <c r="E12" s="962">
        <v>78227595.120000005</v>
      </c>
      <c r="F12" s="963"/>
      <c r="G12" s="172"/>
    </row>
    <row r="13" spans="1:7">
      <c r="A13" s="961" t="s">
        <v>11751</v>
      </c>
      <c r="B13" s="150" t="s">
        <v>11752</v>
      </c>
      <c r="C13" s="600">
        <v>0</v>
      </c>
      <c r="D13" s="600">
        <v>266886.13</v>
      </c>
      <c r="E13" s="964">
        <v>266886.13</v>
      </c>
      <c r="F13" s="963"/>
      <c r="G13" s="172"/>
    </row>
    <row r="14" spans="1:7">
      <c r="A14" s="961" t="s">
        <v>11753</v>
      </c>
      <c r="B14" s="150" t="s">
        <v>11754</v>
      </c>
      <c r="C14" s="600">
        <v>0</v>
      </c>
      <c r="D14" s="600">
        <v>15742561.369999999</v>
      </c>
      <c r="E14" s="964">
        <v>15742561.369999999</v>
      </c>
      <c r="F14" s="963"/>
      <c r="G14" s="172"/>
    </row>
    <row r="15" spans="1:7">
      <c r="A15" s="961" t="s">
        <v>11755</v>
      </c>
      <c r="B15" s="150" t="s">
        <v>11756</v>
      </c>
      <c r="C15" s="600">
        <v>0</v>
      </c>
      <c r="D15" s="600">
        <v>58326296.399999999</v>
      </c>
      <c r="E15" s="964">
        <v>58326296.399999999</v>
      </c>
      <c r="F15" s="963"/>
      <c r="G15" s="172"/>
    </row>
    <row r="16" spans="1:7">
      <c r="A16" s="961" t="s">
        <v>11757</v>
      </c>
      <c r="B16" s="150" t="s">
        <v>11758</v>
      </c>
      <c r="C16" s="600">
        <v>0</v>
      </c>
      <c r="D16" s="600">
        <v>12087833.810000001</v>
      </c>
      <c r="E16" s="964">
        <v>12087833.810000001</v>
      </c>
      <c r="F16" s="963"/>
      <c r="G16" s="172"/>
    </row>
    <row r="17" spans="1:7">
      <c r="A17" s="961" t="s">
        <v>11759</v>
      </c>
      <c r="B17" s="150" t="s">
        <v>11760</v>
      </c>
      <c r="C17" s="600">
        <v>0</v>
      </c>
      <c r="D17" s="600">
        <v>2876885</v>
      </c>
      <c r="E17" s="964">
        <v>2876885</v>
      </c>
      <c r="F17" s="963"/>
      <c r="G17" s="172"/>
    </row>
    <row r="18" spans="1:7">
      <c r="A18" s="961" t="s">
        <v>11761</v>
      </c>
      <c r="B18" s="150" t="s">
        <v>11762</v>
      </c>
      <c r="C18" s="600">
        <v>0</v>
      </c>
      <c r="D18" s="600">
        <v>-361286.89</v>
      </c>
      <c r="E18" s="964">
        <v>-361286.89</v>
      </c>
      <c r="F18" s="965"/>
      <c r="G18" s="474"/>
    </row>
    <row r="19" spans="1:7">
      <c r="A19" s="169"/>
      <c r="B19" s="152" t="s">
        <v>278</v>
      </c>
      <c r="C19" s="142">
        <v>0</v>
      </c>
      <c r="D19" s="142">
        <v>93252737.930000007</v>
      </c>
      <c r="E19" s="145">
        <v>93252737.930000007</v>
      </c>
      <c r="F19" s="202"/>
      <c r="G19" s="202"/>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3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19" zoomScaleNormal="100" zoomScaleSheetLayoutView="100" workbookViewId="0">
      <selection activeCell="B3" sqref="B3"/>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ht="11.25" customHeight="1">
      <c r="A5" s="10" t="s">
        <v>140</v>
      </c>
      <c r="B5" s="10"/>
      <c r="C5" s="42"/>
      <c r="D5" s="42"/>
      <c r="E5" s="42"/>
      <c r="F5" s="366" t="s">
        <v>118</v>
      </c>
    </row>
    <row r="6" spans="1:6" s="81" customFormat="1">
      <c r="A6" s="44"/>
      <c r="B6" s="44"/>
      <c r="C6" s="78"/>
      <c r="D6" s="80"/>
      <c r="E6" s="80"/>
    </row>
    <row r="7" spans="1:6" ht="15" customHeight="1">
      <c r="A7" s="15" t="s">
        <v>46</v>
      </c>
      <c r="B7" s="16" t="s">
        <v>47</v>
      </c>
      <c r="C7" s="57" t="s">
        <v>75</v>
      </c>
      <c r="D7" s="57" t="s">
        <v>76</v>
      </c>
      <c r="E7" s="102" t="s">
        <v>117</v>
      </c>
      <c r="F7" s="102" t="s">
        <v>89</v>
      </c>
    </row>
    <row r="8" spans="1:6">
      <c r="A8" s="580" t="s">
        <v>11763</v>
      </c>
      <c r="B8" s="150" t="s">
        <v>11764</v>
      </c>
      <c r="C8" s="165">
        <v>-78137212.459999993</v>
      </c>
      <c r="D8" s="165">
        <v>0</v>
      </c>
      <c r="E8" s="165">
        <v>78137212.459999993</v>
      </c>
      <c r="F8" s="207"/>
    </row>
    <row r="9" spans="1:6">
      <c r="A9" s="580" t="s">
        <v>11765</v>
      </c>
      <c r="B9" s="150" t="s">
        <v>11760</v>
      </c>
      <c r="C9" s="165">
        <v>-4482429</v>
      </c>
      <c r="D9" s="165">
        <v>0</v>
      </c>
      <c r="E9" s="165">
        <v>4482429</v>
      </c>
      <c r="F9" s="207"/>
    </row>
    <row r="10" spans="1:6">
      <c r="A10" s="580" t="s">
        <v>11766</v>
      </c>
      <c r="B10" s="150" t="s">
        <v>11767</v>
      </c>
      <c r="C10" s="165">
        <v>1482429.3</v>
      </c>
      <c r="D10" s="165">
        <v>0</v>
      </c>
      <c r="E10" s="165">
        <v>-1482429.3</v>
      </c>
      <c r="F10" s="207"/>
    </row>
    <row r="11" spans="1:6">
      <c r="A11" s="580" t="s">
        <v>11768</v>
      </c>
      <c r="B11" s="150" t="s">
        <v>11769</v>
      </c>
      <c r="C11" s="165">
        <v>78227595.120000005</v>
      </c>
      <c r="D11" s="165">
        <v>0</v>
      </c>
      <c r="E11" s="165">
        <v>-78227595.120000005</v>
      </c>
      <c r="F11" s="207"/>
    </row>
    <row r="12" spans="1:6">
      <c r="A12" s="580" t="s">
        <v>11770</v>
      </c>
      <c r="B12" s="150" t="s">
        <v>11752</v>
      </c>
      <c r="C12" s="165">
        <v>266886.13</v>
      </c>
      <c r="D12" s="165">
        <v>0</v>
      </c>
      <c r="E12" s="165">
        <v>-266886.13</v>
      </c>
      <c r="F12" s="207"/>
    </row>
    <row r="13" spans="1:6">
      <c r="A13" s="580" t="s">
        <v>11771</v>
      </c>
      <c r="B13" s="150" t="s">
        <v>11754</v>
      </c>
      <c r="C13" s="165">
        <v>15742561.369999999</v>
      </c>
      <c r="D13" s="165">
        <v>0</v>
      </c>
      <c r="E13" s="165">
        <v>-15742561.369999999</v>
      </c>
      <c r="F13" s="207"/>
    </row>
    <row r="14" spans="1:6">
      <c r="A14" s="580" t="s">
        <v>11772</v>
      </c>
      <c r="B14" s="150" t="s">
        <v>11756</v>
      </c>
      <c r="C14" s="165">
        <v>58326296.399999999</v>
      </c>
      <c r="D14" s="165">
        <v>0</v>
      </c>
      <c r="E14" s="165">
        <v>-58326296.399999999</v>
      </c>
      <c r="F14" s="207"/>
    </row>
    <row r="15" spans="1:6">
      <c r="A15" s="580" t="s">
        <v>11773</v>
      </c>
      <c r="B15" s="150" t="s">
        <v>11774</v>
      </c>
      <c r="C15" s="165">
        <v>12087833.810000001</v>
      </c>
      <c r="D15" s="165">
        <v>0</v>
      </c>
      <c r="E15" s="165">
        <v>-12087833.810000001</v>
      </c>
      <c r="F15" s="207"/>
    </row>
    <row r="16" spans="1:6">
      <c r="A16" s="580" t="s">
        <v>11775</v>
      </c>
      <c r="B16" s="150" t="s">
        <v>11760</v>
      </c>
      <c r="C16" s="165">
        <v>2876885</v>
      </c>
      <c r="D16" s="165">
        <v>0</v>
      </c>
      <c r="E16" s="165">
        <v>-2876885</v>
      </c>
      <c r="F16" s="207"/>
    </row>
    <row r="17" spans="1:6">
      <c r="A17" s="580" t="s">
        <v>11776</v>
      </c>
      <c r="B17" s="150" t="s">
        <v>11777</v>
      </c>
      <c r="C17" s="165">
        <v>-361286.89</v>
      </c>
      <c r="D17" s="165">
        <v>0</v>
      </c>
      <c r="E17" s="165">
        <v>361286.89</v>
      </c>
      <c r="F17" s="207"/>
    </row>
    <row r="18" spans="1:6">
      <c r="A18" s="580" t="s">
        <v>11778</v>
      </c>
      <c r="B18" s="150" t="s">
        <v>11779</v>
      </c>
      <c r="C18" s="165">
        <v>-604228.31000000006</v>
      </c>
      <c r="D18" s="165">
        <v>0</v>
      </c>
      <c r="E18" s="165">
        <v>604228.31000000006</v>
      </c>
      <c r="F18" s="207"/>
    </row>
    <row r="19" spans="1:6">
      <c r="A19" s="580" t="s">
        <v>11780</v>
      </c>
      <c r="B19" s="150" t="s">
        <v>11781</v>
      </c>
      <c r="C19" s="165">
        <v>-720079.82</v>
      </c>
      <c r="D19" s="165">
        <v>0</v>
      </c>
      <c r="E19" s="165">
        <v>720079.82</v>
      </c>
      <c r="F19" s="207"/>
    </row>
    <row r="20" spans="1:6">
      <c r="A20" s="580" t="s">
        <v>11782</v>
      </c>
      <c r="B20" s="150" t="s">
        <v>3512</v>
      </c>
      <c r="C20" s="165">
        <v>7652757.3899999997</v>
      </c>
      <c r="D20" s="165">
        <v>0</v>
      </c>
      <c r="E20" s="165">
        <v>-7652757.3899999997</v>
      </c>
      <c r="F20" s="207"/>
    </row>
    <row r="21" spans="1:6">
      <c r="A21" s="580" t="s">
        <v>11783</v>
      </c>
      <c r="B21" s="150" t="s">
        <v>1301</v>
      </c>
      <c r="C21" s="165">
        <v>-429578.23999999999</v>
      </c>
      <c r="D21" s="165">
        <v>0</v>
      </c>
      <c r="E21" s="165">
        <v>429578.23999999999</v>
      </c>
      <c r="F21" s="207"/>
    </row>
    <row r="22" spans="1:6">
      <c r="A22" s="580" t="s">
        <v>9352</v>
      </c>
      <c r="B22" s="150" t="s">
        <v>9353</v>
      </c>
      <c r="C22" s="165">
        <v>-2054670.97</v>
      </c>
      <c r="D22" s="165">
        <v>-1802781.83</v>
      </c>
      <c r="E22" s="165">
        <v>251889.14</v>
      </c>
      <c r="F22" s="207"/>
    </row>
    <row r="23" spans="1:6">
      <c r="A23" s="580" t="s">
        <v>11784</v>
      </c>
      <c r="B23" s="150" t="s">
        <v>11342</v>
      </c>
      <c r="C23" s="165">
        <v>6199819.7000000002</v>
      </c>
      <c r="D23" s="165">
        <v>6199819.7000000002</v>
      </c>
      <c r="E23" s="165">
        <v>0</v>
      </c>
      <c r="F23" s="207"/>
    </row>
    <row r="24" spans="1:6">
      <c r="A24" s="580" t="s">
        <v>11785</v>
      </c>
      <c r="B24" s="150" t="s">
        <v>11786</v>
      </c>
      <c r="C24" s="165">
        <v>3521278.39</v>
      </c>
      <c r="D24" s="165">
        <v>3521278.39</v>
      </c>
      <c r="E24" s="165">
        <v>0</v>
      </c>
      <c r="F24" s="207"/>
    </row>
    <row r="25" spans="1:6">
      <c r="A25" s="580" t="s">
        <v>11787</v>
      </c>
      <c r="B25" s="150" t="s">
        <v>11788</v>
      </c>
      <c r="C25" s="165">
        <v>-2774053.89</v>
      </c>
      <c r="D25" s="165">
        <v>-2774053.89</v>
      </c>
      <c r="E25" s="165">
        <v>0</v>
      </c>
      <c r="F25" s="207"/>
    </row>
    <row r="26" spans="1:6">
      <c r="A26" s="580" t="s">
        <v>11789</v>
      </c>
      <c r="B26" s="150" t="s">
        <v>11790</v>
      </c>
      <c r="C26" s="165">
        <v>9963.14</v>
      </c>
      <c r="D26" s="165">
        <v>9963.14</v>
      </c>
      <c r="E26" s="165">
        <v>0</v>
      </c>
      <c r="F26" s="207"/>
    </row>
    <row r="27" spans="1:6">
      <c r="A27" s="580" t="s">
        <v>9354</v>
      </c>
      <c r="B27" s="150" t="s">
        <v>11791</v>
      </c>
      <c r="C27" s="165">
        <v>-4402980.21</v>
      </c>
      <c r="D27" s="165">
        <v>-4402980.21</v>
      </c>
      <c r="E27" s="165">
        <v>0</v>
      </c>
      <c r="F27" s="207"/>
    </row>
    <row r="28" spans="1:6">
      <c r="A28" s="580" t="s">
        <v>9356</v>
      </c>
      <c r="B28" s="150" t="s">
        <v>11792</v>
      </c>
      <c r="C28" s="165">
        <v>-2200265.02</v>
      </c>
      <c r="D28" s="165">
        <v>-2200265.02</v>
      </c>
      <c r="E28" s="165">
        <v>0</v>
      </c>
      <c r="F28" s="207"/>
    </row>
    <row r="29" spans="1:6">
      <c r="A29" s="580" t="s">
        <v>9357</v>
      </c>
      <c r="B29" s="150" t="s">
        <v>11793</v>
      </c>
      <c r="C29" s="165">
        <v>-11519961.42</v>
      </c>
      <c r="D29" s="165">
        <v>-11519961.42</v>
      </c>
      <c r="E29" s="165">
        <v>0</v>
      </c>
      <c r="F29" s="207"/>
    </row>
    <row r="30" spans="1:6">
      <c r="A30" s="580" t="s">
        <v>9359</v>
      </c>
      <c r="B30" s="150" t="s">
        <v>11794</v>
      </c>
      <c r="C30" s="165">
        <v>-47658787.689999998</v>
      </c>
      <c r="D30" s="165">
        <v>-47658787.689999998</v>
      </c>
      <c r="E30" s="165">
        <v>0</v>
      </c>
      <c r="F30" s="207"/>
    </row>
    <row r="31" spans="1:6">
      <c r="A31" s="580" t="s">
        <v>9361</v>
      </c>
      <c r="B31" s="150" t="s">
        <v>11795</v>
      </c>
      <c r="C31" s="165">
        <v>-6130673.2400000002</v>
      </c>
      <c r="D31" s="165">
        <v>-6130673.2400000002</v>
      </c>
      <c r="E31" s="165">
        <v>0</v>
      </c>
      <c r="F31" s="207"/>
    </row>
    <row r="32" spans="1:6">
      <c r="A32" s="580" t="s">
        <v>9363</v>
      </c>
      <c r="B32" s="150" t="s">
        <v>11796</v>
      </c>
      <c r="C32" s="165">
        <v>12911677.91</v>
      </c>
      <c r="D32" s="165">
        <v>12911677.91</v>
      </c>
      <c r="E32" s="165">
        <v>0</v>
      </c>
      <c r="F32" s="207"/>
    </row>
    <row r="33" spans="1:6">
      <c r="A33" s="580" t="s">
        <v>9365</v>
      </c>
      <c r="B33" s="150" t="s">
        <v>11797</v>
      </c>
      <c r="C33" s="165">
        <v>-2323281.34</v>
      </c>
      <c r="D33" s="165">
        <v>-2323281.34</v>
      </c>
      <c r="E33" s="165">
        <v>0</v>
      </c>
      <c r="F33" s="207"/>
    </row>
    <row r="34" spans="1:6">
      <c r="A34" s="580" t="s">
        <v>9367</v>
      </c>
      <c r="B34" s="150" t="s">
        <v>11798</v>
      </c>
      <c r="C34" s="165">
        <v>-1923262.63</v>
      </c>
      <c r="D34" s="165">
        <v>-1923262.63</v>
      </c>
      <c r="E34" s="165">
        <v>0</v>
      </c>
      <c r="F34" s="207"/>
    </row>
    <row r="35" spans="1:6">
      <c r="A35" s="580" t="s">
        <v>9368</v>
      </c>
      <c r="B35" s="150" t="s">
        <v>11799</v>
      </c>
      <c r="C35" s="165">
        <v>957742.87</v>
      </c>
      <c r="D35" s="165">
        <v>957742.87</v>
      </c>
      <c r="E35" s="165">
        <v>0</v>
      </c>
      <c r="F35" s="207"/>
    </row>
    <row r="36" spans="1:6">
      <c r="A36" s="580" t="s">
        <v>9369</v>
      </c>
      <c r="B36" s="150" t="s">
        <v>11800</v>
      </c>
      <c r="C36" s="165">
        <v>-748805.4</v>
      </c>
      <c r="D36" s="165">
        <v>-748805.4</v>
      </c>
      <c r="E36" s="165">
        <v>0</v>
      </c>
      <c r="F36" s="207"/>
    </row>
    <row r="37" spans="1:6">
      <c r="A37" s="580" t="s">
        <v>9370</v>
      </c>
      <c r="B37" s="150" t="s">
        <v>11801</v>
      </c>
      <c r="C37" s="165">
        <v>2415305.92</v>
      </c>
      <c r="D37" s="165">
        <v>2415305.92</v>
      </c>
      <c r="E37" s="165">
        <v>0</v>
      </c>
      <c r="F37" s="207"/>
    </row>
    <row r="38" spans="1:6">
      <c r="A38" s="580" t="s">
        <v>9371</v>
      </c>
      <c r="B38" s="150" t="s">
        <v>11802</v>
      </c>
      <c r="C38" s="165">
        <v>511041.31</v>
      </c>
      <c r="D38" s="165">
        <v>511041.31</v>
      </c>
      <c r="E38" s="165">
        <v>0</v>
      </c>
      <c r="F38" s="207"/>
    </row>
    <row r="39" spans="1:6">
      <c r="A39" s="580" t="s">
        <v>11803</v>
      </c>
      <c r="B39" s="150" t="s">
        <v>11804</v>
      </c>
      <c r="C39" s="165">
        <v>11951568.380000001</v>
      </c>
      <c r="D39" s="165">
        <v>11951568.380000001</v>
      </c>
      <c r="E39" s="165">
        <v>0</v>
      </c>
      <c r="F39" s="207"/>
    </row>
    <row r="40" spans="1:6">
      <c r="A40" s="580" t="s">
        <v>11805</v>
      </c>
      <c r="B40" s="150" t="s">
        <v>11806</v>
      </c>
      <c r="C40" s="165">
        <v>21832171.190000001</v>
      </c>
      <c r="D40" s="165">
        <v>21832171.190000001</v>
      </c>
      <c r="E40" s="165">
        <v>0</v>
      </c>
      <c r="F40" s="207"/>
    </row>
    <row r="41" spans="1:6">
      <c r="A41" s="580" t="s">
        <v>11807</v>
      </c>
      <c r="B41" s="150" t="s">
        <v>11808</v>
      </c>
      <c r="C41" s="165">
        <v>-323075.42</v>
      </c>
      <c r="D41" s="165">
        <v>-323075.42</v>
      </c>
      <c r="E41" s="165">
        <v>0</v>
      </c>
      <c r="F41" s="207"/>
    </row>
    <row r="42" spans="1:6">
      <c r="A42" s="580" t="s">
        <v>11809</v>
      </c>
      <c r="B42" s="150" t="s">
        <v>11810</v>
      </c>
      <c r="C42" s="165">
        <v>-10857002</v>
      </c>
      <c r="D42" s="165">
        <v>-10857002</v>
      </c>
      <c r="E42" s="165">
        <v>0</v>
      </c>
      <c r="F42" s="207"/>
    </row>
    <row r="43" spans="1:6">
      <c r="A43" s="580" t="s">
        <v>11811</v>
      </c>
      <c r="B43" s="150" t="s">
        <v>11812</v>
      </c>
      <c r="C43" s="165">
        <v>-5132786.46</v>
      </c>
      <c r="D43" s="165">
        <v>-5132786.46</v>
      </c>
      <c r="E43" s="165">
        <v>0</v>
      </c>
      <c r="F43" s="207"/>
    </row>
    <row r="44" spans="1:6">
      <c r="A44" s="580" t="s">
        <v>11813</v>
      </c>
      <c r="B44" s="150" t="s">
        <v>11814</v>
      </c>
      <c r="C44" s="165">
        <v>808321.65</v>
      </c>
      <c r="D44" s="165">
        <v>808321.65</v>
      </c>
      <c r="E44" s="165">
        <v>0</v>
      </c>
      <c r="F44" s="207"/>
    </row>
    <row r="45" spans="1:6">
      <c r="A45" s="580" t="s">
        <v>11815</v>
      </c>
      <c r="B45" s="150" t="s">
        <v>11816</v>
      </c>
      <c r="C45" s="165">
        <v>-1.2</v>
      </c>
      <c r="D45" s="165">
        <v>-2254720.2200000002</v>
      </c>
      <c r="E45" s="165">
        <v>-2254719.02</v>
      </c>
      <c r="F45" s="207"/>
    </row>
    <row r="46" spans="1:6">
      <c r="A46" s="580" t="s">
        <v>11817</v>
      </c>
      <c r="B46" s="150" t="s">
        <v>11818</v>
      </c>
      <c r="C46" s="165">
        <v>0</v>
      </c>
      <c r="D46" s="165">
        <v>-1324308.1299999999</v>
      </c>
      <c r="E46" s="165">
        <v>-1324308.1299999999</v>
      </c>
      <c r="F46" s="207"/>
    </row>
    <row r="47" spans="1:6">
      <c r="A47" s="152"/>
      <c r="B47" s="152" t="s">
        <v>279</v>
      </c>
      <c r="C47" s="166">
        <v>54997713.369999997</v>
      </c>
      <c r="D47" s="166">
        <v>-40257854.439999998</v>
      </c>
      <c r="E47" s="166">
        <v>-95255567.810000002</v>
      </c>
      <c r="F47" s="152"/>
    </row>
  </sheetData>
  <protectedRanges>
    <protectedRange sqref="F47"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3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zoomScaleSheetLayoutView="100" workbookViewId="0">
      <selection activeCell="B3" sqref="B3"/>
    </sheetView>
  </sheetViews>
  <sheetFormatPr baseColWidth="10" defaultRowHeight="11.25"/>
  <cols>
    <col min="1" max="1" width="20.7109375" style="154" customWidth="1"/>
    <col min="2" max="2" width="50.7109375" style="154" customWidth="1"/>
    <col min="3" max="5" width="17.7109375" style="118" customWidth="1"/>
    <col min="6" max="16384" width="11.42578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ht="11.25" customHeight="1">
      <c r="A5" s="65" t="s">
        <v>154</v>
      </c>
      <c r="C5" s="72"/>
      <c r="D5" s="72"/>
      <c r="E5" s="262" t="s">
        <v>119</v>
      </c>
    </row>
    <row r="6" spans="1:5" s="81" customFormat="1">
      <c r="A6" s="28"/>
      <c r="B6" s="28"/>
      <c r="C6" s="103"/>
      <c r="D6" s="104"/>
      <c r="E6" s="104"/>
    </row>
    <row r="7" spans="1:5" ht="15" customHeight="1">
      <c r="A7" s="15" t="s">
        <v>46</v>
      </c>
      <c r="B7" s="16" t="s">
        <v>47</v>
      </c>
      <c r="C7" s="57" t="s">
        <v>75</v>
      </c>
      <c r="D7" s="57" t="s">
        <v>76</v>
      </c>
      <c r="E7" s="57" t="s">
        <v>77</v>
      </c>
    </row>
    <row r="8" spans="1:5">
      <c r="A8" s="659" t="s">
        <v>9372</v>
      </c>
      <c r="B8" s="172" t="s">
        <v>1311</v>
      </c>
      <c r="C8" s="165">
        <v>10000</v>
      </c>
      <c r="D8" s="165">
        <v>5000</v>
      </c>
      <c r="E8" s="165">
        <v>-5000</v>
      </c>
    </row>
    <row r="9" spans="1:5">
      <c r="A9" s="659" t="s">
        <v>617</v>
      </c>
      <c r="B9" s="172" t="s">
        <v>5106</v>
      </c>
      <c r="C9" s="165">
        <v>10000</v>
      </c>
      <c r="D9" s="165">
        <v>5000</v>
      </c>
      <c r="E9" s="165">
        <v>-5000</v>
      </c>
    </row>
    <row r="10" spans="1:5">
      <c r="A10" s="659" t="s">
        <v>9378</v>
      </c>
      <c r="B10" s="172" t="s">
        <v>11819</v>
      </c>
      <c r="C10" s="165">
        <v>41899012.030000001</v>
      </c>
      <c r="D10" s="165">
        <v>35762147.299999997</v>
      </c>
      <c r="E10" s="165">
        <v>-6136864.7300000004</v>
      </c>
    </row>
    <row r="11" spans="1:5">
      <c r="A11" s="659" t="s">
        <v>9380</v>
      </c>
      <c r="B11" s="172" t="s">
        <v>11820</v>
      </c>
      <c r="C11" s="165">
        <v>13252.3</v>
      </c>
      <c r="D11" s="165">
        <v>0</v>
      </c>
      <c r="E11" s="165">
        <v>-13252.3</v>
      </c>
    </row>
    <row r="12" spans="1:5">
      <c r="A12" s="659" t="s">
        <v>9390</v>
      </c>
      <c r="B12" s="172" t="s">
        <v>9391</v>
      </c>
      <c r="C12" s="165">
        <v>41912264.329999998</v>
      </c>
      <c r="D12" s="165">
        <v>35762147.299999997</v>
      </c>
      <c r="E12" s="165">
        <v>-6150117.0300000003</v>
      </c>
    </row>
    <row r="13" spans="1:5" s="19" customFormat="1">
      <c r="A13" s="152"/>
      <c r="B13" s="152" t="s">
        <v>389</v>
      </c>
      <c r="C13" s="166">
        <v>41922264.329999998</v>
      </c>
      <c r="D13" s="166">
        <v>35767147.299999997</v>
      </c>
      <c r="E13" s="166">
        <v>-6155117.0300000003</v>
      </c>
    </row>
    <row r="14" spans="1:5" s="19" customFormat="1">
      <c r="A14" s="198"/>
      <c r="B14" s="198"/>
      <c r="C14" s="204"/>
      <c r="D14" s="204"/>
      <c r="E14" s="204"/>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3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zoomScaleNormal="100" zoomScaleSheetLayoutView="100" workbookViewId="0">
      <selection activeCell="B3" sqref="B3"/>
    </sheetView>
  </sheetViews>
  <sheetFormatPr baseColWidth="10" defaultRowHeight="11.25"/>
  <cols>
    <col min="1" max="1" width="20.7109375" style="154" customWidth="1"/>
    <col min="2" max="2" width="50.7109375" style="154" customWidth="1"/>
    <col min="3" max="3" width="17.7109375" style="118" customWidth="1"/>
    <col min="4" max="4" width="17.7109375" style="119" customWidth="1"/>
    <col min="5" max="16384" width="11.42578125" style="274"/>
  </cols>
  <sheetData>
    <row r="1" spans="1:4" s="41" customFormat="1">
      <c r="A1" s="71" t="s">
        <v>43</v>
      </c>
      <c r="B1" s="71"/>
      <c r="C1" s="105"/>
      <c r="D1" s="106"/>
    </row>
    <row r="2" spans="1:4" s="41" customFormat="1">
      <c r="A2" s="71" t="s">
        <v>0</v>
      </c>
      <c r="B2" s="71"/>
      <c r="C2" s="105"/>
      <c r="D2" s="107"/>
    </row>
    <row r="3" spans="1:4" s="41" customFormat="1">
      <c r="A3" s="71"/>
      <c r="B3" s="71"/>
      <c r="C3" s="105"/>
      <c r="D3" s="107"/>
    </row>
    <row r="4" spans="1:4" s="41" customFormat="1">
      <c r="C4" s="105"/>
      <c r="D4" s="107"/>
    </row>
    <row r="5" spans="1:4" s="41" customFormat="1" ht="11.25" customHeight="1">
      <c r="A5" s="1021" t="s">
        <v>280</v>
      </c>
      <c r="B5" s="1022"/>
      <c r="C5" s="105"/>
      <c r="D5" s="108" t="s">
        <v>120</v>
      </c>
    </row>
    <row r="6" spans="1:4">
      <c r="A6" s="109"/>
      <c r="B6" s="109"/>
      <c r="C6" s="110"/>
      <c r="D6" s="111"/>
    </row>
    <row r="7" spans="1:4" ht="15" customHeight="1">
      <c r="A7" s="15" t="s">
        <v>46</v>
      </c>
      <c r="B7" s="16" t="s">
        <v>47</v>
      </c>
      <c r="C7" s="57" t="s">
        <v>77</v>
      </c>
      <c r="D7" s="51" t="s">
        <v>121</v>
      </c>
    </row>
    <row r="8" spans="1:4">
      <c r="A8" s="582" t="s">
        <v>11399</v>
      </c>
      <c r="B8" s="113" t="s">
        <v>11400</v>
      </c>
      <c r="C8" s="114">
        <v>421923.86</v>
      </c>
      <c r="D8" s="115"/>
    </row>
    <row r="9" spans="1:4">
      <c r="A9" s="582" t="s">
        <v>11401</v>
      </c>
      <c r="B9" s="113" t="s">
        <v>11402</v>
      </c>
      <c r="C9" s="114">
        <v>158610.47</v>
      </c>
      <c r="D9" s="115"/>
    </row>
    <row r="10" spans="1:4">
      <c r="A10" s="582" t="s">
        <v>11403</v>
      </c>
      <c r="B10" s="113" t="s">
        <v>11404</v>
      </c>
      <c r="C10" s="114">
        <v>6860912.7000000002</v>
      </c>
      <c r="D10" s="115"/>
    </row>
    <row r="11" spans="1:4">
      <c r="A11" s="112"/>
      <c r="B11" s="113"/>
      <c r="C11" s="114"/>
      <c r="D11" s="115"/>
    </row>
    <row r="12" spans="1:4">
      <c r="A12" s="116"/>
      <c r="B12" s="116" t="s">
        <v>387</v>
      </c>
      <c r="C12" s="117">
        <f>SUM(C8:C11)</f>
        <v>7441447.0300000003</v>
      </c>
      <c r="D12" s="205">
        <v>0</v>
      </c>
    </row>
    <row r="15" spans="1:4">
      <c r="A15" s="1021" t="s">
        <v>281</v>
      </c>
      <c r="B15" s="1022"/>
      <c r="C15" s="105"/>
      <c r="D15" s="108" t="s">
        <v>120</v>
      </c>
    </row>
    <row r="16" spans="1:4">
      <c r="A16" s="109"/>
      <c r="B16" s="109"/>
      <c r="C16" s="110"/>
      <c r="D16" s="111"/>
    </row>
    <row r="17" spans="1:4">
      <c r="A17" s="15" t="s">
        <v>46</v>
      </c>
      <c r="B17" s="16" t="s">
        <v>47</v>
      </c>
      <c r="C17" s="57" t="s">
        <v>77</v>
      </c>
      <c r="D17" s="51" t="s">
        <v>121</v>
      </c>
    </row>
    <row r="18" spans="1:4">
      <c r="A18" s="112"/>
      <c r="B18" s="113"/>
      <c r="C18" s="114"/>
      <c r="D18" s="115"/>
    </row>
    <row r="19" spans="1:4">
      <c r="A19" s="582" t="s">
        <v>11525</v>
      </c>
      <c r="B19" s="113" t="s">
        <v>11526</v>
      </c>
      <c r="C19" s="114">
        <v>7299.99</v>
      </c>
      <c r="D19" s="115"/>
    </row>
    <row r="20" spans="1:4">
      <c r="A20" s="582" t="s">
        <v>11591</v>
      </c>
      <c r="B20" s="113" t="s">
        <v>11592</v>
      </c>
      <c r="C20" s="114">
        <v>104.39</v>
      </c>
      <c r="D20" s="115"/>
    </row>
    <row r="21" spans="1:4">
      <c r="A21" s="582" t="s">
        <v>11593</v>
      </c>
      <c r="B21" s="113" t="s">
        <v>11594</v>
      </c>
      <c r="C21" s="114">
        <v>6879.99</v>
      </c>
      <c r="D21" s="115"/>
    </row>
    <row r="22" spans="1:4">
      <c r="A22" s="966" t="s">
        <v>11595</v>
      </c>
      <c r="B22" s="967" t="s">
        <v>11596</v>
      </c>
      <c r="C22" s="636">
        <v>6759.98</v>
      </c>
      <c r="D22" s="968"/>
    </row>
    <row r="23" spans="1:4">
      <c r="A23" s="969" t="s">
        <v>11597</v>
      </c>
      <c r="B23" s="967" t="s">
        <v>11598</v>
      </c>
      <c r="C23" s="970">
        <v>1094.99</v>
      </c>
      <c r="D23" s="971"/>
    </row>
    <row r="24" spans="1:4">
      <c r="A24" s="969" t="s">
        <v>11599</v>
      </c>
      <c r="B24" s="967" t="s">
        <v>11600</v>
      </c>
      <c r="C24" s="970">
        <v>2800</v>
      </c>
      <c r="D24" s="971"/>
    </row>
    <row r="25" spans="1:4">
      <c r="A25" s="969" t="s">
        <v>11601</v>
      </c>
      <c r="B25" s="967" t="s">
        <v>11602</v>
      </c>
      <c r="C25" s="970">
        <v>25795</v>
      </c>
      <c r="D25" s="971"/>
    </row>
    <row r="26" spans="1:4">
      <c r="A26" s="969" t="s">
        <v>11603</v>
      </c>
      <c r="B26" s="967" t="s">
        <v>11604</v>
      </c>
      <c r="C26" s="970">
        <v>2350</v>
      </c>
      <c r="D26" s="971"/>
    </row>
    <row r="27" spans="1:4">
      <c r="A27" s="969" t="s">
        <v>11605</v>
      </c>
      <c r="B27" s="967" t="s">
        <v>11606</v>
      </c>
      <c r="C27" s="970">
        <v>13999.01</v>
      </c>
      <c r="D27" s="971"/>
    </row>
    <row r="28" spans="1:4">
      <c r="A28" s="972" t="s">
        <v>11615</v>
      </c>
      <c r="B28" s="973" t="s">
        <v>11616</v>
      </c>
      <c r="C28" s="974">
        <v>211100</v>
      </c>
      <c r="D28" s="975"/>
    </row>
  </sheetData>
  <mergeCells count="2">
    <mergeCell ref="A5:B5"/>
    <mergeCell ref="A15:B15"/>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17 A7"/>
    <dataValidation allowBlank="1" showInputMessage="1" showErrorMessage="1" prompt="Corresponde al nombre o descripción de la cuenta de acuerdo al Plan de Cuentas emitido por el CONAC." sqref="B17 B7"/>
    <dataValidation allowBlank="1" showInputMessage="1" showErrorMessage="1" prompt="Importe (saldo final) de las adquisiciones de bienes muebles e inmuebles efectuadas en el periodo al que corresponde la cuenta pública presentada." sqref="C17"/>
    <dataValidation allowBlank="1" showInputMessage="1" showErrorMessage="1" prompt="Detallar el porcentaje de estas adquisiciones que fueron realizadas mediante subsidios de capital del sector central (subsidiados por la federación, estado o municipio)." sqref="D17 D7"/>
  </dataValidations>
  <pageMargins left="0.7" right="0.7" top="0.75" bottom="0.75" header="0.3" footer="0.3"/>
  <pageSetup scale="90" orientation="portrait" r:id="rId1"/>
</worksheet>
</file>

<file path=xl/worksheets/sheet3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zoomScaleSheetLayoutView="100" workbookViewId="0">
      <pane ySplit="8" topLeftCell="A30" activePane="bottomLeft" state="frozen"/>
      <selection activeCell="B3" sqref="B3"/>
      <selection pane="bottomLeft" activeCell="B3" sqref="B3"/>
    </sheetView>
  </sheetViews>
  <sheetFormatPr baseColWidth="10" defaultRowHeight="11.25"/>
  <cols>
    <col min="1" max="1" width="11.7109375" style="154" customWidth="1"/>
    <col min="2" max="2" width="68" style="154" customWidth="1"/>
    <col min="3" max="3" width="17.7109375" style="118" customWidth="1"/>
    <col min="4" max="4" width="17.7109375" style="274" customWidth="1"/>
    <col min="5" max="16384" width="11.42578125" style="274"/>
  </cols>
  <sheetData>
    <row r="1" spans="1:4" s="41" customFormat="1">
      <c r="A1" s="71" t="s">
        <v>43</v>
      </c>
      <c r="B1" s="71"/>
      <c r="C1" s="105"/>
    </row>
    <row r="2" spans="1:4" s="41" customFormat="1">
      <c r="A2" s="71" t="s">
        <v>0</v>
      </c>
      <c r="B2" s="71"/>
      <c r="C2" s="105"/>
    </row>
    <row r="3" spans="1:4" s="41" customFormat="1">
      <c r="A3" s="71"/>
      <c r="B3" s="71"/>
      <c r="C3" s="105"/>
    </row>
    <row r="4" spans="1:4" s="41" customFormat="1" ht="15.75">
      <c r="A4" s="71"/>
      <c r="B4" s="976"/>
      <c r="C4" s="105"/>
    </row>
    <row r="5" spans="1:4" s="41" customFormat="1">
      <c r="C5" s="105"/>
    </row>
    <row r="6" spans="1:4" s="41" customFormat="1" ht="11.25" customHeight="1">
      <c r="A6" s="1021" t="s">
        <v>262</v>
      </c>
      <c r="B6" s="1022"/>
      <c r="C6" s="105"/>
      <c r="D6" s="279" t="s">
        <v>220</v>
      </c>
    </row>
    <row r="7" spans="1:4">
      <c r="A7" s="109"/>
      <c r="B7" s="109"/>
      <c r="C7" s="110"/>
    </row>
    <row r="8" spans="1:4" ht="15" customHeight="1">
      <c r="A8" s="15" t="s">
        <v>46</v>
      </c>
      <c r="B8" s="216" t="s">
        <v>47</v>
      </c>
      <c r="C8" s="57" t="s">
        <v>75</v>
      </c>
      <c r="D8" s="57" t="s">
        <v>76</v>
      </c>
    </row>
    <row r="9" spans="1:4">
      <c r="A9" s="306">
        <v>5500</v>
      </c>
      <c r="B9" s="307" t="s">
        <v>289</v>
      </c>
      <c r="C9" s="308">
        <v>0</v>
      </c>
      <c r="D9" s="309">
        <v>8887171.8699999992</v>
      </c>
    </row>
    <row r="10" spans="1:4">
      <c r="A10" s="310">
        <v>5510</v>
      </c>
      <c r="B10" s="311" t="s">
        <v>177</v>
      </c>
      <c r="C10" s="308">
        <v>0</v>
      </c>
      <c r="D10" s="309">
        <v>9081262.2300000004</v>
      </c>
    </row>
    <row r="11" spans="1:4">
      <c r="A11" s="310">
        <v>5511</v>
      </c>
      <c r="B11" s="311" t="s">
        <v>290</v>
      </c>
      <c r="C11" s="308">
        <v>0</v>
      </c>
      <c r="D11" s="309">
        <v>9081262.2300000004</v>
      </c>
    </row>
    <row r="12" spans="1:4">
      <c r="A12" s="310">
        <v>5512</v>
      </c>
      <c r="B12" s="311" t="s">
        <v>291</v>
      </c>
      <c r="C12" s="308">
        <v>0</v>
      </c>
      <c r="D12" s="309">
        <v>9081262.2300000004</v>
      </c>
    </row>
    <row r="13" spans="1:4">
      <c r="A13" s="310">
        <v>5513</v>
      </c>
      <c r="B13" s="311" t="s">
        <v>292</v>
      </c>
      <c r="C13" s="308">
        <v>0</v>
      </c>
      <c r="D13" s="309">
        <v>9140002.2899999991</v>
      </c>
    </row>
    <row r="14" spans="1:4">
      <c r="A14" s="310">
        <v>5514</v>
      </c>
      <c r="B14" s="311" t="s">
        <v>293</v>
      </c>
      <c r="C14" s="308">
        <v>0</v>
      </c>
      <c r="D14" s="309">
        <v>9140002.2899999991</v>
      </c>
    </row>
    <row r="15" spans="1:4">
      <c r="A15" s="310">
        <v>5515</v>
      </c>
      <c r="B15" s="311" t="s">
        <v>294</v>
      </c>
      <c r="C15" s="308">
        <v>0</v>
      </c>
      <c r="D15" s="309">
        <v>9244846.4800000004</v>
      </c>
    </row>
    <row r="16" spans="1:4">
      <c r="A16" s="310">
        <v>5516</v>
      </c>
      <c r="B16" s="311" t="s">
        <v>295</v>
      </c>
      <c r="C16" s="308">
        <v>0</v>
      </c>
      <c r="D16" s="309">
        <v>9244846.4800000004</v>
      </c>
    </row>
    <row r="17" spans="1:4">
      <c r="A17" s="310">
        <v>5517</v>
      </c>
      <c r="B17" s="311" t="s">
        <v>296</v>
      </c>
      <c r="C17" s="308">
        <v>0</v>
      </c>
      <c r="D17" s="309">
        <v>9275352.5899999999</v>
      </c>
    </row>
    <row r="18" spans="1:4">
      <c r="A18" s="310">
        <v>5518</v>
      </c>
      <c r="B18" s="311" t="s">
        <v>297</v>
      </c>
      <c r="C18" s="308">
        <v>0</v>
      </c>
      <c r="D18" s="309">
        <v>9275352.5899999999</v>
      </c>
    </row>
    <row r="19" spans="1:4">
      <c r="A19" s="310">
        <v>5520</v>
      </c>
      <c r="B19" s="311" t="s">
        <v>178</v>
      </c>
      <c r="C19" s="308">
        <v>0</v>
      </c>
      <c r="D19" s="309">
        <v>9275352.5899999999</v>
      </c>
    </row>
    <row r="20" spans="1:4">
      <c r="A20" s="310">
        <v>5521</v>
      </c>
      <c r="B20" s="311" t="s">
        <v>298</v>
      </c>
      <c r="C20" s="308">
        <v>0</v>
      </c>
      <c r="D20" s="309">
        <v>9275352.5899999999</v>
      </c>
    </row>
    <row r="21" spans="1:4">
      <c r="A21" s="310">
        <v>5522</v>
      </c>
      <c r="B21" s="311" t="s">
        <v>299</v>
      </c>
      <c r="C21" s="308">
        <v>0</v>
      </c>
      <c r="D21" s="309">
        <v>9275352.5899999999</v>
      </c>
    </row>
    <row r="22" spans="1:4">
      <c r="A22" s="310">
        <v>5530</v>
      </c>
      <c r="B22" s="311" t="s">
        <v>179</v>
      </c>
      <c r="C22" s="308">
        <v>0</v>
      </c>
      <c r="D22" s="309">
        <v>9275352.5899999999</v>
      </c>
    </row>
    <row r="23" spans="1:4">
      <c r="A23" s="310">
        <v>5531</v>
      </c>
      <c r="B23" s="311" t="s">
        <v>300</v>
      </c>
      <c r="C23" s="308">
        <v>0</v>
      </c>
      <c r="D23" s="309">
        <v>9275352.5899999999</v>
      </c>
    </row>
    <row r="24" spans="1:4">
      <c r="A24" s="310">
        <v>5532</v>
      </c>
      <c r="B24" s="311" t="s">
        <v>301</v>
      </c>
      <c r="C24" s="308">
        <v>0</v>
      </c>
      <c r="D24" s="309">
        <v>9275352.5899999999</v>
      </c>
    </row>
    <row r="25" spans="1:4">
      <c r="A25" s="310">
        <v>5533</v>
      </c>
      <c r="B25" s="311" t="s">
        <v>302</v>
      </c>
      <c r="C25" s="308">
        <v>0</v>
      </c>
      <c r="D25" s="309">
        <v>9275352.5899999999</v>
      </c>
    </row>
    <row r="26" spans="1:4">
      <c r="A26" s="310">
        <v>5534</v>
      </c>
      <c r="B26" s="311" t="s">
        <v>303</v>
      </c>
      <c r="C26" s="308">
        <v>0</v>
      </c>
      <c r="D26" s="309">
        <v>9275352.5899999999</v>
      </c>
    </row>
    <row r="27" spans="1:4">
      <c r="A27" s="310">
        <v>5535</v>
      </c>
      <c r="B27" s="311" t="s">
        <v>304</v>
      </c>
      <c r="C27" s="308">
        <v>0</v>
      </c>
      <c r="D27" s="309">
        <v>9275352.5899999999</v>
      </c>
    </row>
    <row r="28" spans="1:4">
      <c r="A28" s="310">
        <v>5540</v>
      </c>
      <c r="B28" s="311" t="s">
        <v>180</v>
      </c>
      <c r="C28" s="308">
        <v>0</v>
      </c>
      <c r="D28" s="309">
        <v>9275352.5899999999</v>
      </c>
    </row>
    <row r="29" spans="1:4">
      <c r="A29" s="310">
        <v>5541</v>
      </c>
      <c r="B29" s="311" t="s">
        <v>180</v>
      </c>
      <c r="C29" s="308">
        <v>0</v>
      </c>
      <c r="D29" s="309">
        <v>9275352.5899999999</v>
      </c>
    </row>
    <row r="30" spans="1:4">
      <c r="A30" s="310">
        <v>5550</v>
      </c>
      <c r="B30" s="312" t="s">
        <v>181</v>
      </c>
      <c r="C30" s="308">
        <v>0</v>
      </c>
      <c r="D30" s="309">
        <v>9275352.5899999999</v>
      </c>
    </row>
    <row r="31" spans="1:4">
      <c r="A31" s="310">
        <v>5551</v>
      </c>
      <c r="B31" s="312" t="s">
        <v>181</v>
      </c>
      <c r="C31" s="308">
        <v>0</v>
      </c>
      <c r="D31" s="309">
        <v>9275352.5899999999</v>
      </c>
    </row>
    <row r="32" spans="1:4">
      <c r="A32" s="310">
        <v>5590</v>
      </c>
      <c r="B32" s="312" t="s">
        <v>203</v>
      </c>
      <c r="C32" s="308">
        <v>0</v>
      </c>
      <c r="D32" s="309">
        <v>17968434.100000001</v>
      </c>
    </row>
    <row r="33" spans="1:4">
      <c r="A33" s="310">
        <v>5591</v>
      </c>
      <c r="B33" s="312" t="s">
        <v>305</v>
      </c>
      <c r="C33" s="308">
        <v>0</v>
      </c>
      <c r="D33" s="309">
        <v>17968434.100000001</v>
      </c>
    </row>
    <row r="34" spans="1:4">
      <c r="A34" s="310">
        <v>5592</v>
      </c>
      <c r="B34" s="312" t="s">
        <v>306</v>
      </c>
      <c r="C34" s="308">
        <v>0</v>
      </c>
      <c r="D34" s="309">
        <v>17968434.100000001</v>
      </c>
    </row>
    <row r="35" spans="1:4">
      <c r="A35" s="310">
        <v>5593</v>
      </c>
      <c r="B35" s="312" t="s">
        <v>307</v>
      </c>
      <c r="C35" s="308">
        <v>0</v>
      </c>
      <c r="D35" s="309">
        <v>17968434.100000001</v>
      </c>
    </row>
    <row r="36" spans="1:4">
      <c r="A36" s="310">
        <v>5594</v>
      </c>
      <c r="B36" s="312" t="s">
        <v>308</v>
      </c>
      <c r="C36" s="308">
        <v>0</v>
      </c>
      <c r="D36" s="309">
        <v>17968434.100000001</v>
      </c>
    </row>
    <row r="37" spans="1:4">
      <c r="A37" s="310">
        <v>5595</v>
      </c>
      <c r="B37" s="312" t="s">
        <v>309</v>
      </c>
      <c r="C37" s="308">
        <v>0</v>
      </c>
      <c r="D37" s="309">
        <v>17968434.100000001</v>
      </c>
    </row>
    <row r="38" spans="1:4">
      <c r="A38" s="310">
        <v>5596</v>
      </c>
      <c r="B38" s="312" t="s">
        <v>310</v>
      </c>
      <c r="C38" s="308">
        <v>0</v>
      </c>
      <c r="D38" s="309">
        <v>17968434.100000001</v>
      </c>
    </row>
    <row r="39" spans="1:4">
      <c r="A39" s="310">
        <v>5597</v>
      </c>
      <c r="B39" s="312" t="s">
        <v>311</v>
      </c>
      <c r="C39" s="308">
        <v>0</v>
      </c>
      <c r="D39" s="309">
        <v>17968434.100000001</v>
      </c>
    </row>
    <row r="40" spans="1:4">
      <c r="A40" s="310">
        <v>5599</v>
      </c>
      <c r="B40" s="312" t="s">
        <v>312</v>
      </c>
      <c r="C40" s="308">
        <v>0</v>
      </c>
      <c r="D40" s="309">
        <v>26661515.609999999</v>
      </c>
    </row>
    <row r="41" spans="1:4">
      <c r="A41" s="306">
        <v>5600</v>
      </c>
      <c r="B41" s="313" t="s">
        <v>313</v>
      </c>
      <c r="C41" s="308">
        <v>0</v>
      </c>
      <c r="D41" s="309">
        <v>26661515.609999999</v>
      </c>
    </row>
    <row r="42" spans="1:4">
      <c r="A42" s="310">
        <v>5610</v>
      </c>
      <c r="B42" s="312" t="s">
        <v>314</v>
      </c>
      <c r="C42" s="308">
        <v>0</v>
      </c>
      <c r="D42" s="309">
        <v>26661515.609999999</v>
      </c>
    </row>
    <row r="43" spans="1:4">
      <c r="A43" s="314">
        <v>5611</v>
      </c>
      <c r="B43" s="315" t="s">
        <v>315</v>
      </c>
      <c r="C43" s="316">
        <v>0</v>
      </c>
      <c r="D43" s="317">
        <v>26661515.609999999</v>
      </c>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3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3" sqref="C3"/>
    </sheetView>
  </sheetViews>
  <sheetFormatPr baseColWidth="10" defaultRowHeight="11.25"/>
  <cols>
    <col min="1" max="1" width="20.7109375" style="274" customWidth="1"/>
    <col min="2" max="2" width="50.7109375" style="274" customWidth="1"/>
    <col min="3" max="3" width="17.7109375" style="274"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v>10656210.85</v>
      </c>
    </row>
    <row r="9" spans="1:3">
      <c r="A9" s="234">
        <v>900002</v>
      </c>
      <c r="B9" s="218" t="s">
        <v>184</v>
      </c>
      <c r="C9" s="221">
        <f>SUM(C10:C14)</f>
        <v>0</v>
      </c>
    </row>
    <row r="10" spans="1:3">
      <c r="A10" s="232">
        <v>4320</v>
      </c>
      <c r="B10" s="219" t="s">
        <v>185</v>
      </c>
      <c r="C10" s="222">
        <v>0</v>
      </c>
    </row>
    <row r="11" spans="1:3" ht="22.5">
      <c r="A11" s="232">
        <v>4330</v>
      </c>
      <c r="B11" s="219" t="s">
        <v>186</v>
      </c>
      <c r="C11" s="222">
        <v>0</v>
      </c>
    </row>
    <row r="12" spans="1:3">
      <c r="A12" s="232">
        <v>4340</v>
      </c>
      <c r="B12" s="219" t="s">
        <v>187</v>
      </c>
      <c r="C12" s="222">
        <v>0</v>
      </c>
    </row>
    <row r="13" spans="1:3">
      <c r="A13" s="232">
        <v>4399</v>
      </c>
      <c r="B13" s="219" t="s">
        <v>188</v>
      </c>
      <c r="C13" s="222">
        <v>0</v>
      </c>
    </row>
    <row r="14" spans="1:3">
      <c r="A14" s="233">
        <v>4400</v>
      </c>
      <c r="B14" s="219" t="s">
        <v>189</v>
      </c>
      <c r="C14" s="222"/>
    </row>
    <row r="15" spans="1:3">
      <c r="A15" s="234">
        <v>900003</v>
      </c>
      <c r="B15" s="218" t="s">
        <v>190</v>
      </c>
      <c r="C15" s="221">
        <f>SUM(C16:C19)</f>
        <v>0</v>
      </c>
    </row>
    <row r="16" spans="1:3">
      <c r="A16" s="237">
        <v>52</v>
      </c>
      <c r="B16" s="219" t="s">
        <v>191</v>
      </c>
      <c r="C16" s="222"/>
    </row>
    <row r="17" spans="1:3">
      <c r="A17" s="237">
        <v>62</v>
      </c>
      <c r="B17" s="219" t="s">
        <v>192</v>
      </c>
      <c r="C17" s="222"/>
    </row>
    <row r="18" spans="1:3">
      <c r="A18" s="241" t="s">
        <v>206</v>
      </c>
      <c r="B18" s="219" t="s">
        <v>193</v>
      </c>
      <c r="C18" s="222"/>
    </row>
    <row r="19" spans="1:3">
      <c r="A19" s="233">
        <v>4500</v>
      </c>
      <c r="B19" s="220" t="s">
        <v>201</v>
      </c>
      <c r="C19" s="222"/>
    </row>
    <row r="20" spans="1:3">
      <c r="A20" s="235">
        <v>900004</v>
      </c>
      <c r="B20" s="223" t="s">
        <v>194</v>
      </c>
      <c r="C20" s="224">
        <f>+C8+C9-C15</f>
        <v>10656210.85</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3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12" workbookViewId="0">
      <selection activeCell="B3" sqref="B3"/>
    </sheetView>
  </sheetViews>
  <sheetFormatPr baseColWidth="10" defaultRowHeight="11.25"/>
  <cols>
    <col min="1" max="1" width="20.7109375" style="274" customWidth="1"/>
    <col min="2" max="2" width="50.7109375" style="274" customWidth="1"/>
    <col min="3" max="3" width="17.7109375" style="9" customWidth="1"/>
    <col min="4" max="16384" width="11.42578125" style="274"/>
  </cols>
  <sheetData>
    <row r="1" spans="1:3">
      <c r="A1" s="71" t="s">
        <v>43</v>
      </c>
    </row>
    <row r="2" spans="1:3">
      <c r="A2" s="71"/>
    </row>
    <row r="3" spans="1:3">
      <c r="A3" s="71"/>
    </row>
    <row r="4" spans="1:3">
      <c r="A4" s="71"/>
    </row>
    <row r="5" spans="1:3" ht="11.25" customHeight="1">
      <c r="A5" s="259" t="s">
        <v>196</v>
      </c>
      <c r="B5" s="260"/>
      <c r="C5" s="263" t="s">
        <v>214</v>
      </c>
    </row>
    <row r="6" spans="1:3" ht="11.25" customHeight="1">
      <c r="A6" s="264"/>
      <c r="B6" s="265"/>
      <c r="C6" s="266"/>
    </row>
    <row r="7" spans="1:3" ht="15" customHeight="1">
      <c r="A7" s="15" t="s">
        <v>46</v>
      </c>
      <c r="B7" s="261" t="s">
        <v>47</v>
      </c>
      <c r="C7" s="216" t="s">
        <v>54</v>
      </c>
    </row>
    <row r="8" spans="1:3">
      <c r="A8" s="239">
        <v>900001</v>
      </c>
      <c r="B8" s="226" t="s">
        <v>160</v>
      </c>
      <c r="C8" s="229">
        <v>4263362.7</v>
      </c>
    </row>
    <row r="9" spans="1:3">
      <c r="A9" s="239">
        <v>900002</v>
      </c>
      <c r="B9" s="226" t="s">
        <v>161</v>
      </c>
      <c r="C9" s="229">
        <f>SUM(C10:C26)</f>
        <v>0</v>
      </c>
    </row>
    <row r="10" spans="1:3">
      <c r="A10" s="232">
        <v>5100</v>
      </c>
      <c r="B10" s="227" t="s">
        <v>162</v>
      </c>
      <c r="C10" s="225">
        <v>0</v>
      </c>
    </row>
    <row r="11" spans="1:3">
      <c r="A11" s="232">
        <v>5200</v>
      </c>
      <c r="B11" s="227" t="s">
        <v>163</v>
      </c>
      <c r="C11" s="225">
        <v>0</v>
      </c>
    </row>
    <row r="12" spans="1:3">
      <c r="A12" s="232">
        <v>5300</v>
      </c>
      <c r="B12" s="227" t="s">
        <v>164</v>
      </c>
      <c r="C12" s="225">
        <v>0</v>
      </c>
    </row>
    <row r="13" spans="1:3">
      <c r="A13" s="232">
        <v>5400</v>
      </c>
      <c r="B13" s="227" t="s">
        <v>165</v>
      </c>
      <c r="C13" s="225">
        <v>0</v>
      </c>
    </row>
    <row r="14" spans="1:3">
      <c r="A14" s="232">
        <v>5500</v>
      </c>
      <c r="B14" s="227" t="s">
        <v>166</v>
      </c>
      <c r="C14" s="225">
        <v>0</v>
      </c>
    </row>
    <row r="15" spans="1:3">
      <c r="A15" s="232">
        <v>5600</v>
      </c>
      <c r="B15" s="227" t="s">
        <v>167</v>
      </c>
      <c r="C15" s="225">
        <v>0</v>
      </c>
    </row>
    <row r="16" spans="1:3">
      <c r="A16" s="232">
        <v>5700</v>
      </c>
      <c r="B16" s="227" t="s">
        <v>168</v>
      </c>
      <c r="C16" s="225">
        <v>0</v>
      </c>
    </row>
    <row r="17" spans="1:3">
      <c r="A17" s="232" t="s">
        <v>212</v>
      </c>
      <c r="B17" s="227" t="s">
        <v>169</v>
      </c>
      <c r="C17" s="225">
        <v>0</v>
      </c>
    </row>
    <row r="18" spans="1:3">
      <c r="A18" s="232">
        <v>5900</v>
      </c>
      <c r="B18" s="227" t="s">
        <v>170</v>
      </c>
      <c r="C18" s="225">
        <v>0</v>
      </c>
    </row>
    <row r="19" spans="1:3">
      <c r="A19" s="237">
        <v>6200</v>
      </c>
      <c r="B19" s="227" t="s">
        <v>171</v>
      </c>
      <c r="C19" s="225">
        <v>0</v>
      </c>
    </row>
    <row r="20" spans="1:3">
      <c r="A20" s="237">
        <v>7200</v>
      </c>
      <c r="B20" s="227" t="s">
        <v>172</v>
      </c>
      <c r="C20" s="225">
        <v>0</v>
      </c>
    </row>
    <row r="21" spans="1:3">
      <c r="A21" s="237">
        <v>7300</v>
      </c>
      <c r="B21" s="227" t="s">
        <v>173</v>
      </c>
      <c r="C21" s="225">
        <v>0</v>
      </c>
    </row>
    <row r="22" spans="1:3">
      <c r="A22" s="237">
        <v>7500</v>
      </c>
      <c r="B22" s="227" t="s">
        <v>174</v>
      </c>
      <c r="C22" s="225">
        <v>0</v>
      </c>
    </row>
    <row r="23" spans="1:3">
      <c r="A23" s="237">
        <v>7900</v>
      </c>
      <c r="B23" s="227" t="s">
        <v>175</v>
      </c>
      <c r="C23" s="225">
        <v>0</v>
      </c>
    </row>
    <row r="24" spans="1:3">
      <c r="A24" s="237">
        <v>9100</v>
      </c>
      <c r="B24" s="227" t="s">
        <v>200</v>
      </c>
      <c r="C24" s="225">
        <v>0</v>
      </c>
    </row>
    <row r="25" spans="1:3">
      <c r="A25" s="237">
        <v>9900</v>
      </c>
      <c r="B25" s="227" t="s">
        <v>176</v>
      </c>
      <c r="C25" s="225">
        <v>0</v>
      </c>
    </row>
    <row r="26" spans="1:3">
      <c r="A26" s="237">
        <v>7400</v>
      </c>
      <c r="B26" s="228" t="s">
        <v>202</v>
      </c>
      <c r="C26" s="225">
        <v>0</v>
      </c>
    </row>
    <row r="27" spans="1:3">
      <c r="A27" s="239">
        <v>900003</v>
      </c>
      <c r="B27" s="226" t="s">
        <v>205</v>
      </c>
      <c r="C27" s="229">
        <f>SUM(C28:C34)</f>
        <v>8887171.8699999992</v>
      </c>
    </row>
    <row r="28" spans="1:3" ht="22.5">
      <c r="A28" s="232">
        <v>5510</v>
      </c>
      <c r="B28" s="227" t="s">
        <v>177</v>
      </c>
      <c r="C28" s="225">
        <v>194090.36</v>
      </c>
    </row>
    <row r="29" spans="1:3">
      <c r="A29" s="232">
        <v>5520</v>
      </c>
      <c r="B29" s="227" t="s">
        <v>178</v>
      </c>
      <c r="C29" s="225">
        <v>0</v>
      </c>
    </row>
    <row r="30" spans="1:3">
      <c r="A30" s="232">
        <v>5530</v>
      </c>
      <c r="B30" s="227" t="s">
        <v>179</v>
      </c>
      <c r="C30" s="225">
        <v>0</v>
      </c>
    </row>
    <row r="31" spans="1:3" ht="22.5">
      <c r="A31" s="232">
        <v>5540</v>
      </c>
      <c r="B31" s="227" t="s">
        <v>180</v>
      </c>
      <c r="C31" s="225">
        <v>0</v>
      </c>
    </row>
    <row r="32" spans="1:3">
      <c r="A32" s="232">
        <v>5550</v>
      </c>
      <c r="B32" s="227" t="s">
        <v>181</v>
      </c>
      <c r="C32" s="225">
        <v>0</v>
      </c>
    </row>
    <row r="33" spans="1:3">
      <c r="A33" s="232">
        <v>5590</v>
      </c>
      <c r="B33" s="227" t="s">
        <v>203</v>
      </c>
      <c r="C33" s="225">
        <v>8693081.5099999998</v>
      </c>
    </row>
    <row r="34" spans="1:3">
      <c r="A34" s="232">
        <v>5600</v>
      </c>
      <c r="B34" s="228" t="s">
        <v>204</v>
      </c>
      <c r="C34" s="225">
        <v>0</v>
      </c>
    </row>
    <row r="35" spans="1:3">
      <c r="A35" s="240">
        <v>900004</v>
      </c>
      <c r="B35" s="230" t="s">
        <v>182</v>
      </c>
      <c r="C35" s="231">
        <f>+C8-C9+C27</f>
        <v>13150534.57</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worksheet>
</file>

<file path=xl/worksheets/sheet3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topLeftCell="A43" zoomScaleNormal="100" zoomScaleSheetLayoutView="100" workbookViewId="0">
      <selection activeCell="B3" sqref="B3"/>
    </sheetView>
  </sheetViews>
  <sheetFormatPr baseColWidth="10" defaultRowHeight="11.25"/>
  <cols>
    <col min="1" max="1" width="13" style="274" customWidth="1"/>
    <col min="2" max="2" width="53.5703125" style="274" customWidth="1"/>
    <col min="3" max="3" width="18.7109375" style="274" bestFit="1" customWidth="1"/>
    <col min="4" max="4" width="17" style="274" bestFit="1" customWidth="1"/>
    <col min="5" max="5" width="11.28515625" style="274" customWidth="1"/>
    <col min="6" max="16384" width="11.42578125" style="274"/>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333">
        <v>7000</v>
      </c>
      <c r="B11" s="332" t="s">
        <v>370</v>
      </c>
      <c r="C11" s="122"/>
      <c r="D11" s="122"/>
    </row>
    <row r="12" spans="1:8" s="120" customFormat="1" ht="12.75">
      <c r="A12" s="333"/>
      <c r="B12" s="332"/>
      <c r="C12" s="122"/>
      <c r="D12" s="122"/>
    </row>
    <row r="13" spans="1:8" s="120" customFormat="1">
      <c r="A13" s="125" t="s">
        <v>46</v>
      </c>
      <c r="B13" s="125" t="s">
        <v>47</v>
      </c>
      <c r="C13" s="125" t="s">
        <v>75</v>
      </c>
      <c r="D13" s="125" t="s">
        <v>76</v>
      </c>
      <c r="E13" s="125" t="s">
        <v>77</v>
      </c>
    </row>
    <row r="14" spans="1:8" s="120" customFormat="1">
      <c r="A14" s="334">
        <v>7100</v>
      </c>
      <c r="B14" s="335" t="s">
        <v>338</v>
      </c>
      <c r="C14" s="336">
        <v>0</v>
      </c>
      <c r="D14" s="336">
        <v>0</v>
      </c>
      <c r="E14" s="337">
        <v>0</v>
      </c>
    </row>
    <row r="15" spans="1:8" s="120" customFormat="1">
      <c r="A15" s="329">
        <v>7110</v>
      </c>
      <c r="B15" s="338" t="s">
        <v>339</v>
      </c>
      <c r="C15" s="336">
        <v>0</v>
      </c>
      <c r="D15" s="336">
        <v>0</v>
      </c>
      <c r="E15" s="337">
        <v>0</v>
      </c>
    </row>
    <row r="16" spans="1:8" s="120" customFormat="1">
      <c r="A16" s="329">
        <v>7120</v>
      </c>
      <c r="B16" s="338" t="s">
        <v>340</v>
      </c>
      <c r="C16" s="336">
        <v>0</v>
      </c>
      <c r="D16" s="336">
        <v>0</v>
      </c>
      <c r="E16" s="337">
        <v>0</v>
      </c>
    </row>
    <row r="17" spans="1:5" s="120" customFormat="1">
      <c r="A17" s="329">
        <v>7130</v>
      </c>
      <c r="B17" s="338" t="s">
        <v>341</v>
      </c>
      <c r="C17" s="336">
        <v>0</v>
      </c>
      <c r="D17" s="336">
        <v>0</v>
      </c>
      <c r="E17" s="337">
        <v>0</v>
      </c>
    </row>
    <row r="18" spans="1:5" s="120" customFormat="1" ht="22.5">
      <c r="A18" s="329">
        <v>7140</v>
      </c>
      <c r="B18" s="338" t="s">
        <v>342</v>
      </c>
      <c r="C18" s="336">
        <v>0</v>
      </c>
      <c r="D18" s="336">
        <v>0</v>
      </c>
      <c r="E18" s="337">
        <v>0</v>
      </c>
    </row>
    <row r="19" spans="1:5" s="120" customFormat="1" ht="22.5">
      <c r="A19" s="329">
        <v>7150</v>
      </c>
      <c r="B19" s="338" t="s">
        <v>343</v>
      </c>
      <c r="C19" s="336">
        <v>0</v>
      </c>
      <c r="D19" s="336">
        <v>0</v>
      </c>
      <c r="E19" s="337">
        <v>0</v>
      </c>
    </row>
    <row r="20" spans="1:5" s="120" customFormat="1">
      <c r="A20" s="329">
        <v>7160</v>
      </c>
      <c r="B20" s="338" t="s">
        <v>344</v>
      </c>
      <c r="C20" s="336">
        <v>0</v>
      </c>
      <c r="D20" s="336">
        <v>0</v>
      </c>
      <c r="E20" s="337">
        <v>0</v>
      </c>
    </row>
    <row r="21" spans="1:5" s="120" customFormat="1">
      <c r="A21" s="334">
        <v>7200</v>
      </c>
      <c r="B21" s="335" t="s">
        <v>345</v>
      </c>
      <c r="C21" s="336">
        <v>0</v>
      </c>
      <c r="D21" s="336">
        <v>0</v>
      </c>
      <c r="E21" s="337">
        <v>0</v>
      </c>
    </row>
    <row r="22" spans="1:5" s="120" customFormat="1" ht="22.5">
      <c r="A22" s="329">
        <v>7210</v>
      </c>
      <c r="B22" s="338" t="s">
        <v>346</v>
      </c>
      <c r="C22" s="336">
        <v>0</v>
      </c>
      <c r="D22" s="336">
        <v>0</v>
      </c>
      <c r="E22" s="337">
        <v>0</v>
      </c>
    </row>
    <row r="23" spans="1:5" s="120" customFormat="1" ht="22.5">
      <c r="A23" s="329">
        <v>7220</v>
      </c>
      <c r="B23" s="338" t="s">
        <v>347</v>
      </c>
      <c r="C23" s="336">
        <v>0</v>
      </c>
      <c r="D23" s="336">
        <v>0</v>
      </c>
      <c r="E23" s="337">
        <v>0</v>
      </c>
    </row>
    <row r="24" spans="1:5" s="120" customFormat="1" ht="12.95" customHeight="1">
      <c r="A24" s="329">
        <v>7230</v>
      </c>
      <c r="B24" s="339" t="s">
        <v>348</v>
      </c>
      <c r="C24" s="337">
        <v>0</v>
      </c>
      <c r="D24" s="337">
        <v>0</v>
      </c>
      <c r="E24" s="337">
        <v>0</v>
      </c>
    </row>
    <row r="25" spans="1:5" s="120" customFormat="1" ht="22.5">
      <c r="A25" s="329">
        <v>7240</v>
      </c>
      <c r="B25" s="339" t="s">
        <v>349</v>
      </c>
      <c r="C25" s="337">
        <v>0</v>
      </c>
      <c r="D25" s="337">
        <v>0</v>
      </c>
      <c r="E25" s="337">
        <v>0</v>
      </c>
    </row>
    <row r="26" spans="1:5" s="120" customFormat="1" ht="22.5">
      <c r="A26" s="329">
        <v>7250</v>
      </c>
      <c r="B26" s="339" t="s">
        <v>350</v>
      </c>
      <c r="C26" s="337">
        <v>0</v>
      </c>
      <c r="D26" s="337">
        <v>0</v>
      </c>
      <c r="E26" s="337">
        <v>0</v>
      </c>
    </row>
    <row r="27" spans="1:5" s="120" customFormat="1" ht="22.5">
      <c r="A27" s="329">
        <v>7260</v>
      </c>
      <c r="B27" s="339" t="s">
        <v>351</v>
      </c>
      <c r="C27" s="337">
        <v>0</v>
      </c>
      <c r="D27" s="337">
        <v>0</v>
      </c>
      <c r="E27" s="337">
        <v>0</v>
      </c>
    </row>
    <row r="28" spans="1:5" s="120" customFormat="1">
      <c r="A28" s="334">
        <v>7300</v>
      </c>
      <c r="B28" s="340" t="s">
        <v>352</v>
      </c>
      <c r="C28" s="337">
        <v>0</v>
      </c>
      <c r="D28" s="337">
        <v>0</v>
      </c>
      <c r="E28" s="337">
        <v>0</v>
      </c>
    </row>
    <row r="29" spans="1:5" s="120" customFormat="1">
      <c r="A29" s="329">
        <v>7310</v>
      </c>
      <c r="B29" s="339" t="s">
        <v>353</v>
      </c>
      <c r="C29" s="337">
        <v>0</v>
      </c>
      <c r="D29" s="337">
        <v>0</v>
      </c>
      <c r="E29" s="337">
        <v>0</v>
      </c>
    </row>
    <row r="30" spans="1:5" s="120" customFormat="1">
      <c r="A30" s="329">
        <v>7320</v>
      </c>
      <c r="B30" s="339" t="s">
        <v>354</v>
      </c>
      <c r="C30" s="337">
        <v>0</v>
      </c>
      <c r="D30" s="337">
        <v>0</v>
      </c>
      <c r="E30" s="337">
        <v>0</v>
      </c>
    </row>
    <row r="31" spans="1:5" s="120" customFormat="1">
      <c r="A31" s="329">
        <v>7330</v>
      </c>
      <c r="B31" s="339" t="s">
        <v>355</v>
      </c>
      <c r="C31" s="337">
        <v>0</v>
      </c>
      <c r="D31" s="337">
        <v>0</v>
      </c>
      <c r="E31" s="337">
        <v>0</v>
      </c>
    </row>
    <row r="32" spans="1:5" s="120" customFormat="1">
      <c r="A32" s="329">
        <v>7340</v>
      </c>
      <c r="B32" s="339" t="s">
        <v>356</v>
      </c>
      <c r="C32" s="337">
        <v>0</v>
      </c>
      <c r="D32" s="337">
        <v>0</v>
      </c>
      <c r="E32" s="337">
        <v>0</v>
      </c>
    </row>
    <row r="33" spans="1:5" s="120" customFormat="1">
      <c r="A33" s="329">
        <v>7350</v>
      </c>
      <c r="B33" s="339" t="s">
        <v>357</v>
      </c>
      <c r="C33" s="337">
        <v>0</v>
      </c>
      <c r="D33" s="337">
        <v>0</v>
      </c>
      <c r="E33" s="337">
        <v>0</v>
      </c>
    </row>
    <row r="34" spans="1:5" s="120" customFormat="1">
      <c r="A34" s="329">
        <v>7360</v>
      </c>
      <c r="B34" s="339" t="s">
        <v>358</v>
      </c>
      <c r="C34" s="337">
        <v>0</v>
      </c>
      <c r="D34" s="337">
        <v>0</v>
      </c>
      <c r="E34" s="337">
        <v>0</v>
      </c>
    </row>
    <row r="35" spans="1:5" s="120" customFormat="1">
      <c r="A35" s="334">
        <v>7400</v>
      </c>
      <c r="B35" s="340" t="s">
        <v>359</v>
      </c>
      <c r="C35" s="337">
        <v>0</v>
      </c>
      <c r="D35" s="337">
        <v>0</v>
      </c>
      <c r="E35" s="337">
        <v>0</v>
      </c>
    </row>
    <row r="36" spans="1:5" s="120" customFormat="1">
      <c r="A36" s="329">
        <v>7410</v>
      </c>
      <c r="B36" s="339" t="s">
        <v>360</v>
      </c>
      <c r="C36" s="337">
        <v>0</v>
      </c>
      <c r="D36" s="337">
        <v>0</v>
      </c>
      <c r="E36" s="337">
        <v>0</v>
      </c>
    </row>
    <row r="37" spans="1:5" s="120" customFormat="1">
      <c r="A37" s="329">
        <v>7420</v>
      </c>
      <c r="B37" s="339" t="s">
        <v>361</v>
      </c>
      <c r="C37" s="337">
        <v>0</v>
      </c>
      <c r="D37" s="337">
        <v>0</v>
      </c>
      <c r="E37" s="337">
        <v>0</v>
      </c>
    </row>
    <row r="38" spans="1:5" s="120" customFormat="1" ht="22.5">
      <c r="A38" s="334">
        <v>7500</v>
      </c>
      <c r="B38" s="340" t="s">
        <v>362</v>
      </c>
      <c r="C38" s="337">
        <v>0</v>
      </c>
      <c r="D38" s="337">
        <v>0</v>
      </c>
      <c r="E38" s="337">
        <v>0</v>
      </c>
    </row>
    <row r="39" spans="1:5" s="120" customFormat="1" ht="22.5">
      <c r="A39" s="329">
        <v>7510</v>
      </c>
      <c r="B39" s="339" t="s">
        <v>363</v>
      </c>
      <c r="C39" s="337">
        <v>0</v>
      </c>
      <c r="D39" s="337">
        <v>0</v>
      </c>
      <c r="E39" s="337">
        <v>0</v>
      </c>
    </row>
    <row r="40" spans="1:5" s="120" customFormat="1" ht="22.5">
      <c r="A40" s="329">
        <v>7520</v>
      </c>
      <c r="B40" s="339" t="s">
        <v>364</v>
      </c>
      <c r="C40" s="337">
        <v>0</v>
      </c>
      <c r="D40" s="337">
        <v>0</v>
      </c>
      <c r="E40" s="337">
        <v>0</v>
      </c>
    </row>
    <row r="41" spans="1:5" s="120" customFormat="1">
      <c r="A41" s="334">
        <v>7600</v>
      </c>
      <c r="B41" s="340" t="s">
        <v>365</v>
      </c>
      <c r="C41" s="337">
        <v>0</v>
      </c>
      <c r="D41" s="337">
        <v>0</v>
      </c>
      <c r="E41" s="337">
        <v>0</v>
      </c>
    </row>
    <row r="42" spans="1:5" s="120" customFormat="1">
      <c r="A42" s="329">
        <v>7610</v>
      </c>
      <c r="B42" s="338" t="s">
        <v>366</v>
      </c>
      <c r="C42" s="336">
        <v>0</v>
      </c>
      <c r="D42" s="336">
        <v>0</v>
      </c>
      <c r="E42" s="337">
        <v>0</v>
      </c>
    </row>
    <row r="43" spans="1:5" s="120" customFormat="1">
      <c r="A43" s="329">
        <v>7620</v>
      </c>
      <c r="B43" s="338" t="s">
        <v>367</v>
      </c>
      <c r="C43" s="336">
        <v>0</v>
      </c>
      <c r="D43" s="336">
        <v>0</v>
      </c>
      <c r="E43" s="337">
        <v>0</v>
      </c>
    </row>
    <row r="44" spans="1:5" s="120" customFormat="1">
      <c r="A44" s="329">
        <v>7630</v>
      </c>
      <c r="B44" s="338" t="s">
        <v>368</v>
      </c>
      <c r="C44" s="336">
        <v>0</v>
      </c>
      <c r="D44" s="336">
        <v>0</v>
      </c>
      <c r="E44" s="337">
        <v>0</v>
      </c>
    </row>
    <row r="45" spans="1:5" s="120" customFormat="1">
      <c r="A45" s="329">
        <v>7640</v>
      </c>
      <c r="B45" s="339" t="s">
        <v>369</v>
      </c>
      <c r="C45" s="337">
        <v>0</v>
      </c>
      <c r="D45" s="337">
        <v>0</v>
      </c>
      <c r="E45" s="337">
        <v>0</v>
      </c>
    </row>
    <row r="46" spans="1:5" s="120" customFormat="1">
      <c r="A46" s="329"/>
      <c r="B46" s="339"/>
      <c r="C46" s="337">
        <v>0</v>
      </c>
      <c r="D46" s="337">
        <v>0</v>
      </c>
      <c r="E46" s="337">
        <v>0</v>
      </c>
    </row>
    <row r="47" spans="1:5" s="120" customFormat="1">
      <c r="A47" s="334" t="s">
        <v>371</v>
      </c>
      <c r="B47" s="341" t="s">
        <v>372</v>
      </c>
      <c r="C47" s="337">
        <v>0</v>
      </c>
      <c r="D47" s="337">
        <v>0</v>
      </c>
      <c r="E47" s="337">
        <v>0</v>
      </c>
    </row>
    <row r="48" spans="1:5" s="120" customFormat="1">
      <c r="A48" s="329" t="s">
        <v>373</v>
      </c>
      <c r="B48" s="342" t="s">
        <v>374</v>
      </c>
      <c r="C48" s="337">
        <v>0</v>
      </c>
      <c r="D48" s="337">
        <v>0</v>
      </c>
      <c r="E48" s="337">
        <v>0</v>
      </c>
    </row>
    <row r="49" spans="1:8" s="120" customFormat="1">
      <c r="A49" s="329" t="s">
        <v>375</v>
      </c>
      <c r="B49" s="342" t="s">
        <v>376</v>
      </c>
      <c r="C49" s="337">
        <v>0</v>
      </c>
      <c r="D49" s="337">
        <v>0</v>
      </c>
      <c r="E49" s="337">
        <v>0</v>
      </c>
    </row>
    <row r="50" spans="1:8" s="120" customFormat="1">
      <c r="A50" s="329" t="s">
        <v>377</v>
      </c>
      <c r="B50" s="342" t="s">
        <v>378</v>
      </c>
      <c r="C50" s="337">
        <v>0</v>
      </c>
      <c r="D50" s="337">
        <v>0</v>
      </c>
      <c r="E50" s="337">
        <v>0</v>
      </c>
    </row>
    <row r="51" spans="1:8" s="120" customFormat="1">
      <c r="A51" s="329" t="s">
        <v>379</v>
      </c>
      <c r="B51" s="342" t="s">
        <v>380</v>
      </c>
      <c r="C51" s="337">
        <v>0</v>
      </c>
      <c r="D51" s="337">
        <v>0</v>
      </c>
      <c r="E51" s="337">
        <v>0</v>
      </c>
    </row>
    <row r="52" spans="1:8" s="120" customFormat="1">
      <c r="A52" s="329" t="s">
        <v>381</v>
      </c>
      <c r="B52" s="342" t="s">
        <v>382</v>
      </c>
      <c r="C52" s="337">
        <v>0</v>
      </c>
      <c r="D52" s="337">
        <v>0</v>
      </c>
      <c r="E52" s="337">
        <v>0</v>
      </c>
    </row>
    <row r="53" spans="1:8" s="120" customFormat="1">
      <c r="A53" s="329" t="s">
        <v>383</v>
      </c>
      <c r="B53" s="342" t="s">
        <v>384</v>
      </c>
      <c r="C53" s="337">
        <v>0</v>
      </c>
      <c r="D53" s="337">
        <v>0</v>
      </c>
      <c r="E53" s="337">
        <v>0</v>
      </c>
    </row>
    <row r="54" spans="1:8" s="120" customFormat="1" ht="12">
      <c r="A54" s="320" t="s">
        <v>321</v>
      </c>
      <c r="B54" s="131"/>
    </row>
    <row r="55" spans="1:8" s="120" customFormat="1">
      <c r="A55" s="122"/>
      <c r="B55" s="131"/>
    </row>
    <row r="56" spans="1:8" s="120" customFormat="1" ht="12.75">
      <c r="A56" s="321" t="s">
        <v>385</v>
      </c>
      <c r="B56" s="131"/>
    </row>
    <row r="57" spans="1:8" s="120" customFormat="1" ht="12.75">
      <c r="A57" s="321"/>
    </row>
    <row r="58" spans="1:8" s="120" customFormat="1" ht="12.75">
      <c r="A58" s="333">
        <v>8000</v>
      </c>
      <c r="B58" s="332" t="s">
        <v>323</v>
      </c>
    </row>
    <row r="59" spans="1:8" s="120" customFormat="1">
      <c r="B59" s="1024" t="s">
        <v>126</v>
      </c>
      <c r="C59" s="1024"/>
      <c r="D59" s="1024"/>
      <c r="E59" s="1024"/>
      <c r="H59" s="123"/>
    </row>
    <row r="60" spans="1:8" s="120" customFormat="1">
      <c r="A60" s="124" t="s">
        <v>46</v>
      </c>
      <c r="B60" s="124" t="s">
        <v>47</v>
      </c>
      <c r="C60" s="125" t="s">
        <v>75</v>
      </c>
      <c r="D60" s="125" t="s">
        <v>76</v>
      </c>
      <c r="E60" s="125" t="s">
        <v>77</v>
      </c>
      <c r="H60" s="123"/>
    </row>
    <row r="61" spans="1:8" s="120" customFormat="1">
      <c r="A61" s="326">
        <v>8100</v>
      </c>
      <c r="B61" s="327" t="s">
        <v>324</v>
      </c>
      <c r="C61" s="546">
        <v>8305145.54</v>
      </c>
      <c r="D61" s="125">
        <v>25691969.539999999</v>
      </c>
      <c r="E61" s="125">
        <v>17386824</v>
      </c>
      <c r="H61" s="123"/>
    </row>
    <row r="62" spans="1:8" s="120" customFormat="1">
      <c r="A62" s="322">
        <v>8110</v>
      </c>
      <c r="B62" s="126" t="s">
        <v>325</v>
      </c>
      <c r="C62" s="546">
        <v>12457718.310000001</v>
      </c>
      <c r="D62" s="125">
        <v>29844542.309999999</v>
      </c>
      <c r="E62" s="125">
        <v>17386824</v>
      </c>
      <c r="F62" s="123"/>
      <c r="H62" s="123"/>
    </row>
    <row r="63" spans="1:8" s="120" customFormat="1">
      <c r="A63" s="322">
        <v>8120</v>
      </c>
      <c r="B63" s="126" t="s">
        <v>326</v>
      </c>
      <c r="C63" s="546">
        <v>16610291.08</v>
      </c>
      <c r="D63" s="125">
        <v>29622954.23</v>
      </c>
      <c r="E63" s="125">
        <v>13012663.15</v>
      </c>
      <c r="F63" s="123"/>
      <c r="H63" s="123"/>
    </row>
    <row r="64" spans="1:8" s="120" customFormat="1">
      <c r="A64" s="323">
        <v>8130</v>
      </c>
      <c r="B64" s="126" t="s">
        <v>327</v>
      </c>
      <c r="C64" s="546">
        <v>16610291.08</v>
      </c>
      <c r="D64" s="125">
        <v>40727728.229999997</v>
      </c>
      <c r="E64" s="125">
        <v>24117437.149999999</v>
      </c>
      <c r="F64" s="123"/>
      <c r="H64" s="123"/>
    </row>
    <row r="65" spans="1:8" s="120" customFormat="1">
      <c r="A65" s="323">
        <v>8140</v>
      </c>
      <c r="B65" s="126" t="s">
        <v>328</v>
      </c>
      <c r="C65" s="546">
        <v>16610291.08</v>
      </c>
      <c r="D65" s="125">
        <v>40727728.229999997</v>
      </c>
      <c r="E65" s="125">
        <v>24117437.149999999</v>
      </c>
      <c r="F65" s="123"/>
      <c r="H65" s="123"/>
    </row>
    <row r="66" spans="1:8" s="120" customFormat="1">
      <c r="A66" s="323">
        <v>8150</v>
      </c>
      <c r="B66" s="126" t="s">
        <v>329</v>
      </c>
      <c r="C66" s="546">
        <v>16610291.08</v>
      </c>
      <c r="D66" s="125">
        <v>51383939.079999998</v>
      </c>
      <c r="E66" s="125">
        <v>34773648</v>
      </c>
      <c r="F66" s="123"/>
      <c r="H66" s="123"/>
    </row>
    <row r="67" spans="1:8" s="120" customFormat="1">
      <c r="A67" s="328">
        <v>8200</v>
      </c>
      <c r="B67" s="327" t="s">
        <v>330</v>
      </c>
      <c r="C67" s="546">
        <v>24915436.620000001</v>
      </c>
      <c r="D67" s="125">
        <v>76378984.620000005</v>
      </c>
      <c r="E67" s="125">
        <v>51463548</v>
      </c>
      <c r="F67" s="123"/>
      <c r="G67" s="123"/>
      <c r="H67" s="123"/>
    </row>
    <row r="68" spans="1:8" s="120" customFormat="1">
      <c r="A68" s="323">
        <v>8210</v>
      </c>
      <c r="B68" s="126" t="s">
        <v>331</v>
      </c>
      <c r="C68" s="546">
        <v>29068009.390000001</v>
      </c>
      <c r="D68" s="125">
        <v>80531557.390000001</v>
      </c>
      <c r="E68" s="125">
        <v>51463548</v>
      </c>
      <c r="F68" s="123"/>
      <c r="G68" s="123"/>
      <c r="H68" s="123"/>
    </row>
    <row r="69" spans="1:8" s="120" customFormat="1">
      <c r="A69" s="323">
        <v>8220</v>
      </c>
      <c r="B69" s="126" t="s">
        <v>332</v>
      </c>
      <c r="C69" s="546">
        <v>33220582.16</v>
      </c>
      <c r="D69" s="125">
        <v>87375363.260000005</v>
      </c>
      <c r="E69" s="125">
        <v>54154781.100000001</v>
      </c>
      <c r="F69" s="123"/>
      <c r="G69" s="123"/>
      <c r="H69" s="123"/>
    </row>
    <row r="70" spans="1:8" s="120" customFormat="1">
      <c r="A70" s="323">
        <v>8230</v>
      </c>
      <c r="B70" s="126" t="s">
        <v>333</v>
      </c>
      <c r="C70" s="546">
        <v>33220582.16</v>
      </c>
      <c r="D70" s="125">
        <v>97783213.260000005</v>
      </c>
      <c r="E70" s="125">
        <v>64562631.100000001</v>
      </c>
      <c r="F70" s="123"/>
      <c r="G70" s="123"/>
      <c r="H70" s="123"/>
    </row>
    <row r="71" spans="1:8" s="120" customFormat="1">
      <c r="A71" s="323">
        <v>8240</v>
      </c>
      <c r="B71" s="126" t="s">
        <v>334</v>
      </c>
      <c r="C71" s="546">
        <v>33220582.16</v>
      </c>
      <c r="D71" s="125">
        <v>97783213.260000005</v>
      </c>
      <c r="E71" s="125">
        <v>64562631.100000001</v>
      </c>
      <c r="F71" s="123"/>
      <c r="G71" s="123"/>
      <c r="H71" s="123"/>
    </row>
    <row r="72" spans="1:8" s="120" customFormat="1">
      <c r="A72" s="324">
        <v>8250</v>
      </c>
      <c r="B72" s="127" t="s">
        <v>335</v>
      </c>
      <c r="C72" s="585">
        <v>33220582.16</v>
      </c>
      <c r="D72" s="124">
        <v>97783213.260000005</v>
      </c>
      <c r="E72" s="124">
        <v>64562631.100000001</v>
      </c>
      <c r="F72" s="123"/>
      <c r="G72" s="123"/>
      <c r="H72" s="123"/>
    </row>
    <row r="73" spans="1:8" s="120" customFormat="1">
      <c r="A73" s="325">
        <v>8260</v>
      </c>
      <c r="B73" s="128" t="s">
        <v>336</v>
      </c>
      <c r="C73" s="125">
        <v>33220582.16</v>
      </c>
      <c r="D73" s="125">
        <v>97783213.260000005</v>
      </c>
      <c r="E73" s="125">
        <v>64562631.100000001</v>
      </c>
      <c r="F73" s="123"/>
      <c r="G73" s="123"/>
      <c r="H73" s="123"/>
    </row>
    <row r="74" spans="1:8" s="120" customFormat="1">
      <c r="A74" s="329">
        <v>8270</v>
      </c>
      <c r="B74" s="330" t="s">
        <v>337</v>
      </c>
      <c r="C74" s="547">
        <v>33220582.16</v>
      </c>
      <c r="D74" s="547">
        <v>101374030.16</v>
      </c>
      <c r="E74" s="547">
        <v>68153448</v>
      </c>
      <c r="F74" s="123"/>
      <c r="G74" s="123"/>
      <c r="H74" s="123"/>
    </row>
    <row r="75" spans="1:8" ht="12">
      <c r="A75" s="320" t="s">
        <v>322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3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zoomScaleNormal="100" zoomScaleSheetLayoutView="90" workbookViewId="0">
      <selection activeCell="C8" sqref="C8"/>
    </sheetView>
  </sheetViews>
  <sheetFormatPr baseColWidth="10" defaultColWidth="11.42578125" defaultRowHeight="11.25"/>
  <cols>
    <col min="1" max="1" width="20.7109375" style="19" customWidth="1"/>
    <col min="2" max="2" width="50.7109375" style="19" customWidth="1"/>
    <col min="3" max="3" width="17.7109375" style="21" customWidth="1"/>
    <col min="4" max="4" width="10.42578125" style="164" bestFit="1" customWidth="1"/>
    <col min="5" max="5" width="12.28515625" style="164" bestFit="1"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c r="C3" s="9"/>
      <c r="D3" s="5"/>
      <c r="E3" s="6"/>
    </row>
    <row r="4" spans="1:6" s="274" customFormat="1">
      <c r="C4" s="9"/>
      <c r="D4" s="5"/>
      <c r="E4" s="6"/>
    </row>
    <row r="5" spans="1:6" s="274" customFormat="1" ht="11.25" customHeight="1">
      <c r="A5" s="10" t="s">
        <v>141</v>
      </c>
      <c r="B5" s="11"/>
      <c r="C5" s="9"/>
      <c r="D5" s="4"/>
      <c r="E5" s="366" t="s">
        <v>45</v>
      </c>
    </row>
    <row r="6" spans="1:6" s="274" customFormat="1">
      <c r="A6" s="13"/>
      <c r="B6" s="13"/>
      <c r="C6" s="14"/>
      <c r="D6" s="3"/>
      <c r="E6" s="4"/>
      <c r="F6" s="3"/>
    </row>
    <row r="7" spans="1:6" ht="15" customHeight="1">
      <c r="A7" s="15" t="s">
        <v>46</v>
      </c>
      <c r="B7" s="16" t="s">
        <v>47</v>
      </c>
      <c r="C7" s="17" t="s">
        <v>48</v>
      </c>
      <c r="D7" s="18" t="s">
        <v>49</v>
      </c>
      <c r="E7" s="17" t="s">
        <v>50</v>
      </c>
    </row>
    <row r="8" spans="1:6" ht="11.25" customHeight="1">
      <c r="A8" s="155" t="s">
        <v>11821</v>
      </c>
      <c r="B8" s="155" t="s">
        <v>11822</v>
      </c>
      <c r="C8" s="132">
        <v>56721675.619999997</v>
      </c>
      <c r="D8" s="141"/>
      <c r="E8" s="132"/>
    </row>
    <row r="9" spans="1:6" ht="11.25" customHeight="1">
      <c r="A9" s="155"/>
      <c r="B9" s="155"/>
      <c r="C9" s="132"/>
      <c r="D9" s="141"/>
      <c r="E9" s="132"/>
    </row>
    <row r="10" spans="1:6">
      <c r="A10" s="156"/>
      <c r="B10" s="156"/>
      <c r="C10" s="146"/>
      <c r="D10" s="141"/>
      <c r="E10" s="146"/>
    </row>
    <row r="11" spans="1:6">
      <c r="A11" s="157"/>
      <c r="B11" s="157" t="s">
        <v>223</v>
      </c>
      <c r="C11" s="20">
        <f>SUM(C8:C10)</f>
        <v>56721675.619999997</v>
      </c>
      <c r="D11" s="140"/>
      <c r="E11" s="20"/>
    </row>
    <row r="12" spans="1:6">
      <c r="A12" s="158"/>
      <c r="B12" s="158"/>
      <c r="C12" s="159"/>
      <c r="D12" s="158"/>
      <c r="E12" s="159"/>
    </row>
    <row r="13" spans="1:6">
      <c r="A13" s="158"/>
      <c r="B13" s="158"/>
      <c r="C13" s="159"/>
      <c r="D13" s="158"/>
      <c r="E13" s="159"/>
    </row>
    <row r="14" spans="1:6" ht="11.25" customHeight="1">
      <c r="A14" s="10" t="s">
        <v>211</v>
      </c>
      <c r="B14" s="11"/>
      <c r="C14" s="22"/>
      <c r="D14" s="366" t="s">
        <v>45</v>
      </c>
    </row>
    <row r="15" spans="1:6">
      <c r="A15" s="274"/>
      <c r="B15" s="274"/>
      <c r="C15" s="9"/>
      <c r="D15" s="5"/>
      <c r="E15" s="6"/>
      <c r="F15" s="274"/>
    </row>
    <row r="16" spans="1:6" ht="15" customHeight="1">
      <c r="A16" s="15" t="s">
        <v>46</v>
      </c>
      <c r="B16" s="16" t="s">
        <v>47</v>
      </c>
      <c r="C16" s="17" t="s">
        <v>48</v>
      </c>
      <c r="D16" s="18" t="s">
        <v>49</v>
      </c>
      <c r="E16" s="24"/>
    </row>
    <row r="17" spans="1:6" ht="11.25" customHeight="1">
      <c r="A17" s="150" t="s">
        <v>807</v>
      </c>
      <c r="B17" s="160"/>
      <c r="C17" s="143"/>
      <c r="D17" s="132"/>
      <c r="E17" s="25"/>
    </row>
    <row r="18" spans="1:6" ht="11.25" customHeight="1">
      <c r="A18" s="150"/>
      <c r="B18" s="160"/>
      <c r="C18" s="143"/>
      <c r="D18" s="132"/>
      <c r="E18" s="25"/>
    </row>
    <row r="19" spans="1:6">
      <c r="A19" s="161"/>
      <c r="B19" s="161" t="s">
        <v>224</v>
      </c>
      <c r="C19" s="26">
        <f>SUM(C17:C18)</f>
        <v>0</v>
      </c>
      <c r="D19" s="142"/>
      <c r="E19" s="27"/>
    </row>
    <row r="20" spans="1:6">
      <c r="A20" s="154"/>
      <c r="B20" s="154"/>
      <c r="C20" s="162"/>
      <c r="D20" s="154"/>
      <c r="E20" s="162"/>
      <c r="F20" s="274"/>
    </row>
    <row r="21" spans="1:6">
      <c r="A21" s="154"/>
      <c r="B21" s="154"/>
      <c r="C21" s="162"/>
      <c r="D21" s="154"/>
      <c r="E21" s="162"/>
      <c r="F21" s="274"/>
    </row>
    <row r="22" spans="1:6" ht="11.25" customHeight="1">
      <c r="A22" s="10" t="s">
        <v>148</v>
      </c>
      <c r="B22" s="11"/>
      <c r="C22" s="22"/>
      <c r="D22" s="274"/>
      <c r="E22" s="366" t="s">
        <v>45</v>
      </c>
    </row>
    <row r="23" spans="1:6">
      <c r="A23" s="274"/>
      <c r="B23" s="274"/>
      <c r="C23" s="9"/>
      <c r="D23" s="274"/>
      <c r="E23" s="9"/>
      <c r="F23" s="274"/>
    </row>
    <row r="24" spans="1:6" ht="15" customHeight="1">
      <c r="A24" s="15" t="s">
        <v>46</v>
      </c>
      <c r="B24" s="16" t="s">
        <v>47</v>
      </c>
      <c r="C24" s="17" t="s">
        <v>48</v>
      </c>
      <c r="D24" s="18" t="s">
        <v>49</v>
      </c>
      <c r="E24" s="17" t="s">
        <v>50</v>
      </c>
      <c r="F24" s="28"/>
    </row>
    <row r="25" spans="1:6">
      <c r="A25" s="150" t="s">
        <v>807</v>
      </c>
      <c r="B25" s="160"/>
      <c r="C25" s="143"/>
      <c r="D25" s="143"/>
      <c r="E25" s="132"/>
      <c r="F25" s="25"/>
    </row>
    <row r="26" spans="1:6">
      <c r="A26" s="150"/>
      <c r="B26" s="160"/>
      <c r="C26" s="143"/>
      <c r="D26" s="143"/>
      <c r="E26" s="132"/>
      <c r="F26" s="25"/>
    </row>
    <row r="27" spans="1:6">
      <c r="A27" s="161"/>
      <c r="B27" s="161" t="s">
        <v>225</v>
      </c>
      <c r="C27" s="26">
        <f>SUM(C25:C26)</f>
        <v>0</v>
      </c>
      <c r="D27" s="144"/>
      <c r="E27" s="20"/>
      <c r="F27" s="27"/>
    </row>
    <row r="28" spans="1:6">
      <c r="A28" s="154"/>
      <c r="B28" s="154"/>
      <c r="C28" s="162"/>
      <c r="D28" s="154"/>
      <c r="E28" s="162"/>
      <c r="F28" s="274"/>
    </row>
    <row r="29" spans="1:6">
      <c r="A29" s="154"/>
      <c r="B29" s="154"/>
      <c r="C29" s="162"/>
      <c r="D29" s="154"/>
      <c r="E29" s="162"/>
      <c r="F29" s="274"/>
    </row>
    <row r="30" spans="1:6" ht="11.25" customHeight="1">
      <c r="A30" s="10" t="s">
        <v>149</v>
      </c>
      <c r="B30" s="11"/>
      <c r="C30" s="22"/>
      <c r="D30" s="274"/>
      <c r="E30" s="366" t="s">
        <v>45</v>
      </c>
    </row>
    <row r="31" spans="1:6">
      <c r="A31" s="274"/>
      <c r="B31" s="274"/>
      <c r="C31" s="9"/>
      <c r="D31" s="274"/>
      <c r="E31" s="9"/>
      <c r="F31" s="274"/>
    </row>
    <row r="32" spans="1:6" ht="15" customHeight="1">
      <c r="A32" s="15" t="s">
        <v>46</v>
      </c>
      <c r="B32" s="16" t="s">
        <v>47</v>
      </c>
      <c r="C32" s="17" t="s">
        <v>48</v>
      </c>
      <c r="D32" s="18" t="s">
        <v>49</v>
      </c>
      <c r="E32" s="17" t="s">
        <v>50</v>
      </c>
      <c r="F32" s="28"/>
    </row>
    <row r="33" spans="1:6">
      <c r="A33" s="150" t="s">
        <v>807</v>
      </c>
      <c r="B33" s="155"/>
      <c r="C33" s="132"/>
      <c r="D33" s="132"/>
      <c r="E33" s="132"/>
      <c r="F33" s="25"/>
    </row>
    <row r="34" spans="1:6">
      <c r="A34" s="155"/>
      <c r="B34" s="155"/>
      <c r="C34" s="132"/>
      <c r="D34" s="132"/>
      <c r="E34" s="132"/>
      <c r="F34" s="25"/>
    </row>
    <row r="35" spans="1:6">
      <c r="A35" s="163"/>
      <c r="B35" s="163" t="s">
        <v>226</v>
      </c>
      <c r="C35" s="30">
        <f>SUM(C33:C34)</f>
        <v>0</v>
      </c>
      <c r="D35" s="145"/>
      <c r="E35" s="31"/>
      <c r="F35" s="27"/>
    </row>
  </sheetData>
  <dataValidations count="5">
    <dataValidation allowBlank="1" showInputMessage="1" showErrorMessage="1" prompt="Saldo final de la Información Financiera Trimestral que se presenta (trimestral: 1er, 2do, 3ro. o 4to.)." sqref="C7 C16 C24 C32"/>
    <dataValidation allowBlank="1" showInputMessage="1" showErrorMessage="1" prompt="Corresponde al número de la cuenta de acuerdo al Plan de Cuentas emitido por el CONAC (DOF 23/12/2015)." sqref="A7 A16 A24 A32"/>
    <dataValidation allowBlank="1" showInputMessage="1" showErrorMessage="1" prompt="Corresponde al nombre o descripción de la cuenta de acuerdo al Plan de Cuentas emitido por el CONAC." sqref="B7 B16 B24 B32"/>
    <dataValidation allowBlank="1" showInputMessage="1" showErrorMessage="1" prompt="Especificar el tipo de instrumento de inversión: Bondes, Petrobonos, Cetes, Mesa de dinero, etc." sqref="D7 D16 D24 D32"/>
    <dataValidation allowBlank="1" showInputMessage="1" showErrorMessage="1" prompt="En los casos en que la inversión se localice en dos o mas tipos de instrumentos, se detallará cada una de ellas y el importe invertido." sqref="E7 E24 E32"/>
  </dataValidations>
  <printOptions horizontalCentered="1"/>
  <pageMargins left="0.59055118110236227" right="0.39370078740157483" top="0.39370078740157483" bottom="0.39370078740157483" header="0.31496062992125984" footer="0.31496062992125984"/>
  <pageSetup orientation="landscape" r:id="rId1"/>
</worksheet>
</file>

<file path=xl/worksheets/sheet3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zoomScaleSheetLayoutView="100" workbookViewId="0">
      <selection activeCell="C8" sqref="C8"/>
    </sheetView>
  </sheetViews>
  <sheetFormatPr baseColWidth="10" defaultColWidth="11.42578125" defaultRowHeight="11.25"/>
  <cols>
    <col min="1" max="1" width="20.7109375" style="274" customWidth="1"/>
    <col min="2" max="2" width="50.7109375" style="274" customWidth="1"/>
    <col min="3" max="3" width="5.85546875" style="9" bestFit="1" customWidth="1"/>
    <col min="4" max="6" width="3.85546875" style="9" bestFit="1" customWidth="1"/>
    <col min="7" max="7" width="10.42578125" style="9" bestFit="1" customWidth="1"/>
    <col min="8" max="9" width="11.42578125" style="274" customWidth="1"/>
    <col min="10" max="16384" width="11.42578125" style="274"/>
  </cols>
  <sheetData>
    <row r="1" spans="1:9">
      <c r="A1" s="3" t="s">
        <v>43</v>
      </c>
      <c r="B1" s="3"/>
      <c r="G1" s="32"/>
    </row>
    <row r="2" spans="1:9">
      <c r="A2" s="3" t="s">
        <v>199</v>
      </c>
      <c r="B2" s="3"/>
      <c r="C2" s="21"/>
      <c r="D2" s="21"/>
    </row>
    <row r="3" spans="1:9">
      <c r="B3" s="3"/>
      <c r="C3" s="21"/>
      <c r="D3" s="21"/>
    </row>
    <row r="5" spans="1:9" s="35" customFormat="1" ht="11.25" customHeight="1">
      <c r="A5" s="33" t="s">
        <v>142</v>
      </c>
      <c r="B5" s="33"/>
      <c r="C5" s="34"/>
      <c r="D5" s="34"/>
      <c r="E5" s="9"/>
      <c r="F5" s="9"/>
      <c r="G5" s="253" t="s">
        <v>51</v>
      </c>
    </row>
    <row r="6" spans="1:9">
      <c r="A6" s="13"/>
      <c r="B6" s="13"/>
      <c r="C6" s="4"/>
      <c r="D6" s="4"/>
      <c r="E6" s="4"/>
      <c r="F6" s="4"/>
      <c r="G6" s="4"/>
    </row>
    <row r="7" spans="1:9" ht="15" customHeight="1">
      <c r="A7" s="15" t="s">
        <v>46</v>
      </c>
      <c r="B7" s="16" t="s">
        <v>47</v>
      </c>
      <c r="C7" s="17" t="s">
        <v>48</v>
      </c>
      <c r="D7" s="305">
        <v>2015</v>
      </c>
      <c r="E7" s="275" t="s">
        <v>207</v>
      </c>
      <c r="F7" s="275" t="s">
        <v>158</v>
      </c>
      <c r="G7" s="36" t="s">
        <v>52</v>
      </c>
    </row>
    <row r="8" spans="1:9">
      <c r="A8" s="150" t="s">
        <v>807</v>
      </c>
      <c r="B8" s="150"/>
      <c r="C8" s="165"/>
      <c r="D8" s="165"/>
      <c r="E8" s="165"/>
      <c r="F8" s="165"/>
      <c r="G8" s="165"/>
    </row>
    <row r="9" spans="1:9">
      <c r="A9" s="150"/>
      <c r="B9" s="150"/>
      <c r="C9" s="165"/>
      <c r="D9" s="165"/>
      <c r="E9" s="165"/>
      <c r="F9" s="165"/>
      <c r="G9" s="165"/>
      <c r="I9" s="509"/>
    </row>
    <row r="10" spans="1:9">
      <c r="A10" s="152"/>
      <c r="B10" s="152" t="s">
        <v>227</v>
      </c>
      <c r="C10" s="166">
        <f>SUM(C8:C9)</f>
        <v>0</v>
      </c>
      <c r="D10" s="166">
        <f>SUM(D8:D9)</f>
        <v>0</v>
      </c>
      <c r="E10" s="166">
        <f>SUM(E8:E9)</f>
        <v>0</v>
      </c>
      <c r="F10" s="166">
        <f>SUM(F8:F9)</f>
        <v>0</v>
      </c>
      <c r="G10" s="166">
        <f>SUM(G8:G9)</f>
        <v>0</v>
      </c>
    </row>
    <row r="11" spans="1:9">
      <c r="A11" s="154"/>
      <c r="B11" s="154"/>
      <c r="C11" s="162"/>
      <c r="D11" s="162"/>
      <c r="E11" s="162"/>
      <c r="F11" s="162"/>
      <c r="G11" s="162"/>
    </row>
    <row r="12" spans="1:9">
      <c r="A12" s="154"/>
      <c r="B12" s="154"/>
      <c r="C12" s="162"/>
      <c r="D12" s="162"/>
      <c r="E12" s="162"/>
      <c r="F12" s="162"/>
      <c r="G12" s="162"/>
    </row>
    <row r="13" spans="1:9" s="35" customFormat="1" ht="11.25" customHeight="1">
      <c r="A13" s="33" t="s">
        <v>150</v>
      </c>
      <c r="B13" s="33"/>
      <c r="C13" s="34"/>
      <c r="D13" s="34"/>
      <c r="E13" s="9"/>
      <c r="F13" s="9"/>
      <c r="G13" s="253" t="s">
        <v>51</v>
      </c>
    </row>
    <row r="14" spans="1:9">
      <c r="A14" s="13"/>
      <c r="B14" s="13"/>
      <c r="C14" s="4"/>
      <c r="D14" s="4"/>
      <c r="E14" s="4"/>
      <c r="F14" s="4"/>
      <c r="G14" s="4"/>
    </row>
    <row r="15" spans="1:9" ht="15" customHeight="1">
      <c r="A15" s="15" t="s">
        <v>46</v>
      </c>
      <c r="B15" s="16" t="s">
        <v>47</v>
      </c>
      <c r="C15" s="17" t="s">
        <v>48</v>
      </c>
      <c r="D15" s="305">
        <v>2015</v>
      </c>
      <c r="E15" s="275" t="s">
        <v>207</v>
      </c>
      <c r="F15" s="275" t="s">
        <v>158</v>
      </c>
      <c r="G15" s="36" t="s">
        <v>52</v>
      </c>
    </row>
    <row r="16" spans="1:9">
      <c r="A16" s="150" t="s">
        <v>807</v>
      </c>
      <c r="B16" s="150"/>
      <c r="C16" s="165"/>
      <c r="D16" s="165"/>
      <c r="E16" s="165"/>
      <c r="F16" s="165"/>
      <c r="G16" s="165"/>
    </row>
    <row r="17" spans="1:7">
      <c r="A17" s="150"/>
      <c r="B17" s="150"/>
      <c r="C17" s="165"/>
      <c r="D17" s="165"/>
      <c r="E17" s="165"/>
      <c r="F17" s="165"/>
      <c r="G17" s="165"/>
    </row>
    <row r="18" spans="1:7">
      <c r="A18" s="152"/>
      <c r="B18" s="152" t="s">
        <v>228</v>
      </c>
      <c r="C18" s="166">
        <f>SUM(C16:C17)</f>
        <v>0</v>
      </c>
      <c r="D18" s="166">
        <f>SUM(D16:D17)</f>
        <v>0</v>
      </c>
      <c r="E18" s="166">
        <f>SUM(E16:E17)</f>
        <v>0</v>
      </c>
      <c r="F18" s="166">
        <f>SUM(F16:F17)</f>
        <v>0</v>
      </c>
      <c r="G18" s="166">
        <f>SUM(G16:G17)</f>
        <v>0</v>
      </c>
    </row>
  </sheetData>
  <dataValidations count="7">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Saldo final al 31 de diciembre de 2015." sqref="D15 D7"/>
    <dataValidation allowBlank="1" showInputMessage="1" showErrorMessage="1" prompt="Saldo final al 31 de diciembre de 2014." sqref="E15 E7"/>
    <dataValidation allowBlank="1" showInputMessage="1" showErrorMessage="1" prompt="Saldo final al 31 de diciembre de 2013." sqref="F7 F15"/>
    <dataValidation allowBlank="1" showInputMessage="1" showErrorMessage="1" prompt="Corresponde al nombre o descripción de la cuenta de acuerdo al Plan de Cuentas emitido por el CONAC." sqref="B7 B15"/>
    <dataValidation allowBlank="1" showInputMessage="1" showErrorMessage="1" prompt="Saldo final al 31 de diciembre de 2012." sqref="G7 G15"/>
  </dataValidations>
  <pageMargins left="0.7" right="0.7" top="0.75" bottom="0.75" header="0.3" footer="0.3"/>
  <pageSetup scale="72" orientation="portrait" r:id="rId1"/>
</worksheet>
</file>

<file path=xl/worksheets/sheet3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1"/>
  <sheetViews>
    <sheetView topLeftCell="A82" zoomScaleNormal="100" zoomScaleSheetLayoutView="100" workbookViewId="0">
      <selection activeCell="C8" sqref="C8"/>
    </sheetView>
  </sheetViews>
  <sheetFormatPr baseColWidth="10" defaultColWidth="11.42578125" defaultRowHeight="11.25"/>
  <cols>
    <col min="1" max="1" width="20.7109375" style="274" customWidth="1"/>
    <col min="2" max="2" width="27.42578125" style="274" bestFit="1" customWidth="1"/>
    <col min="3" max="4" width="8.7109375" style="9" bestFit="1" customWidth="1"/>
    <col min="5" max="5" width="7.7109375" style="9" bestFit="1" customWidth="1"/>
    <col min="6" max="6" width="8.7109375" style="9" bestFit="1" customWidth="1"/>
    <col min="7" max="7" width="7.42578125" style="9" bestFit="1" customWidth="1"/>
    <col min="8" max="8" width="31.5703125" style="274" customWidth="1"/>
    <col min="9" max="9" width="15.5703125" style="274" bestFit="1"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ht="33.75">
      <c r="A8" s="160" t="s">
        <v>11823</v>
      </c>
      <c r="B8" s="167" t="s">
        <v>11824</v>
      </c>
      <c r="C8" s="132">
        <v>2372821.2000000002</v>
      </c>
      <c r="D8" s="132">
        <v>2372821.2000000002</v>
      </c>
      <c r="E8" s="133"/>
      <c r="F8" s="133"/>
      <c r="G8" s="134"/>
      <c r="H8" s="138" t="s">
        <v>11825</v>
      </c>
      <c r="I8" s="139" t="s">
        <v>6414</v>
      </c>
    </row>
    <row r="9" spans="1:10" ht="22.5">
      <c r="A9" s="160" t="s">
        <v>11826</v>
      </c>
      <c r="B9" s="167" t="s">
        <v>11827</v>
      </c>
      <c r="C9" s="132">
        <v>4523.2700000000004</v>
      </c>
      <c r="D9" s="132">
        <v>4523.2700000000004</v>
      </c>
      <c r="E9" s="133"/>
      <c r="F9" s="133"/>
      <c r="G9" s="134"/>
      <c r="H9" s="138" t="s">
        <v>11828</v>
      </c>
      <c r="I9" s="139" t="s">
        <v>6414</v>
      </c>
    </row>
    <row r="10" spans="1:10">
      <c r="A10" s="160"/>
      <c r="B10" s="167"/>
      <c r="C10" s="135"/>
      <c r="D10" s="133"/>
      <c r="E10" s="133"/>
      <c r="F10" s="133"/>
      <c r="G10" s="134"/>
      <c r="H10" s="138"/>
      <c r="I10" s="139"/>
    </row>
    <row r="11" spans="1:10">
      <c r="A11" s="152"/>
      <c r="B11" s="152" t="s">
        <v>229</v>
      </c>
      <c r="C11" s="166">
        <f>SUM(C8:C10)</f>
        <v>2377344.4700000002</v>
      </c>
      <c r="D11" s="166">
        <f>SUM(D8:D10)</f>
        <v>2377344.4700000002</v>
      </c>
      <c r="E11" s="166">
        <f>SUM(E8:E10)</f>
        <v>0</v>
      </c>
      <c r="F11" s="166">
        <f>SUM(F8:F10)</f>
        <v>0</v>
      </c>
      <c r="G11" s="166">
        <f>SUM(G8:G10)</f>
        <v>0</v>
      </c>
      <c r="H11" s="140"/>
      <c r="I11" s="140"/>
    </row>
    <row r="12" spans="1:10">
      <c r="A12" s="154"/>
      <c r="B12" s="154"/>
      <c r="C12" s="162"/>
      <c r="D12" s="162"/>
      <c r="E12" s="162"/>
      <c r="F12" s="162"/>
      <c r="G12" s="162"/>
      <c r="H12" s="154"/>
      <c r="I12" s="154"/>
    </row>
    <row r="13" spans="1:10">
      <c r="A13" s="154"/>
      <c r="B13" s="154"/>
      <c r="C13" s="162"/>
      <c r="D13" s="162"/>
      <c r="E13" s="162"/>
      <c r="F13" s="162"/>
      <c r="G13" s="162"/>
      <c r="H13" s="154"/>
      <c r="I13" s="154"/>
    </row>
    <row r="14" spans="1:10" ht="11.25" customHeight="1">
      <c r="A14" s="10" t="s">
        <v>151</v>
      </c>
      <c r="B14" s="11"/>
      <c r="E14" s="37"/>
      <c r="F14" s="37"/>
      <c r="I14" s="53" t="s">
        <v>53</v>
      </c>
    </row>
    <row r="15" spans="1:10">
      <c r="A15" s="38"/>
      <c r="B15" s="38"/>
      <c r="C15" s="37"/>
      <c r="D15" s="37"/>
      <c r="E15" s="37"/>
      <c r="F15" s="37"/>
    </row>
    <row r="16" spans="1:10" ht="15" customHeight="1">
      <c r="A16" s="15" t="s">
        <v>46</v>
      </c>
      <c r="B16" s="16" t="s">
        <v>47</v>
      </c>
      <c r="C16" s="39" t="s">
        <v>54</v>
      </c>
      <c r="D16" s="39" t="s">
        <v>55</v>
      </c>
      <c r="E16" s="39" t="s">
        <v>56</v>
      </c>
      <c r="F16" s="39" t="s">
        <v>57</v>
      </c>
      <c r="G16" s="40" t="s">
        <v>58</v>
      </c>
      <c r="H16" s="16" t="s">
        <v>59</v>
      </c>
      <c r="I16" s="16" t="s">
        <v>60</v>
      </c>
    </row>
    <row r="17" spans="1:9">
      <c r="A17" s="150" t="s">
        <v>807</v>
      </c>
      <c r="B17" s="155"/>
      <c r="C17" s="132"/>
      <c r="D17" s="136"/>
      <c r="E17" s="136"/>
      <c r="F17" s="136"/>
      <c r="G17" s="136"/>
      <c r="H17" s="138"/>
      <c r="I17" s="138"/>
    </row>
    <row r="18" spans="1:9">
      <c r="A18" s="155"/>
      <c r="B18" s="155"/>
      <c r="C18" s="132"/>
      <c r="D18" s="136"/>
      <c r="E18" s="136"/>
      <c r="F18" s="136"/>
      <c r="G18" s="136"/>
      <c r="H18" s="138"/>
      <c r="I18" s="138"/>
    </row>
    <row r="19" spans="1:9">
      <c r="A19" s="168"/>
      <c r="B19" s="168" t="s">
        <v>230</v>
      </c>
      <c r="C19" s="140">
        <f>SUM(C17:C18)</f>
        <v>0</v>
      </c>
      <c r="D19" s="140">
        <f>SUM(D17:D18)</f>
        <v>0</v>
      </c>
      <c r="E19" s="140">
        <f>SUM(E17:E18)</f>
        <v>0</v>
      </c>
      <c r="F19" s="140">
        <f>SUM(F17:F18)</f>
        <v>0</v>
      </c>
      <c r="G19" s="140">
        <f>SUM(G17:G18)</f>
        <v>0</v>
      </c>
      <c r="H19" s="140"/>
      <c r="I19" s="140"/>
    </row>
    <row r="22" spans="1:9">
      <c r="A22" s="10" t="s">
        <v>263</v>
      </c>
      <c r="B22" s="11"/>
      <c r="E22" s="37"/>
      <c r="F22" s="37"/>
      <c r="I22" s="53" t="s">
        <v>53</v>
      </c>
    </row>
    <row r="23" spans="1:9">
      <c r="A23" s="38"/>
      <c r="B23" s="38"/>
      <c r="C23" s="37"/>
      <c r="D23" s="37"/>
      <c r="E23" s="37"/>
      <c r="F23" s="37"/>
    </row>
    <row r="24" spans="1:9">
      <c r="A24" s="15" t="s">
        <v>46</v>
      </c>
      <c r="B24" s="16" t="s">
        <v>47</v>
      </c>
      <c r="C24" s="39" t="s">
        <v>54</v>
      </c>
      <c r="D24" s="39" t="s">
        <v>55</v>
      </c>
      <c r="E24" s="39" t="s">
        <v>56</v>
      </c>
      <c r="F24" s="39" t="s">
        <v>57</v>
      </c>
      <c r="G24" s="40" t="s">
        <v>58</v>
      </c>
      <c r="H24" s="16" t="s">
        <v>59</v>
      </c>
      <c r="I24" s="16" t="s">
        <v>60</v>
      </c>
    </row>
    <row r="25" spans="1:9">
      <c r="A25" s="150" t="s">
        <v>807</v>
      </c>
      <c r="B25" s="155"/>
      <c r="C25" s="132"/>
      <c r="D25" s="136"/>
      <c r="E25" s="136"/>
      <c r="F25" s="136"/>
      <c r="G25" s="136"/>
      <c r="H25" s="138"/>
      <c r="I25" s="138"/>
    </row>
    <row r="26" spans="1:9">
      <c r="A26" s="155"/>
      <c r="B26" s="155"/>
      <c r="C26" s="132"/>
      <c r="D26" s="136"/>
      <c r="E26" s="136"/>
      <c r="F26" s="136"/>
      <c r="G26" s="136"/>
      <c r="H26" s="138"/>
      <c r="I26" s="138"/>
    </row>
    <row r="27" spans="1:9">
      <c r="A27" s="168"/>
      <c r="B27" s="168" t="s">
        <v>264</v>
      </c>
      <c r="C27" s="140">
        <f>SUM(C25:C26)</f>
        <v>0</v>
      </c>
      <c r="D27" s="140">
        <f>SUM(D25:D26)</f>
        <v>0</v>
      </c>
      <c r="E27" s="140">
        <f>SUM(E25:E26)</f>
        <v>0</v>
      </c>
      <c r="F27" s="140">
        <f>SUM(F25:F26)</f>
        <v>0</v>
      </c>
      <c r="G27" s="140">
        <f>SUM(G25:G26)</f>
        <v>0</v>
      </c>
      <c r="H27" s="140"/>
      <c r="I27" s="140"/>
    </row>
    <row r="30" spans="1:9">
      <c r="A30" s="10" t="s">
        <v>265</v>
      </c>
      <c r="B30" s="11"/>
      <c r="E30" s="37"/>
      <c r="F30" s="37"/>
      <c r="I30" s="53" t="s">
        <v>53</v>
      </c>
    </row>
    <row r="31" spans="1:9">
      <c r="A31" s="38"/>
      <c r="B31" s="38"/>
      <c r="C31" s="37"/>
      <c r="D31" s="37"/>
      <c r="E31" s="37"/>
      <c r="F31" s="37"/>
    </row>
    <row r="32" spans="1:9">
      <c r="A32" s="15" t="s">
        <v>46</v>
      </c>
      <c r="B32" s="16" t="s">
        <v>47</v>
      </c>
      <c r="C32" s="39" t="s">
        <v>54</v>
      </c>
      <c r="D32" s="39" t="s">
        <v>55</v>
      </c>
      <c r="E32" s="39" t="s">
        <v>56</v>
      </c>
      <c r="F32" s="39" t="s">
        <v>57</v>
      </c>
      <c r="G32" s="40" t="s">
        <v>58</v>
      </c>
      <c r="H32" s="16" t="s">
        <v>59</v>
      </c>
      <c r="I32" s="16" t="s">
        <v>60</v>
      </c>
    </row>
    <row r="33" spans="1:9">
      <c r="A33" s="150" t="s">
        <v>807</v>
      </c>
      <c r="B33" s="155"/>
      <c r="C33" s="132"/>
      <c r="D33" s="136"/>
      <c r="E33" s="136"/>
      <c r="F33" s="136"/>
      <c r="G33" s="136"/>
      <c r="H33" s="138"/>
      <c r="I33" s="138"/>
    </row>
    <row r="34" spans="1:9">
      <c r="A34" s="155"/>
      <c r="B34" s="155"/>
      <c r="C34" s="132"/>
      <c r="D34" s="136"/>
      <c r="E34" s="136"/>
      <c r="F34" s="136"/>
      <c r="G34" s="136"/>
      <c r="H34" s="138"/>
      <c r="I34" s="138"/>
    </row>
    <row r="35" spans="1:9">
      <c r="A35" s="168"/>
      <c r="B35" s="168" t="s">
        <v>266</v>
      </c>
      <c r="C35" s="140">
        <f>SUM(C33:C34)</f>
        <v>0</v>
      </c>
      <c r="D35" s="140">
        <f>SUM(D33:D34)</f>
        <v>0</v>
      </c>
      <c r="E35" s="140">
        <f>SUM(E33:E34)</f>
        <v>0</v>
      </c>
      <c r="F35" s="140">
        <f>SUM(F33:F34)</f>
        <v>0</v>
      </c>
      <c r="G35" s="140">
        <f>SUM(G33:G34)</f>
        <v>0</v>
      </c>
      <c r="H35" s="140"/>
      <c r="I35" s="140"/>
    </row>
    <row r="38" spans="1:9">
      <c r="A38" s="10" t="s">
        <v>267</v>
      </c>
      <c r="B38" s="11"/>
      <c r="C38" s="37"/>
      <c r="D38" s="37"/>
      <c r="E38" s="37"/>
      <c r="F38" s="37"/>
    </row>
    <row r="39" spans="1:9">
      <c r="A39" s="38"/>
      <c r="B39" s="38"/>
      <c r="C39" s="37"/>
      <c r="D39" s="37"/>
      <c r="E39" s="37"/>
      <c r="F39" s="37"/>
    </row>
    <row r="40" spans="1:9">
      <c r="A40" s="15" t="s">
        <v>46</v>
      </c>
      <c r="B40" s="16" t="s">
        <v>47</v>
      </c>
      <c r="C40" s="39" t="s">
        <v>54</v>
      </c>
      <c r="D40" s="39" t="s">
        <v>55</v>
      </c>
      <c r="E40" s="39" t="s">
        <v>56</v>
      </c>
      <c r="F40" s="39" t="s">
        <v>57</v>
      </c>
      <c r="G40" s="40" t="s">
        <v>58</v>
      </c>
      <c r="H40" s="16" t="s">
        <v>59</v>
      </c>
      <c r="I40" s="16" t="s">
        <v>60</v>
      </c>
    </row>
    <row r="41" spans="1:9" ht="22.5">
      <c r="A41" s="155" t="s">
        <v>11829</v>
      </c>
      <c r="B41" s="155" t="s">
        <v>11830</v>
      </c>
      <c r="C41" s="132">
        <v>10339.61</v>
      </c>
      <c r="D41" s="136"/>
      <c r="E41" s="136"/>
      <c r="F41" s="136">
        <v>10339.61</v>
      </c>
      <c r="G41" s="136"/>
      <c r="H41" s="138" t="s">
        <v>11831</v>
      </c>
      <c r="I41" s="138" t="s">
        <v>11832</v>
      </c>
    </row>
    <row r="42" spans="1:9" ht="22.5">
      <c r="A42" s="155" t="s">
        <v>11833</v>
      </c>
      <c r="B42" s="155" t="s">
        <v>11834</v>
      </c>
      <c r="C42" s="132">
        <v>62767.25</v>
      </c>
      <c r="D42" s="136"/>
      <c r="E42" s="136"/>
      <c r="F42" s="136">
        <v>62767.25</v>
      </c>
      <c r="G42" s="136"/>
      <c r="H42" s="138" t="s">
        <v>11831</v>
      </c>
      <c r="I42" s="138" t="s">
        <v>11832</v>
      </c>
    </row>
    <row r="43" spans="1:9" ht="22.5">
      <c r="A43" s="155" t="s">
        <v>11835</v>
      </c>
      <c r="B43" s="155" t="s">
        <v>11836</v>
      </c>
      <c r="C43" s="132">
        <v>98581.57</v>
      </c>
      <c r="D43" s="136"/>
      <c r="E43" s="136"/>
      <c r="F43" s="136">
        <v>98581.57</v>
      </c>
      <c r="G43" s="136"/>
      <c r="H43" s="138" t="s">
        <v>11831</v>
      </c>
      <c r="I43" s="138" t="s">
        <v>11832</v>
      </c>
    </row>
    <row r="44" spans="1:9" ht="22.5">
      <c r="A44" s="155" t="s">
        <v>11837</v>
      </c>
      <c r="B44" s="155" t="s">
        <v>11838</v>
      </c>
      <c r="C44" s="132">
        <v>344367.38</v>
      </c>
      <c r="D44" s="136"/>
      <c r="E44" s="136"/>
      <c r="F44" s="136">
        <v>344367.38</v>
      </c>
      <c r="G44" s="136"/>
      <c r="H44" s="138" t="s">
        <v>11831</v>
      </c>
      <c r="I44" s="138" t="s">
        <v>11832</v>
      </c>
    </row>
    <row r="45" spans="1:9" ht="22.5">
      <c r="A45" s="155" t="s">
        <v>11839</v>
      </c>
      <c r="B45" s="155" t="s">
        <v>11840</v>
      </c>
      <c r="C45" s="132">
        <v>1016822.79</v>
      </c>
      <c r="D45" s="136"/>
      <c r="E45" s="136"/>
      <c r="F45" s="136">
        <v>1016822.79</v>
      </c>
      <c r="G45" s="136"/>
      <c r="H45" s="138" t="s">
        <v>11831</v>
      </c>
      <c r="I45" s="138" t="s">
        <v>11832</v>
      </c>
    </row>
    <row r="46" spans="1:9" ht="22.5">
      <c r="A46" s="155" t="s">
        <v>11841</v>
      </c>
      <c r="B46" s="155" t="s">
        <v>11842</v>
      </c>
      <c r="C46" s="132">
        <v>17284.32</v>
      </c>
      <c r="D46" s="136"/>
      <c r="E46" s="136"/>
      <c r="F46" s="136">
        <v>17284.32</v>
      </c>
      <c r="G46" s="136"/>
      <c r="H46" s="138" t="s">
        <v>11831</v>
      </c>
      <c r="I46" s="138" t="s">
        <v>11832</v>
      </c>
    </row>
    <row r="47" spans="1:9" ht="22.5">
      <c r="A47" s="155" t="s">
        <v>11843</v>
      </c>
      <c r="B47" s="155" t="s">
        <v>11844</v>
      </c>
      <c r="C47" s="132">
        <v>388007.82</v>
      </c>
      <c r="D47" s="136"/>
      <c r="E47" s="136"/>
      <c r="F47" s="136">
        <v>388007.82</v>
      </c>
      <c r="G47" s="136"/>
      <c r="H47" s="138" t="s">
        <v>11831</v>
      </c>
      <c r="I47" s="138" t="s">
        <v>11832</v>
      </c>
    </row>
    <row r="48" spans="1:9" ht="22.5">
      <c r="A48" s="155" t="s">
        <v>11845</v>
      </c>
      <c r="B48" s="155" t="s">
        <v>11846</v>
      </c>
      <c r="C48" s="132">
        <v>14555.8</v>
      </c>
      <c r="D48" s="136"/>
      <c r="E48" s="136"/>
      <c r="F48" s="136">
        <v>14555.8</v>
      </c>
      <c r="G48" s="136"/>
      <c r="H48" s="138" t="s">
        <v>11831</v>
      </c>
      <c r="I48" s="138" t="s">
        <v>11832</v>
      </c>
    </row>
    <row r="49" spans="1:9" ht="22.5">
      <c r="A49" s="155" t="s">
        <v>11847</v>
      </c>
      <c r="B49" s="155" t="s">
        <v>11848</v>
      </c>
      <c r="C49" s="132">
        <v>946.56</v>
      </c>
      <c r="D49" s="136"/>
      <c r="E49" s="136"/>
      <c r="F49" s="136">
        <v>946.56</v>
      </c>
      <c r="G49" s="136"/>
      <c r="H49" s="138" t="s">
        <v>11831</v>
      </c>
      <c r="I49" s="138" t="s">
        <v>11832</v>
      </c>
    </row>
    <row r="50" spans="1:9" ht="22.5">
      <c r="A50" s="155" t="s">
        <v>11849</v>
      </c>
      <c r="B50" s="155" t="s">
        <v>11850</v>
      </c>
      <c r="C50" s="132">
        <v>1100874.06</v>
      </c>
      <c r="D50" s="136"/>
      <c r="E50" s="136"/>
      <c r="F50" s="136">
        <v>1100874.06</v>
      </c>
      <c r="G50" s="136"/>
      <c r="H50" s="138" t="s">
        <v>11831</v>
      </c>
      <c r="I50" s="138" t="s">
        <v>11832</v>
      </c>
    </row>
    <row r="51" spans="1:9" ht="22.5">
      <c r="A51" s="155" t="s">
        <v>11851</v>
      </c>
      <c r="B51" s="155" t="s">
        <v>11852</v>
      </c>
      <c r="C51" s="132">
        <v>333199.13</v>
      </c>
      <c r="D51" s="136"/>
      <c r="E51" s="136"/>
      <c r="F51" s="136">
        <v>333199.13</v>
      </c>
      <c r="G51" s="136"/>
      <c r="H51" s="138" t="s">
        <v>11831</v>
      </c>
      <c r="I51" s="138" t="s">
        <v>11832</v>
      </c>
    </row>
    <row r="52" spans="1:9" ht="22.5">
      <c r="A52" s="155" t="s">
        <v>11853</v>
      </c>
      <c r="B52" s="155" t="s">
        <v>11854</v>
      </c>
      <c r="C52" s="132">
        <v>429071.18</v>
      </c>
      <c r="D52" s="136"/>
      <c r="E52" s="136"/>
      <c r="F52" s="136">
        <v>429071.18</v>
      </c>
      <c r="G52" s="136"/>
      <c r="H52" s="138" t="s">
        <v>11831</v>
      </c>
      <c r="I52" s="138" t="s">
        <v>11832</v>
      </c>
    </row>
    <row r="53" spans="1:9" ht="22.5">
      <c r="A53" s="155" t="s">
        <v>11855</v>
      </c>
      <c r="B53" s="155" t="s">
        <v>11856</v>
      </c>
      <c r="C53" s="132">
        <v>383699.21</v>
      </c>
      <c r="D53" s="136"/>
      <c r="E53" s="136"/>
      <c r="F53" s="136">
        <v>383699.21</v>
      </c>
      <c r="G53" s="136"/>
      <c r="H53" s="138" t="s">
        <v>11831</v>
      </c>
      <c r="I53" s="138" t="s">
        <v>11832</v>
      </c>
    </row>
    <row r="54" spans="1:9" ht="22.5">
      <c r="A54" s="155" t="s">
        <v>11857</v>
      </c>
      <c r="B54" s="155" t="s">
        <v>11858</v>
      </c>
      <c r="C54" s="132">
        <v>779094.4</v>
      </c>
      <c r="D54" s="136"/>
      <c r="E54" s="136"/>
      <c r="F54" s="136">
        <v>779094.4</v>
      </c>
      <c r="G54" s="136"/>
      <c r="H54" s="138" t="s">
        <v>11831</v>
      </c>
      <c r="I54" s="138" t="s">
        <v>11832</v>
      </c>
    </row>
    <row r="55" spans="1:9" ht="22.5">
      <c r="A55" s="155" t="s">
        <v>11859</v>
      </c>
      <c r="B55" s="155" t="s">
        <v>11860</v>
      </c>
      <c r="C55" s="132">
        <v>459275.35</v>
      </c>
      <c r="D55" s="136"/>
      <c r="E55" s="136"/>
      <c r="F55" s="136">
        <v>459275.35</v>
      </c>
      <c r="G55" s="136"/>
      <c r="H55" s="138" t="s">
        <v>11831</v>
      </c>
      <c r="I55" s="138" t="s">
        <v>11832</v>
      </c>
    </row>
    <row r="56" spans="1:9" ht="22.5">
      <c r="A56" s="155" t="s">
        <v>11861</v>
      </c>
      <c r="B56" s="155" t="s">
        <v>11862</v>
      </c>
      <c r="C56" s="132">
        <v>426575.9</v>
      </c>
      <c r="D56" s="136"/>
      <c r="E56" s="136"/>
      <c r="F56" s="136">
        <v>426575.9</v>
      </c>
      <c r="G56" s="136"/>
      <c r="H56" s="138" t="s">
        <v>11831</v>
      </c>
      <c r="I56" s="138" t="s">
        <v>11832</v>
      </c>
    </row>
    <row r="57" spans="1:9" ht="22.5">
      <c r="A57" s="155" t="s">
        <v>11863</v>
      </c>
      <c r="B57" s="155" t="s">
        <v>11864</v>
      </c>
      <c r="C57" s="132">
        <v>402880.84</v>
      </c>
      <c r="D57" s="136"/>
      <c r="E57" s="136"/>
      <c r="F57" s="136">
        <v>402880.84</v>
      </c>
      <c r="G57" s="136"/>
      <c r="H57" s="138" t="s">
        <v>11831</v>
      </c>
      <c r="I57" s="138" t="s">
        <v>11832</v>
      </c>
    </row>
    <row r="58" spans="1:9" ht="22.5">
      <c r="A58" s="155" t="s">
        <v>11865</v>
      </c>
      <c r="B58" s="155" t="s">
        <v>11866</v>
      </c>
      <c r="C58" s="132">
        <v>499268.03</v>
      </c>
      <c r="D58" s="136"/>
      <c r="E58" s="136"/>
      <c r="F58" s="136">
        <v>499268.03</v>
      </c>
      <c r="G58" s="136"/>
      <c r="H58" s="138" t="s">
        <v>11831</v>
      </c>
      <c r="I58" s="138" t="s">
        <v>11832</v>
      </c>
    </row>
    <row r="59" spans="1:9" ht="22.5">
      <c r="A59" s="155" t="s">
        <v>11867</v>
      </c>
      <c r="B59" s="155" t="s">
        <v>11868</v>
      </c>
      <c r="C59" s="132">
        <v>1262.9000000000001</v>
      </c>
      <c r="D59" s="136"/>
      <c r="E59" s="136"/>
      <c r="F59" s="136">
        <v>1262.9000000000001</v>
      </c>
      <c r="G59" s="136"/>
      <c r="H59" s="138" t="s">
        <v>11831</v>
      </c>
      <c r="I59" s="138" t="s">
        <v>11832</v>
      </c>
    </row>
    <row r="60" spans="1:9" ht="22.5">
      <c r="A60" s="155" t="s">
        <v>11869</v>
      </c>
      <c r="B60" s="155" t="s">
        <v>11870</v>
      </c>
      <c r="C60" s="132">
        <v>11521.23</v>
      </c>
      <c r="D60" s="136"/>
      <c r="E60" s="136"/>
      <c r="F60" s="136">
        <v>11521.23</v>
      </c>
      <c r="G60" s="136"/>
      <c r="H60" s="138" t="s">
        <v>11831</v>
      </c>
      <c r="I60" s="138" t="s">
        <v>11832</v>
      </c>
    </row>
    <row r="61" spans="1:9" ht="22.5">
      <c r="A61" s="155" t="s">
        <v>11871</v>
      </c>
      <c r="B61" s="155" t="s">
        <v>11872</v>
      </c>
      <c r="C61" s="132">
        <v>27707.75</v>
      </c>
      <c r="D61" s="136"/>
      <c r="E61" s="136"/>
      <c r="F61" s="136">
        <v>27707.75</v>
      </c>
      <c r="G61" s="136"/>
      <c r="H61" s="138" t="s">
        <v>11831</v>
      </c>
      <c r="I61" s="138" t="s">
        <v>11832</v>
      </c>
    </row>
    <row r="62" spans="1:9" ht="22.5">
      <c r="A62" s="155" t="s">
        <v>11873</v>
      </c>
      <c r="B62" s="155" t="s">
        <v>11874</v>
      </c>
      <c r="C62" s="132">
        <v>4758.97</v>
      </c>
      <c r="D62" s="136"/>
      <c r="E62" s="136"/>
      <c r="F62" s="136">
        <v>4758.97</v>
      </c>
      <c r="G62" s="136"/>
      <c r="H62" s="138" t="s">
        <v>11831</v>
      </c>
      <c r="I62" s="138" t="s">
        <v>11832</v>
      </c>
    </row>
    <row r="63" spans="1:9" ht="22.5">
      <c r="A63" s="155" t="s">
        <v>11875</v>
      </c>
      <c r="B63" s="155" t="s">
        <v>11876</v>
      </c>
      <c r="C63" s="132">
        <v>13240.68</v>
      </c>
      <c r="D63" s="136"/>
      <c r="E63" s="136"/>
      <c r="F63" s="136">
        <v>13240.68</v>
      </c>
      <c r="G63" s="136"/>
      <c r="H63" s="138" t="s">
        <v>11831</v>
      </c>
      <c r="I63" s="138" t="s">
        <v>11832</v>
      </c>
    </row>
    <row r="64" spans="1:9" ht="22.5">
      <c r="A64" s="155" t="s">
        <v>11877</v>
      </c>
      <c r="B64" s="155" t="s">
        <v>11878</v>
      </c>
      <c r="C64" s="132">
        <v>6583.57</v>
      </c>
      <c r="D64" s="136"/>
      <c r="E64" s="136"/>
      <c r="F64" s="136">
        <v>6583.57</v>
      </c>
      <c r="G64" s="136"/>
      <c r="H64" s="138" t="s">
        <v>11831</v>
      </c>
      <c r="I64" s="138" t="s">
        <v>11832</v>
      </c>
    </row>
    <row r="65" spans="1:9" ht="22.5">
      <c r="A65" s="155" t="s">
        <v>11879</v>
      </c>
      <c r="B65" s="155" t="s">
        <v>11880</v>
      </c>
      <c r="C65" s="132">
        <v>27348.799999999999</v>
      </c>
      <c r="D65" s="136"/>
      <c r="E65" s="136"/>
      <c r="F65" s="136">
        <v>27348.799999999999</v>
      </c>
      <c r="G65" s="136"/>
      <c r="H65" s="138" t="s">
        <v>11831</v>
      </c>
      <c r="I65" s="138" t="s">
        <v>11832</v>
      </c>
    </row>
    <row r="66" spans="1:9" ht="22.5">
      <c r="A66" s="155" t="s">
        <v>11881</v>
      </c>
      <c r="B66" s="155" t="s">
        <v>11882</v>
      </c>
      <c r="C66" s="132">
        <v>131349.20000000001</v>
      </c>
      <c r="D66" s="136"/>
      <c r="E66" s="136"/>
      <c r="F66" s="136">
        <v>131349.20000000001</v>
      </c>
      <c r="G66" s="136"/>
      <c r="H66" s="138" t="s">
        <v>11831</v>
      </c>
      <c r="I66" s="138" t="s">
        <v>11832</v>
      </c>
    </row>
    <row r="67" spans="1:9" ht="22.5">
      <c r="A67" s="155" t="s">
        <v>11883</v>
      </c>
      <c r="B67" s="155" t="s">
        <v>11884</v>
      </c>
      <c r="C67" s="132">
        <v>30015.13</v>
      </c>
      <c r="D67" s="136"/>
      <c r="E67" s="136"/>
      <c r="F67" s="136">
        <v>30015.13</v>
      </c>
      <c r="G67" s="136"/>
      <c r="H67" s="138" t="s">
        <v>11831</v>
      </c>
      <c r="I67" s="138" t="s">
        <v>11832</v>
      </c>
    </row>
    <row r="68" spans="1:9" ht="22.5">
      <c r="A68" s="155" t="s">
        <v>11885</v>
      </c>
      <c r="B68" s="155" t="s">
        <v>11886</v>
      </c>
      <c r="C68" s="132">
        <v>81452.2</v>
      </c>
      <c r="D68" s="136"/>
      <c r="E68" s="136"/>
      <c r="F68" s="136">
        <v>81452.2</v>
      </c>
      <c r="G68" s="136"/>
      <c r="H68" s="138" t="s">
        <v>11831</v>
      </c>
      <c r="I68" s="138" t="s">
        <v>11832</v>
      </c>
    </row>
    <row r="69" spans="1:9" ht="22.5">
      <c r="A69" s="155" t="s">
        <v>11887</v>
      </c>
      <c r="B69" s="155" t="s">
        <v>11888</v>
      </c>
      <c r="C69" s="132">
        <v>175578.06</v>
      </c>
      <c r="D69" s="136"/>
      <c r="E69" s="136"/>
      <c r="F69" s="136">
        <v>175578.06</v>
      </c>
      <c r="G69" s="136"/>
      <c r="H69" s="138" t="s">
        <v>11831</v>
      </c>
      <c r="I69" s="138" t="s">
        <v>11832</v>
      </c>
    </row>
    <row r="70" spans="1:9" ht="22.5">
      <c r="A70" s="155" t="s">
        <v>11889</v>
      </c>
      <c r="B70" s="155" t="s">
        <v>11890</v>
      </c>
      <c r="C70" s="132">
        <v>108413.17</v>
      </c>
      <c r="D70" s="136"/>
      <c r="E70" s="136"/>
      <c r="F70" s="136">
        <v>108413.17</v>
      </c>
      <c r="G70" s="136"/>
      <c r="H70" s="138" t="s">
        <v>11831</v>
      </c>
      <c r="I70" s="138" t="s">
        <v>11832</v>
      </c>
    </row>
    <row r="71" spans="1:9" ht="22.5">
      <c r="A71" s="155" t="s">
        <v>11891</v>
      </c>
      <c r="B71" s="155" t="s">
        <v>11892</v>
      </c>
      <c r="C71" s="132">
        <v>6150.69</v>
      </c>
      <c r="D71" s="136"/>
      <c r="E71" s="136"/>
      <c r="F71" s="136">
        <v>6150.69</v>
      </c>
      <c r="G71" s="136"/>
      <c r="H71" s="138" t="s">
        <v>11831</v>
      </c>
      <c r="I71" s="138" t="s">
        <v>11832</v>
      </c>
    </row>
    <row r="72" spans="1:9" ht="22.5">
      <c r="A72" s="155" t="s">
        <v>11893</v>
      </c>
      <c r="B72" s="155" t="s">
        <v>11894</v>
      </c>
      <c r="C72" s="132">
        <v>6150.69</v>
      </c>
      <c r="D72" s="136"/>
      <c r="E72" s="136"/>
      <c r="F72" s="136">
        <v>6150.69</v>
      </c>
      <c r="G72" s="136"/>
      <c r="H72" s="138" t="s">
        <v>11831</v>
      </c>
      <c r="I72" s="138" t="s">
        <v>11832</v>
      </c>
    </row>
    <row r="73" spans="1:9" ht="22.5">
      <c r="A73" s="155" t="s">
        <v>11895</v>
      </c>
      <c r="B73" s="155" t="s">
        <v>11896</v>
      </c>
      <c r="C73" s="132">
        <v>6150.69</v>
      </c>
      <c r="D73" s="136"/>
      <c r="E73" s="136"/>
      <c r="F73" s="136">
        <v>6150.69</v>
      </c>
      <c r="G73" s="136"/>
      <c r="H73" s="138" t="s">
        <v>11831</v>
      </c>
      <c r="I73" s="138" t="s">
        <v>11832</v>
      </c>
    </row>
    <row r="74" spans="1:9" ht="22.5">
      <c r="A74" s="155" t="s">
        <v>11897</v>
      </c>
      <c r="B74" s="155" t="s">
        <v>11898</v>
      </c>
      <c r="C74" s="132">
        <v>6150.71</v>
      </c>
      <c r="D74" s="136"/>
      <c r="E74" s="136"/>
      <c r="F74" s="136">
        <v>6150.71</v>
      </c>
      <c r="G74" s="136"/>
      <c r="H74" s="138" t="s">
        <v>11831</v>
      </c>
      <c r="I74" s="138" t="s">
        <v>11832</v>
      </c>
    </row>
    <row r="75" spans="1:9" ht="22.5">
      <c r="A75" s="155" t="s">
        <v>11899</v>
      </c>
      <c r="B75" s="155" t="s">
        <v>11900</v>
      </c>
      <c r="C75" s="132">
        <v>5947.41</v>
      </c>
      <c r="D75" s="136"/>
      <c r="E75" s="136"/>
      <c r="F75" s="136">
        <v>5947.41</v>
      </c>
      <c r="G75" s="136"/>
      <c r="H75" s="138" t="s">
        <v>11831</v>
      </c>
      <c r="I75" s="138" t="s">
        <v>11832</v>
      </c>
    </row>
    <row r="76" spans="1:9" ht="22.5">
      <c r="A76" s="155" t="s">
        <v>11901</v>
      </c>
      <c r="B76" s="155" t="s">
        <v>11902</v>
      </c>
      <c r="C76" s="132">
        <v>5947.41</v>
      </c>
      <c r="D76" s="136"/>
      <c r="E76" s="136"/>
      <c r="F76" s="136">
        <v>5947.41</v>
      </c>
      <c r="G76" s="136"/>
      <c r="H76" s="138" t="s">
        <v>11831</v>
      </c>
      <c r="I76" s="138" t="s">
        <v>11832</v>
      </c>
    </row>
    <row r="77" spans="1:9" ht="22.5">
      <c r="A77" s="155" t="s">
        <v>11903</v>
      </c>
      <c r="B77" s="155" t="s">
        <v>11904</v>
      </c>
      <c r="C77" s="132">
        <v>5947.41</v>
      </c>
      <c r="D77" s="136"/>
      <c r="E77" s="136"/>
      <c r="F77" s="136">
        <v>5947.41</v>
      </c>
      <c r="G77" s="136"/>
      <c r="H77" s="138" t="s">
        <v>11831</v>
      </c>
      <c r="I77" s="138" t="s">
        <v>11832</v>
      </c>
    </row>
    <row r="78" spans="1:9" ht="22.5">
      <c r="A78" s="155" t="s">
        <v>11905</v>
      </c>
      <c r="B78" s="155" t="s">
        <v>11906</v>
      </c>
      <c r="C78" s="132">
        <v>5947.41</v>
      </c>
      <c r="D78" s="136"/>
      <c r="E78" s="136"/>
      <c r="F78" s="136">
        <v>5947.41</v>
      </c>
      <c r="G78" s="136"/>
      <c r="H78" s="138" t="s">
        <v>11831</v>
      </c>
      <c r="I78" s="138" t="s">
        <v>11832</v>
      </c>
    </row>
    <row r="79" spans="1:9" ht="22.5">
      <c r="A79" s="155" t="s">
        <v>11907</v>
      </c>
      <c r="B79" s="155" t="s">
        <v>11908</v>
      </c>
      <c r="C79" s="132">
        <v>5947.41</v>
      </c>
      <c r="D79" s="136"/>
      <c r="E79" s="136"/>
      <c r="F79" s="136">
        <v>5947.41</v>
      </c>
      <c r="G79" s="136"/>
      <c r="H79" s="138" t="s">
        <v>11831</v>
      </c>
      <c r="I79" s="138" t="s">
        <v>11832</v>
      </c>
    </row>
    <row r="80" spans="1:9" ht="22.5">
      <c r="A80" s="155" t="s">
        <v>11909</v>
      </c>
      <c r="B80" s="155" t="s">
        <v>11910</v>
      </c>
      <c r="C80" s="132">
        <v>5947.41</v>
      </c>
      <c r="D80" s="136"/>
      <c r="E80" s="136"/>
      <c r="F80" s="136">
        <v>5947.41</v>
      </c>
      <c r="G80" s="136"/>
      <c r="H80" s="138" t="s">
        <v>11831</v>
      </c>
      <c r="I80" s="138" t="s">
        <v>11832</v>
      </c>
    </row>
    <row r="81" spans="1:11" ht="22.5">
      <c r="A81" s="155" t="s">
        <v>11911</v>
      </c>
      <c r="B81" s="155" t="s">
        <v>11912</v>
      </c>
      <c r="C81" s="132">
        <v>4974.8100000000004</v>
      </c>
      <c r="D81" s="136"/>
      <c r="E81" s="136"/>
      <c r="F81" s="136">
        <v>4974.8100000000004</v>
      </c>
      <c r="G81" s="136"/>
      <c r="H81" s="138" t="s">
        <v>11831</v>
      </c>
      <c r="I81" s="138" t="s">
        <v>11832</v>
      </c>
    </row>
    <row r="82" spans="1:11" ht="22.5">
      <c r="A82" s="155" t="s">
        <v>11913</v>
      </c>
      <c r="B82" s="155" t="s">
        <v>11914</v>
      </c>
      <c r="C82" s="132">
        <v>4974.8100000000004</v>
      </c>
      <c r="D82" s="136"/>
      <c r="E82" s="136"/>
      <c r="F82" s="136">
        <v>4974.8100000000004</v>
      </c>
      <c r="G82" s="136"/>
      <c r="H82" s="138" t="s">
        <v>11831</v>
      </c>
      <c r="I82" s="138" t="s">
        <v>11832</v>
      </c>
    </row>
    <row r="83" spans="1:11">
      <c r="A83" s="168"/>
      <c r="B83" s="168" t="s">
        <v>386</v>
      </c>
      <c r="C83" s="140">
        <f>SUM(C41:C82)</f>
        <v>7457079.7200000025</v>
      </c>
      <c r="D83" s="140">
        <f>SUM(D41:D82)</f>
        <v>0</v>
      </c>
      <c r="E83" s="140">
        <f>SUM(E41:E82)</f>
        <v>0</v>
      </c>
      <c r="F83" s="140">
        <f>SUM(F41:F82)</f>
        <v>7457079.7200000025</v>
      </c>
      <c r="G83" s="140">
        <f>SUM(G41:G82)</f>
        <v>0</v>
      </c>
      <c r="H83" s="140"/>
      <c r="I83" s="140"/>
    </row>
    <row r="86" spans="1:11">
      <c r="A86" s="10" t="s">
        <v>268</v>
      </c>
      <c r="B86" s="11"/>
      <c r="C86" s="276"/>
      <c r="E86" s="37"/>
      <c r="F86" s="37"/>
      <c r="I86" s="53" t="s">
        <v>53</v>
      </c>
    </row>
    <row r="87" spans="1:11">
      <c r="A87" s="38"/>
      <c r="B87" s="38"/>
      <c r="C87" s="37"/>
      <c r="D87" s="37"/>
      <c r="E87" s="37"/>
      <c r="F87" s="37"/>
    </row>
    <row r="88" spans="1:11">
      <c r="A88" s="15" t="s">
        <v>46</v>
      </c>
      <c r="B88" s="16" t="s">
        <v>47</v>
      </c>
      <c r="C88" s="39" t="s">
        <v>54</v>
      </c>
      <c r="D88" s="39" t="s">
        <v>55</v>
      </c>
      <c r="E88" s="39" t="s">
        <v>56</v>
      </c>
      <c r="F88" s="39" t="s">
        <v>57</v>
      </c>
      <c r="G88" s="40" t="s">
        <v>58</v>
      </c>
      <c r="H88" s="16" t="s">
        <v>59</v>
      </c>
      <c r="I88" s="16" t="s">
        <v>60</v>
      </c>
    </row>
    <row r="89" spans="1:11">
      <c r="A89" s="150" t="s">
        <v>807</v>
      </c>
      <c r="B89" s="155"/>
      <c r="C89" s="132"/>
      <c r="D89" s="136"/>
      <c r="E89" s="136"/>
      <c r="F89" s="136"/>
      <c r="G89" s="136"/>
      <c r="H89" s="138"/>
      <c r="I89" s="138"/>
    </row>
    <row r="90" spans="1:11">
      <c r="A90" s="155"/>
      <c r="B90" s="155"/>
      <c r="C90" s="132"/>
      <c r="D90" s="136"/>
      <c r="E90" s="136"/>
      <c r="F90" s="136"/>
      <c r="G90" s="136"/>
      <c r="H90" s="138"/>
      <c r="I90" s="138"/>
      <c r="K90" s="9"/>
    </row>
    <row r="91" spans="1:11">
      <c r="A91" s="168"/>
      <c r="B91" s="168" t="s">
        <v>269</v>
      </c>
      <c r="C91" s="140">
        <f>SUM(C89:C90)</f>
        <v>0</v>
      </c>
      <c r="D91" s="140">
        <f>SUM(D89:D90)</f>
        <v>0</v>
      </c>
      <c r="E91" s="140">
        <f>SUM(E89:E90)</f>
        <v>0</v>
      </c>
      <c r="F91" s="140">
        <f>SUM(F89:F90)</f>
        <v>0</v>
      </c>
      <c r="G91" s="140">
        <f>SUM(G89:G90)</f>
        <v>0</v>
      </c>
      <c r="H91" s="140"/>
      <c r="I91" s="140"/>
      <c r="K91" s="9"/>
    </row>
    <row r="94" spans="1:11">
      <c r="A94" s="10" t="s">
        <v>270</v>
      </c>
      <c r="B94" s="11"/>
      <c r="E94" s="37"/>
      <c r="F94" s="37"/>
      <c r="I94" s="53" t="s">
        <v>53</v>
      </c>
    </row>
    <row r="95" spans="1:11">
      <c r="A95" s="38"/>
      <c r="B95" s="38"/>
      <c r="C95" s="37"/>
      <c r="D95" s="37"/>
      <c r="E95" s="37"/>
      <c r="F95" s="37"/>
    </row>
    <row r="96" spans="1:11">
      <c r="A96" s="15" t="s">
        <v>46</v>
      </c>
      <c r="B96" s="16" t="s">
        <v>47</v>
      </c>
      <c r="C96" s="39" t="s">
        <v>54</v>
      </c>
      <c r="D96" s="39" t="s">
        <v>55</v>
      </c>
      <c r="E96" s="39" t="s">
        <v>56</v>
      </c>
      <c r="F96" s="39" t="s">
        <v>57</v>
      </c>
      <c r="G96" s="40" t="s">
        <v>58</v>
      </c>
      <c r="H96" s="16" t="s">
        <v>59</v>
      </c>
      <c r="I96" s="16" t="s">
        <v>60</v>
      </c>
    </row>
    <row r="97" spans="1:11">
      <c r="A97" s="150" t="s">
        <v>807</v>
      </c>
      <c r="B97" s="155"/>
      <c r="C97" s="132"/>
      <c r="D97" s="136"/>
      <c r="E97" s="136"/>
      <c r="F97" s="136"/>
      <c r="G97" s="136"/>
      <c r="H97" s="138"/>
      <c r="I97" s="138"/>
    </row>
    <row r="98" spans="1:11">
      <c r="A98" s="155"/>
      <c r="B98" s="155"/>
      <c r="C98" s="132"/>
      <c r="D98" s="136"/>
      <c r="E98" s="136"/>
      <c r="F98" s="136"/>
      <c r="G98" s="136"/>
      <c r="H98" s="138"/>
      <c r="I98" s="138"/>
    </row>
    <row r="99" spans="1:11">
      <c r="A99" s="168"/>
      <c r="B99" s="168" t="s">
        <v>271</v>
      </c>
      <c r="C99" s="140">
        <f>SUM(C97:C98)</f>
        <v>0</v>
      </c>
      <c r="D99" s="140">
        <f>SUM(D97:D98)</f>
        <v>0</v>
      </c>
      <c r="E99" s="140">
        <f>SUM(E97:E98)</f>
        <v>0</v>
      </c>
      <c r="F99" s="140">
        <f>SUM(F97:F98)</f>
        <v>0</v>
      </c>
      <c r="G99" s="140">
        <f>SUM(G97:G98)</f>
        <v>0</v>
      </c>
      <c r="H99" s="140"/>
      <c r="I99" s="140"/>
    </row>
    <row r="102" spans="1:11">
      <c r="A102" s="10" t="s">
        <v>272</v>
      </c>
      <c r="B102" s="11"/>
      <c r="E102" s="37"/>
      <c r="F102" s="37"/>
      <c r="I102" s="53" t="s">
        <v>53</v>
      </c>
    </row>
    <row r="103" spans="1:11">
      <c r="A103" s="38"/>
      <c r="B103" s="38"/>
      <c r="C103" s="37"/>
      <c r="D103" s="37"/>
      <c r="E103" s="37"/>
      <c r="F103" s="37"/>
    </row>
    <row r="104" spans="1:11">
      <c r="A104" s="15" t="s">
        <v>46</v>
      </c>
      <c r="B104" s="16" t="s">
        <v>47</v>
      </c>
      <c r="C104" s="39" t="s">
        <v>54</v>
      </c>
      <c r="D104" s="39" t="s">
        <v>55</v>
      </c>
      <c r="E104" s="39" t="s">
        <v>56</v>
      </c>
      <c r="F104" s="39" t="s">
        <v>57</v>
      </c>
      <c r="G104" s="40" t="s">
        <v>58</v>
      </c>
      <c r="H104" s="16" t="s">
        <v>59</v>
      </c>
      <c r="I104" s="16" t="s">
        <v>60</v>
      </c>
    </row>
    <row r="105" spans="1:11">
      <c r="A105" s="150" t="s">
        <v>807</v>
      </c>
      <c r="B105" s="155"/>
      <c r="C105" s="132"/>
      <c r="D105" s="136"/>
      <c r="E105" s="136"/>
      <c r="F105" s="136"/>
      <c r="G105" s="136"/>
      <c r="H105" s="138"/>
      <c r="I105" s="138"/>
      <c r="K105" s="9"/>
    </row>
    <row r="106" spans="1:11">
      <c r="A106" s="155"/>
      <c r="B106" s="155"/>
      <c r="C106" s="132"/>
      <c r="D106" s="136"/>
      <c r="E106" s="136"/>
      <c r="F106" s="136"/>
      <c r="G106" s="136"/>
      <c r="H106" s="138"/>
      <c r="I106" s="138"/>
    </row>
    <row r="107" spans="1:11">
      <c r="A107" s="168"/>
      <c r="B107" s="168" t="s">
        <v>273</v>
      </c>
      <c r="C107" s="140">
        <f>SUM(C105:C106)</f>
        <v>0</v>
      </c>
      <c r="D107" s="140">
        <f>SUM(D105:D106)</f>
        <v>0</v>
      </c>
      <c r="E107" s="140">
        <f>SUM(E105:E106)</f>
        <v>0</v>
      </c>
      <c r="F107" s="140">
        <f>SUM(F105:F106)</f>
        <v>0</v>
      </c>
      <c r="G107" s="140">
        <f>SUM(G105:G106)</f>
        <v>0</v>
      </c>
      <c r="H107" s="140"/>
      <c r="I107" s="140"/>
    </row>
    <row r="110" spans="1:11">
      <c r="A110" s="10" t="s">
        <v>274</v>
      </c>
      <c r="B110" s="11"/>
      <c r="E110" s="37"/>
      <c r="F110" s="37"/>
      <c r="I110" s="53" t="s">
        <v>53</v>
      </c>
    </row>
    <row r="111" spans="1:11">
      <c r="A111" s="38"/>
      <c r="B111" s="38"/>
      <c r="C111" s="37"/>
      <c r="D111" s="37"/>
      <c r="E111" s="37"/>
      <c r="F111" s="37"/>
    </row>
    <row r="112" spans="1:11">
      <c r="A112" s="15" t="s">
        <v>46</v>
      </c>
      <c r="B112" s="16" t="s">
        <v>47</v>
      </c>
      <c r="C112" s="39" t="s">
        <v>54</v>
      </c>
      <c r="D112" s="39" t="s">
        <v>55</v>
      </c>
      <c r="E112" s="39" t="s">
        <v>56</v>
      </c>
      <c r="F112" s="39" t="s">
        <v>57</v>
      </c>
      <c r="G112" s="40" t="s">
        <v>58</v>
      </c>
      <c r="H112" s="16" t="s">
        <v>59</v>
      </c>
      <c r="I112" s="16" t="s">
        <v>60</v>
      </c>
    </row>
    <row r="113" spans="1:9">
      <c r="A113" s="150" t="s">
        <v>807</v>
      </c>
      <c r="B113" s="155"/>
      <c r="C113" s="132"/>
      <c r="D113" s="136"/>
      <c r="E113" s="136"/>
      <c r="F113" s="136"/>
      <c r="G113" s="136"/>
      <c r="H113" s="138"/>
      <c r="I113" s="138"/>
    </row>
    <row r="114" spans="1:9">
      <c r="A114" s="155"/>
      <c r="B114" s="155"/>
      <c r="C114" s="132"/>
      <c r="D114" s="136"/>
      <c r="E114" s="136"/>
      <c r="F114" s="136"/>
      <c r="G114" s="136"/>
      <c r="H114" s="138"/>
      <c r="I114" s="138"/>
    </row>
    <row r="115" spans="1:9">
      <c r="A115" s="168"/>
      <c r="B115" s="168" t="s">
        <v>275</v>
      </c>
      <c r="C115" s="140">
        <f>SUM(C113:C114)</f>
        <v>0</v>
      </c>
      <c r="D115" s="140">
        <f>SUM(D113:D114)</f>
        <v>0</v>
      </c>
      <c r="E115" s="140">
        <f>SUM(E113:E114)</f>
        <v>0</v>
      </c>
      <c r="F115" s="140">
        <f>SUM(F113:F114)</f>
        <v>0</v>
      </c>
      <c r="G115" s="140">
        <f>SUM(G113:G114)</f>
        <v>0</v>
      </c>
      <c r="H115" s="140"/>
      <c r="I115" s="140"/>
    </row>
    <row r="196" spans="1:8">
      <c r="A196" s="41"/>
      <c r="B196" s="41"/>
      <c r="C196" s="42"/>
      <c r="D196" s="42"/>
      <c r="E196" s="42"/>
      <c r="F196" s="42"/>
      <c r="G196" s="42"/>
      <c r="H196" s="41"/>
    </row>
    <row r="197" spans="1:8">
      <c r="A197" s="251"/>
      <c r="B197" s="252"/>
    </row>
    <row r="198" spans="1:8">
      <c r="A198" s="251"/>
      <c r="B198" s="252"/>
    </row>
    <row r="199" spans="1:8">
      <c r="A199" s="251"/>
      <c r="B199" s="252"/>
    </row>
    <row r="200" spans="1:8">
      <c r="A200" s="251"/>
      <c r="B200" s="252"/>
    </row>
    <row r="201" spans="1:8">
      <c r="A201" s="251"/>
      <c r="B201" s="252"/>
    </row>
  </sheetData>
  <dataValidations count="9">
    <dataValidation allowBlank="1" showInputMessage="1" showErrorMessage="1" prompt="Saldo final del periodo de la información financiera trimestral presentada, el cual debe coincidir con la suma de las columnas de 90, 180, 365 y más de 365 días." sqref="C7 C16 C24 C32 C40 C88 C96 C104 C112"/>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16 A24 A32 A40 A88 A96 A104 A112"/>
    <dataValidation allowBlank="1" showInputMessage="1" showErrorMessage="1" prompt="Corresponde al nombre o descripción de la cuenta de acuerdo al Plan de Cuentas emitido por el CONAC." sqref="B7 B16 B40 B88 B96 B104 B112 B24 B32"/>
    <dataValidation allowBlank="1" showInputMessage="1" showErrorMessage="1" prompt="Importe de la cuentas por cobrar con fecha de vencimiento de 1 a 90 días." sqref="D7 D16 D40 D88 D96 D104 D112 D24 D32"/>
    <dataValidation allowBlank="1" showInputMessage="1" showErrorMessage="1" prompt="Importe de la cuentas por cobrar con fecha de vencimiento de 91 a 180 días." sqref="E7 E16 E40 E88 E96 E104 E112 E24 E32"/>
    <dataValidation allowBlank="1" showInputMessage="1" showErrorMessage="1" prompt="Importe de la cuentas por cobrar con fecha de vencimiento de 181 a 365 días." sqref="F7 F16 F40 F88 F96 F104 F112 F24 F32"/>
    <dataValidation allowBlank="1" showInputMessage="1" showErrorMessage="1" prompt="Importe de la cuentas por cobrar con vencimiento mayor a 365 días." sqref="G7 G16 G40 G88 G96 G104 G112 G24 G32"/>
    <dataValidation allowBlank="1" showInputMessage="1" showErrorMessage="1" prompt="Informar sobre caraterísticas cualitativas de la cuenta, ejemplo: acciones implementadas para su recuperación, causas de la demora en su recuperación." sqref="H7 H16 H40 H88 H96 H104 H112 H24 H32"/>
    <dataValidation allowBlank="1" showInputMessage="1" showErrorMessage="1" prompt="Indicar si el deudor ya sobrepasó el plazo estipulado para pago, 90, 180 o 365 días." sqref="I7 I16 I40 I88 I96 I104 I112 I24 I32"/>
  </dataValidations>
  <printOptions horizontalCentered="1"/>
  <pageMargins left="0.59055118110236227" right="0.39370078740157483" top="0.39370078740157483" bottom="0.39370078740157483" header="0.31496062992125984" footer="0.31496062992125984"/>
  <pageSetup scale="88" fitToHeight="3" orientation="landscape" r:id="rId1"/>
</worksheet>
</file>

<file path=xl/worksheets/sheet3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zoomScaleNormal="100" zoomScaleSheetLayoutView="100" workbookViewId="0">
      <selection activeCell="A8" sqref="A8:H8"/>
    </sheetView>
  </sheetViews>
  <sheetFormatPr baseColWidth="10" defaultColWidth="11.42578125" defaultRowHeight="11.25"/>
  <cols>
    <col min="1" max="1" width="20.7109375" style="68" customWidth="1"/>
    <col min="2" max="5" width="11.42578125" style="68"/>
    <col min="6" max="6" width="4.28515625" style="68" customWidth="1"/>
    <col min="7" max="7" width="2.5703125" style="68" customWidth="1"/>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66" t="s">
        <v>318</v>
      </c>
    </row>
    <row r="6" spans="1:17">
      <c r="A6" s="68" t="s">
        <v>807</v>
      </c>
      <c r="J6" s="1014"/>
      <c r="K6" s="1014"/>
      <c r="L6" s="1014"/>
      <c r="M6" s="1014"/>
      <c r="N6" s="1014"/>
      <c r="O6" s="1014"/>
      <c r="P6" s="1014"/>
      <c r="Q6" s="1014"/>
    </row>
    <row r="7" spans="1:17">
      <c r="A7" s="3" t="s">
        <v>84</v>
      </c>
    </row>
    <row r="8" spans="1:17" ht="52.5" customHeight="1">
      <c r="A8" s="1015" t="s">
        <v>317</v>
      </c>
      <c r="B8" s="1015"/>
      <c r="C8" s="1015"/>
      <c r="D8" s="1015"/>
      <c r="E8" s="1015"/>
      <c r="F8" s="1015"/>
      <c r="G8" s="1015"/>
      <c r="H8" s="1015"/>
    </row>
  </sheetData>
  <mergeCells count="2">
    <mergeCell ref="J6:Q6"/>
    <mergeCell ref="A8:H8"/>
  </mergeCells>
  <pageMargins left="0.70866141732283472" right="0.70866141732283472" top="0.74803149606299213" bottom="0.74803149606299213" header="0.31496062992125984" footer="0.31496062992125984"/>
  <pageSetup orientation="landscape" r:id="rId1"/>
  <colBreaks count="1" manualBreakCount="1">
    <brk id="8" max="1048575" man="1"/>
  </colBreaks>
</worksheet>
</file>

<file path=xl/worksheets/sheet3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zoomScaleSheetLayoutView="100" workbookViewId="0">
      <selection activeCell="C8" sqref="C8"/>
    </sheetView>
  </sheetViews>
  <sheetFormatPr baseColWidth="10" defaultColWidth="11.42578125"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0" t="s">
        <v>807</v>
      </c>
      <c r="B8" s="138"/>
      <c r="C8" s="136"/>
      <c r="D8" s="138"/>
    </row>
    <row r="9" spans="1:4">
      <c r="A9" s="155"/>
      <c r="B9" s="138"/>
      <c r="C9" s="136"/>
      <c r="D9" s="138"/>
    </row>
    <row r="10" spans="1:4">
      <c r="A10" s="169"/>
      <c r="B10" s="169" t="s">
        <v>221</v>
      </c>
      <c r="C10" s="145">
        <f>SUM(C8:C9)</f>
        <v>0</v>
      </c>
      <c r="D10" s="170"/>
    </row>
    <row r="11" spans="1:4">
      <c r="A11" s="154"/>
      <c r="B11" s="154"/>
      <c r="C11" s="162"/>
      <c r="D11" s="154"/>
    </row>
    <row r="12" spans="1:4">
      <c r="A12" s="154"/>
      <c r="B12" s="154"/>
      <c r="C12" s="162"/>
      <c r="D12" s="154"/>
    </row>
    <row r="13" spans="1:4" s="35" customFormat="1" ht="11.25" customHeight="1">
      <c r="A13" s="33" t="s">
        <v>64</v>
      </c>
      <c r="B13" s="154"/>
      <c r="C13" s="43"/>
      <c r="D13" s="257" t="s">
        <v>62</v>
      </c>
    </row>
    <row r="14" spans="1:4">
      <c r="A14" s="44"/>
      <c r="B14" s="44"/>
      <c r="C14" s="45"/>
      <c r="D14" s="46"/>
    </row>
    <row r="15" spans="1:4" ht="15" customHeight="1">
      <c r="A15" s="15" t="s">
        <v>46</v>
      </c>
      <c r="B15" s="16" t="s">
        <v>47</v>
      </c>
      <c r="C15" s="17" t="s">
        <v>48</v>
      </c>
      <c r="D15" s="47" t="s">
        <v>63</v>
      </c>
    </row>
    <row r="16" spans="1:4">
      <c r="A16" s="150" t="s">
        <v>807</v>
      </c>
      <c r="B16" s="167"/>
      <c r="C16" s="136"/>
      <c r="D16" s="138"/>
    </row>
    <row r="17" spans="1:4">
      <c r="A17" s="160"/>
      <c r="B17" s="167"/>
      <c r="C17" s="136"/>
      <c r="D17" s="138"/>
    </row>
    <row r="18" spans="1:4">
      <c r="A18" s="152"/>
      <c r="B18" s="152" t="s">
        <v>222</v>
      </c>
      <c r="C18" s="144">
        <f>SUM(C16:C17)</f>
        <v>0</v>
      </c>
      <c r="D18" s="170"/>
    </row>
    <row r="20" spans="1:4">
      <c r="B20" s="274" t="str">
        <f>+UPPER(B11)</f>
        <v/>
      </c>
    </row>
  </sheetData>
  <dataValidations count="6">
    <dataValidation allowBlank="1" showInputMessage="1" showErrorMessage="1" prompt="Saldo final de la Información Financiera Trimestral que se presenta (trimestral: 1er, 2do, 3ro. o 4to.)." sqref="C15"/>
    <dataValidation allowBlank="1" showInputMessage="1" showErrorMessage="1" prompt="Saldo final de la Información Financiera Trimestral que se presentada (trimestral: 1er, 2do, 3ro. o 4to.)." sqref="C7"/>
    <dataValidation allowBlank="1" showInputMessage="1" showErrorMessage="1" prompt="Corresponde al número de la cuenta de acuerdo al Plan de Cuentas emitido por el CONAC (DOF 23/12/2015)." sqref="A7 A15"/>
    <dataValidation allowBlank="1" showInputMessage="1" showErrorMessage="1" prompt="Método de valuación aplicados." sqref="D15"/>
    <dataValidation allowBlank="1" showInputMessage="1" showErrorMessage="1" prompt="Corresponde al nombre o descripción de la cuenta de acuerdo al Plan de Cuentas emitido por el CONAC." sqref="B7 B15"/>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77" orientation="portrait" r:id="rId1"/>
</worksheet>
</file>

<file path=xl/worksheets/sheet3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zoomScaleNormal="100" zoomScaleSheetLayoutView="100" workbookViewId="0">
      <selection activeCell="C8" sqref="C8"/>
    </sheetView>
  </sheetViews>
  <sheetFormatPr baseColWidth="10" defaultColWidth="11.42578125" defaultRowHeight="11.25"/>
  <cols>
    <col min="1" max="1" width="20.7109375" style="274" customWidth="1"/>
    <col min="2" max="2" width="21.42578125" style="274" customWidth="1"/>
    <col min="3" max="3" width="5.85546875" style="9" bestFit="1" customWidth="1"/>
    <col min="4" max="4" width="4" style="274" bestFit="1" customWidth="1"/>
    <col min="5" max="5" width="18.140625" style="274" customWidth="1"/>
    <col min="6" max="6" width="18.42578125" style="274" bestFit="1" customWidth="1"/>
    <col min="7" max="7" width="22.7109375" style="274" customWidth="1"/>
    <col min="8" max="16384" width="11.42578125" style="274"/>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366"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50" t="s">
        <v>807</v>
      </c>
      <c r="B8" s="171"/>
      <c r="C8" s="132"/>
      <c r="D8" s="172"/>
      <c r="E8" s="173"/>
      <c r="F8" s="171"/>
      <c r="G8" s="171"/>
    </row>
    <row r="9" spans="1:7">
      <c r="A9" s="171"/>
      <c r="B9" s="171"/>
      <c r="C9" s="132"/>
      <c r="D9" s="173"/>
      <c r="E9" s="173"/>
      <c r="F9" s="171"/>
      <c r="G9" s="171"/>
    </row>
    <row r="10" spans="1:7">
      <c r="A10" s="171"/>
      <c r="B10" s="171"/>
      <c r="C10" s="132"/>
      <c r="D10" s="173"/>
      <c r="E10" s="173"/>
      <c r="F10" s="171"/>
      <c r="G10" s="171"/>
    </row>
    <row r="11" spans="1:7">
      <c r="A11" s="168"/>
      <c r="B11" s="168" t="s">
        <v>231</v>
      </c>
      <c r="C11" s="140">
        <f>SUM(C8:C10)</f>
        <v>0</v>
      </c>
      <c r="D11" s="168"/>
      <c r="E11" s="168"/>
      <c r="F11" s="168"/>
      <c r="G11" s="168"/>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orientation="landscape" r:id="rId1"/>
</worksheet>
</file>

<file path=xl/worksheets/sheet3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zoomScaleSheetLayoutView="100" workbookViewId="0">
      <selection activeCell="C8" sqref="C8"/>
    </sheetView>
  </sheetViews>
  <sheetFormatPr baseColWidth="10" defaultColWidth="11.42578125" defaultRowHeight="11.25"/>
  <cols>
    <col min="1" max="1" width="20.7109375" style="274" customWidth="1"/>
    <col min="2" max="2" width="16.5703125" style="274" bestFit="1" customWidth="1"/>
    <col min="3" max="3" width="11.42578125" style="9" customWidth="1"/>
    <col min="4" max="4" width="6.28515625" style="274" customWidth="1"/>
    <col min="5" max="5" width="17.7109375" style="274" customWidth="1"/>
    <col min="6" max="16384" width="11.42578125" style="274"/>
  </cols>
  <sheetData>
    <row r="1" spans="1:5">
      <c r="A1" s="3" t="s">
        <v>43</v>
      </c>
      <c r="B1" s="3"/>
      <c r="C1" s="4"/>
      <c r="D1" s="3"/>
      <c r="E1" s="7"/>
    </row>
    <row r="2" spans="1:5">
      <c r="A2" s="3" t="s">
        <v>199</v>
      </c>
      <c r="B2" s="3"/>
      <c r="C2" s="4"/>
      <c r="D2" s="3"/>
      <c r="E2" s="3"/>
    </row>
    <row r="5" spans="1:5" ht="11.25" customHeight="1">
      <c r="A5" s="10" t="s">
        <v>70</v>
      </c>
      <c r="B5" s="10"/>
      <c r="E5" s="366" t="s">
        <v>71</v>
      </c>
    </row>
    <row r="6" spans="1:5">
      <c r="A6" s="272"/>
      <c r="B6" s="272"/>
      <c r="C6" s="66"/>
      <c r="D6" s="272"/>
      <c r="E6" s="272"/>
    </row>
    <row r="7" spans="1:5" ht="15" customHeight="1">
      <c r="A7" s="15" t="s">
        <v>46</v>
      </c>
      <c r="B7" s="16" t="s">
        <v>47</v>
      </c>
      <c r="C7" s="17" t="s">
        <v>48</v>
      </c>
      <c r="D7" s="18" t="s">
        <v>49</v>
      </c>
      <c r="E7" s="16" t="s">
        <v>72</v>
      </c>
    </row>
    <row r="8" spans="1:5" ht="11.25" customHeight="1">
      <c r="A8" s="150" t="s">
        <v>807</v>
      </c>
      <c r="B8" s="172"/>
      <c r="C8" s="165"/>
      <c r="D8" s="172"/>
      <c r="E8" s="172"/>
    </row>
    <row r="9" spans="1:5">
      <c r="A9" s="172"/>
      <c r="B9" s="172"/>
      <c r="C9" s="165"/>
      <c r="D9" s="172"/>
      <c r="E9" s="172"/>
    </row>
    <row r="10" spans="1:5">
      <c r="A10" s="152"/>
      <c r="B10" s="152" t="s">
        <v>232</v>
      </c>
      <c r="C10" s="166">
        <f>SUM(C8:C9)</f>
        <v>0</v>
      </c>
      <c r="D10" s="152"/>
      <c r="E10" s="152"/>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3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topLeftCell="A31" zoomScale="80" zoomScaleNormal="80" zoomScaleSheetLayoutView="100" workbookViewId="0">
      <selection activeCell="C8" sqref="C8"/>
    </sheetView>
  </sheetViews>
  <sheetFormatPr baseColWidth="10" defaultColWidth="11.42578125" defaultRowHeight="11.25"/>
  <cols>
    <col min="1" max="1" width="20.7109375" style="274" customWidth="1"/>
    <col min="2" max="2" width="52.85546875" style="274" bestFit="1" customWidth="1"/>
    <col min="3" max="4" width="12.42578125" style="9" customWidth="1"/>
    <col min="5" max="5" width="10.42578125" style="9" customWidth="1"/>
    <col min="6" max="6" width="12.42578125" style="274" bestFit="1" customWidth="1"/>
    <col min="7" max="7" width="17.7109375" style="274" customWidth="1"/>
    <col min="8" max="8" width="8.7109375" style="274" customWidth="1"/>
    <col min="9" max="16384" width="11.42578125" style="274"/>
  </cols>
  <sheetData>
    <row r="1" spans="1:6">
      <c r="A1" s="3" t="s">
        <v>43</v>
      </c>
      <c r="B1" s="3"/>
      <c r="C1" s="4"/>
      <c r="D1" s="4"/>
      <c r="E1" s="4"/>
      <c r="F1" s="7"/>
    </row>
    <row r="2" spans="1:6">
      <c r="A2" s="3" t="s">
        <v>199</v>
      </c>
      <c r="B2" s="3"/>
      <c r="C2" s="4"/>
      <c r="D2" s="4"/>
      <c r="E2" s="4"/>
      <c r="F2" s="5"/>
    </row>
    <row r="3" spans="1:6">
      <c r="F3" s="5"/>
    </row>
    <row r="4" spans="1:6">
      <c r="F4" s="5"/>
    </row>
    <row r="5" spans="1:6" ht="11.25" customHeight="1">
      <c r="A5" s="10" t="s">
        <v>73</v>
      </c>
      <c r="B5" s="10"/>
      <c r="C5" s="52"/>
      <c r="D5" s="52"/>
      <c r="E5" s="52"/>
      <c r="F5" s="53" t="s">
        <v>74</v>
      </c>
    </row>
    <row r="6" spans="1:6">
      <c r="A6" s="54"/>
      <c r="B6" s="54"/>
      <c r="C6" s="52"/>
      <c r="D6" s="55"/>
      <c r="E6" s="55"/>
      <c r="F6" s="56"/>
    </row>
    <row r="7" spans="1:6" ht="15" customHeight="1">
      <c r="A7" s="15" t="s">
        <v>46</v>
      </c>
      <c r="B7" s="16" t="s">
        <v>47</v>
      </c>
      <c r="C7" s="57" t="s">
        <v>75</v>
      </c>
      <c r="D7" s="57" t="s">
        <v>76</v>
      </c>
      <c r="E7" s="57" t="s">
        <v>77</v>
      </c>
      <c r="F7" s="58" t="s">
        <v>78</v>
      </c>
    </row>
    <row r="8" spans="1:6">
      <c r="A8" s="150" t="s">
        <v>807</v>
      </c>
      <c r="B8" s="155"/>
      <c r="C8" s="132"/>
      <c r="D8" s="132"/>
      <c r="E8" s="132"/>
      <c r="F8" s="132"/>
    </row>
    <row r="9" spans="1:6">
      <c r="A9" s="155"/>
      <c r="B9" s="155"/>
      <c r="C9" s="132"/>
      <c r="D9" s="132"/>
      <c r="E9" s="132"/>
      <c r="F9" s="132"/>
    </row>
    <row r="10" spans="1:6">
      <c r="A10" s="168"/>
      <c r="B10" s="168" t="s">
        <v>387</v>
      </c>
      <c r="C10" s="140">
        <f>SUM(C8:C9)</f>
        <v>0</v>
      </c>
      <c r="D10" s="140">
        <f>SUM(D8:D9)</f>
        <v>0</v>
      </c>
      <c r="E10" s="140">
        <f>SUM(E8:E9)</f>
        <v>0</v>
      </c>
      <c r="F10" s="140"/>
    </row>
    <row r="11" spans="1:6">
      <c r="A11" s="154"/>
      <c r="B11" s="154"/>
      <c r="C11" s="162"/>
      <c r="D11" s="162"/>
      <c r="E11" s="162"/>
      <c r="F11" s="154"/>
    </row>
    <row r="12" spans="1:6">
      <c r="A12" s="154"/>
      <c r="B12" s="154"/>
      <c r="C12" s="162"/>
      <c r="D12" s="162"/>
      <c r="E12" s="162"/>
      <c r="F12" s="154"/>
    </row>
    <row r="13" spans="1:6" ht="11.25" customHeight="1">
      <c r="A13" s="10" t="s">
        <v>79</v>
      </c>
      <c r="B13" s="154"/>
      <c r="C13" s="52"/>
      <c r="D13" s="52"/>
      <c r="E13" s="52"/>
      <c r="F13" s="53" t="s">
        <v>74</v>
      </c>
    </row>
    <row r="14" spans="1:6" ht="12.75" customHeight="1">
      <c r="A14" s="44"/>
      <c r="B14" s="44"/>
      <c r="C14" s="22"/>
    </row>
    <row r="15" spans="1:6" ht="15" customHeight="1">
      <c r="A15" s="15" t="s">
        <v>46</v>
      </c>
      <c r="B15" s="16" t="s">
        <v>47</v>
      </c>
      <c r="C15" s="57" t="s">
        <v>75</v>
      </c>
      <c r="D15" s="57" t="s">
        <v>76</v>
      </c>
      <c r="E15" s="57" t="s">
        <v>77</v>
      </c>
      <c r="F15" s="58" t="s">
        <v>78</v>
      </c>
    </row>
    <row r="16" spans="1:6" ht="22.5">
      <c r="A16" s="155" t="s">
        <v>11915</v>
      </c>
      <c r="B16" s="138" t="s">
        <v>8904</v>
      </c>
      <c r="C16" s="136">
        <v>553848.51</v>
      </c>
      <c r="D16" s="136">
        <v>557351.71</v>
      </c>
      <c r="E16" s="136">
        <f>+D16-C16</f>
        <v>3503.1999999999534</v>
      </c>
      <c r="F16" s="138" t="s">
        <v>11916</v>
      </c>
    </row>
    <row r="17" spans="1:8" ht="22.5">
      <c r="A17" s="155" t="s">
        <v>11917</v>
      </c>
      <c r="B17" s="138" t="s">
        <v>11918</v>
      </c>
      <c r="C17" s="136">
        <v>791669</v>
      </c>
      <c r="D17" s="136">
        <v>890657.6</v>
      </c>
      <c r="E17" s="136">
        <f t="shared" ref="E17:E21" si="0">+D17-C17</f>
        <v>98988.599999999977</v>
      </c>
      <c r="F17" s="138" t="s">
        <v>11916</v>
      </c>
    </row>
    <row r="18" spans="1:8" ht="22.5">
      <c r="A18" s="155" t="s">
        <v>11919</v>
      </c>
      <c r="B18" s="138" t="s">
        <v>11920</v>
      </c>
      <c r="C18" s="136">
        <v>49545.34</v>
      </c>
      <c r="D18" s="136">
        <v>62204.34</v>
      </c>
      <c r="E18" s="136">
        <f t="shared" si="0"/>
        <v>12659</v>
      </c>
      <c r="F18" s="138" t="s">
        <v>11916</v>
      </c>
    </row>
    <row r="19" spans="1:8" ht="22.5">
      <c r="A19" s="155" t="s">
        <v>11921</v>
      </c>
      <c r="B19" s="138" t="s">
        <v>11922</v>
      </c>
      <c r="C19" s="136">
        <v>2146343.9700000002</v>
      </c>
      <c r="D19" s="136">
        <v>2427584.81</v>
      </c>
      <c r="E19" s="136">
        <f t="shared" si="0"/>
        <v>281240.83999999985</v>
      </c>
      <c r="F19" s="138" t="s">
        <v>11916</v>
      </c>
    </row>
    <row r="20" spans="1:8" ht="22.5">
      <c r="A20" s="155" t="s">
        <v>11923</v>
      </c>
      <c r="B20" s="138" t="s">
        <v>11924</v>
      </c>
      <c r="C20" s="136">
        <v>4779.2</v>
      </c>
      <c r="D20" s="136">
        <v>4779.2</v>
      </c>
      <c r="E20" s="136">
        <f t="shared" si="0"/>
        <v>0</v>
      </c>
      <c r="F20" s="138" t="s">
        <v>11916</v>
      </c>
    </row>
    <row r="21" spans="1:8" ht="22.5">
      <c r="A21" s="155" t="s">
        <v>11925</v>
      </c>
      <c r="B21" s="138" t="s">
        <v>6568</v>
      </c>
      <c r="C21" s="136">
        <v>58321.36</v>
      </c>
      <c r="D21" s="136">
        <v>68585.509999999995</v>
      </c>
      <c r="E21" s="136">
        <f t="shared" si="0"/>
        <v>10264.149999999994</v>
      </c>
      <c r="F21" s="138" t="s">
        <v>11916</v>
      </c>
    </row>
    <row r="22" spans="1:8">
      <c r="A22" s="155"/>
      <c r="B22" s="138"/>
      <c r="C22" s="136"/>
      <c r="D22" s="136"/>
      <c r="E22" s="136"/>
      <c r="F22" s="138"/>
    </row>
    <row r="23" spans="1:8">
      <c r="A23" s="168"/>
      <c r="B23" s="168" t="s">
        <v>233</v>
      </c>
      <c r="C23" s="140">
        <f>SUM(C16:C22)</f>
        <v>3604507.3800000004</v>
      </c>
      <c r="D23" s="140">
        <f>SUM(D16:D22)</f>
        <v>4011163.17</v>
      </c>
      <c r="E23" s="140">
        <f>SUM(E16:E22)</f>
        <v>406655.7899999998</v>
      </c>
      <c r="F23" s="140"/>
    </row>
    <row r="24" spans="1:8" s="19" customFormat="1">
      <c r="A24" s="153"/>
      <c r="B24" s="153"/>
      <c r="C24" s="27"/>
      <c r="D24" s="27"/>
      <c r="E24" s="27"/>
      <c r="F24" s="27"/>
    </row>
    <row r="25" spans="1:8" s="19" customFormat="1">
      <c r="A25" s="153"/>
      <c r="B25" s="153"/>
      <c r="C25" s="27"/>
      <c r="D25" s="27"/>
      <c r="E25" s="27"/>
      <c r="F25" s="27"/>
    </row>
    <row r="26" spans="1:8" s="19" customFormat="1" ht="11.25" customHeight="1">
      <c r="A26" s="10" t="s">
        <v>215</v>
      </c>
      <c r="B26" s="10"/>
      <c r="C26" s="52"/>
      <c r="D26" s="52"/>
      <c r="E26" s="52"/>
      <c r="G26" s="53" t="s">
        <v>74</v>
      </c>
    </row>
    <row r="27" spans="1:8" s="19" customFormat="1">
      <c r="A27" s="44"/>
      <c r="B27" s="44"/>
      <c r="C27" s="22"/>
      <c r="D27" s="9"/>
      <c r="E27" s="9"/>
      <c r="F27" s="274"/>
    </row>
    <row r="28" spans="1:8" s="19" customFormat="1" ht="27.95" customHeight="1">
      <c r="A28" s="15" t="s">
        <v>46</v>
      </c>
      <c r="B28" s="16" t="s">
        <v>47</v>
      </c>
      <c r="C28" s="57" t="s">
        <v>75</v>
      </c>
      <c r="D28" s="57" t="s">
        <v>76</v>
      </c>
      <c r="E28" s="57" t="s">
        <v>77</v>
      </c>
      <c r="F28" s="58" t="s">
        <v>78</v>
      </c>
      <c r="G28" s="58" t="s">
        <v>242</v>
      </c>
      <c r="H28" s="58" t="s">
        <v>243</v>
      </c>
    </row>
    <row r="29" spans="1:8" s="19" customFormat="1">
      <c r="A29" s="150" t="s">
        <v>807</v>
      </c>
      <c r="B29" s="138"/>
      <c r="C29" s="132"/>
      <c r="D29" s="136"/>
      <c r="E29" s="136"/>
      <c r="F29" s="138"/>
      <c r="G29" s="138"/>
      <c r="H29" s="138"/>
    </row>
    <row r="30" spans="1:8" s="19" customFormat="1">
      <c r="A30" s="155"/>
      <c r="B30" s="138"/>
      <c r="C30" s="132"/>
      <c r="D30" s="136"/>
      <c r="E30" s="136"/>
      <c r="F30" s="138"/>
      <c r="G30" s="138"/>
      <c r="H30" s="138"/>
    </row>
    <row r="31" spans="1:8" s="19" customFormat="1">
      <c r="A31" s="168"/>
      <c r="B31" s="168" t="s">
        <v>234</v>
      </c>
      <c r="C31" s="140">
        <f>SUM(C29:C30)</f>
        <v>0</v>
      </c>
      <c r="D31" s="140">
        <f>SUM(D29:D30)</f>
        <v>0</v>
      </c>
      <c r="E31" s="140">
        <f>SUM(E29:E30)</f>
        <v>0</v>
      </c>
      <c r="F31" s="140"/>
      <c r="G31" s="140"/>
      <c r="H31" s="140"/>
    </row>
    <row r="32" spans="1:8" s="19" customFormat="1">
      <c r="A32" s="59"/>
      <c r="B32" s="59"/>
      <c r="C32" s="60"/>
      <c r="D32" s="60"/>
      <c r="E32" s="60"/>
      <c r="F32" s="27"/>
    </row>
    <row r="34" spans="1:8">
      <c r="A34" s="10" t="s">
        <v>216</v>
      </c>
      <c r="B34" s="10"/>
      <c r="C34" s="52"/>
      <c r="D34" s="52"/>
      <c r="E34" s="52"/>
      <c r="G34" s="53" t="s">
        <v>74</v>
      </c>
    </row>
    <row r="35" spans="1:8">
      <c r="A35" s="44"/>
      <c r="B35" s="44"/>
      <c r="C35" s="22"/>
      <c r="H35" s="9"/>
    </row>
    <row r="36" spans="1:8" ht="27.95" customHeight="1">
      <c r="A36" s="15" t="s">
        <v>46</v>
      </c>
      <c r="B36" s="16" t="s">
        <v>47</v>
      </c>
      <c r="C36" s="57" t="s">
        <v>75</v>
      </c>
      <c r="D36" s="57" t="s">
        <v>76</v>
      </c>
      <c r="E36" s="57" t="s">
        <v>77</v>
      </c>
      <c r="F36" s="58" t="s">
        <v>78</v>
      </c>
      <c r="G36" s="58" t="s">
        <v>242</v>
      </c>
      <c r="H36" s="58" t="s">
        <v>243</v>
      </c>
    </row>
    <row r="37" spans="1:8">
      <c r="A37" s="150" t="s">
        <v>807</v>
      </c>
      <c r="B37" s="138"/>
      <c r="C37" s="132"/>
      <c r="D37" s="136"/>
      <c r="E37" s="136"/>
      <c r="F37" s="138"/>
      <c r="G37" s="138"/>
      <c r="H37" s="138"/>
    </row>
    <row r="38" spans="1:8">
      <c r="A38" s="155"/>
      <c r="B38" s="138"/>
      <c r="C38" s="132"/>
      <c r="D38" s="136"/>
      <c r="E38" s="136"/>
      <c r="F38" s="138"/>
      <c r="G38" s="138"/>
      <c r="H38" s="138"/>
    </row>
    <row r="39" spans="1:8">
      <c r="A39" s="168"/>
      <c r="B39" s="168" t="s">
        <v>235</v>
      </c>
      <c r="C39" s="140">
        <f>SUM(C37:C38)</f>
        <v>0</v>
      </c>
      <c r="D39" s="140">
        <f>SUM(D37:D38)</f>
        <v>0</v>
      </c>
      <c r="E39" s="140">
        <f>SUM(E37:E38)</f>
        <v>0</v>
      </c>
      <c r="F39" s="140"/>
      <c r="G39" s="140"/>
      <c r="H39" s="140"/>
    </row>
    <row r="42" spans="1:8">
      <c r="A42" s="10" t="s">
        <v>217</v>
      </c>
      <c r="B42" s="10"/>
      <c r="C42" s="52"/>
      <c r="D42" s="52"/>
      <c r="E42" s="52"/>
      <c r="G42" s="53" t="s">
        <v>74</v>
      </c>
    </row>
    <row r="43" spans="1:8">
      <c r="A43" s="44"/>
      <c r="B43" s="44"/>
      <c r="C43" s="22"/>
    </row>
    <row r="44" spans="1:8" ht="27.95" customHeight="1">
      <c r="A44" s="15" t="s">
        <v>46</v>
      </c>
      <c r="B44" s="16" t="s">
        <v>47</v>
      </c>
      <c r="C44" s="57" t="s">
        <v>75</v>
      </c>
      <c r="D44" s="57" t="s">
        <v>76</v>
      </c>
      <c r="E44" s="57" t="s">
        <v>77</v>
      </c>
      <c r="F44" s="58" t="s">
        <v>78</v>
      </c>
      <c r="G44" s="58" t="s">
        <v>242</v>
      </c>
      <c r="H44" s="58" t="s">
        <v>243</v>
      </c>
    </row>
    <row r="45" spans="1:8" ht="22.5">
      <c r="A45" s="155" t="s">
        <v>11926</v>
      </c>
      <c r="B45" s="138" t="s">
        <v>11927</v>
      </c>
      <c r="C45" s="132">
        <v>304898.51</v>
      </c>
      <c r="D45" s="136">
        <v>347527.98</v>
      </c>
      <c r="E45" s="136">
        <f t="shared" ref="E45:E50" si="1">+D45-C45</f>
        <v>42629.469999999972</v>
      </c>
      <c r="F45" s="138" t="s">
        <v>11928</v>
      </c>
      <c r="G45" s="138" t="s">
        <v>11929</v>
      </c>
      <c r="H45" s="346">
        <v>0.1</v>
      </c>
    </row>
    <row r="46" spans="1:8" ht="22.5">
      <c r="A46" s="155" t="s">
        <v>11930</v>
      </c>
      <c r="B46" s="138" t="s">
        <v>11205</v>
      </c>
      <c r="C46" s="132">
        <v>570895.68999999994</v>
      </c>
      <c r="D46" s="136">
        <v>687147.07</v>
      </c>
      <c r="E46" s="136">
        <f t="shared" si="1"/>
        <v>116251.38</v>
      </c>
      <c r="F46" s="138" t="s">
        <v>11928</v>
      </c>
      <c r="G46" s="138" t="s">
        <v>11929</v>
      </c>
      <c r="H46" s="977">
        <v>0.33300000000000002</v>
      </c>
    </row>
    <row r="47" spans="1:8" ht="22.5">
      <c r="A47" s="155" t="s">
        <v>11931</v>
      </c>
      <c r="B47" s="138" t="s">
        <v>11932</v>
      </c>
      <c r="C47" s="132">
        <v>1302659.57</v>
      </c>
      <c r="D47" s="136">
        <v>1600175.26</v>
      </c>
      <c r="E47" s="136">
        <f t="shared" si="1"/>
        <v>297515.68999999994</v>
      </c>
      <c r="F47" s="138" t="s">
        <v>11928</v>
      </c>
      <c r="G47" s="138" t="s">
        <v>11929</v>
      </c>
      <c r="H47" s="346">
        <v>0.2</v>
      </c>
    </row>
    <row r="48" spans="1:8" ht="22.5">
      <c r="A48" s="155" t="s">
        <v>11933</v>
      </c>
      <c r="B48" s="138" t="s">
        <v>167</v>
      </c>
      <c r="C48" s="132">
        <v>21995.119999999999</v>
      </c>
      <c r="D48" s="136">
        <v>26031.19</v>
      </c>
      <c r="E48" s="136">
        <f t="shared" si="1"/>
        <v>4036.0699999999997</v>
      </c>
      <c r="F48" s="138" t="s">
        <v>11928</v>
      </c>
      <c r="G48" s="138" t="s">
        <v>11929</v>
      </c>
      <c r="H48" s="346">
        <v>0.1</v>
      </c>
    </row>
    <row r="49" spans="1:8" ht="22.5">
      <c r="A49" s="155" t="s">
        <v>11934</v>
      </c>
      <c r="B49" s="138" t="s">
        <v>11935</v>
      </c>
      <c r="C49" s="132">
        <v>485.89</v>
      </c>
      <c r="D49" s="136">
        <v>970.44</v>
      </c>
      <c r="E49" s="136">
        <f t="shared" si="1"/>
        <v>484.55000000000007</v>
      </c>
      <c r="F49" s="138" t="s">
        <v>11928</v>
      </c>
      <c r="G49" s="138" t="s">
        <v>11929</v>
      </c>
      <c r="H49" s="346">
        <v>0.1</v>
      </c>
    </row>
    <row r="50" spans="1:8" ht="22.5">
      <c r="A50" s="155" t="s">
        <v>11936</v>
      </c>
      <c r="B50" s="138" t="s">
        <v>11937</v>
      </c>
      <c r="C50" s="132">
        <v>4347.4799999999996</v>
      </c>
      <c r="D50" s="136">
        <v>11138.77</v>
      </c>
      <c r="E50" s="136">
        <f t="shared" si="1"/>
        <v>6791.2900000000009</v>
      </c>
      <c r="F50" s="138" t="s">
        <v>11928</v>
      </c>
      <c r="G50" s="138" t="s">
        <v>11929</v>
      </c>
      <c r="H50" s="346">
        <v>0.1</v>
      </c>
    </row>
    <row r="51" spans="1:8">
      <c r="A51" s="155"/>
      <c r="B51" s="138"/>
      <c r="C51" s="132"/>
      <c r="D51" s="136"/>
      <c r="E51" s="136"/>
      <c r="F51" s="138"/>
      <c r="G51" s="138"/>
      <c r="H51" s="138"/>
    </row>
    <row r="52" spans="1:8">
      <c r="A52" s="168"/>
      <c r="B52" s="168" t="s">
        <v>237</v>
      </c>
      <c r="C52" s="140">
        <f>SUM(C45:C51)</f>
        <v>2205282.2600000002</v>
      </c>
      <c r="D52" s="140">
        <f>SUM(D45:D51)</f>
        <v>2672990.71</v>
      </c>
      <c r="E52" s="140">
        <f>SUM(E45:E51)</f>
        <v>467708.4499999999</v>
      </c>
      <c r="F52" s="140"/>
      <c r="G52" s="140"/>
      <c r="H52" s="140"/>
    </row>
    <row r="55" spans="1:8">
      <c r="A55" s="10" t="s">
        <v>218</v>
      </c>
      <c r="B55" s="10"/>
      <c r="C55" s="52"/>
      <c r="D55" s="52"/>
      <c r="E55" s="52"/>
      <c r="G55" s="53" t="s">
        <v>74</v>
      </c>
    </row>
    <row r="56" spans="1:8">
      <c r="A56" s="44"/>
      <c r="B56" s="44"/>
      <c r="C56" s="22"/>
    </row>
    <row r="57" spans="1:8" ht="27.95" customHeight="1">
      <c r="A57" s="15" t="s">
        <v>46</v>
      </c>
      <c r="B57" s="16" t="s">
        <v>47</v>
      </c>
      <c r="C57" s="57" t="s">
        <v>75</v>
      </c>
      <c r="D57" s="57" t="s">
        <v>76</v>
      </c>
      <c r="E57" s="57" t="s">
        <v>77</v>
      </c>
      <c r="F57" s="58" t="s">
        <v>78</v>
      </c>
      <c r="G57" s="58" t="s">
        <v>242</v>
      </c>
      <c r="H57" s="58" t="s">
        <v>243</v>
      </c>
    </row>
    <row r="58" spans="1:8">
      <c r="A58" s="150" t="s">
        <v>807</v>
      </c>
      <c r="B58" s="138"/>
      <c r="C58" s="132"/>
      <c r="D58" s="136"/>
      <c r="E58" s="136"/>
      <c r="F58" s="138"/>
      <c r="G58" s="138"/>
      <c r="H58" s="138"/>
    </row>
    <row r="59" spans="1:8">
      <c r="A59" s="155"/>
      <c r="B59" s="138"/>
      <c r="C59" s="132"/>
      <c r="D59" s="136"/>
      <c r="E59" s="136"/>
      <c r="F59" s="138"/>
      <c r="G59" s="138"/>
      <c r="H59" s="138"/>
    </row>
    <row r="60" spans="1:8">
      <c r="A60" s="168"/>
      <c r="B60" s="168" t="s">
        <v>236</v>
      </c>
      <c r="C60" s="140">
        <f>SUM(C58:C59)</f>
        <v>0</v>
      </c>
      <c r="D60" s="140">
        <f>SUM(D58:D59)</f>
        <v>0</v>
      </c>
      <c r="E60" s="140">
        <f>SUM(E58:E59)</f>
        <v>0</v>
      </c>
      <c r="F60" s="140"/>
      <c r="G60" s="140"/>
      <c r="H60" s="140"/>
    </row>
  </sheetData>
  <dataValidations count="8">
    <dataValidation allowBlank="1" showInputMessage="1" showErrorMessage="1" prompt="Importe final del periodo que corresponde la información financiera trimestral que se presenta." sqref="D7 D15 D28 D36 D44 D57"/>
    <dataValidation allowBlank="1" showInputMessage="1" showErrorMessage="1" prompt="Saldo al 31 de diciembre del año anterior del ejercio que se presenta." sqref="C7 C15 C28 C36 C44 C57"/>
    <dataValidation allowBlank="1" showInputMessage="1" showErrorMessage="1" prompt="Corresponde al número de la cuenta de acuerdo al Plan de Cuentas emitido por el CONAC (DOF 23/12/2015)." sqref="A7 A15 A28 A36 A44 A57"/>
    <dataValidation allowBlank="1" showInputMessage="1" showErrorMessage="1" prompt="Indicar la tasa de aplicación." sqref="H28 H36 H44 H57"/>
    <dataValidation allowBlank="1" showInputMessage="1" showErrorMessage="1" prompt="Indicar el método de depreciación." sqref="G28 G36 G44 G57"/>
    <dataValidation allowBlank="1" showInputMessage="1" showErrorMessage="1" prompt="Corresponde al nombre o descripción de la cuenta de acuerdo al Plan de Cuentas emitido por el CONAC." sqref="B7 B15 B28 B36 B44 B57"/>
    <dataValidation allowBlank="1" showInputMessage="1" showErrorMessage="1" prompt="Diferencia entre el saldo final y el inicial presentados." sqref="E7 E15 E28 E36 E44 E57"/>
    <dataValidation allowBlank="1" showInputMessage="1" showErrorMessage="1" prompt="Criterio para la aplicación de depreciación: anual, mensual, trimestral, etc." sqref="F7 F15 F57 F36 F44 F28"/>
  </dataValidations>
  <printOptions horizontalCentered="1"/>
  <pageMargins left="0.59055118110236227" right="0.39370078740157483" top="0.39370078740157483" bottom="0.39370078740157483" header="0.31496062992125984" footer="0.31496062992125984"/>
  <pageSetup scale="76" orientation="landscape" r:id="rId1"/>
</worksheet>
</file>

<file path=xl/worksheets/sheet3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Normal="100" zoomScaleSheetLayoutView="100" workbookViewId="0">
      <selection activeCell="C8" sqref="C8"/>
    </sheetView>
  </sheetViews>
  <sheetFormatPr baseColWidth="10" defaultColWidth="11.42578125" defaultRowHeight="11.25"/>
  <cols>
    <col min="1" max="1" width="20.7109375" style="274" customWidth="1"/>
    <col min="2" max="2" width="29.140625" style="274" bestFit="1" customWidth="1"/>
    <col min="3" max="3" width="10.7109375" style="9" bestFit="1" customWidth="1"/>
    <col min="4" max="4" width="9.7109375" style="9" bestFit="1" customWidth="1"/>
    <col min="5" max="5" width="10.140625" style="9" customWidth="1"/>
    <col min="6" max="6" width="14.140625" style="274" bestFit="1" customWidth="1"/>
    <col min="7" max="16384" width="11.42578125" style="274"/>
  </cols>
  <sheetData>
    <row r="1" spans="1:6" ht="11.25" customHeight="1">
      <c r="A1" s="3" t="s">
        <v>43</v>
      </c>
      <c r="B1" s="3"/>
      <c r="C1" s="4"/>
      <c r="D1" s="4"/>
      <c r="E1" s="4"/>
      <c r="F1" s="7"/>
    </row>
    <row r="2" spans="1:6" ht="11.25" customHeight="1">
      <c r="A2" s="3" t="s">
        <v>199</v>
      </c>
      <c r="B2" s="3"/>
      <c r="C2" s="4"/>
      <c r="D2" s="4"/>
      <c r="E2" s="4"/>
    </row>
    <row r="3" spans="1:6" ht="11.25" customHeight="1">
      <c r="A3" s="3"/>
      <c r="B3" s="3"/>
      <c r="C3" s="4"/>
      <c r="D3" s="4"/>
      <c r="E3" s="4"/>
    </row>
    <row r="4" spans="1:6" ht="11.25" customHeight="1"/>
    <row r="5" spans="1:6" ht="11.25" customHeight="1">
      <c r="A5" s="61" t="s">
        <v>144</v>
      </c>
      <c r="B5" s="61"/>
      <c r="C5" s="62"/>
      <c r="D5" s="62"/>
      <c r="E5" s="62"/>
      <c r="F5" s="366" t="s">
        <v>80</v>
      </c>
    </row>
    <row r="6" spans="1:6" s="19" customFormat="1">
      <c r="A6" s="63"/>
      <c r="B6" s="63"/>
      <c r="C6" s="62"/>
      <c r="D6" s="62"/>
      <c r="E6" s="62"/>
    </row>
    <row r="7" spans="1:6" ht="15" customHeight="1">
      <c r="A7" s="15" t="s">
        <v>46</v>
      </c>
      <c r="B7" s="16" t="s">
        <v>47</v>
      </c>
      <c r="C7" s="57" t="s">
        <v>75</v>
      </c>
      <c r="D7" s="57" t="s">
        <v>76</v>
      </c>
      <c r="E7" s="57" t="s">
        <v>77</v>
      </c>
      <c r="F7" s="58" t="s">
        <v>78</v>
      </c>
    </row>
    <row r="8" spans="1:6" ht="22.5">
      <c r="A8" s="171" t="s">
        <v>11938</v>
      </c>
      <c r="B8" s="171" t="s">
        <v>840</v>
      </c>
      <c r="C8" s="132">
        <v>39091.949999999997</v>
      </c>
      <c r="D8" s="174">
        <v>39091.949999999997</v>
      </c>
      <c r="E8" s="174">
        <f>+D8-C8</f>
        <v>0</v>
      </c>
      <c r="F8" s="137" t="s">
        <v>11939</v>
      </c>
    </row>
    <row r="9" spans="1:6" ht="22.5">
      <c r="A9" s="171" t="s">
        <v>11940</v>
      </c>
      <c r="B9" s="171" t="s">
        <v>500</v>
      </c>
      <c r="C9" s="132">
        <v>180398.69</v>
      </c>
      <c r="D9" s="174">
        <v>307628.13</v>
      </c>
      <c r="E9" s="174">
        <f>+D9-C9</f>
        <v>127229.44</v>
      </c>
      <c r="F9" s="137" t="s">
        <v>11939</v>
      </c>
    </row>
    <row r="10" spans="1:6">
      <c r="A10" s="171"/>
      <c r="B10" s="171"/>
      <c r="C10" s="132"/>
      <c r="D10" s="174"/>
      <c r="E10" s="174"/>
      <c r="F10" s="137"/>
    </row>
    <row r="11" spans="1:6">
      <c r="A11" s="168"/>
      <c r="B11" s="168" t="s">
        <v>238</v>
      </c>
      <c r="C11" s="140">
        <f>SUM(C8:C10)</f>
        <v>219490.64</v>
      </c>
      <c r="D11" s="140">
        <f>SUM(D8:D10)</f>
        <v>346720.08</v>
      </c>
      <c r="E11" s="140">
        <f>SUM(E8:E10)</f>
        <v>127229.44</v>
      </c>
      <c r="F11" s="168"/>
    </row>
    <row r="12" spans="1:6">
      <c r="A12" s="154"/>
      <c r="B12" s="154"/>
      <c r="C12" s="162"/>
      <c r="D12" s="162"/>
      <c r="E12" s="162"/>
      <c r="F12" s="154"/>
    </row>
    <row r="13" spans="1:6">
      <c r="A13" s="154"/>
      <c r="B13" s="154"/>
      <c r="C13" s="162"/>
      <c r="D13" s="162"/>
      <c r="E13" s="162"/>
      <c r="F13" s="154"/>
    </row>
    <row r="14" spans="1:6" ht="11.25" customHeight="1">
      <c r="A14" s="64" t="s">
        <v>219</v>
      </c>
      <c r="B14" s="65"/>
      <c r="C14" s="62"/>
      <c r="D14" s="62"/>
      <c r="E14" s="62"/>
      <c r="F14" s="366" t="s">
        <v>80</v>
      </c>
    </row>
    <row r="15" spans="1:6">
      <c r="A15" s="272"/>
      <c r="B15" s="272"/>
      <c r="C15" s="66"/>
      <c r="D15" s="66"/>
      <c r="E15" s="66"/>
    </row>
    <row r="16" spans="1:6" ht="15" customHeight="1">
      <c r="A16" s="15" t="s">
        <v>46</v>
      </c>
      <c r="B16" s="16" t="s">
        <v>47</v>
      </c>
      <c r="C16" s="57" t="s">
        <v>75</v>
      </c>
      <c r="D16" s="57" t="s">
        <v>76</v>
      </c>
      <c r="E16" s="57" t="s">
        <v>77</v>
      </c>
      <c r="F16" s="58" t="s">
        <v>78</v>
      </c>
    </row>
    <row r="17" spans="1:6" ht="11.25" customHeight="1">
      <c r="A17" s="155" t="s">
        <v>11941</v>
      </c>
      <c r="B17" s="171" t="s">
        <v>840</v>
      </c>
      <c r="C17" s="132">
        <v>39084.949999999997</v>
      </c>
      <c r="D17" s="132">
        <v>39084.949999999997</v>
      </c>
      <c r="E17" s="174">
        <f t="shared" ref="E17:E18" si="0">+D17-C17</f>
        <v>0</v>
      </c>
      <c r="F17" s="137" t="s">
        <v>11942</v>
      </c>
    </row>
    <row r="18" spans="1:6" ht="11.25" customHeight="1">
      <c r="A18" s="155" t="s">
        <v>11943</v>
      </c>
      <c r="B18" s="171" t="s">
        <v>11235</v>
      </c>
      <c r="C18" s="132">
        <v>143609.79</v>
      </c>
      <c r="D18" s="132">
        <v>161350.88</v>
      </c>
      <c r="E18" s="174">
        <f t="shared" si="0"/>
        <v>17741.089999999997</v>
      </c>
      <c r="F18" s="137" t="s">
        <v>11939</v>
      </c>
    </row>
    <row r="19" spans="1:6">
      <c r="A19" s="155"/>
      <c r="B19" s="171"/>
      <c r="C19" s="132"/>
      <c r="D19" s="132"/>
      <c r="E19" s="132"/>
      <c r="F19" s="137"/>
    </row>
    <row r="20" spans="1:6">
      <c r="A20" s="168"/>
      <c r="B20" s="168" t="s">
        <v>239</v>
      </c>
      <c r="C20" s="140">
        <f>SUM(C17:C19)</f>
        <v>182694.74</v>
      </c>
      <c r="D20" s="140">
        <f>SUM(D17:D19)</f>
        <v>200435.83000000002</v>
      </c>
      <c r="E20" s="140">
        <f>SUM(E17:E19)</f>
        <v>17741.089999999997</v>
      </c>
      <c r="F20" s="168"/>
    </row>
    <row r="21" spans="1:6">
      <c r="A21" s="154"/>
      <c r="B21" s="154"/>
      <c r="C21" s="162"/>
      <c r="D21" s="162"/>
      <c r="E21" s="162"/>
      <c r="F21" s="154"/>
    </row>
    <row r="22" spans="1:6">
      <c r="A22" s="154"/>
      <c r="B22" s="154"/>
      <c r="C22" s="162"/>
      <c r="D22" s="162"/>
      <c r="E22" s="162"/>
      <c r="F22" s="154"/>
    </row>
    <row r="23" spans="1:6" ht="11.25" customHeight="1">
      <c r="A23" s="65" t="s">
        <v>152</v>
      </c>
      <c r="B23" s="154"/>
      <c r="C23" s="67"/>
      <c r="D23" s="67"/>
      <c r="E23" s="52"/>
      <c r="F23" s="53" t="s">
        <v>81</v>
      </c>
    </row>
    <row r="24" spans="1:6">
      <c r="A24" s="44"/>
      <c r="B24" s="44"/>
      <c r="C24" s="22"/>
    </row>
    <row r="25" spans="1:6" ht="15" customHeight="1">
      <c r="A25" s="15" t="s">
        <v>46</v>
      </c>
      <c r="B25" s="16" t="s">
        <v>47</v>
      </c>
      <c r="C25" s="57" t="s">
        <v>75</v>
      </c>
      <c r="D25" s="57" t="s">
        <v>76</v>
      </c>
      <c r="E25" s="57" t="s">
        <v>77</v>
      </c>
      <c r="F25" s="58" t="s">
        <v>78</v>
      </c>
    </row>
    <row r="26" spans="1:6" ht="22.5">
      <c r="A26" s="171" t="s">
        <v>11944</v>
      </c>
      <c r="B26" s="171" t="s">
        <v>11945</v>
      </c>
      <c r="C26" s="174">
        <v>17370730.800000001</v>
      </c>
      <c r="D26" s="174">
        <v>13251012.970000001</v>
      </c>
      <c r="E26" s="174">
        <f t="shared" ref="E26" si="1">+D26-C26</f>
        <v>-4119717.83</v>
      </c>
      <c r="F26" s="137" t="s">
        <v>11946</v>
      </c>
    </row>
    <row r="27" spans="1:6">
      <c r="A27" s="171"/>
      <c r="B27" s="171"/>
      <c r="C27" s="132"/>
      <c r="D27" s="174"/>
      <c r="E27" s="174"/>
      <c r="F27" s="137"/>
    </row>
    <row r="28" spans="1:6">
      <c r="A28" s="175"/>
      <c r="B28" s="175" t="s">
        <v>240</v>
      </c>
      <c r="C28" s="176">
        <f>SUM(C26:C27)</f>
        <v>17370730.800000001</v>
      </c>
      <c r="D28" s="176">
        <f>SUM(D26:D27)</f>
        <v>13251012.970000001</v>
      </c>
      <c r="E28" s="176">
        <f>SUM(E26:E27)</f>
        <v>-4119717.83</v>
      </c>
      <c r="F28" s="176"/>
    </row>
    <row r="29" spans="1:6">
      <c r="A29" s="147"/>
      <c r="B29" s="148"/>
      <c r="C29" s="149"/>
      <c r="D29" s="149"/>
      <c r="E29" s="149"/>
      <c r="F29" s="148"/>
    </row>
  </sheetData>
  <dataValidations count="6">
    <dataValidation allowBlank="1" showInputMessage="1" showErrorMessage="1" prompt="Importe final del periodo que corresponde la información financiera trimestral que se presenta." sqref="D7 D16 D25"/>
    <dataValidation allowBlank="1" showInputMessage="1" showErrorMessage="1" prompt="Saldo al 31 de diciembre del año anterior del ejercio que se presenta." sqref="C7 C16 C25"/>
    <dataValidation allowBlank="1" showInputMessage="1" showErrorMessage="1" prompt="Corresponde al número de la cuenta de acuerdo al Plan de Cuentas emitido por el CONAC (DOF 23/12/2015)." sqref="A7 A16 A25"/>
    <dataValidation allowBlank="1" showInputMessage="1" showErrorMessage="1" prompt="Indicar el medio como se está amortizando el intangible, por tiempo, por uso." sqref="F7 F25 F16"/>
    <dataValidation allowBlank="1" showInputMessage="1" showErrorMessage="1" prompt="Diferencia entre el saldo final y el inicial presentados." sqref="E7 E25 E16"/>
    <dataValidation allowBlank="1" showInputMessage="1" showErrorMessage="1" prompt="Corresponde al nombre o descripción de la cuenta de acuerdo al Plan de Cuentas emitido por el CONAC." sqref="B7 B25 B16"/>
  </dataValidations>
  <printOptions horizontalCentered="1"/>
  <pageMargins left="0.59055118110236227" right="0.39370078740157483" top="0.39370078740157483" bottom="0.39370078740157483" header="0.31496062992125984" footer="0.31496062992125984"/>
  <pageSetup orientation="landscape" r:id="rId1"/>
</worksheet>
</file>

<file path=xl/worksheets/sheet3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C8" sqref="C8"/>
    </sheetView>
  </sheetViews>
  <sheetFormatPr baseColWidth="10" defaultColWidth="11.42578125" defaultRowHeight="11.25"/>
  <cols>
    <col min="1" max="1" width="27.140625" style="68" bestFit="1" customWidth="1"/>
    <col min="2" max="2" width="36" style="68" customWidth="1"/>
    <col min="3" max="4" width="12.7109375" style="68" bestFit="1" customWidth="1"/>
    <col min="5"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83</v>
      </c>
      <c r="B5" s="70"/>
      <c r="C5" s="274"/>
      <c r="D5" s="274"/>
      <c r="E5" s="63"/>
      <c r="F5" s="63"/>
      <c r="G5" s="63"/>
      <c r="H5" s="366" t="s">
        <v>82</v>
      </c>
    </row>
    <row r="6" spans="1:17">
      <c r="J6" s="1014"/>
      <c r="K6" s="1014"/>
      <c r="L6" s="1014"/>
      <c r="M6" s="1014"/>
      <c r="N6" s="1014"/>
      <c r="O6" s="1014"/>
      <c r="P6" s="1014"/>
      <c r="Q6" s="1014"/>
    </row>
    <row r="7" spans="1:17" ht="25.5">
      <c r="A7" s="978" t="s">
        <v>11947</v>
      </c>
      <c r="B7" s="979" t="s">
        <v>11948</v>
      </c>
      <c r="C7" s="980">
        <v>-26307484.390000001</v>
      </c>
      <c r="D7" s="980">
        <v>-25590174.16</v>
      </c>
      <c r="E7" s="981">
        <f>+D7-C7</f>
        <v>717310.23000000045</v>
      </c>
      <c r="F7" s="982" t="s">
        <v>11949</v>
      </c>
      <c r="G7" s="982"/>
      <c r="H7" s="982"/>
    </row>
    <row r="8" spans="1:17" ht="25.5">
      <c r="A8" s="978" t="s">
        <v>11950</v>
      </c>
      <c r="B8" s="979" t="s">
        <v>11951</v>
      </c>
      <c r="C8" s="980">
        <v>-18279484.489999998</v>
      </c>
      <c r="D8" s="980">
        <v>-17372016.390000001</v>
      </c>
      <c r="E8" s="981">
        <f t="shared" ref="E8:E9" si="0">+D8-C8</f>
        <v>907468.09999999776</v>
      </c>
      <c r="F8" s="982" t="s">
        <v>11952</v>
      </c>
      <c r="G8" s="982"/>
      <c r="H8" s="982"/>
    </row>
    <row r="9" spans="1:17" ht="25.5">
      <c r="A9" s="978" t="s">
        <v>11953</v>
      </c>
      <c r="B9" s="979" t="s">
        <v>11954</v>
      </c>
      <c r="C9" s="980">
        <v>0</v>
      </c>
      <c r="D9" s="980">
        <v>-3024098.9</v>
      </c>
      <c r="E9" s="981">
        <f t="shared" si="0"/>
        <v>-3024098.9</v>
      </c>
      <c r="F9" s="982" t="s">
        <v>11955</v>
      </c>
      <c r="G9" s="982"/>
      <c r="H9" s="982"/>
    </row>
    <row r="10" spans="1:17" s="274" customFormat="1" ht="18.75" customHeight="1">
      <c r="A10" s="175"/>
      <c r="B10" s="175" t="s">
        <v>11956</v>
      </c>
      <c r="C10" s="176">
        <f>SUM(C7:C9)</f>
        <v>-44586968.879999995</v>
      </c>
      <c r="D10" s="176">
        <f t="shared" ref="D10:E10" si="1">SUM(D7:D9)</f>
        <v>-45986289.449999996</v>
      </c>
      <c r="E10" s="176">
        <f t="shared" si="1"/>
        <v>-1399320.5700000017</v>
      </c>
      <c r="F10"/>
      <c r="G10"/>
      <c r="H10"/>
    </row>
  </sheetData>
  <mergeCells count="1">
    <mergeCell ref="J6:Q6"/>
  </mergeCells>
  <printOptions horizontalCentered="1"/>
  <pageMargins left="0.59055118110236227" right="0.39370078740157483" top="0.39370078740157483" bottom="0.39370078740157483" header="0.31496062992125984" footer="0.31496062992125984"/>
  <pageSetup scale="85" orientation="landscape" r:id="rId1"/>
  <colBreaks count="1" manualBreakCount="1">
    <brk id="8" max="1048575" man="1"/>
  </colBreaks>
</worksheet>
</file>

<file path=xl/worksheets/sheet3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zoomScaleSheetLayoutView="100" workbookViewId="0">
      <selection activeCell="C8" sqref="C8"/>
    </sheetView>
  </sheetViews>
  <sheetFormatPr baseColWidth="10" defaultColWidth="11.42578125"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c r="A8" s="172" t="s">
        <v>807</v>
      </c>
      <c r="B8" s="172"/>
      <c r="C8" s="162"/>
      <c r="D8" s="177"/>
    </row>
    <row r="9" spans="1:4">
      <c r="A9" s="172"/>
      <c r="B9" s="172"/>
      <c r="C9" s="178"/>
      <c r="D9" s="177"/>
    </row>
    <row r="10" spans="1:4">
      <c r="A10" s="172"/>
      <c r="B10" s="172"/>
      <c r="C10" s="178"/>
      <c r="D10" s="179"/>
    </row>
    <row r="11" spans="1:4">
      <c r="A11" s="152"/>
      <c r="B11" s="152" t="s">
        <v>245</v>
      </c>
      <c r="C11" s="144">
        <f>SUM(C8:C10)</f>
        <v>0</v>
      </c>
      <c r="D11" s="180"/>
    </row>
    <row r="14" spans="1:4" ht="11.25" customHeight="1">
      <c r="A14" s="61" t="s">
        <v>145</v>
      </c>
      <c r="B14" s="273"/>
      <c r="C14" s="73"/>
      <c r="D14" s="74" t="s">
        <v>86</v>
      </c>
    </row>
    <row r="15" spans="1:4">
      <c r="A15" s="75"/>
      <c r="B15" s="75"/>
      <c r="C15" s="76"/>
      <c r="D15" s="75"/>
    </row>
    <row r="16" spans="1:4" ht="15" customHeight="1">
      <c r="A16" s="15" t="s">
        <v>46</v>
      </c>
      <c r="B16" s="16" t="s">
        <v>47</v>
      </c>
      <c r="C16" s="17" t="s">
        <v>48</v>
      </c>
      <c r="D16" s="51" t="s">
        <v>59</v>
      </c>
    </row>
    <row r="17" spans="1:4">
      <c r="A17" s="172" t="s">
        <v>807</v>
      </c>
      <c r="B17" s="172"/>
      <c r="C17" s="162"/>
      <c r="D17" s="177"/>
    </row>
    <row r="18" spans="1:4">
      <c r="A18" s="172"/>
      <c r="B18" s="172"/>
      <c r="C18" s="178"/>
      <c r="D18" s="177"/>
    </row>
    <row r="19" spans="1:4">
      <c r="A19" s="172"/>
      <c r="B19" s="172"/>
      <c r="C19" s="178"/>
      <c r="D19" s="179"/>
    </row>
    <row r="20" spans="1:4">
      <c r="A20" s="152"/>
      <c r="B20" s="152" t="s">
        <v>241</v>
      </c>
      <c r="C20" s="144">
        <f>SUM(C17:C19)</f>
        <v>0</v>
      </c>
      <c r="D20" s="180"/>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77" orientation="portrait" r:id="rId1"/>
</worksheet>
</file>

<file path=xl/worksheets/sheet4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zoomScale="91" zoomScaleNormal="91" zoomScaleSheetLayoutView="100" workbookViewId="0">
      <selection activeCell="C8" sqref="C8"/>
    </sheetView>
  </sheetViews>
  <sheetFormatPr baseColWidth="10" defaultColWidth="13.7109375" defaultRowHeight="12" customHeight="1"/>
  <cols>
    <col min="1" max="1" width="20.85546875" style="274" customWidth="1"/>
    <col min="2" max="2" width="34.42578125" style="274" bestFit="1" customWidth="1"/>
    <col min="3" max="3" width="12.42578125" style="9" bestFit="1" customWidth="1"/>
    <col min="4" max="4" width="9.42578125" style="9" bestFit="1" customWidth="1"/>
    <col min="5" max="5" width="12.28515625" style="9" bestFit="1" customWidth="1"/>
    <col min="6" max="6" width="7.42578125" style="9" customWidth="1"/>
    <col min="7" max="7" width="9" style="9" bestFit="1" customWidth="1"/>
    <col min="8" max="8" width="30.85546875" style="274" customWidth="1"/>
    <col min="9" max="16384" width="13.7109375" style="274"/>
  </cols>
  <sheetData>
    <row r="1" spans="1:8" ht="12" customHeight="1">
      <c r="A1" s="3" t="s">
        <v>43</v>
      </c>
      <c r="B1" s="3"/>
      <c r="C1" s="4"/>
      <c r="D1" s="4"/>
      <c r="E1" s="4"/>
      <c r="F1" s="4"/>
      <c r="G1" s="4"/>
      <c r="H1" s="7"/>
    </row>
    <row r="2" spans="1:8" ht="12" customHeight="1">
      <c r="A2" s="3" t="s">
        <v>199</v>
      </c>
      <c r="B2" s="3"/>
      <c r="C2" s="4"/>
      <c r="D2" s="4"/>
      <c r="E2" s="4"/>
      <c r="F2" s="4"/>
      <c r="G2" s="4"/>
      <c r="H2" s="9"/>
    </row>
    <row r="3" spans="1:8" ht="12" customHeight="1">
      <c r="H3" s="9"/>
    </row>
    <row r="4" spans="1:8" ht="12" customHeight="1">
      <c r="H4" s="9"/>
    </row>
    <row r="5" spans="1:8" ht="12" customHeight="1">
      <c r="A5" s="10" t="s">
        <v>246</v>
      </c>
      <c r="B5" s="366"/>
      <c r="C5" s="78"/>
      <c r="D5" s="78"/>
      <c r="E5" s="78"/>
      <c r="F5" s="78"/>
      <c r="G5" s="78"/>
      <c r="H5" s="79" t="s">
        <v>87</v>
      </c>
    </row>
    <row r="6" spans="1:8" ht="12" customHeight="1">
      <c r="A6" s="272"/>
    </row>
    <row r="7" spans="1:8" ht="12" customHeight="1">
      <c r="A7" s="15" t="s">
        <v>46</v>
      </c>
      <c r="B7" s="16" t="s">
        <v>47</v>
      </c>
      <c r="C7" s="17" t="s">
        <v>48</v>
      </c>
      <c r="D7" s="39" t="s">
        <v>55</v>
      </c>
      <c r="E7" s="39" t="s">
        <v>56</v>
      </c>
      <c r="F7" s="39" t="s">
        <v>57</v>
      </c>
      <c r="G7" s="40" t="s">
        <v>58</v>
      </c>
      <c r="H7" s="16" t="s">
        <v>59</v>
      </c>
    </row>
    <row r="8" spans="1:8" ht="22.5">
      <c r="A8" s="155" t="s">
        <v>11957</v>
      </c>
      <c r="B8" s="155" t="s">
        <v>11958</v>
      </c>
      <c r="C8" s="132">
        <v>2809</v>
      </c>
      <c r="D8" s="132">
        <v>2809</v>
      </c>
      <c r="E8" s="132"/>
      <c r="F8" s="132"/>
      <c r="G8" s="132"/>
      <c r="H8" s="983" t="s">
        <v>11959</v>
      </c>
    </row>
    <row r="9" spans="1:8" ht="22.5">
      <c r="A9" s="155" t="s">
        <v>11960</v>
      </c>
      <c r="B9" s="155" t="s">
        <v>11961</v>
      </c>
      <c r="C9" s="132">
        <v>3112.79</v>
      </c>
      <c r="D9" s="132">
        <v>3112.79</v>
      </c>
      <c r="E9" s="132"/>
      <c r="F9" s="132"/>
      <c r="G9" s="132"/>
      <c r="H9" s="983" t="s">
        <v>11959</v>
      </c>
    </row>
    <row r="10" spans="1:8" ht="22.5">
      <c r="A10" s="155" t="s">
        <v>11962</v>
      </c>
      <c r="B10" s="155" t="s">
        <v>11963</v>
      </c>
      <c r="C10" s="132">
        <v>22298.52</v>
      </c>
      <c r="D10" s="132">
        <v>22298.52</v>
      </c>
      <c r="E10" s="132"/>
      <c r="F10" s="132"/>
      <c r="G10" s="132"/>
      <c r="H10" s="983" t="s">
        <v>11959</v>
      </c>
    </row>
    <row r="11" spans="1:8" ht="22.5">
      <c r="A11" s="155" t="s">
        <v>11964</v>
      </c>
      <c r="B11" s="155" t="s">
        <v>11965</v>
      </c>
      <c r="C11" s="132">
        <v>1950</v>
      </c>
      <c r="D11" s="132">
        <v>1950</v>
      </c>
      <c r="E11" s="132"/>
      <c r="F11" s="132"/>
      <c r="G11" s="132"/>
      <c r="H11" s="983" t="s">
        <v>11959</v>
      </c>
    </row>
    <row r="12" spans="1:8" ht="22.5">
      <c r="A12" s="155" t="s">
        <v>11966</v>
      </c>
      <c r="B12" s="155" t="s">
        <v>11967</v>
      </c>
      <c r="C12" s="132">
        <v>2566.4699999999998</v>
      </c>
      <c r="D12" s="132">
        <v>2566.4699999999998</v>
      </c>
      <c r="E12" s="132"/>
      <c r="F12" s="132"/>
      <c r="G12" s="132"/>
      <c r="H12" s="983" t="s">
        <v>11959</v>
      </c>
    </row>
    <row r="13" spans="1:8" ht="22.5">
      <c r="A13" s="155" t="s">
        <v>11968</v>
      </c>
      <c r="B13" s="155" t="s">
        <v>11969</v>
      </c>
      <c r="C13" s="132">
        <v>6472.8</v>
      </c>
      <c r="D13" s="132">
        <v>6472.8</v>
      </c>
      <c r="E13" s="132"/>
      <c r="F13" s="132"/>
      <c r="G13" s="132"/>
      <c r="H13" s="983" t="s">
        <v>11959</v>
      </c>
    </row>
    <row r="14" spans="1:8" ht="22.5">
      <c r="A14" s="155" t="s">
        <v>11970</v>
      </c>
      <c r="B14" s="155" t="s">
        <v>11971</v>
      </c>
      <c r="C14" s="132">
        <v>7138.76</v>
      </c>
      <c r="D14" s="132">
        <v>7138.76</v>
      </c>
      <c r="E14" s="132"/>
      <c r="F14" s="132"/>
      <c r="G14" s="132"/>
      <c r="H14" s="983" t="s">
        <v>11959</v>
      </c>
    </row>
    <row r="15" spans="1:8" ht="22.5">
      <c r="A15" s="155" t="s">
        <v>11972</v>
      </c>
      <c r="B15" s="155" t="s">
        <v>11973</v>
      </c>
      <c r="C15" s="132">
        <v>21379.46</v>
      </c>
      <c r="D15" s="132">
        <v>21379.46</v>
      </c>
      <c r="E15" s="132"/>
      <c r="F15" s="132"/>
      <c r="G15" s="132"/>
      <c r="H15" s="983" t="s">
        <v>11959</v>
      </c>
    </row>
    <row r="16" spans="1:8" ht="22.5">
      <c r="A16" s="155" t="s">
        <v>11974</v>
      </c>
      <c r="B16" s="155" t="s">
        <v>11975</v>
      </c>
      <c r="C16" s="132">
        <v>4756</v>
      </c>
      <c r="D16" s="132">
        <v>4756</v>
      </c>
      <c r="E16" s="132"/>
      <c r="F16" s="132"/>
      <c r="G16" s="132"/>
      <c r="H16" s="983" t="s">
        <v>11959</v>
      </c>
    </row>
    <row r="17" spans="1:8" ht="22.5">
      <c r="A17" s="155" t="s">
        <v>11976</v>
      </c>
      <c r="B17" s="155" t="s">
        <v>11977</v>
      </c>
      <c r="C17" s="132">
        <v>3503.2</v>
      </c>
      <c r="D17" s="132">
        <v>3503.2</v>
      </c>
      <c r="E17" s="132"/>
      <c r="F17" s="132"/>
      <c r="G17" s="132"/>
      <c r="H17" s="983" t="s">
        <v>11959</v>
      </c>
    </row>
    <row r="18" spans="1:8" ht="22.5">
      <c r="A18" s="155" t="s">
        <v>11978</v>
      </c>
      <c r="B18" s="155" t="s">
        <v>11979</v>
      </c>
      <c r="C18" s="132">
        <v>48986.8</v>
      </c>
      <c r="D18" s="132">
        <v>48986.8</v>
      </c>
      <c r="E18" s="132"/>
      <c r="F18" s="132"/>
      <c r="G18" s="132"/>
      <c r="H18" s="983" t="s">
        <v>11959</v>
      </c>
    </row>
    <row r="19" spans="1:8" ht="22.5">
      <c r="A19" s="155" t="s">
        <v>11980</v>
      </c>
      <c r="B19" s="155" t="s">
        <v>11981</v>
      </c>
      <c r="C19" s="132">
        <v>12659</v>
      </c>
      <c r="D19" s="132">
        <v>12659</v>
      </c>
      <c r="E19" s="132"/>
      <c r="F19" s="132"/>
      <c r="G19" s="132"/>
      <c r="H19" s="983" t="s">
        <v>11959</v>
      </c>
    </row>
    <row r="20" spans="1:8" ht="22.5">
      <c r="A20" s="155" t="s">
        <v>11982</v>
      </c>
      <c r="B20" s="155" t="s">
        <v>11983</v>
      </c>
      <c r="C20" s="132">
        <v>8729</v>
      </c>
      <c r="D20" s="132">
        <v>8729</v>
      </c>
      <c r="E20" s="132"/>
      <c r="F20" s="132"/>
      <c r="G20" s="132"/>
      <c r="H20" s="983" t="s">
        <v>11959</v>
      </c>
    </row>
    <row r="21" spans="1:8" ht="22.5">
      <c r="A21" s="155" t="s">
        <v>11984</v>
      </c>
      <c r="B21" s="155" t="s">
        <v>11985</v>
      </c>
      <c r="C21" s="132">
        <v>8891.4</v>
      </c>
      <c r="D21" s="132">
        <v>8891.4</v>
      </c>
      <c r="E21" s="132"/>
      <c r="F21" s="132"/>
      <c r="G21" s="132"/>
      <c r="H21" s="983" t="s">
        <v>11959</v>
      </c>
    </row>
    <row r="22" spans="1:8" ht="22.5">
      <c r="A22" s="155" t="s">
        <v>11986</v>
      </c>
      <c r="B22" s="155" t="s">
        <v>11987</v>
      </c>
      <c r="C22" s="132">
        <v>1392</v>
      </c>
      <c r="D22" s="132">
        <v>1392</v>
      </c>
      <c r="E22" s="132"/>
      <c r="F22" s="132"/>
      <c r="G22" s="132"/>
      <c r="H22" s="983" t="s">
        <v>11959</v>
      </c>
    </row>
    <row r="23" spans="1:8" ht="22.5">
      <c r="A23" s="155" t="s">
        <v>11988</v>
      </c>
      <c r="B23" s="155" t="s">
        <v>11830</v>
      </c>
      <c r="C23" s="132">
        <v>156731.74</v>
      </c>
      <c r="D23" s="132"/>
      <c r="E23" s="132">
        <v>156731.74</v>
      </c>
      <c r="F23" s="132"/>
      <c r="G23" s="132"/>
      <c r="H23" s="983" t="s">
        <v>11989</v>
      </c>
    </row>
    <row r="24" spans="1:8" ht="22.5">
      <c r="A24" s="155" t="s">
        <v>11990</v>
      </c>
      <c r="B24" s="155" t="s">
        <v>11991</v>
      </c>
      <c r="C24" s="132">
        <v>0.01</v>
      </c>
      <c r="D24" s="132"/>
      <c r="E24" s="132">
        <v>0.01</v>
      </c>
      <c r="F24" s="132"/>
      <c r="G24" s="132"/>
      <c r="H24" s="983" t="s">
        <v>11989</v>
      </c>
    </row>
    <row r="25" spans="1:8" ht="22.5">
      <c r="A25" s="155" t="s">
        <v>11992</v>
      </c>
      <c r="B25" s="155" t="s">
        <v>11834</v>
      </c>
      <c r="C25" s="132">
        <v>235373.07</v>
      </c>
      <c r="D25" s="132"/>
      <c r="E25" s="132">
        <v>235373.07</v>
      </c>
      <c r="F25" s="132"/>
      <c r="G25" s="132"/>
      <c r="H25" s="983" t="s">
        <v>11989</v>
      </c>
    </row>
    <row r="26" spans="1:8" ht="22.5">
      <c r="A26" s="155" t="s">
        <v>11993</v>
      </c>
      <c r="B26" s="155" t="s">
        <v>11836</v>
      </c>
      <c r="C26" s="132">
        <v>530330.54</v>
      </c>
      <c r="D26" s="132"/>
      <c r="E26" s="132">
        <v>530330.54</v>
      </c>
      <c r="F26" s="132"/>
      <c r="G26" s="132"/>
      <c r="H26" s="983" t="s">
        <v>11989</v>
      </c>
    </row>
    <row r="27" spans="1:8" ht="22.5">
      <c r="A27" s="155" t="s">
        <v>11994</v>
      </c>
      <c r="B27" s="155" t="s">
        <v>11995</v>
      </c>
      <c r="C27" s="132">
        <v>1148791.26</v>
      </c>
      <c r="D27" s="132"/>
      <c r="E27" s="132">
        <v>1148791.26</v>
      </c>
      <c r="F27" s="132"/>
      <c r="G27" s="132"/>
      <c r="H27" s="983" t="s">
        <v>11989</v>
      </c>
    </row>
    <row r="28" spans="1:8" ht="22.5">
      <c r="A28" s="155" t="s">
        <v>11996</v>
      </c>
      <c r="B28" s="155" t="s">
        <v>11997</v>
      </c>
      <c r="C28" s="132">
        <v>213986.46</v>
      </c>
      <c r="D28" s="132"/>
      <c r="E28" s="132">
        <v>213986.46</v>
      </c>
      <c r="F28" s="132"/>
      <c r="G28" s="132"/>
      <c r="H28" s="983" t="s">
        <v>11989</v>
      </c>
    </row>
    <row r="29" spans="1:8" ht="22.5">
      <c r="A29" s="155" t="s">
        <v>11998</v>
      </c>
      <c r="B29" s="155" t="s">
        <v>11840</v>
      </c>
      <c r="C29" s="132">
        <v>3389409.2799999998</v>
      </c>
      <c r="D29" s="132"/>
      <c r="E29" s="132">
        <v>3389409.2799999998</v>
      </c>
      <c r="F29" s="132"/>
      <c r="G29" s="132"/>
      <c r="H29" s="983" t="s">
        <v>11989</v>
      </c>
    </row>
    <row r="30" spans="1:8" ht="22.5">
      <c r="A30" s="155" t="s">
        <v>11999</v>
      </c>
      <c r="B30" s="155" t="s">
        <v>12000</v>
      </c>
      <c r="C30" s="132">
        <v>153281.34</v>
      </c>
      <c r="D30" s="132"/>
      <c r="E30" s="132">
        <v>153281.34</v>
      </c>
      <c r="F30" s="132"/>
      <c r="G30" s="132"/>
      <c r="H30" s="983" t="s">
        <v>11989</v>
      </c>
    </row>
    <row r="31" spans="1:8" ht="22.5">
      <c r="A31" s="155" t="s">
        <v>12001</v>
      </c>
      <c r="B31" s="155" t="s">
        <v>12002</v>
      </c>
      <c r="C31" s="132">
        <v>245740.44</v>
      </c>
      <c r="D31" s="132"/>
      <c r="E31" s="132">
        <v>245740.44</v>
      </c>
      <c r="F31" s="132"/>
      <c r="G31" s="132"/>
      <c r="H31" s="983" t="s">
        <v>11989</v>
      </c>
    </row>
    <row r="32" spans="1:8" ht="22.5">
      <c r="A32" s="155" t="s">
        <v>12003</v>
      </c>
      <c r="B32" s="155" t="s">
        <v>12004</v>
      </c>
      <c r="C32" s="132">
        <v>13537.58</v>
      </c>
      <c r="D32" s="132"/>
      <c r="E32" s="132">
        <v>13537.58</v>
      </c>
      <c r="F32" s="132"/>
      <c r="G32" s="132"/>
      <c r="H32" s="983" t="s">
        <v>11989</v>
      </c>
    </row>
    <row r="33" spans="1:8" ht="22.5">
      <c r="A33" s="155" t="s">
        <v>12005</v>
      </c>
      <c r="B33" s="155" t="s">
        <v>11842</v>
      </c>
      <c r="C33" s="132">
        <v>57614.47</v>
      </c>
      <c r="D33" s="132"/>
      <c r="E33" s="132">
        <v>57614.47</v>
      </c>
      <c r="F33" s="132"/>
      <c r="G33" s="132"/>
      <c r="H33" s="983" t="s">
        <v>11989</v>
      </c>
    </row>
    <row r="34" spans="1:8" ht="22.5">
      <c r="A34" s="155" t="s">
        <v>12006</v>
      </c>
      <c r="B34" s="155" t="s">
        <v>12007</v>
      </c>
      <c r="C34" s="132">
        <v>163350.13</v>
      </c>
      <c r="D34" s="132"/>
      <c r="E34" s="132">
        <v>163350.13</v>
      </c>
      <c r="F34" s="132"/>
      <c r="G34" s="132"/>
      <c r="H34" s="983" t="s">
        <v>11989</v>
      </c>
    </row>
    <row r="35" spans="1:8" ht="22.5">
      <c r="A35" s="155" t="s">
        <v>12008</v>
      </c>
      <c r="B35" s="155" t="s">
        <v>12009</v>
      </c>
      <c r="C35" s="132">
        <v>92424.78</v>
      </c>
      <c r="D35" s="132"/>
      <c r="E35" s="132">
        <v>92424.78</v>
      </c>
      <c r="F35" s="132"/>
      <c r="G35" s="132"/>
      <c r="H35" s="983" t="s">
        <v>11989</v>
      </c>
    </row>
    <row r="36" spans="1:8" ht="22.5">
      <c r="A36" s="155" t="s">
        <v>12010</v>
      </c>
      <c r="B36" s="155" t="s">
        <v>12011</v>
      </c>
      <c r="C36" s="132">
        <v>25573.85</v>
      </c>
      <c r="D36" s="132"/>
      <c r="E36" s="132">
        <v>25573.85</v>
      </c>
      <c r="F36" s="132"/>
      <c r="G36" s="132"/>
      <c r="H36" s="983" t="s">
        <v>11989</v>
      </c>
    </row>
    <row r="37" spans="1:8" ht="22.5">
      <c r="A37" s="155" t="s">
        <v>12012</v>
      </c>
      <c r="B37" s="155" t="s">
        <v>11844</v>
      </c>
      <c r="C37" s="132">
        <v>1293359.3999999999</v>
      </c>
      <c r="D37" s="132"/>
      <c r="E37" s="132">
        <v>1293359.3999999999</v>
      </c>
      <c r="F37" s="132"/>
      <c r="G37" s="132"/>
      <c r="H37" s="983" t="s">
        <v>11989</v>
      </c>
    </row>
    <row r="38" spans="1:8" ht="22.5">
      <c r="A38" s="155" t="s">
        <v>12013</v>
      </c>
      <c r="B38" s="155" t="s">
        <v>12014</v>
      </c>
      <c r="C38" s="132">
        <v>99509.66</v>
      </c>
      <c r="D38" s="132"/>
      <c r="E38" s="132">
        <v>99509.66</v>
      </c>
      <c r="F38" s="132"/>
      <c r="G38" s="132"/>
      <c r="H38" s="983" t="s">
        <v>11989</v>
      </c>
    </row>
    <row r="39" spans="1:8" ht="22.5">
      <c r="A39" s="155" t="s">
        <v>12015</v>
      </c>
      <c r="B39" s="155" t="s">
        <v>11846</v>
      </c>
      <c r="C39" s="132">
        <v>48519.360000000001</v>
      </c>
      <c r="D39" s="132"/>
      <c r="E39" s="132">
        <v>48519.360000000001</v>
      </c>
      <c r="F39" s="132"/>
      <c r="G39" s="132"/>
      <c r="H39" s="983" t="s">
        <v>11989</v>
      </c>
    </row>
    <row r="40" spans="1:8" ht="22.5">
      <c r="A40" s="155" t="s">
        <v>12016</v>
      </c>
      <c r="B40" s="155" t="s">
        <v>12017</v>
      </c>
      <c r="C40" s="132">
        <v>65075.79</v>
      </c>
      <c r="D40" s="132"/>
      <c r="E40" s="132">
        <v>65075.79</v>
      </c>
      <c r="F40" s="132"/>
      <c r="G40" s="132"/>
      <c r="H40" s="983" t="s">
        <v>11989</v>
      </c>
    </row>
    <row r="41" spans="1:8" ht="22.5">
      <c r="A41" s="155" t="s">
        <v>12018</v>
      </c>
      <c r="B41" s="155" t="s">
        <v>12019</v>
      </c>
      <c r="C41" s="132">
        <v>5726.44</v>
      </c>
      <c r="D41" s="132"/>
      <c r="E41" s="132">
        <v>5726.44</v>
      </c>
      <c r="F41" s="132"/>
      <c r="G41" s="132"/>
      <c r="H41" s="983" t="s">
        <v>11989</v>
      </c>
    </row>
    <row r="42" spans="1:8" ht="22.5">
      <c r="A42" s="155" t="s">
        <v>12020</v>
      </c>
      <c r="B42" s="155" t="s">
        <v>12021</v>
      </c>
      <c r="C42" s="132">
        <v>6945.61</v>
      </c>
      <c r="D42" s="132"/>
      <c r="E42" s="132">
        <v>6945.61</v>
      </c>
      <c r="F42" s="132"/>
      <c r="G42" s="132"/>
      <c r="H42" s="983" t="s">
        <v>11989</v>
      </c>
    </row>
    <row r="43" spans="1:8" ht="22.5">
      <c r="A43" s="155" t="s">
        <v>12022</v>
      </c>
      <c r="B43" s="155" t="s">
        <v>12023</v>
      </c>
      <c r="C43" s="132">
        <v>6959.74</v>
      </c>
      <c r="D43" s="132"/>
      <c r="E43" s="132">
        <v>6959.74</v>
      </c>
      <c r="F43" s="132"/>
      <c r="G43" s="132"/>
      <c r="H43" s="983" t="s">
        <v>11989</v>
      </c>
    </row>
    <row r="44" spans="1:8" ht="22.5">
      <c r="A44" s="155" t="s">
        <v>12024</v>
      </c>
      <c r="B44" s="155" t="s">
        <v>12025</v>
      </c>
      <c r="C44" s="132">
        <v>9028.64</v>
      </c>
      <c r="D44" s="132"/>
      <c r="E44" s="132">
        <v>9028.64</v>
      </c>
      <c r="F44" s="132"/>
      <c r="G44" s="132"/>
      <c r="H44" s="983" t="s">
        <v>11989</v>
      </c>
    </row>
    <row r="45" spans="1:8" ht="22.5">
      <c r="A45" s="155" t="s">
        <v>12026</v>
      </c>
      <c r="B45" s="155" t="s">
        <v>12027</v>
      </c>
      <c r="C45" s="132">
        <v>42501.61</v>
      </c>
      <c r="D45" s="132"/>
      <c r="E45" s="132">
        <v>42501.61</v>
      </c>
      <c r="F45" s="132"/>
      <c r="G45" s="132"/>
      <c r="H45" s="983" t="s">
        <v>11989</v>
      </c>
    </row>
    <row r="46" spans="1:8" ht="22.5">
      <c r="A46" s="155" t="s">
        <v>12028</v>
      </c>
      <c r="B46" s="155" t="s">
        <v>11848</v>
      </c>
      <c r="C46" s="132">
        <v>45020.08</v>
      </c>
      <c r="D46" s="132"/>
      <c r="E46" s="132">
        <v>45020.08</v>
      </c>
      <c r="F46" s="132"/>
      <c r="G46" s="132"/>
      <c r="H46" s="983" t="s">
        <v>11989</v>
      </c>
    </row>
    <row r="47" spans="1:8" ht="22.5">
      <c r="A47" s="155" t="s">
        <v>12029</v>
      </c>
      <c r="B47" s="155" t="s">
        <v>12030</v>
      </c>
      <c r="C47" s="132">
        <v>135172.71</v>
      </c>
      <c r="D47" s="132"/>
      <c r="E47" s="132">
        <v>135172.71</v>
      </c>
      <c r="F47" s="132"/>
      <c r="G47" s="132"/>
      <c r="H47" s="983" t="s">
        <v>11989</v>
      </c>
    </row>
    <row r="48" spans="1:8" ht="22.5">
      <c r="A48" s="155" t="s">
        <v>12031</v>
      </c>
      <c r="B48" s="155" t="s">
        <v>12032</v>
      </c>
      <c r="C48" s="132">
        <v>86607.85</v>
      </c>
      <c r="D48" s="132"/>
      <c r="E48" s="132">
        <v>86607.85</v>
      </c>
      <c r="F48" s="132"/>
      <c r="G48" s="132"/>
      <c r="H48" s="983" t="s">
        <v>11989</v>
      </c>
    </row>
    <row r="49" spans="1:8" ht="22.5">
      <c r="A49" s="155" t="s">
        <v>12033</v>
      </c>
      <c r="B49" s="155" t="s">
        <v>11850</v>
      </c>
      <c r="C49" s="132">
        <v>3669580.2</v>
      </c>
      <c r="D49" s="132"/>
      <c r="E49" s="132">
        <v>3669580.2</v>
      </c>
      <c r="F49" s="132"/>
      <c r="G49" s="132"/>
      <c r="H49" s="983" t="s">
        <v>11989</v>
      </c>
    </row>
    <row r="50" spans="1:8" ht="22.5">
      <c r="A50" s="155" t="s">
        <v>12034</v>
      </c>
      <c r="B50" s="155" t="s">
        <v>12035</v>
      </c>
      <c r="C50" s="132">
        <v>220908.73</v>
      </c>
      <c r="D50" s="132"/>
      <c r="E50" s="132">
        <v>220908.73</v>
      </c>
      <c r="F50" s="132"/>
      <c r="G50" s="132"/>
      <c r="H50" s="983" t="s">
        <v>11989</v>
      </c>
    </row>
    <row r="51" spans="1:8" ht="22.5">
      <c r="A51" s="155" t="s">
        <v>12036</v>
      </c>
      <c r="B51" s="155" t="s">
        <v>12037</v>
      </c>
      <c r="C51" s="132">
        <v>61103.59</v>
      </c>
      <c r="D51" s="132"/>
      <c r="E51" s="132">
        <v>61103.59</v>
      </c>
      <c r="F51" s="132"/>
      <c r="G51" s="132"/>
      <c r="H51" s="983" t="s">
        <v>11989</v>
      </c>
    </row>
    <row r="52" spans="1:8" ht="22.5">
      <c r="A52" s="155" t="s">
        <v>12038</v>
      </c>
      <c r="B52" s="155" t="s">
        <v>11852</v>
      </c>
      <c r="C52" s="132">
        <v>1110663.75</v>
      </c>
      <c r="D52" s="132"/>
      <c r="E52" s="132">
        <v>1110663.75</v>
      </c>
      <c r="F52" s="132"/>
      <c r="G52" s="132"/>
      <c r="H52" s="983" t="s">
        <v>11989</v>
      </c>
    </row>
    <row r="53" spans="1:8" ht="22.5">
      <c r="A53" s="155" t="s">
        <v>12039</v>
      </c>
      <c r="B53" s="155" t="s">
        <v>12040</v>
      </c>
      <c r="C53" s="132">
        <v>50535.199999999997</v>
      </c>
      <c r="D53" s="132"/>
      <c r="E53" s="132">
        <v>50535.199999999997</v>
      </c>
      <c r="F53" s="132"/>
      <c r="G53" s="132"/>
      <c r="H53" s="983" t="s">
        <v>11989</v>
      </c>
    </row>
    <row r="54" spans="1:8" ht="22.5">
      <c r="A54" s="155" t="s">
        <v>12041</v>
      </c>
      <c r="B54" s="155" t="s">
        <v>12042</v>
      </c>
      <c r="C54" s="132">
        <v>74671.429999999993</v>
      </c>
      <c r="D54" s="132"/>
      <c r="E54" s="132">
        <v>74671.429999999993</v>
      </c>
      <c r="F54" s="132"/>
      <c r="G54" s="132"/>
      <c r="H54" s="983" t="s">
        <v>11989</v>
      </c>
    </row>
    <row r="55" spans="1:8" ht="22.5">
      <c r="A55" s="155" t="s">
        <v>12043</v>
      </c>
      <c r="B55" s="155" t="s">
        <v>12044</v>
      </c>
      <c r="C55" s="132">
        <v>58194.38</v>
      </c>
      <c r="D55" s="132"/>
      <c r="E55" s="132">
        <v>58194.38</v>
      </c>
      <c r="F55" s="132"/>
      <c r="G55" s="132"/>
      <c r="H55" s="983" t="s">
        <v>11989</v>
      </c>
    </row>
    <row r="56" spans="1:8" ht="22.5">
      <c r="A56" s="155" t="s">
        <v>12045</v>
      </c>
      <c r="B56" s="155" t="s">
        <v>11854</v>
      </c>
      <c r="C56" s="132">
        <v>1430237.25</v>
      </c>
      <c r="D56" s="132"/>
      <c r="E56" s="132">
        <v>1430237.25</v>
      </c>
      <c r="F56" s="132"/>
      <c r="G56" s="132"/>
      <c r="H56" s="983" t="s">
        <v>11989</v>
      </c>
    </row>
    <row r="57" spans="1:8" ht="22.5">
      <c r="A57" s="155" t="s">
        <v>12046</v>
      </c>
      <c r="B57" s="155" t="s">
        <v>11856</v>
      </c>
      <c r="C57" s="132">
        <v>1278997.3700000001</v>
      </c>
      <c r="D57" s="132"/>
      <c r="E57" s="132">
        <v>1278997.3700000001</v>
      </c>
      <c r="F57" s="132"/>
      <c r="G57" s="132"/>
      <c r="H57" s="983" t="s">
        <v>11989</v>
      </c>
    </row>
    <row r="58" spans="1:8" ht="22.5">
      <c r="A58" s="155" t="s">
        <v>12047</v>
      </c>
      <c r="B58" s="155" t="s">
        <v>11858</v>
      </c>
      <c r="C58" s="132">
        <v>2596981.3199999998</v>
      </c>
      <c r="D58" s="132"/>
      <c r="E58" s="132">
        <v>2596981.3199999998</v>
      </c>
      <c r="F58" s="132"/>
      <c r="G58" s="132"/>
      <c r="H58" s="983" t="s">
        <v>11989</v>
      </c>
    </row>
    <row r="59" spans="1:8" ht="22.5">
      <c r="A59" s="155" t="s">
        <v>12048</v>
      </c>
      <c r="B59" s="155" t="s">
        <v>11860</v>
      </c>
      <c r="C59" s="132">
        <v>1530917.83</v>
      </c>
      <c r="D59" s="132"/>
      <c r="E59" s="132">
        <v>1530917.83</v>
      </c>
      <c r="F59" s="132"/>
      <c r="G59" s="132"/>
      <c r="H59" s="983" t="s">
        <v>11989</v>
      </c>
    </row>
    <row r="60" spans="1:8" ht="22.5">
      <c r="A60" s="155" t="s">
        <v>12049</v>
      </c>
      <c r="B60" s="155" t="s">
        <v>11862</v>
      </c>
      <c r="C60" s="132">
        <v>1421919.65</v>
      </c>
      <c r="D60" s="132"/>
      <c r="E60" s="132">
        <v>1421919.65</v>
      </c>
      <c r="F60" s="132"/>
      <c r="G60" s="132"/>
      <c r="H60" s="983" t="s">
        <v>11989</v>
      </c>
    </row>
    <row r="61" spans="1:8" ht="22.5">
      <c r="A61" s="155" t="s">
        <v>12050</v>
      </c>
      <c r="B61" s="155" t="s">
        <v>11864</v>
      </c>
      <c r="C61" s="132">
        <v>1342936.13</v>
      </c>
      <c r="D61" s="132"/>
      <c r="E61" s="132">
        <v>1342936.13</v>
      </c>
      <c r="F61" s="132"/>
      <c r="G61" s="132"/>
      <c r="H61" s="983" t="s">
        <v>11989</v>
      </c>
    </row>
    <row r="62" spans="1:8" ht="22.5">
      <c r="A62" s="155" t="s">
        <v>12051</v>
      </c>
      <c r="B62" s="155" t="s">
        <v>11866</v>
      </c>
      <c r="C62" s="132">
        <v>1664226.75</v>
      </c>
      <c r="D62" s="132"/>
      <c r="E62" s="132">
        <v>1664226.75</v>
      </c>
      <c r="F62" s="132"/>
      <c r="G62" s="132"/>
      <c r="H62" s="983" t="s">
        <v>11989</v>
      </c>
    </row>
    <row r="63" spans="1:8" ht="22.5">
      <c r="A63" s="155" t="s">
        <v>12052</v>
      </c>
      <c r="B63" s="155" t="s">
        <v>12053</v>
      </c>
      <c r="C63" s="132">
        <v>3423.26</v>
      </c>
      <c r="D63" s="132"/>
      <c r="E63" s="132">
        <v>3423.26</v>
      </c>
      <c r="F63" s="132"/>
      <c r="G63" s="132"/>
      <c r="H63" s="983" t="s">
        <v>12054</v>
      </c>
    </row>
    <row r="64" spans="1:8" ht="22.5">
      <c r="A64" s="155" t="s">
        <v>12055</v>
      </c>
      <c r="B64" s="155" t="s">
        <v>12056</v>
      </c>
      <c r="C64" s="132">
        <v>179.7</v>
      </c>
      <c r="D64" s="132"/>
      <c r="E64" s="132">
        <v>179.7</v>
      </c>
      <c r="F64" s="132"/>
      <c r="G64" s="132"/>
      <c r="H64" s="983" t="s">
        <v>12057</v>
      </c>
    </row>
    <row r="65" spans="1:8" ht="22.5">
      <c r="A65" s="155" t="s">
        <v>12058</v>
      </c>
      <c r="B65" s="155" t="s">
        <v>12059</v>
      </c>
      <c r="C65" s="132">
        <v>449.27</v>
      </c>
      <c r="D65" s="132"/>
      <c r="E65" s="132">
        <v>449.27</v>
      </c>
      <c r="F65" s="132"/>
      <c r="G65" s="132"/>
      <c r="H65" s="983" t="s">
        <v>12057</v>
      </c>
    </row>
    <row r="66" spans="1:8" ht="22.5">
      <c r="A66" s="155" t="s">
        <v>12060</v>
      </c>
      <c r="B66" s="155" t="s">
        <v>12061</v>
      </c>
      <c r="C66" s="132">
        <v>1757.83</v>
      </c>
      <c r="D66" s="132"/>
      <c r="E66" s="132">
        <v>1757.83</v>
      </c>
      <c r="F66" s="132"/>
      <c r="G66" s="132"/>
      <c r="H66" s="983" t="s">
        <v>12057</v>
      </c>
    </row>
    <row r="67" spans="1:8" ht="22.5">
      <c r="A67" s="155" t="s">
        <v>12062</v>
      </c>
      <c r="B67" s="155" t="s">
        <v>12063</v>
      </c>
      <c r="C67" s="132">
        <v>52628.79</v>
      </c>
      <c r="D67" s="132"/>
      <c r="E67" s="132">
        <v>52628.79</v>
      </c>
      <c r="F67" s="132"/>
      <c r="G67" s="132"/>
      <c r="H67" s="983" t="s">
        <v>12057</v>
      </c>
    </row>
    <row r="68" spans="1:8" ht="22.5">
      <c r="A68" s="155" t="s">
        <v>12064</v>
      </c>
      <c r="B68" s="155" t="s">
        <v>12065</v>
      </c>
      <c r="C68" s="132">
        <v>12567.49</v>
      </c>
      <c r="D68" s="132"/>
      <c r="E68" s="132">
        <v>12567.49</v>
      </c>
      <c r="F68" s="132"/>
      <c r="G68" s="132"/>
      <c r="H68" s="983" t="s">
        <v>12057</v>
      </c>
    </row>
    <row r="69" spans="1:8" ht="22.5">
      <c r="A69" s="155" t="s">
        <v>12066</v>
      </c>
      <c r="B69" s="155" t="s">
        <v>12067</v>
      </c>
      <c r="C69" s="132">
        <v>6243.78</v>
      </c>
      <c r="D69" s="132"/>
      <c r="E69" s="132">
        <v>6243.78</v>
      </c>
      <c r="F69" s="132"/>
      <c r="G69" s="132"/>
      <c r="H69" s="983" t="s">
        <v>12057</v>
      </c>
    </row>
    <row r="70" spans="1:8" ht="22.5">
      <c r="A70" s="155" t="s">
        <v>12068</v>
      </c>
      <c r="B70" s="155" t="s">
        <v>12069</v>
      </c>
      <c r="C70" s="132">
        <v>1392477.79</v>
      </c>
      <c r="D70" s="132"/>
      <c r="E70" s="132">
        <v>1392477.79</v>
      </c>
      <c r="F70" s="132"/>
      <c r="G70" s="132"/>
      <c r="H70" s="983" t="s">
        <v>12070</v>
      </c>
    </row>
    <row r="71" spans="1:8" ht="22.5">
      <c r="A71" s="155" t="s">
        <v>12071</v>
      </c>
      <c r="B71" s="155" t="s">
        <v>12072</v>
      </c>
      <c r="C71" s="132">
        <v>33315.22</v>
      </c>
      <c r="D71" s="132"/>
      <c r="E71" s="132">
        <v>33315.22</v>
      </c>
      <c r="F71" s="132"/>
      <c r="G71" s="132"/>
      <c r="H71" s="983" t="s">
        <v>12073</v>
      </c>
    </row>
    <row r="72" spans="1:8" ht="22.5">
      <c r="A72" s="155" t="s">
        <v>12074</v>
      </c>
      <c r="B72" s="155" t="s">
        <v>12075</v>
      </c>
      <c r="C72" s="132">
        <v>2401.66</v>
      </c>
      <c r="D72" s="132"/>
      <c r="E72" s="132">
        <v>2401.66</v>
      </c>
      <c r="F72" s="132"/>
      <c r="G72" s="132"/>
      <c r="H72" s="983" t="s">
        <v>12076</v>
      </c>
    </row>
    <row r="73" spans="1:8" ht="22.5">
      <c r="A73" s="155" t="s">
        <v>12077</v>
      </c>
      <c r="B73" s="155" t="s">
        <v>12078</v>
      </c>
      <c r="C73" s="132">
        <v>454</v>
      </c>
      <c r="D73" s="132"/>
      <c r="E73" s="132">
        <v>454</v>
      </c>
      <c r="F73" s="132"/>
      <c r="G73" s="132"/>
      <c r="H73" s="983" t="s">
        <v>12079</v>
      </c>
    </row>
    <row r="74" spans="1:8" ht="22.5">
      <c r="A74" s="155" t="s">
        <v>12080</v>
      </c>
      <c r="B74" s="155" t="s">
        <v>12081</v>
      </c>
      <c r="C74" s="132">
        <v>2468.23</v>
      </c>
      <c r="D74" s="132"/>
      <c r="E74" s="132">
        <v>2468.23</v>
      </c>
      <c r="F74" s="132"/>
      <c r="G74" s="132"/>
      <c r="H74" s="983" t="s">
        <v>12076</v>
      </c>
    </row>
    <row r="75" spans="1:8" ht="22.5">
      <c r="A75" s="155" t="s">
        <v>12082</v>
      </c>
      <c r="B75" s="155" t="s">
        <v>11846</v>
      </c>
      <c r="C75" s="132">
        <v>1528.94</v>
      </c>
      <c r="D75" s="132"/>
      <c r="E75" s="132">
        <v>1528.94</v>
      </c>
      <c r="F75" s="132"/>
      <c r="G75" s="132"/>
      <c r="H75" s="983" t="s">
        <v>12076</v>
      </c>
    </row>
    <row r="76" spans="1:8" ht="12" customHeight="1">
      <c r="A76" s="155"/>
      <c r="B76" s="155"/>
      <c r="C76" s="132"/>
      <c r="D76" s="132"/>
      <c r="E76" s="132"/>
      <c r="F76" s="132"/>
      <c r="G76" s="132"/>
      <c r="H76" s="181"/>
    </row>
    <row r="77" spans="1:8" ht="12" customHeight="1">
      <c r="A77" s="182"/>
      <c r="B77" s="182" t="s">
        <v>248</v>
      </c>
      <c r="C77" s="183">
        <f>SUM(C8:C76)</f>
        <v>26448986.579999998</v>
      </c>
      <c r="D77" s="183">
        <f>SUM(D8:D76)</f>
        <v>156645.19999999998</v>
      </c>
      <c r="E77" s="183">
        <f>SUM(E8:E76)</f>
        <v>26292341.379999995</v>
      </c>
      <c r="F77" s="183">
        <f>SUM(F8:F76)</f>
        <v>0</v>
      </c>
      <c r="G77" s="183">
        <f>SUM(G8:G76)</f>
        <v>0</v>
      </c>
      <c r="H77" s="183"/>
    </row>
    <row r="80" spans="1:8" ht="12" customHeight="1">
      <c r="A80" s="10" t="s">
        <v>247</v>
      </c>
      <c r="B80" s="366"/>
      <c r="C80" s="78"/>
      <c r="D80" s="78"/>
      <c r="E80" s="78"/>
      <c r="F80" s="78"/>
      <c r="G80" s="78"/>
      <c r="H80" s="79" t="s">
        <v>87</v>
      </c>
    </row>
    <row r="81" spans="1:8" ht="12" customHeight="1">
      <c r="A81" s="272"/>
    </row>
    <row r="82" spans="1:8" ht="12" customHeight="1">
      <c r="A82" s="15" t="s">
        <v>46</v>
      </c>
      <c r="B82" s="16" t="s">
        <v>47</v>
      </c>
      <c r="C82" s="17" t="s">
        <v>48</v>
      </c>
      <c r="D82" s="39" t="s">
        <v>55</v>
      </c>
      <c r="E82" s="39" t="s">
        <v>56</v>
      </c>
      <c r="F82" s="39" t="s">
        <v>57</v>
      </c>
      <c r="G82" s="40" t="s">
        <v>58</v>
      </c>
      <c r="H82" s="16" t="s">
        <v>59</v>
      </c>
    </row>
    <row r="83" spans="1:8" ht="12" customHeight="1">
      <c r="A83" s="155" t="s">
        <v>807</v>
      </c>
      <c r="B83" s="155"/>
      <c r="C83" s="132"/>
      <c r="D83" s="132"/>
      <c r="E83" s="132"/>
      <c r="F83" s="132"/>
      <c r="G83" s="132"/>
      <c r="H83" s="181"/>
    </row>
    <row r="84" spans="1:8" ht="12" customHeight="1">
      <c r="A84" s="155"/>
      <c r="B84" s="155"/>
      <c r="C84" s="132"/>
      <c r="D84" s="132"/>
      <c r="E84" s="132"/>
      <c r="F84" s="132"/>
      <c r="G84" s="132"/>
      <c r="H84" s="181"/>
    </row>
    <row r="85" spans="1:8" ht="12" customHeight="1">
      <c r="A85" s="182"/>
      <c r="B85" s="182" t="s">
        <v>249</v>
      </c>
      <c r="C85" s="183">
        <f>SUM(C83:C84)</f>
        <v>0</v>
      </c>
      <c r="D85" s="183">
        <f>SUM(D83:D84)</f>
        <v>0</v>
      </c>
      <c r="E85" s="183">
        <f>SUM(E83:E84)</f>
        <v>0</v>
      </c>
      <c r="F85" s="183">
        <f>SUM(F83:F84)</f>
        <v>0</v>
      </c>
      <c r="G85" s="183">
        <f>SUM(G83:G84)</f>
        <v>0</v>
      </c>
      <c r="H85" s="183"/>
    </row>
  </sheetData>
  <dataValidations count="8">
    <dataValidation allowBlank="1" showInputMessage="1" showErrorMessage="1" prompt="Saldo final de la Información Financiera Trimestral que se presenta (trimestral: 1er, 2do, 3ro. o 4to.)." sqref="C7 C82"/>
    <dataValidation allowBlank="1" showInputMessage="1" showErrorMessage="1" prompt="Corresponde al número de la cuenta de acuerdo al Plan de Cuentas emitido por el CONAC (DOF 23/12/2015)." sqref="A7 A82"/>
    <dataValidation allowBlank="1" showInputMessage="1" showErrorMessage="1" prompt="Informar sobre la factibilidad de pago." sqref="H7 H82"/>
    <dataValidation allowBlank="1" showInputMessage="1" showErrorMessage="1" prompt="Importe de la cuentas por cobrar con vencimiento mayor a 365 días." sqref="G7 G82"/>
    <dataValidation allowBlank="1" showInputMessage="1" showErrorMessage="1" prompt="Importe de la cuentas por cobrar con fecha de vencimiento de 181 a 365 días." sqref="F7 F82"/>
    <dataValidation allowBlank="1" showInputMessage="1" showErrorMessage="1" prompt="Importe de la cuentas por cobrar con fecha de vencimiento de 91 a 180 días." sqref="E7 E82"/>
    <dataValidation allowBlank="1" showInputMessage="1" showErrorMessage="1" prompt="Importe de la cuentas por cobrar con fecha de vencimiento de 1 a 90 días." sqref="D7 D82"/>
    <dataValidation allowBlank="1" showInputMessage="1" showErrorMessage="1" prompt="Corresponde al nombre o descripción de la cuenta de acuerdo al Plan de Cuentas emitido por el CONAC." sqref="B7 B82"/>
  </dataValidations>
  <printOptions horizontalCentered="1"/>
  <pageMargins left="0.59055118110236227" right="0.39370078740157483" top="0.39370078740157483" bottom="0.39370078740157483" header="0.31496062992125984" footer="0.31496062992125984"/>
  <pageSetup scale="80" orientation="landscape" r:id="rId1"/>
</worksheet>
</file>

<file path=xl/worksheets/sheet4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80" zoomScaleNormal="80" zoomScaleSheetLayoutView="100" workbookViewId="0">
      <selection activeCell="C8" sqref="C8"/>
    </sheetView>
  </sheetViews>
  <sheetFormatPr baseColWidth="10" defaultColWidth="13.7109375" defaultRowHeight="11.25"/>
  <cols>
    <col min="1" max="1" width="20.7109375" style="274" customWidth="1"/>
    <col min="2" max="2" width="41.28515625" style="274" customWidth="1"/>
    <col min="3" max="3" width="13.140625" style="9" customWidth="1"/>
    <col min="4" max="4" width="21.85546875" style="274" bestFit="1" customWidth="1"/>
    <col min="5" max="5" width="46.140625" style="274" customWidth="1"/>
    <col min="6" max="16384" width="13.7109375" style="274"/>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ht="11.25" customHeight="1">
      <c r="A8" s="155" t="s">
        <v>12083</v>
      </c>
      <c r="B8" s="155" t="s">
        <v>12084</v>
      </c>
      <c r="C8" s="181">
        <v>190023.09</v>
      </c>
      <c r="D8" s="181" t="s">
        <v>12085</v>
      </c>
      <c r="E8" s="137" t="s">
        <v>12086</v>
      </c>
    </row>
    <row r="9" spans="1:5">
      <c r="A9" s="155"/>
      <c r="B9" s="155"/>
      <c r="C9" s="181"/>
      <c r="D9" s="181"/>
      <c r="E9" s="137"/>
    </row>
    <row r="10" spans="1:5">
      <c r="A10" s="190"/>
      <c r="B10" s="190" t="s">
        <v>251</v>
      </c>
      <c r="C10" s="191">
        <f>SUM(C8:C9)</f>
        <v>190023.09</v>
      </c>
      <c r="D10" s="189"/>
      <c r="E10" s="189"/>
    </row>
    <row r="13" spans="1:5" ht="11.25" customHeight="1">
      <c r="A13" s="10" t="s">
        <v>250</v>
      </c>
      <c r="B13" s="366"/>
      <c r="E13" s="79" t="s">
        <v>88</v>
      </c>
    </row>
    <row r="14" spans="1:5">
      <c r="A14" s="272"/>
    </row>
    <row r="15" spans="1:5" ht="15" customHeight="1">
      <c r="A15" s="15" t="s">
        <v>46</v>
      </c>
      <c r="B15" s="16" t="s">
        <v>47</v>
      </c>
      <c r="C15" s="17" t="s">
        <v>48</v>
      </c>
      <c r="D15" s="17" t="s">
        <v>89</v>
      </c>
      <c r="E15" s="17" t="s">
        <v>59</v>
      </c>
    </row>
    <row r="16" spans="1:5" ht="22.5">
      <c r="A16" s="184" t="s">
        <v>12087</v>
      </c>
      <c r="B16" s="185" t="s">
        <v>12088</v>
      </c>
      <c r="C16" s="186">
        <v>21951</v>
      </c>
      <c r="D16" s="181" t="s">
        <v>5003</v>
      </c>
      <c r="E16" s="137" t="s">
        <v>12089</v>
      </c>
    </row>
    <row r="17" spans="1:5" ht="22.5">
      <c r="A17" s="184" t="s">
        <v>12090</v>
      </c>
      <c r="B17" s="185" t="s">
        <v>12091</v>
      </c>
      <c r="C17" s="186">
        <v>12885.28</v>
      </c>
      <c r="D17" s="181" t="s">
        <v>5003</v>
      </c>
      <c r="E17" s="137" t="s">
        <v>12089</v>
      </c>
    </row>
    <row r="18" spans="1:5" ht="22.5">
      <c r="A18" s="184" t="s">
        <v>12092</v>
      </c>
      <c r="B18" s="185" t="s">
        <v>12093</v>
      </c>
      <c r="C18" s="186">
        <v>65412839.43</v>
      </c>
      <c r="D18" s="181" t="s">
        <v>5003</v>
      </c>
      <c r="E18" s="137" t="s">
        <v>12094</v>
      </c>
    </row>
    <row r="19" spans="1:5" ht="22.5">
      <c r="A19" s="184" t="s">
        <v>12095</v>
      </c>
      <c r="B19" s="185" t="s">
        <v>12096</v>
      </c>
      <c r="C19" s="186">
        <v>1204010.32</v>
      </c>
      <c r="D19" s="181" t="s">
        <v>5003</v>
      </c>
      <c r="E19" s="137" t="s">
        <v>12097</v>
      </c>
    </row>
    <row r="20" spans="1:5" ht="22.5">
      <c r="A20" s="184" t="s">
        <v>12098</v>
      </c>
      <c r="B20" s="185" t="s">
        <v>12099</v>
      </c>
      <c r="C20" s="186">
        <v>770001.99</v>
      </c>
      <c r="D20" s="181" t="s">
        <v>5003</v>
      </c>
      <c r="E20" s="137" t="s">
        <v>12100</v>
      </c>
    </row>
    <row r="21" spans="1:5" ht="22.5">
      <c r="A21" s="184" t="s">
        <v>12101</v>
      </c>
      <c r="B21" s="185" t="s">
        <v>12102</v>
      </c>
      <c r="C21" s="186">
        <v>3660.64</v>
      </c>
      <c r="D21" s="181" t="s">
        <v>5003</v>
      </c>
      <c r="E21" s="137" t="s">
        <v>12103</v>
      </c>
    </row>
    <row r="22" spans="1:5">
      <c r="A22" s="155"/>
      <c r="B22" s="187"/>
      <c r="C22" s="181"/>
      <c r="D22" s="181"/>
      <c r="E22" s="137"/>
    </row>
    <row r="23" spans="1:5">
      <c r="A23" s="182"/>
      <c r="B23" s="182" t="s">
        <v>252</v>
      </c>
      <c r="C23" s="188">
        <f>SUM(C16:C22)</f>
        <v>67425348.659999996</v>
      </c>
      <c r="D23" s="189"/>
      <c r="E23" s="189"/>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rintOptions horizontalCentered="1"/>
  <pageMargins left="0.59055118110236227" right="0.39370078740157483" top="0.39370078740157483" bottom="0.39370078740157483" header="0.31496062992125984" footer="0.31496062992125984"/>
  <pageSetup scale="83" orientation="landscape" r:id="rId1"/>
</worksheet>
</file>

<file path=xl/worksheets/sheet4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zoomScaleNormal="100" zoomScaleSheetLayoutView="100" workbookViewId="0">
      <selection activeCell="C8" sqref="C8"/>
    </sheetView>
  </sheetViews>
  <sheetFormatPr baseColWidth="10" defaultColWidth="11.42578125" defaultRowHeight="11.25"/>
  <cols>
    <col min="1" max="1" width="20.7109375" style="274" customWidth="1"/>
    <col min="2" max="2" width="32.42578125" style="274" bestFit="1" customWidth="1"/>
    <col min="3" max="3" width="9.42578125" style="9" bestFit="1" customWidth="1"/>
    <col min="4" max="4" width="9.85546875" style="274" bestFit="1" customWidth="1"/>
    <col min="5" max="5" width="34.28515625" style="274" bestFit="1" customWidth="1"/>
    <col min="6" max="16384" width="11.42578125" style="274"/>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366"/>
      <c r="C5" s="9"/>
      <c r="D5" s="274"/>
      <c r="E5" s="79" t="s">
        <v>256</v>
      </c>
    </row>
    <row r="6" spans="1:5" s="41" customFormat="1">
      <c r="A6" s="272"/>
      <c r="B6" s="274"/>
      <c r="C6" s="9"/>
      <c r="D6" s="274"/>
      <c r="E6" s="274"/>
    </row>
    <row r="7" spans="1:5" s="41" customFormat="1" ht="15" customHeight="1">
      <c r="A7" s="15" t="s">
        <v>46</v>
      </c>
      <c r="B7" s="16" t="s">
        <v>47</v>
      </c>
      <c r="C7" s="17" t="s">
        <v>48</v>
      </c>
      <c r="D7" s="17" t="s">
        <v>89</v>
      </c>
      <c r="E7" s="17" t="s">
        <v>59</v>
      </c>
    </row>
    <row r="8" spans="1:5" s="41" customFormat="1">
      <c r="A8" s="184" t="s">
        <v>807</v>
      </c>
      <c r="B8" s="185"/>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366" t="s">
        <v>90</v>
      </c>
    </row>
    <row r="14" spans="1:5" s="81" customFormat="1">
      <c r="A14" s="44"/>
      <c r="B14" s="44"/>
      <c r="C14" s="78"/>
      <c r="D14" s="82"/>
    </row>
    <row r="15" spans="1:5" ht="15" customHeight="1">
      <c r="A15" s="15" t="s">
        <v>46</v>
      </c>
      <c r="B15" s="16" t="s">
        <v>47</v>
      </c>
      <c r="C15" s="17" t="s">
        <v>48</v>
      </c>
      <c r="D15" s="17" t="s">
        <v>89</v>
      </c>
      <c r="E15" s="17" t="s">
        <v>59</v>
      </c>
    </row>
    <row r="16" spans="1:5" ht="11.25" customHeight="1">
      <c r="A16" s="184" t="s">
        <v>807</v>
      </c>
      <c r="B16" s="167"/>
      <c r="C16" s="132"/>
      <c r="D16" s="132"/>
      <c r="E16" s="137"/>
    </row>
    <row r="17" spans="1:5">
      <c r="A17" s="150"/>
      <c r="B17" s="167"/>
      <c r="C17" s="132"/>
      <c r="D17" s="132"/>
      <c r="E17" s="137"/>
    </row>
    <row r="18" spans="1:5">
      <c r="A18" s="192"/>
      <c r="B18" s="192" t="s">
        <v>255</v>
      </c>
      <c r="C18" s="193">
        <f>SUM(C16:C17)</f>
        <v>0</v>
      </c>
      <c r="D18" s="140"/>
      <c r="E18" s="140"/>
    </row>
    <row r="21" spans="1:5">
      <c r="A21" s="10" t="s">
        <v>153</v>
      </c>
      <c r="B21" s="366"/>
      <c r="E21" s="79" t="s">
        <v>256</v>
      </c>
    </row>
    <row r="22" spans="1:5">
      <c r="A22" s="272"/>
    </row>
    <row r="23" spans="1:5" ht="15" customHeight="1">
      <c r="A23" s="15" t="s">
        <v>46</v>
      </c>
      <c r="B23" s="16" t="s">
        <v>47</v>
      </c>
      <c r="C23" s="17" t="s">
        <v>48</v>
      </c>
      <c r="D23" s="17" t="s">
        <v>89</v>
      </c>
      <c r="E23" s="17" t="s">
        <v>59</v>
      </c>
    </row>
    <row r="24" spans="1:5" ht="22.5">
      <c r="A24" s="184" t="s">
        <v>12104</v>
      </c>
      <c r="B24" s="185" t="s">
        <v>12105</v>
      </c>
      <c r="C24" s="186">
        <v>2406292.39</v>
      </c>
      <c r="D24" s="181" t="s">
        <v>10569</v>
      </c>
      <c r="E24" s="137" t="s">
        <v>12106</v>
      </c>
    </row>
    <row r="25" spans="1:5" ht="22.5">
      <c r="A25" s="184" t="s">
        <v>12107</v>
      </c>
      <c r="B25" s="185" t="s">
        <v>12108</v>
      </c>
      <c r="C25" s="186">
        <v>1959576.64</v>
      </c>
      <c r="D25" s="181" t="s">
        <v>10569</v>
      </c>
      <c r="E25" s="137" t="s">
        <v>12109</v>
      </c>
    </row>
    <row r="26" spans="1:5" ht="22.5">
      <c r="A26" s="184" t="s">
        <v>12110</v>
      </c>
      <c r="B26" s="185" t="s">
        <v>12111</v>
      </c>
      <c r="C26" s="186">
        <v>8813375.8000000007</v>
      </c>
      <c r="D26" s="181" t="s">
        <v>10569</v>
      </c>
      <c r="E26" s="137" t="s">
        <v>12109</v>
      </c>
    </row>
    <row r="27" spans="1:5" ht="22.5">
      <c r="A27" s="984" t="s">
        <v>12112</v>
      </c>
      <c r="B27" s="185" t="s">
        <v>12113</v>
      </c>
      <c r="C27" s="186">
        <v>6693762.0199999996</v>
      </c>
      <c r="D27" s="181" t="s">
        <v>10569</v>
      </c>
      <c r="E27" s="137" t="s">
        <v>12109</v>
      </c>
    </row>
    <row r="28" spans="1:5" ht="12" customHeight="1">
      <c r="A28" s="184" t="s">
        <v>12114</v>
      </c>
      <c r="B28" s="185" t="s">
        <v>12115</v>
      </c>
      <c r="C28" s="186">
        <v>3400788.98</v>
      </c>
      <c r="D28" s="181" t="s">
        <v>10569</v>
      </c>
      <c r="E28" s="137" t="s">
        <v>12109</v>
      </c>
    </row>
    <row r="29" spans="1:5" ht="22.5">
      <c r="A29" s="184" t="s">
        <v>12116</v>
      </c>
      <c r="B29" s="185" t="s">
        <v>12117</v>
      </c>
      <c r="C29" s="186">
        <v>9704200.1600000001</v>
      </c>
      <c r="D29" s="181" t="s">
        <v>10569</v>
      </c>
      <c r="E29" s="137" t="s">
        <v>12118</v>
      </c>
    </row>
    <row r="30" spans="1:5">
      <c r="A30" s="155"/>
      <c r="B30" s="187"/>
      <c r="C30" s="181"/>
      <c r="D30" s="181"/>
      <c r="E30" s="137"/>
    </row>
    <row r="31" spans="1:5">
      <c r="A31" s="182"/>
      <c r="B31" s="182" t="s">
        <v>254</v>
      </c>
      <c r="C31" s="188">
        <f>SUM(C24:C30)</f>
        <v>32977995.990000002</v>
      </c>
      <c r="D31" s="189"/>
      <c r="E31" s="189"/>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rintOptions horizontalCentered="1"/>
  <pageMargins left="0.59055118110236227" right="0.39370078740157483" top="0.39370078740157483" bottom="0.39370078740157483" header="0.31496062992125984" footer="0.31496062992125984"/>
  <pageSetup orientation="landscape" r:id="rId1"/>
</worksheet>
</file>

<file path=xl/worksheets/sheet4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zoomScaleSheetLayoutView="100" workbookViewId="0">
      <selection activeCell="C8" sqref="C8"/>
    </sheetView>
  </sheetViews>
  <sheetFormatPr baseColWidth="10" defaultColWidth="11.42578125" defaultRowHeight="11.25"/>
  <cols>
    <col min="1" max="1" width="8.7109375" style="365" customWidth="1"/>
    <col min="2" max="2" width="14.140625" style="2" bestFit="1" customWidth="1"/>
    <col min="3" max="3" width="7.42578125" style="2" bestFit="1" customWidth="1"/>
    <col min="4" max="4" width="11.5703125" style="2" customWidth="1"/>
    <col min="5" max="5" width="7.28515625" style="2" bestFit="1" customWidth="1"/>
    <col min="6" max="7" width="12.28515625" style="85" customWidth="1"/>
    <col min="8" max="8" width="14.28515625" style="85" customWidth="1"/>
    <col min="9" max="9" width="11.42578125" style="85" bestFit="1" customWidth="1"/>
    <col min="10" max="10" width="6.28515625" style="85" bestFit="1"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12119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274"/>
      <c r="B2" s="274"/>
      <c r="C2" s="274"/>
      <c r="D2" s="274"/>
      <c r="E2" s="274"/>
      <c r="F2" s="9"/>
      <c r="G2" s="9"/>
      <c r="H2" s="9"/>
      <c r="I2" s="9"/>
      <c r="J2" s="9"/>
      <c r="K2" s="9"/>
      <c r="L2" s="9"/>
      <c r="M2" s="9"/>
      <c r="N2" s="9"/>
      <c r="O2" s="9"/>
      <c r="P2" s="274"/>
      <c r="Q2" s="274"/>
      <c r="R2" s="274"/>
      <c r="S2" s="84"/>
      <c r="T2" s="274"/>
      <c r="U2" s="274"/>
      <c r="V2" s="274"/>
      <c r="W2" s="274"/>
      <c r="X2" s="274"/>
      <c r="Y2" s="274"/>
      <c r="Z2" s="274"/>
      <c r="AA2" s="274"/>
      <c r="AB2" s="41"/>
    </row>
    <row r="3" spans="1:28" s="81" customFormat="1">
      <c r="A3" s="274"/>
      <c r="B3" s="274"/>
      <c r="C3" s="274"/>
      <c r="D3" s="274"/>
      <c r="E3" s="274"/>
      <c r="F3" s="9"/>
      <c r="G3" s="9"/>
      <c r="H3" s="9"/>
      <c r="I3" s="9"/>
      <c r="J3" s="9"/>
      <c r="K3" s="9"/>
      <c r="L3" s="9"/>
      <c r="M3" s="9"/>
      <c r="N3" s="9"/>
      <c r="O3" s="9"/>
      <c r="P3" s="274"/>
      <c r="Q3" s="274"/>
      <c r="R3" s="274"/>
      <c r="S3" s="84"/>
      <c r="T3" s="274"/>
      <c r="U3" s="274"/>
      <c r="V3" s="274"/>
      <c r="W3" s="274"/>
      <c r="X3" s="274"/>
      <c r="Y3" s="274"/>
      <c r="Z3" s="274"/>
      <c r="AA3" s="274"/>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274"/>
      <c r="V4" s="274"/>
      <c r="W4" s="274"/>
      <c r="X4" s="274"/>
      <c r="Y4" s="274"/>
      <c r="Z4" s="274"/>
      <c r="AA4" s="274"/>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t="s">
        <v>807</v>
      </c>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c r="A20" s="59"/>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1" orientation="landscape" r:id="rId1"/>
</worksheet>
</file>

<file path=xl/worksheets/sheet4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zoomScaleNormal="100" zoomScaleSheetLayoutView="100" workbookViewId="0">
      <selection activeCell="D8" sqref="D8"/>
    </sheetView>
  </sheetViews>
  <sheetFormatPr baseColWidth="10" defaultColWidth="12.42578125" defaultRowHeight="11.25"/>
  <cols>
    <col min="1" max="1" width="19.7109375" style="274" customWidth="1"/>
    <col min="2" max="2" width="40.7109375" style="274" bestFit="1" customWidth="1"/>
    <col min="3" max="3" width="9.42578125" style="6" bestFit="1" customWidth="1"/>
    <col min="4" max="4" width="33.7109375" style="6" bestFit="1" customWidth="1"/>
    <col min="5" max="16384" width="12.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ht="11.25" customHeight="1">
      <c r="A5" s="61" t="s">
        <v>257</v>
      </c>
      <c r="B5" s="61"/>
      <c r="C5" s="42"/>
      <c r="D5" s="366" t="s">
        <v>284</v>
      </c>
    </row>
    <row r="6" spans="1:4" ht="11.25" customHeight="1">
      <c r="A6" s="75"/>
      <c r="B6" s="75"/>
      <c r="C6" s="76"/>
      <c r="D6" s="92"/>
    </row>
    <row r="7" spans="1:4" ht="15" customHeight="1">
      <c r="A7" s="15" t="s">
        <v>46</v>
      </c>
      <c r="B7" s="16" t="s">
        <v>47</v>
      </c>
      <c r="C7" s="17" t="s">
        <v>48</v>
      </c>
      <c r="D7" s="17" t="s">
        <v>59</v>
      </c>
    </row>
    <row r="8" spans="1:4" ht="22.5">
      <c r="A8" s="150" t="s">
        <v>12120</v>
      </c>
      <c r="B8" s="150" t="s">
        <v>12121</v>
      </c>
      <c r="C8" s="143">
        <v>3821100.27</v>
      </c>
      <c r="D8" s="132" t="s">
        <v>12122</v>
      </c>
    </row>
    <row r="9" spans="1:4" ht="22.5">
      <c r="A9" s="150" t="s">
        <v>12123</v>
      </c>
      <c r="B9" s="150" t="s">
        <v>12124</v>
      </c>
      <c r="C9" s="143">
        <v>6169968.1399999997</v>
      </c>
      <c r="D9" s="132" t="s">
        <v>12125</v>
      </c>
    </row>
    <row r="10" spans="1:4" ht="33.75">
      <c r="A10" s="150" t="s">
        <v>12126</v>
      </c>
      <c r="B10" s="150" t="s">
        <v>12127</v>
      </c>
      <c r="C10" s="143">
        <v>93635.41</v>
      </c>
      <c r="D10" s="132" t="s">
        <v>12128</v>
      </c>
    </row>
    <row r="11" spans="1:4">
      <c r="A11" s="150"/>
      <c r="B11" s="150"/>
      <c r="C11" s="143"/>
      <c r="D11" s="132"/>
    </row>
    <row r="12" spans="1:4" s="19" customFormat="1">
      <c r="A12" s="152"/>
      <c r="B12" s="152" t="s">
        <v>260</v>
      </c>
      <c r="C12" s="144">
        <f>SUM(C8:C11)</f>
        <v>10084703.82</v>
      </c>
      <c r="D12" s="140"/>
    </row>
    <row r="13" spans="1:4" s="19" customFormat="1">
      <c r="A13" s="153"/>
      <c r="B13" s="153"/>
      <c r="C13" s="27"/>
      <c r="D13" s="27"/>
    </row>
    <row r="14" spans="1:4" s="19" customFormat="1">
      <c r="A14" s="153"/>
      <c r="B14" s="153"/>
      <c r="C14" s="27"/>
      <c r="D14" s="27"/>
    </row>
    <row r="15" spans="1:4">
      <c r="A15" s="154"/>
      <c r="B15" s="154"/>
      <c r="C15" s="118"/>
      <c r="D15" s="118"/>
    </row>
    <row r="16" spans="1:4" ht="21.75" customHeight="1">
      <c r="A16" s="61" t="s">
        <v>258</v>
      </c>
      <c r="B16" s="61"/>
      <c r="C16" s="278"/>
      <c r="D16" s="366" t="s">
        <v>113</v>
      </c>
    </row>
    <row r="17" spans="1:6">
      <c r="A17" s="75"/>
      <c r="B17" s="75"/>
      <c r="C17" s="76"/>
      <c r="D17" s="92"/>
    </row>
    <row r="18" spans="1:6" ht="15" customHeight="1">
      <c r="A18" s="15" t="s">
        <v>46</v>
      </c>
      <c r="B18" s="16" t="s">
        <v>47</v>
      </c>
      <c r="C18" s="17" t="s">
        <v>48</v>
      </c>
      <c r="D18" s="17" t="s">
        <v>59</v>
      </c>
      <c r="F18" s="9"/>
    </row>
    <row r="19" spans="1:6" ht="22.5">
      <c r="A19" s="150" t="s">
        <v>12129</v>
      </c>
      <c r="B19" s="150" t="s">
        <v>12130</v>
      </c>
      <c r="C19" s="143">
        <v>2397793</v>
      </c>
      <c r="D19" s="132" t="s">
        <v>12131</v>
      </c>
    </row>
    <row r="20" spans="1:6">
      <c r="A20" s="150"/>
      <c r="B20" s="150"/>
      <c r="C20" s="143"/>
      <c r="D20" s="132"/>
    </row>
    <row r="21" spans="1:6">
      <c r="A21" s="152"/>
      <c r="B21" s="152" t="s">
        <v>276</v>
      </c>
      <c r="C21" s="144">
        <f>SUM(C19:C20)</f>
        <v>2397793</v>
      </c>
      <c r="D21" s="140"/>
    </row>
    <row r="22" spans="1:6">
      <c r="A22" s="154"/>
      <c r="B22" s="154"/>
      <c r="C22" s="118"/>
      <c r="D22" s="118"/>
    </row>
    <row r="23" spans="1:6">
      <c r="A23" s="154"/>
      <c r="B23" s="154"/>
      <c r="C23" s="118"/>
      <c r="D23" s="118"/>
    </row>
    <row r="24" spans="1:6">
      <c r="A24" s="154"/>
      <c r="B24" s="154"/>
      <c r="C24" s="118"/>
      <c r="D24" s="118"/>
    </row>
    <row r="25" spans="1:6">
      <c r="A25" s="154"/>
      <c r="B25" s="154"/>
      <c r="C25" s="118"/>
      <c r="D25" s="118"/>
    </row>
    <row r="26" spans="1:6">
      <c r="A26" s="154"/>
      <c r="B26" s="154"/>
      <c r="C26" s="118"/>
      <c r="D26" s="118"/>
    </row>
    <row r="27" spans="1:6">
      <c r="A27" s="154"/>
      <c r="B27" s="154"/>
      <c r="C27" s="118"/>
      <c r="D27" s="118"/>
    </row>
    <row r="28" spans="1:6">
      <c r="A28" s="154"/>
      <c r="B28" s="154"/>
      <c r="C28" s="118"/>
      <c r="D28" s="118"/>
    </row>
    <row r="29" spans="1:6">
      <c r="A29" s="154"/>
      <c r="B29" s="154"/>
      <c r="C29" s="118"/>
      <c r="D29" s="118"/>
    </row>
    <row r="30" spans="1:6">
      <c r="A30" s="154"/>
      <c r="B30" s="154"/>
      <c r="C30" s="118"/>
      <c r="D30" s="118"/>
    </row>
    <row r="31" spans="1:6">
      <c r="A31" s="154"/>
      <c r="B31" s="154"/>
      <c r="C31" s="118"/>
      <c r="D31" s="118"/>
    </row>
    <row r="32" spans="1:6">
      <c r="A32" s="154"/>
      <c r="B32" s="154"/>
      <c r="C32" s="118"/>
      <c r="D32" s="118"/>
    </row>
    <row r="33" spans="1:4">
      <c r="A33" s="154"/>
      <c r="B33" s="154"/>
      <c r="C33" s="118"/>
      <c r="D33" s="118"/>
    </row>
    <row r="34" spans="1:4">
      <c r="A34" s="154"/>
      <c r="B34" s="154"/>
      <c r="C34" s="118"/>
      <c r="D34" s="118"/>
    </row>
    <row r="35" spans="1:4">
      <c r="A35" s="154"/>
      <c r="B35" s="154"/>
      <c r="C35" s="118"/>
      <c r="D35" s="118"/>
    </row>
    <row r="36" spans="1:4">
      <c r="A36" s="154"/>
      <c r="B36" s="154"/>
      <c r="C36" s="118"/>
      <c r="D36" s="118"/>
    </row>
    <row r="37" spans="1:4">
      <c r="A37" s="154"/>
      <c r="B37" s="154"/>
      <c r="C37" s="118"/>
      <c r="D37" s="118"/>
    </row>
    <row r="38" spans="1:4">
      <c r="A38" s="154"/>
      <c r="B38" s="154"/>
      <c r="C38" s="118"/>
      <c r="D38" s="118"/>
    </row>
  </sheetData>
  <dataValidations count="4">
    <dataValidation allowBlank="1" showInputMessage="1" showErrorMessage="1" prompt="Saldo final de la Información Financiera Trimestral que se presenta (trimestral: 1er, 2do, 3ro. o 4to.)." sqref="C7 C18"/>
    <dataValidation allowBlank="1" showInputMessage="1" showErrorMessage="1" prompt="Corresponde al número de la cuenta de acuerdo al Plan de Cuentas emitido por el CONAC (DOF 23/12/2015)." sqref="A7 A18"/>
    <dataValidation allowBlank="1" showInputMessage="1" showErrorMessage="1" prompt="Corresponde al nombre o descripción de la cuenta de acuerdo al Plan de Cuentas emitido por el CONAC." sqref="B7 B18"/>
    <dataValidation allowBlank="1" showInputMessage="1" showErrorMessage="1" prompt="Características cualitativas significativas que les impacten financieramente." sqref="D7 D18"/>
  </dataValidations>
  <printOptions horizontalCentered="1"/>
  <pageMargins left="0.59055118110236227" right="0.39370078740157483" top="0.39370078740157483" bottom="0.39370078740157483" header="0.31496062992125984" footer="0.31496062992125984"/>
  <pageSetup orientation="landscape" r:id="rId1"/>
</worksheet>
</file>

<file path=xl/worksheets/sheet4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zoomScaleNormal="100" zoomScaleSheetLayoutView="100" workbookViewId="0">
      <selection activeCell="C8" sqref="C8"/>
    </sheetView>
  </sheetViews>
  <sheetFormatPr baseColWidth="10" defaultColWidth="11.42578125" defaultRowHeight="11.25"/>
  <cols>
    <col min="1" max="1" width="20.7109375" style="274" customWidth="1"/>
    <col min="2" max="2" width="18.140625" style="274" bestFit="1" customWidth="1"/>
    <col min="3" max="3" width="11.5703125" style="9" customWidth="1"/>
    <col min="4" max="4" width="32.42578125" style="274" bestFit="1" customWidth="1"/>
    <col min="5" max="5" width="21.28515625" style="274" bestFit="1"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41"/>
      <c r="B4" s="41"/>
      <c r="C4" s="72"/>
      <c r="D4" s="41"/>
      <c r="E4" s="41"/>
    </row>
    <row r="5" spans="1:5" ht="11.25" customHeight="1">
      <c r="A5" s="61" t="s">
        <v>138</v>
      </c>
      <c r="B5" s="61"/>
      <c r="C5" s="72"/>
      <c r="E5" s="366" t="s">
        <v>283</v>
      </c>
    </row>
    <row r="6" spans="1:5">
      <c r="A6" s="75"/>
      <c r="B6" s="75"/>
      <c r="C6" s="76"/>
      <c r="D6" s="75"/>
      <c r="E6" s="92"/>
    </row>
    <row r="7" spans="1:5" ht="15" customHeight="1">
      <c r="A7" s="15" t="s">
        <v>46</v>
      </c>
      <c r="B7" s="16" t="s">
        <v>47</v>
      </c>
      <c r="C7" s="17" t="s">
        <v>48</v>
      </c>
      <c r="D7" s="23" t="s">
        <v>89</v>
      </c>
      <c r="E7" s="17" t="s">
        <v>59</v>
      </c>
    </row>
    <row r="8" spans="1:5">
      <c r="A8" s="93" t="s">
        <v>12132</v>
      </c>
      <c r="B8" s="93" t="s">
        <v>12133</v>
      </c>
      <c r="C8" s="94">
        <v>1810571.54</v>
      </c>
      <c r="D8" s="48" t="s">
        <v>12134</v>
      </c>
      <c r="E8" s="48" t="s">
        <v>12135</v>
      </c>
    </row>
    <row r="9" spans="1:5">
      <c r="A9" s="93"/>
      <c r="B9" s="93"/>
      <c r="C9" s="94"/>
      <c r="D9" s="48"/>
      <c r="E9" s="48"/>
    </row>
    <row r="10" spans="1:5">
      <c r="A10" s="29"/>
      <c r="B10" s="152" t="s">
        <v>277</v>
      </c>
      <c r="C10" s="30">
        <f>SUM(C8:C9)</f>
        <v>1810571.54</v>
      </c>
      <c r="D10" s="77"/>
      <c r="E10" s="77"/>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rintOptions horizontalCentered="1"/>
  <pageMargins left="0.59055118110236227" right="0.39370078740157483" top="0.39370078740157483" bottom="0.39370078740157483" header="0.31496062992125984" footer="0.31496062992125984"/>
  <pageSetup orientation="landscape" r:id="rId1"/>
</worksheet>
</file>

<file path=xl/worksheets/sheet4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zoomScaleNormal="100" zoomScaleSheetLayoutView="100" workbookViewId="0">
      <selection activeCell="C8" sqref="C8"/>
    </sheetView>
  </sheetViews>
  <sheetFormatPr baseColWidth="10" defaultColWidth="11.42578125" defaultRowHeight="11.25"/>
  <cols>
    <col min="1" max="1" width="20.7109375" style="154" customWidth="1"/>
    <col min="2" max="2" width="45.7109375" style="154" customWidth="1"/>
    <col min="3" max="3" width="9.42578125" style="118" bestFit="1" customWidth="1"/>
    <col min="4" max="4" width="12.7109375" style="194" customWidth="1"/>
    <col min="5" max="5" width="32.42578125" style="195" bestFit="1" customWidth="1"/>
    <col min="6" max="8" width="11.42578125" style="154"/>
    <col min="9" max="16384" width="11.42578125" style="274"/>
  </cols>
  <sheetData>
    <row r="1" spans="1:8" s="41" customFormat="1" ht="11.25" customHeight="1">
      <c r="A1" s="71" t="s">
        <v>43</v>
      </c>
      <c r="B1" s="71"/>
      <c r="C1" s="72"/>
      <c r="D1" s="95"/>
      <c r="E1" s="7"/>
    </row>
    <row r="2" spans="1:8" s="41" customFormat="1" ht="11.25" customHeight="1">
      <c r="A2" s="71" t="s">
        <v>0</v>
      </c>
      <c r="B2" s="71"/>
      <c r="C2" s="72"/>
      <c r="D2" s="95"/>
      <c r="E2" s="96"/>
    </row>
    <row r="3" spans="1:8" s="41" customFormat="1" ht="10.5" customHeight="1">
      <c r="C3" s="72"/>
      <c r="D3" s="95"/>
      <c r="E3" s="96"/>
    </row>
    <row r="4" spans="1:8" s="41" customFormat="1" ht="10.5" customHeight="1">
      <c r="C4" s="72"/>
      <c r="D4" s="95"/>
      <c r="E4" s="96"/>
    </row>
    <row r="5" spans="1:8" s="41" customFormat="1" ht="11.25" customHeight="1">
      <c r="A5" s="10" t="s">
        <v>208</v>
      </c>
      <c r="B5" s="10"/>
      <c r="C5" s="72"/>
      <c r="D5" s="97"/>
      <c r="E5" s="98" t="s">
        <v>282</v>
      </c>
    </row>
    <row r="6" spans="1:8" ht="11.25" customHeight="1">
      <c r="A6" s="13"/>
      <c r="B6" s="13"/>
      <c r="C6" s="4"/>
      <c r="D6" s="99"/>
      <c r="E6" s="3"/>
      <c r="F6" s="274"/>
      <c r="G6" s="274"/>
      <c r="H6" s="274"/>
    </row>
    <row r="7" spans="1:8" ht="15" customHeight="1">
      <c r="A7" s="15" t="s">
        <v>46</v>
      </c>
      <c r="B7" s="16" t="s">
        <v>47</v>
      </c>
      <c r="C7" s="17" t="s">
        <v>48</v>
      </c>
      <c r="D7" s="206" t="s">
        <v>114</v>
      </c>
      <c r="E7" s="100" t="s">
        <v>115</v>
      </c>
      <c r="F7" s="274"/>
      <c r="G7" s="274"/>
      <c r="H7" s="274"/>
    </row>
    <row r="8" spans="1:8" ht="22.5">
      <c r="A8" s="150" t="s">
        <v>12136</v>
      </c>
      <c r="B8" s="150" t="s">
        <v>6661</v>
      </c>
      <c r="C8" s="165">
        <v>60444.67</v>
      </c>
      <c r="D8" s="985">
        <v>4.3819499999999999E-3</v>
      </c>
      <c r="E8" s="197"/>
    </row>
    <row r="9" spans="1:8" ht="22.5">
      <c r="A9" s="150" t="s">
        <v>12137</v>
      </c>
      <c r="B9" s="150" t="s">
        <v>12138</v>
      </c>
      <c r="C9" s="165">
        <v>1943.55</v>
      </c>
      <c r="D9" s="985">
        <v>1.4090000000000001E-4</v>
      </c>
      <c r="E9" s="197"/>
    </row>
    <row r="10" spans="1:8" ht="22.5">
      <c r="A10" s="150" t="s">
        <v>12139</v>
      </c>
      <c r="B10" s="150" t="s">
        <v>12140</v>
      </c>
      <c r="C10" s="165">
        <v>31560.44</v>
      </c>
      <c r="D10" s="985">
        <v>2.2879799999999998E-3</v>
      </c>
      <c r="E10" s="197"/>
    </row>
    <row r="11" spans="1:8" ht="22.5">
      <c r="A11" s="150" t="s">
        <v>12141</v>
      </c>
      <c r="B11" s="150" t="s">
        <v>6667</v>
      </c>
      <c r="C11" s="165">
        <v>53682.02</v>
      </c>
      <c r="D11" s="985">
        <v>3.8916900000000002E-3</v>
      </c>
      <c r="E11" s="197"/>
    </row>
    <row r="12" spans="1:8" ht="22.5">
      <c r="A12" s="150" t="s">
        <v>12142</v>
      </c>
      <c r="B12" s="150" t="s">
        <v>5039</v>
      </c>
      <c r="C12" s="165">
        <v>30240.080000000002</v>
      </c>
      <c r="D12" s="985">
        <v>2.1922600000000001E-3</v>
      </c>
      <c r="E12" s="197"/>
    </row>
    <row r="13" spans="1:8" ht="22.5">
      <c r="A13" s="150" t="s">
        <v>12143</v>
      </c>
      <c r="B13" s="150" t="s">
        <v>5041</v>
      </c>
      <c r="C13" s="165">
        <v>8416.44</v>
      </c>
      <c r="D13" s="985">
        <v>6.1014999999999995E-4</v>
      </c>
      <c r="E13" s="197"/>
    </row>
    <row r="14" spans="1:8" ht="22.5">
      <c r="A14" s="150" t="s">
        <v>12144</v>
      </c>
      <c r="B14" s="150" t="s">
        <v>6686</v>
      </c>
      <c r="C14" s="165">
        <v>177</v>
      </c>
      <c r="D14" s="985">
        <v>1.2830000000000001E-5</v>
      </c>
      <c r="E14" s="197"/>
    </row>
    <row r="15" spans="1:8" ht="22.5">
      <c r="A15" s="150" t="s">
        <v>12145</v>
      </c>
      <c r="B15" s="150" t="s">
        <v>12146</v>
      </c>
      <c r="C15" s="165">
        <v>243529</v>
      </c>
      <c r="D15" s="985">
        <v>1.7654670000000001E-2</v>
      </c>
      <c r="E15" s="197"/>
    </row>
    <row r="16" spans="1:8" ht="22.5">
      <c r="A16" s="150" t="s">
        <v>12147</v>
      </c>
      <c r="B16" s="150" t="s">
        <v>12148</v>
      </c>
      <c r="C16" s="165">
        <v>54736</v>
      </c>
      <c r="D16" s="985">
        <v>3.9680899999999996E-3</v>
      </c>
      <c r="E16" s="197"/>
    </row>
    <row r="17" spans="1:5" ht="22.5">
      <c r="A17" s="150" t="s">
        <v>12149</v>
      </c>
      <c r="B17" s="150" t="s">
        <v>12150</v>
      </c>
      <c r="C17" s="165">
        <v>8891.4</v>
      </c>
      <c r="D17" s="985">
        <v>6.4457999999999996E-4</v>
      </c>
      <c r="E17" s="197"/>
    </row>
    <row r="18" spans="1:5" ht="22.5">
      <c r="A18" s="150" t="s">
        <v>12151</v>
      </c>
      <c r="B18" s="150" t="s">
        <v>5149</v>
      </c>
      <c r="C18" s="165">
        <v>337</v>
      </c>
      <c r="D18" s="985">
        <v>2.4430000000000002E-5</v>
      </c>
      <c r="E18" s="197"/>
    </row>
    <row r="19" spans="1:5" ht="22.5">
      <c r="A19" s="150" t="s">
        <v>12152</v>
      </c>
      <c r="B19" s="150" t="s">
        <v>12153</v>
      </c>
      <c r="C19" s="165">
        <v>7164.03</v>
      </c>
      <c r="D19" s="985">
        <v>5.1935999999999996E-4</v>
      </c>
      <c r="E19" s="197"/>
    </row>
    <row r="20" spans="1:5" ht="22.5">
      <c r="A20" s="150" t="s">
        <v>12154</v>
      </c>
      <c r="B20" s="150" t="s">
        <v>12155</v>
      </c>
      <c r="C20" s="165">
        <v>14767.3</v>
      </c>
      <c r="D20" s="985">
        <v>1.0705599999999999E-3</v>
      </c>
      <c r="E20" s="197"/>
    </row>
    <row r="21" spans="1:5" ht="22.5">
      <c r="A21" s="150" t="s">
        <v>12156</v>
      </c>
      <c r="B21" s="150" t="s">
        <v>12157</v>
      </c>
      <c r="C21" s="165">
        <v>80194.25</v>
      </c>
      <c r="D21" s="985">
        <v>5.8136899999999998E-3</v>
      </c>
      <c r="E21" s="197"/>
    </row>
    <row r="22" spans="1:5" ht="22.5">
      <c r="A22" s="150" t="s">
        <v>12158</v>
      </c>
      <c r="B22" s="150" t="s">
        <v>6707</v>
      </c>
      <c r="C22" s="165">
        <v>48681.54</v>
      </c>
      <c r="D22" s="985">
        <v>3.5291799999999998E-3</v>
      </c>
      <c r="E22" s="197"/>
    </row>
    <row r="23" spans="1:5" ht="22.5">
      <c r="A23" s="150" t="s">
        <v>12159</v>
      </c>
      <c r="B23" s="150" t="s">
        <v>8698</v>
      </c>
      <c r="C23" s="165">
        <v>21452.69</v>
      </c>
      <c r="D23" s="985">
        <v>1.55522E-3</v>
      </c>
      <c r="E23" s="197"/>
    </row>
    <row r="24" spans="1:5" ht="22.5">
      <c r="A24" s="150" t="s">
        <v>12160</v>
      </c>
      <c r="B24" s="150" t="s">
        <v>12161</v>
      </c>
      <c r="C24" s="165">
        <v>136399.15</v>
      </c>
      <c r="D24" s="985">
        <v>9.8882799999999993E-3</v>
      </c>
      <c r="E24" s="197"/>
    </row>
    <row r="25" spans="1:5" ht="22.5">
      <c r="A25" s="150" t="s">
        <v>12162</v>
      </c>
      <c r="B25" s="150" t="s">
        <v>6725</v>
      </c>
      <c r="C25" s="165">
        <v>10092</v>
      </c>
      <c r="D25" s="985">
        <v>7.3161999999999999E-4</v>
      </c>
      <c r="E25" s="197"/>
    </row>
    <row r="26" spans="1:5" ht="22.5">
      <c r="A26" s="150" t="s">
        <v>12163</v>
      </c>
      <c r="B26" s="150" t="s">
        <v>6727</v>
      </c>
      <c r="C26" s="165">
        <v>29352.14</v>
      </c>
      <c r="D26" s="985">
        <v>2.1278899999999999E-3</v>
      </c>
      <c r="E26" s="197"/>
    </row>
    <row r="27" spans="1:5" ht="22.5">
      <c r="A27" s="150" t="s">
        <v>12164</v>
      </c>
      <c r="B27" s="150" t="s">
        <v>9051</v>
      </c>
      <c r="C27" s="165">
        <v>111387.95</v>
      </c>
      <c r="D27" s="985">
        <v>8.07509E-3</v>
      </c>
      <c r="E27" s="197"/>
    </row>
    <row r="28" spans="1:5" ht="22.5">
      <c r="A28" s="150" t="s">
        <v>12165</v>
      </c>
      <c r="B28" s="150" t="s">
        <v>12166</v>
      </c>
      <c r="C28" s="165">
        <v>63238.82</v>
      </c>
      <c r="D28" s="985">
        <v>4.58451E-3</v>
      </c>
      <c r="E28" s="197"/>
    </row>
    <row r="29" spans="1:5" ht="22.5">
      <c r="A29" s="150" t="s">
        <v>12167</v>
      </c>
      <c r="B29" s="150" t="s">
        <v>5067</v>
      </c>
      <c r="C29" s="165">
        <v>129625.33</v>
      </c>
      <c r="D29" s="985">
        <v>9.3972099999999996E-3</v>
      </c>
      <c r="E29" s="197"/>
    </row>
    <row r="30" spans="1:5" ht="22.5">
      <c r="A30" s="150" t="s">
        <v>12168</v>
      </c>
      <c r="B30" s="150" t="s">
        <v>6747</v>
      </c>
      <c r="C30" s="165">
        <v>76325.039999999994</v>
      </c>
      <c r="D30" s="985">
        <v>5.5332000000000003E-3</v>
      </c>
      <c r="E30" s="197"/>
    </row>
    <row r="31" spans="1:5" ht="22.5">
      <c r="A31" s="150" t="s">
        <v>12169</v>
      </c>
      <c r="B31" s="150" t="s">
        <v>5071</v>
      </c>
      <c r="C31" s="165">
        <v>3016</v>
      </c>
      <c r="D31" s="985">
        <v>2.1865E-4</v>
      </c>
      <c r="E31" s="197"/>
    </row>
    <row r="32" spans="1:5" ht="22.5">
      <c r="A32" s="150" t="s">
        <v>12170</v>
      </c>
      <c r="B32" s="150" t="s">
        <v>12171</v>
      </c>
      <c r="C32" s="165">
        <v>6460.4</v>
      </c>
      <c r="D32" s="985">
        <v>4.6834999999999997E-4</v>
      </c>
      <c r="E32" s="197"/>
    </row>
    <row r="33" spans="1:5" ht="22.5">
      <c r="A33" s="150" t="s">
        <v>12172</v>
      </c>
      <c r="B33" s="150" t="s">
        <v>12173</v>
      </c>
      <c r="C33" s="165">
        <v>13345.28</v>
      </c>
      <c r="D33" s="985">
        <v>9.6747000000000001E-4</v>
      </c>
      <c r="E33" s="197"/>
    </row>
    <row r="34" spans="1:5" ht="22.5">
      <c r="A34" s="150" t="s">
        <v>12174</v>
      </c>
      <c r="B34" s="150" t="s">
        <v>12175</v>
      </c>
      <c r="C34" s="165">
        <v>38136.53</v>
      </c>
      <c r="D34" s="985">
        <v>2.7647100000000001E-3</v>
      </c>
      <c r="E34" s="197"/>
    </row>
    <row r="35" spans="1:5" ht="22.5">
      <c r="A35" s="150" t="s">
        <v>12176</v>
      </c>
      <c r="B35" s="150" t="s">
        <v>12177</v>
      </c>
      <c r="C35" s="165">
        <v>71365.850000000006</v>
      </c>
      <c r="D35" s="985">
        <v>5.1736799999999999E-3</v>
      </c>
      <c r="E35" s="197"/>
    </row>
    <row r="36" spans="1:5" ht="22.5">
      <c r="A36" s="150" t="s">
        <v>12178</v>
      </c>
      <c r="B36" s="150" t="s">
        <v>12179</v>
      </c>
      <c r="C36" s="165">
        <v>11310</v>
      </c>
      <c r="D36" s="985">
        <v>8.1992000000000002E-4</v>
      </c>
      <c r="E36" s="197"/>
    </row>
    <row r="37" spans="1:5" ht="22.5">
      <c r="A37" s="150" t="s">
        <v>12180</v>
      </c>
      <c r="B37" s="150" t="s">
        <v>12181</v>
      </c>
      <c r="C37" s="165">
        <v>100166.05</v>
      </c>
      <c r="D37" s="985">
        <v>7.2615500000000003E-3</v>
      </c>
      <c r="E37" s="197"/>
    </row>
    <row r="38" spans="1:5" ht="22.5">
      <c r="A38" s="150" t="s">
        <v>12182</v>
      </c>
      <c r="B38" s="150" t="s">
        <v>12183</v>
      </c>
      <c r="C38" s="165">
        <v>44</v>
      </c>
      <c r="D38" s="985">
        <v>3.19E-6</v>
      </c>
      <c r="E38" s="197"/>
    </row>
    <row r="39" spans="1:5" ht="22.5">
      <c r="A39" s="150" t="s">
        <v>12184</v>
      </c>
      <c r="B39" s="150" t="s">
        <v>12185</v>
      </c>
      <c r="C39" s="165">
        <v>4060</v>
      </c>
      <c r="D39" s="985">
        <v>2.9432999999999998E-4</v>
      </c>
      <c r="E39" s="197"/>
    </row>
    <row r="40" spans="1:5" ht="22.5">
      <c r="A40" s="150" t="s">
        <v>12186</v>
      </c>
      <c r="B40" s="150" t="s">
        <v>5087</v>
      </c>
      <c r="C40" s="165">
        <v>10091.5</v>
      </c>
      <c r="D40" s="985">
        <v>7.3158000000000001E-4</v>
      </c>
      <c r="E40" s="197"/>
    </row>
    <row r="41" spans="1:5" ht="22.5">
      <c r="A41" s="150" t="s">
        <v>12187</v>
      </c>
      <c r="B41" s="150" t="s">
        <v>12188</v>
      </c>
      <c r="C41" s="165">
        <v>667</v>
      </c>
      <c r="D41" s="985">
        <v>4.8350000000000003E-5</v>
      </c>
      <c r="E41" s="197"/>
    </row>
    <row r="42" spans="1:5" ht="22.5">
      <c r="A42" s="150" t="s">
        <v>12189</v>
      </c>
      <c r="B42" s="150" t="s">
        <v>6782</v>
      </c>
      <c r="C42" s="165">
        <v>9059</v>
      </c>
      <c r="D42" s="985">
        <v>6.5673000000000001E-4</v>
      </c>
      <c r="E42" s="197"/>
    </row>
    <row r="43" spans="1:5" ht="22.5">
      <c r="A43" s="150" t="s">
        <v>12190</v>
      </c>
      <c r="B43" s="150" t="s">
        <v>5091</v>
      </c>
      <c r="C43" s="165">
        <v>12350.07</v>
      </c>
      <c r="D43" s="985">
        <v>8.9532000000000001E-4</v>
      </c>
      <c r="E43" s="197"/>
    </row>
    <row r="44" spans="1:5" ht="22.5">
      <c r="A44" s="150" t="s">
        <v>12191</v>
      </c>
      <c r="B44" s="150" t="s">
        <v>9067</v>
      </c>
      <c r="C44" s="165">
        <v>1459.19</v>
      </c>
      <c r="D44" s="985">
        <v>1.0577999999999999E-4</v>
      </c>
      <c r="E44" s="197"/>
    </row>
    <row r="45" spans="1:5" ht="22.5">
      <c r="A45" s="150" t="s">
        <v>12192</v>
      </c>
      <c r="B45" s="150" t="s">
        <v>9068</v>
      </c>
      <c r="C45" s="165">
        <v>6382.01</v>
      </c>
      <c r="D45" s="985">
        <v>4.6265999999999999E-4</v>
      </c>
      <c r="E45" s="197"/>
    </row>
    <row r="46" spans="1:5" ht="22.5">
      <c r="A46" s="150" t="s">
        <v>12193</v>
      </c>
      <c r="B46" s="150" t="s">
        <v>5097</v>
      </c>
      <c r="C46" s="165">
        <v>11160.09</v>
      </c>
      <c r="D46" s="985">
        <v>8.0904999999999996E-4</v>
      </c>
      <c r="E46" s="197"/>
    </row>
    <row r="47" spans="1:5" ht="33.75">
      <c r="A47" s="150" t="s">
        <v>12194</v>
      </c>
      <c r="B47" s="150" t="s">
        <v>12195</v>
      </c>
      <c r="C47" s="165">
        <v>11585855.630000001</v>
      </c>
      <c r="D47" s="985">
        <v>0.83991835999999997</v>
      </c>
      <c r="E47" s="197" t="s">
        <v>12196</v>
      </c>
    </row>
    <row r="48" spans="1:5" ht="22.5">
      <c r="A48" s="150" t="s">
        <v>12197</v>
      </c>
      <c r="B48" s="150" t="s">
        <v>6501</v>
      </c>
      <c r="C48" s="165">
        <v>201009.94</v>
      </c>
      <c r="D48" s="985">
        <v>1.457225E-2</v>
      </c>
      <c r="E48" s="197"/>
    </row>
    <row r="49" spans="1:5" ht="22.5">
      <c r="A49" s="150" t="s">
        <v>12198</v>
      </c>
      <c r="B49" s="150" t="s">
        <v>12199</v>
      </c>
      <c r="C49" s="165">
        <v>456396.54</v>
      </c>
      <c r="D49" s="985">
        <v>3.3086539999999998E-2</v>
      </c>
      <c r="E49" s="197"/>
    </row>
    <row r="50" spans="1:5" ht="22.5">
      <c r="A50" s="150" t="s">
        <v>12200</v>
      </c>
      <c r="B50" s="150" t="s">
        <v>6318</v>
      </c>
      <c r="C50" s="165">
        <v>11311.91</v>
      </c>
      <c r="D50" s="985">
        <v>8.2005999999999995E-4</v>
      </c>
      <c r="E50" s="197"/>
    </row>
    <row r="51" spans="1:5" ht="22.5">
      <c r="A51" s="150" t="s">
        <v>12201</v>
      </c>
      <c r="B51" s="150" t="s">
        <v>11337</v>
      </c>
      <c r="C51" s="165">
        <v>17741.09</v>
      </c>
      <c r="D51" s="985">
        <v>1.2861400000000001E-3</v>
      </c>
      <c r="E51" s="197"/>
    </row>
    <row r="52" spans="1:5">
      <c r="A52" s="150"/>
      <c r="B52" s="150"/>
      <c r="C52" s="165"/>
      <c r="D52" s="196"/>
      <c r="E52" s="197"/>
    </row>
    <row r="53" spans="1:5">
      <c r="A53" s="152"/>
      <c r="B53" s="152" t="s">
        <v>388</v>
      </c>
      <c r="C53" s="166">
        <f>SUM(C8:C52)</f>
        <v>13794025.92</v>
      </c>
      <c r="D53" s="569">
        <f>SUM(D8:D52)</f>
        <v>1.0000000099999999</v>
      </c>
      <c r="E53" s="180"/>
    </row>
    <row r="54" spans="1:5">
      <c r="A54" s="198"/>
      <c r="B54" s="198"/>
      <c r="C54" s="199"/>
      <c r="D54" s="200"/>
      <c r="E54" s="20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rintOptions horizontalCentered="1"/>
  <pageMargins left="0.59055118110236227" right="0.39370078740157483" top="0.39370078740157483" bottom="0.39370078740157483" header="0.31496062992125984" footer="0.31496062992125984"/>
  <pageSetup scale="83" orientation="landscape" r:id="rId1"/>
</worksheet>
</file>

<file path=xl/worksheets/sheet4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zoomScaleSheetLayoutView="100" workbookViewId="0">
      <selection activeCell="C8" sqref="C8"/>
    </sheetView>
  </sheetViews>
  <sheetFormatPr baseColWidth="10" defaultColWidth="11.42578125" defaultRowHeight="11.25"/>
  <cols>
    <col min="1" max="1" width="20.7109375" style="274" customWidth="1"/>
    <col min="2" max="2" width="50.7109375" style="274" customWidth="1"/>
    <col min="3" max="3" width="10.7109375" style="9" bestFit="1" customWidth="1"/>
    <col min="4" max="4" width="9.7109375" style="9" bestFit="1" customWidth="1"/>
    <col min="5" max="5" width="10.7109375" style="9" bestFit="1" customWidth="1"/>
    <col min="6" max="6" width="4" style="274" bestFit="1" customWidth="1"/>
    <col min="7" max="7" width="11.28515625" style="274" bestFit="1" customWidth="1"/>
    <col min="8" max="16384" width="11.42578125" style="274"/>
  </cols>
  <sheetData>
    <row r="1" spans="1:7" s="41" customFormat="1" ht="11.25" customHeight="1">
      <c r="A1" s="71" t="s">
        <v>43</v>
      </c>
      <c r="B1" s="71"/>
      <c r="C1" s="42"/>
      <c r="D1" s="42"/>
      <c r="E1" s="42"/>
      <c r="F1" s="101"/>
      <c r="G1" s="7"/>
    </row>
    <row r="2" spans="1:7" s="41" customFormat="1" ht="11.25" customHeight="1">
      <c r="A2" s="71" t="s">
        <v>0</v>
      </c>
      <c r="B2" s="71"/>
      <c r="C2" s="42"/>
      <c r="D2" s="42"/>
      <c r="E2" s="42"/>
    </row>
    <row r="3" spans="1:7" s="41" customFormat="1">
      <c r="C3" s="42"/>
      <c r="D3" s="42"/>
      <c r="E3" s="42"/>
    </row>
    <row r="4" spans="1:7" s="41" customFormat="1">
      <c r="C4" s="42"/>
      <c r="D4" s="42"/>
      <c r="E4" s="42"/>
    </row>
    <row r="5" spans="1:7" s="41" customFormat="1" ht="11.25" customHeight="1">
      <c r="A5" s="10" t="s">
        <v>139</v>
      </c>
      <c r="B5" s="10"/>
      <c r="C5" s="42"/>
      <c r="D5" s="42"/>
      <c r="E5" s="42"/>
      <c r="G5" s="366"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c r="A8" s="150" t="s">
        <v>807</v>
      </c>
      <c r="B8" s="150"/>
      <c r="C8" s="165"/>
      <c r="D8" s="165"/>
      <c r="E8" s="165"/>
      <c r="F8" s="177"/>
      <c r="G8" s="172"/>
    </row>
    <row r="9" spans="1:7">
      <c r="A9" s="150"/>
      <c r="B9" s="150"/>
      <c r="C9" s="165"/>
      <c r="D9" s="165"/>
      <c r="E9" s="165"/>
      <c r="F9" s="165"/>
      <c r="G9" s="172"/>
    </row>
    <row r="10" spans="1:7">
      <c r="A10" s="150"/>
      <c r="B10" s="150"/>
      <c r="C10" s="165"/>
      <c r="D10" s="165"/>
      <c r="E10" s="165"/>
      <c r="F10" s="172"/>
      <c r="G10" s="172"/>
    </row>
    <row r="11" spans="1:7">
      <c r="A11" s="150"/>
      <c r="B11" s="150"/>
      <c r="C11" s="165"/>
      <c r="D11" s="165"/>
      <c r="E11" s="165"/>
      <c r="F11" s="172"/>
      <c r="G11" s="172"/>
    </row>
    <row r="12" spans="1:7">
      <c r="A12" s="150"/>
      <c r="B12" s="150"/>
      <c r="C12" s="165"/>
      <c r="D12" s="165"/>
      <c r="E12" s="165"/>
      <c r="F12" s="172"/>
      <c r="G12" s="172"/>
    </row>
    <row r="13" spans="1:7">
      <c r="A13" s="150"/>
      <c r="B13" s="150"/>
      <c r="C13" s="165"/>
      <c r="D13" s="165"/>
      <c r="E13" s="165"/>
      <c r="F13" s="172"/>
      <c r="G13" s="172"/>
    </row>
    <row r="14" spans="1:7">
      <c r="A14" s="169"/>
      <c r="B14" s="152" t="s">
        <v>278</v>
      </c>
      <c r="C14" s="142">
        <f>SUM(C8:C13)</f>
        <v>0</v>
      </c>
      <c r="D14" s="142">
        <f>SUM(D8:D13)</f>
        <v>0</v>
      </c>
      <c r="E14" s="145">
        <f>SUM(E8:E13)</f>
        <v>0</v>
      </c>
      <c r="F14" s="202"/>
      <c r="G14" s="202"/>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4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Normal="100" zoomScaleSheetLayoutView="100" workbookViewId="0">
      <selection activeCell="C8" sqref="C8"/>
    </sheetView>
  </sheetViews>
  <sheetFormatPr baseColWidth="10" defaultColWidth="11.42578125" defaultRowHeight="11.25"/>
  <cols>
    <col min="1" max="1" width="20.7109375" style="274" customWidth="1"/>
    <col min="2" max="2" width="16.5703125" style="274" bestFit="1" customWidth="1"/>
    <col min="3" max="3" width="10.7109375" style="9" bestFit="1" customWidth="1"/>
    <col min="4" max="4" width="10.28515625" style="9" bestFit="1" customWidth="1"/>
    <col min="5" max="5" width="10.7109375" style="9" bestFit="1" customWidth="1"/>
    <col min="6" max="6" width="14.42578125" style="274" bestFit="1"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ht="11.25" customHeight="1">
      <c r="A5" s="10" t="s">
        <v>140</v>
      </c>
      <c r="B5" s="10"/>
      <c r="C5" s="42"/>
      <c r="D5" s="42"/>
      <c r="E5" s="42"/>
      <c r="F5" s="366" t="s">
        <v>118</v>
      </c>
    </row>
    <row r="6" spans="1:6" s="81" customFormat="1">
      <c r="A6" s="44"/>
      <c r="B6" s="44"/>
      <c r="C6" s="78"/>
      <c r="D6" s="80"/>
      <c r="E6" s="80"/>
    </row>
    <row r="7" spans="1:6" ht="15" customHeight="1">
      <c r="A7" s="15" t="s">
        <v>46</v>
      </c>
      <c r="B7" s="16" t="s">
        <v>47</v>
      </c>
      <c r="C7" s="57" t="s">
        <v>75</v>
      </c>
      <c r="D7" s="57" t="s">
        <v>76</v>
      </c>
      <c r="E7" s="102" t="s">
        <v>117</v>
      </c>
      <c r="F7" s="102" t="s">
        <v>89</v>
      </c>
    </row>
    <row r="8" spans="1:6" ht="22.5">
      <c r="A8" s="150" t="s">
        <v>12202</v>
      </c>
      <c r="B8" s="150" t="s">
        <v>12203</v>
      </c>
      <c r="C8" s="165">
        <v>2215393.75</v>
      </c>
      <c r="D8" s="165">
        <v>2215393.75</v>
      </c>
      <c r="E8" s="165">
        <f>+D8-C8</f>
        <v>0</v>
      </c>
      <c r="F8" s="207" t="s">
        <v>12204</v>
      </c>
    </row>
    <row r="9" spans="1:6" ht="22.5">
      <c r="A9" s="150" t="s">
        <v>12205</v>
      </c>
      <c r="B9" s="150" t="s">
        <v>12206</v>
      </c>
      <c r="C9" s="165">
        <v>3609291.68</v>
      </c>
      <c r="D9" s="165">
        <v>3609291.68</v>
      </c>
      <c r="E9" s="165">
        <f t="shared" ref="E9:E28" si="0">+D9-C9</f>
        <v>0</v>
      </c>
      <c r="F9" s="207" t="s">
        <v>12204</v>
      </c>
    </row>
    <row r="10" spans="1:6" ht="22.5">
      <c r="A10" s="150" t="s">
        <v>12207</v>
      </c>
      <c r="B10" s="150" t="s">
        <v>12208</v>
      </c>
      <c r="C10" s="165">
        <v>779142.47</v>
      </c>
      <c r="D10" s="165">
        <v>779142.47</v>
      </c>
      <c r="E10" s="165">
        <f t="shared" si="0"/>
        <v>0</v>
      </c>
      <c r="F10" s="207" t="s">
        <v>12204</v>
      </c>
    </row>
    <row r="11" spans="1:6" ht="22.5">
      <c r="A11" s="150" t="s">
        <v>12209</v>
      </c>
      <c r="B11" s="150" t="s">
        <v>12210</v>
      </c>
      <c r="C11" s="165">
        <v>1444431.12</v>
      </c>
      <c r="D11" s="165">
        <v>1444431.12</v>
      </c>
      <c r="E11" s="165">
        <f t="shared" si="0"/>
        <v>0</v>
      </c>
      <c r="F11" s="207" t="s">
        <v>12204</v>
      </c>
    </row>
    <row r="12" spans="1:6" ht="22.5">
      <c r="A12" s="150" t="s">
        <v>12211</v>
      </c>
      <c r="B12" s="150" t="s">
        <v>12212</v>
      </c>
      <c r="C12" s="165">
        <v>1107456.48</v>
      </c>
      <c r="D12" s="165">
        <v>1107456.48</v>
      </c>
      <c r="E12" s="165">
        <f t="shared" si="0"/>
        <v>0</v>
      </c>
      <c r="F12" s="207" t="s">
        <v>12204</v>
      </c>
    </row>
    <row r="13" spans="1:6" ht="22.5">
      <c r="A13" s="150" t="s">
        <v>12213</v>
      </c>
      <c r="B13" s="150" t="s">
        <v>12214</v>
      </c>
      <c r="C13" s="165">
        <v>-142242.69</v>
      </c>
      <c r="D13" s="165">
        <v>-142242.69</v>
      </c>
      <c r="E13" s="165">
        <f t="shared" si="0"/>
        <v>0</v>
      </c>
      <c r="F13" s="207" t="s">
        <v>12215</v>
      </c>
    </row>
    <row r="14" spans="1:6" ht="22.5">
      <c r="A14" s="150" t="s">
        <v>12216</v>
      </c>
      <c r="B14" s="150" t="s">
        <v>12217</v>
      </c>
      <c r="C14" s="165">
        <v>2824047.32</v>
      </c>
      <c r="D14" s="165">
        <v>2778404.97</v>
      </c>
      <c r="E14" s="165">
        <f t="shared" si="0"/>
        <v>-45642.349999999627</v>
      </c>
      <c r="F14" s="207" t="s">
        <v>12204</v>
      </c>
    </row>
    <row r="15" spans="1:6" ht="22.5">
      <c r="A15" s="150" t="s">
        <v>12218</v>
      </c>
      <c r="B15" s="150" t="s">
        <v>12219</v>
      </c>
      <c r="C15" s="165">
        <v>-3021003.34</v>
      </c>
      <c r="D15" s="165">
        <v>-3021003.34</v>
      </c>
      <c r="E15" s="165">
        <f t="shared" si="0"/>
        <v>0</v>
      </c>
      <c r="F15" s="207" t="s">
        <v>12215</v>
      </c>
    </row>
    <row r="16" spans="1:6" ht="22.5">
      <c r="A16" s="150" t="s">
        <v>12220</v>
      </c>
      <c r="B16" s="150" t="s">
        <v>12221</v>
      </c>
      <c r="C16" s="165">
        <v>-2708734.33</v>
      </c>
      <c r="D16" s="165">
        <v>-2708734.33</v>
      </c>
      <c r="E16" s="165">
        <f t="shared" si="0"/>
        <v>0</v>
      </c>
      <c r="F16" s="207" t="s">
        <v>12215</v>
      </c>
    </row>
    <row r="17" spans="1:6" ht="22.5">
      <c r="A17" s="150" t="s">
        <v>12222</v>
      </c>
      <c r="B17" s="150" t="s">
        <v>9355</v>
      </c>
      <c r="C17" s="165">
        <v>6675041.5599999996</v>
      </c>
      <c r="D17" s="165">
        <v>6675041.5599999996</v>
      </c>
      <c r="E17" s="165">
        <f t="shared" si="0"/>
        <v>0</v>
      </c>
      <c r="F17" s="207" t="s">
        <v>12204</v>
      </c>
    </row>
    <row r="18" spans="1:6" ht="22.5">
      <c r="A18" s="150" t="s">
        <v>12223</v>
      </c>
      <c r="B18" s="150" t="s">
        <v>9358</v>
      </c>
      <c r="C18" s="165">
        <v>12228237.75</v>
      </c>
      <c r="D18" s="165">
        <v>12228237.75</v>
      </c>
      <c r="E18" s="165">
        <f t="shared" si="0"/>
        <v>0</v>
      </c>
      <c r="F18" s="207" t="s">
        <v>12204</v>
      </c>
    </row>
    <row r="19" spans="1:6" ht="22.5">
      <c r="A19" s="150" t="s">
        <v>12224</v>
      </c>
      <c r="B19" s="150" t="s">
        <v>9360</v>
      </c>
      <c r="C19" s="165">
        <v>10081898.640000001</v>
      </c>
      <c r="D19" s="165">
        <v>10081898.640000001</v>
      </c>
      <c r="E19" s="165">
        <f t="shared" si="0"/>
        <v>0</v>
      </c>
      <c r="F19" s="207" t="s">
        <v>12204</v>
      </c>
    </row>
    <row r="20" spans="1:6" ht="22.5">
      <c r="A20" s="150" t="s">
        <v>12225</v>
      </c>
      <c r="B20" s="150" t="s">
        <v>9362</v>
      </c>
      <c r="C20" s="165">
        <v>1315512.72</v>
      </c>
      <c r="D20" s="165">
        <v>1315512.72</v>
      </c>
      <c r="E20" s="165">
        <f t="shared" si="0"/>
        <v>0</v>
      </c>
      <c r="F20" s="207" t="s">
        <v>12204</v>
      </c>
    </row>
    <row r="21" spans="1:6" ht="22.5">
      <c r="A21" s="150" t="s">
        <v>12226</v>
      </c>
      <c r="B21" s="150" t="s">
        <v>9364</v>
      </c>
      <c r="C21" s="165">
        <v>10658445.890000001</v>
      </c>
      <c r="D21" s="165">
        <v>10658445.890000001</v>
      </c>
      <c r="E21" s="165">
        <f t="shared" si="0"/>
        <v>0</v>
      </c>
      <c r="F21" s="207" t="s">
        <v>12204</v>
      </c>
    </row>
    <row r="22" spans="1:6" ht="22.5">
      <c r="A22" s="150" t="s">
        <v>12227</v>
      </c>
      <c r="B22" s="150" t="s">
        <v>9366</v>
      </c>
      <c r="C22" s="165">
        <v>-542792</v>
      </c>
      <c r="D22" s="165">
        <v>-541116.43999999994</v>
      </c>
      <c r="E22" s="165">
        <f t="shared" si="0"/>
        <v>1675.5600000000559</v>
      </c>
      <c r="F22" s="207" t="s">
        <v>12204</v>
      </c>
    </row>
    <row r="23" spans="1:6" ht="22.5">
      <c r="A23" s="150" t="s">
        <v>12228</v>
      </c>
      <c r="B23" s="150" t="s">
        <v>2581</v>
      </c>
      <c r="C23" s="165">
        <v>1571920.98</v>
      </c>
      <c r="D23" s="165">
        <v>-3256140.41</v>
      </c>
      <c r="E23" s="165">
        <f t="shared" si="0"/>
        <v>-4828061.3900000006</v>
      </c>
      <c r="F23" s="207" t="s">
        <v>12204</v>
      </c>
    </row>
    <row r="24" spans="1:6" ht="22.5">
      <c r="A24" s="150" t="s">
        <v>12229</v>
      </c>
      <c r="B24" s="150" t="s">
        <v>2583</v>
      </c>
      <c r="C24" s="165">
        <v>13274227.15</v>
      </c>
      <c r="D24" s="165">
        <v>13248361.199999999</v>
      </c>
      <c r="E24" s="165">
        <f t="shared" si="0"/>
        <v>-25865.950000001118</v>
      </c>
      <c r="F24" s="207" t="s">
        <v>12204</v>
      </c>
    </row>
    <row r="25" spans="1:6" ht="22.5">
      <c r="A25" s="150" t="s">
        <v>12230</v>
      </c>
      <c r="B25" s="150" t="s">
        <v>2585</v>
      </c>
      <c r="C25" s="165">
        <v>33492840.350000001</v>
      </c>
      <c r="D25" s="165">
        <v>31270529.73</v>
      </c>
      <c r="E25" s="165">
        <f t="shared" si="0"/>
        <v>-2222310.620000001</v>
      </c>
      <c r="F25" s="207" t="s">
        <v>12204</v>
      </c>
    </row>
    <row r="26" spans="1:6" ht="22.5">
      <c r="A26" s="150" t="s">
        <v>12231</v>
      </c>
      <c r="B26" s="150" t="s">
        <v>2587</v>
      </c>
      <c r="C26" s="165">
        <v>1200719.28</v>
      </c>
      <c r="D26" s="165">
        <v>1591126.99</v>
      </c>
      <c r="E26" s="165">
        <f t="shared" si="0"/>
        <v>390407.70999999996</v>
      </c>
      <c r="F26" s="207" t="s">
        <v>12204</v>
      </c>
    </row>
    <row r="27" spans="1:6" ht="22.5">
      <c r="A27" s="150" t="s">
        <v>12232</v>
      </c>
      <c r="B27" s="150" t="s">
        <v>2589</v>
      </c>
      <c r="C27" s="165">
        <f>96680.45+1516984.59</f>
        <v>1613665.04</v>
      </c>
      <c r="D27" s="165">
        <v>26207758.59</v>
      </c>
      <c r="E27" s="165">
        <f t="shared" si="0"/>
        <v>24594093.550000001</v>
      </c>
      <c r="F27" s="207" t="s">
        <v>12204</v>
      </c>
    </row>
    <row r="28" spans="1:6" ht="22.5">
      <c r="A28" s="150"/>
      <c r="B28" s="150" t="s">
        <v>12233</v>
      </c>
      <c r="C28" s="165">
        <v>0</v>
      </c>
      <c r="D28" s="165">
        <v>499042.44</v>
      </c>
      <c r="E28" s="165">
        <f t="shared" si="0"/>
        <v>499042.44</v>
      </c>
      <c r="F28" s="207" t="s">
        <v>12234</v>
      </c>
    </row>
    <row r="29" spans="1:6">
      <c r="A29" s="150"/>
      <c r="B29" s="150"/>
      <c r="C29" s="165"/>
      <c r="D29" s="165"/>
      <c r="E29" s="165"/>
      <c r="F29" s="207"/>
    </row>
    <row r="30" spans="1:6">
      <c r="A30" s="152"/>
      <c r="B30" s="152" t="s">
        <v>279</v>
      </c>
      <c r="C30" s="166">
        <f>SUM(C8:C29)</f>
        <v>97677499.820000008</v>
      </c>
      <c r="D30" s="166">
        <f>SUM(D8:D29)</f>
        <v>116040838.77000001</v>
      </c>
      <c r="E30" s="166">
        <f>SUM(E8:E29)</f>
        <v>18363338.949999999</v>
      </c>
      <c r="F30" s="152"/>
    </row>
  </sheetData>
  <protectedRanges>
    <protectedRange sqref="F30"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rintOptions horizontalCentered="1"/>
  <pageMargins left="0.59055118110236227" right="0.39370078740157483" top="0.39370078740157483" bottom="0.39370078740157483" header="0.31496062992125984" footer="0.31496062992125984"/>
  <pageSetup orientation="landscape" r:id="rId1"/>
</worksheet>
</file>

<file path=xl/worksheets/sheet4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zoomScaleNormal="100" zoomScaleSheetLayoutView="100" workbookViewId="0">
      <selection activeCell="C8" sqref="C8"/>
    </sheetView>
  </sheetViews>
  <sheetFormatPr baseColWidth="10" defaultColWidth="11.42578125" defaultRowHeight="11.25"/>
  <cols>
    <col min="1" max="1" width="20.7109375" style="154" customWidth="1"/>
    <col min="2" max="2" width="20.85546875" style="154" bestFit="1" customWidth="1"/>
    <col min="3" max="3" width="10.7109375" style="118" bestFit="1" customWidth="1"/>
    <col min="4" max="4" width="9.7109375" style="118" bestFit="1" customWidth="1"/>
    <col min="5" max="5" width="12.5703125" style="118" bestFit="1" customWidth="1"/>
    <col min="6" max="16384" width="11.42578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ht="11.25" customHeight="1">
      <c r="A5" s="65" t="s">
        <v>154</v>
      </c>
      <c r="C5" s="72"/>
      <c r="D5" s="72"/>
      <c r="E5" s="262" t="s">
        <v>119</v>
      </c>
    </row>
    <row r="6" spans="1:5" s="81" customFormat="1">
      <c r="A6" s="28"/>
      <c r="B6" s="28"/>
      <c r="C6" s="103"/>
      <c r="D6" s="104"/>
      <c r="E6" s="104"/>
    </row>
    <row r="7" spans="1:5" ht="15" customHeight="1">
      <c r="A7" s="15" t="s">
        <v>46</v>
      </c>
      <c r="B7" s="16" t="s">
        <v>47</v>
      </c>
      <c r="C7" s="57" t="s">
        <v>75</v>
      </c>
      <c r="D7" s="57" t="s">
        <v>76</v>
      </c>
      <c r="E7" s="57" t="s">
        <v>77</v>
      </c>
    </row>
    <row r="8" spans="1:5" ht="22.5">
      <c r="A8" s="172" t="s">
        <v>12235</v>
      </c>
      <c r="B8" s="172" t="s">
        <v>12236</v>
      </c>
      <c r="C8" s="165">
        <v>2500</v>
      </c>
      <c r="D8" s="165">
        <v>2500</v>
      </c>
      <c r="E8" s="165">
        <f>+C8-D8</f>
        <v>0</v>
      </c>
    </row>
    <row r="9" spans="1:5" ht="22.5">
      <c r="A9" s="172" t="s">
        <v>11821</v>
      </c>
      <c r="B9" s="172" t="s">
        <v>11822</v>
      </c>
      <c r="C9" s="165">
        <v>40415252.829999998</v>
      </c>
      <c r="D9" s="165">
        <v>56721675.619999997</v>
      </c>
      <c r="E9" s="165">
        <f>+D9-C9</f>
        <v>16306422.789999999</v>
      </c>
    </row>
    <row r="10" spans="1:5">
      <c r="A10" s="172"/>
      <c r="B10" s="172"/>
      <c r="C10" s="165"/>
      <c r="D10" s="165"/>
      <c r="E10" s="165"/>
    </row>
    <row r="11" spans="1:5">
      <c r="A11" s="151"/>
      <c r="B11" s="151"/>
      <c r="C11" s="203"/>
      <c r="D11" s="203"/>
      <c r="E11" s="203"/>
    </row>
    <row r="12" spans="1:5" s="19" customFormat="1">
      <c r="A12" s="152"/>
      <c r="B12" s="152" t="s">
        <v>389</v>
      </c>
      <c r="C12" s="166">
        <f>SUM(C8:C11)</f>
        <v>40417752.829999998</v>
      </c>
      <c r="D12" s="166">
        <f>SUM(D8:D11)</f>
        <v>56724175.619999997</v>
      </c>
      <c r="E12" s="166">
        <f>SUM(E8:E11)</f>
        <v>16306422.789999999</v>
      </c>
    </row>
    <row r="13" spans="1:5" s="19" customFormat="1">
      <c r="A13" s="198"/>
      <c r="B13" s="198"/>
      <c r="C13" s="204"/>
      <c r="D13" s="204"/>
      <c r="E13" s="204"/>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rintOptions horizontalCentered="1"/>
  <pageMargins left="0.59055118110236227" right="0.39370078740157483" top="0.39370078740157483" bottom="0.39370078740157483" header="0.31496062992125984" footer="0.31496062992125984"/>
  <pageSetup orientation="landscape" r:id="rId1"/>
</worksheet>
</file>

<file path=xl/worksheets/sheet4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zoomScaleNormal="100" zoomScaleSheetLayoutView="100" workbookViewId="0">
      <selection activeCell="C8" sqref="C8"/>
    </sheetView>
  </sheetViews>
  <sheetFormatPr baseColWidth="10" defaultColWidth="11.42578125" defaultRowHeight="11.25"/>
  <cols>
    <col min="1" max="1" width="20.7109375" style="154" customWidth="1"/>
    <col min="2" max="2" width="35.85546875" style="154" customWidth="1"/>
    <col min="3" max="3" width="17.7109375" style="118" customWidth="1"/>
    <col min="4" max="4" width="17.7109375" style="119" customWidth="1"/>
    <col min="5" max="16384" width="11.42578125" style="274"/>
  </cols>
  <sheetData>
    <row r="1" spans="1:4" s="41" customFormat="1">
      <c r="A1" s="71" t="s">
        <v>43</v>
      </c>
      <c r="B1" s="71"/>
      <c r="C1" s="105"/>
      <c r="D1" s="106"/>
    </row>
    <row r="2" spans="1:4" s="41" customFormat="1">
      <c r="A2" s="71" t="s">
        <v>0</v>
      </c>
      <c r="B2" s="71"/>
      <c r="C2" s="105"/>
      <c r="D2" s="107"/>
    </row>
    <row r="3" spans="1:4" s="41" customFormat="1">
      <c r="A3" s="71"/>
      <c r="B3" s="71"/>
      <c r="C3" s="105"/>
      <c r="D3" s="107"/>
    </row>
    <row r="4" spans="1:4" s="41" customFormat="1">
      <c r="C4" s="105"/>
      <c r="D4" s="107"/>
    </row>
    <row r="5" spans="1:4" s="41" customFormat="1" ht="11.25" customHeight="1">
      <c r="A5" s="1021" t="s">
        <v>280</v>
      </c>
      <c r="B5" s="1022"/>
      <c r="C5" s="105"/>
      <c r="D5" s="108" t="s">
        <v>120</v>
      </c>
    </row>
    <row r="6" spans="1:4">
      <c r="A6" s="109"/>
      <c r="B6" s="109"/>
      <c r="C6" s="110"/>
      <c r="D6" s="111"/>
    </row>
    <row r="7" spans="1:4" ht="15" customHeight="1">
      <c r="A7" s="15" t="s">
        <v>46</v>
      </c>
      <c r="B7" s="16" t="s">
        <v>47</v>
      </c>
      <c r="C7" s="57" t="s">
        <v>77</v>
      </c>
      <c r="D7" s="51" t="s">
        <v>121</v>
      </c>
    </row>
    <row r="8" spans="1:4">
      <c r="A8" s="112" t="s">
        <v>807</v>
      </c>
      <c r="B8" s="113"/>
      <c r="C8" s="114"/>
      <c r="D8" s="115"/>
    </row>
    <row r="9" spans="1:4">
      <c r="A9" s="112"/>
      <c r="B9" s="112"/>
      <c r="C9" s="114"/>
      <c r="D9" s="115"/>
    </row>
    <row r="10" spans="1:4">
      <c r="A10" s="116"/>
      <c r="B10" s="116" t="s">
        <v>387</v>
      </c>
      <c r="C10" s="117">
        <f>SUM(C8:C9)</f>
        <v>0</v>
      </c>
      <c r="D10" s="205">
        <v>0</v>
      </c>
    </row>
    <row r="13" spans="1:4">
      <c r="A13" s="1021" t="s">
        <v>281</v>
      </c>
      <c r="B13" s="1022"/>
      <c r="C13" s="105"/>
      <c r="D13" s="108" t="s">
        <v>120</v>
      </c>
    </row>
    <row r="14" spans="1:4">
      <c r="A14" s="109"/>
      <c r="B14" s="109"/>
      <c r="C14" s="110"/>
      <c r="D14" s="111"/>
    </row>
    <row r="15" spans="1:4">
      <c r="A15" s="15" t="s">
        <v>46</v>
      </c>
      <c r="B15" s="16" t="s">
        <v>47</v>
      </c>
      <c r="C15" s="57" t="s">
        <v>77</v>
      </c>
      <c r="D15" s="51" t="s">
        <v>121</v>
      </c>
    </row>
    <row r="16" spans="1:4" ht="22.5">
      <c r="A16" s="112" t="s">
        <v>11915</v>
      </c>
      <c r="B16" s="113" t="s">
        <v>8904</v>
      </c>
      <c r="C16" s="114">
        <v>3503</v>
      </c>
      <c r="D16" s="115"/>
    </row>
    <row r="17" spans="1:4" ht="22.5">
      <c r="A17" s="112" t="s">
        <v>11917</v>
      </c>
      <c r="B17" s="113" t="s">
        <v>11918</v>
      </c>
      <c r="C17" s="114">
        <v>98989</v>
      </c>
      <c r="D17" s="115"/>
    </row>
    <row r="18" spans="1:4" ht="22.5">
      <c r="A18" s="112" t="s">
        <v>11919</v>
      </c>
      <c r="B18" s="113" t="s">
        <v>11920</v>
      </c>
      <c r="C18" s="114">
        <v>12659</v>
      </c>
      <c r="D18" s="115"/>
    </row>
    <row r="19" spans="1:4" ht="22.5">
      <c r="A19" s="112" t="s">
        <v>11921</v>
      </c>
      <c r="B19" s="113" t="s">
        <v>11922</v>
      </c>
      <c r="C19" s="114">
        <v>281241</v>
      </c>
      <c r="D19" s="115"/>
    </row>
    <row r="20" spans="1:4" ht="22.5">
      <c r="A20" s="112" t="s">
        <v>11925</v>
      </c>
      <c r="B20" s="113" t="s">
        <v>6568</v>
      </c>
      <c r="C20" s="114">
        <v>10264</v>
      </c>
      <c r="D20" s="115"/>
    </row>
    <row r="21" spans="1:4" ht="22.5">
      <c r="A21" s="112" t="s">
        <v>11940</v>
      </c>
      <c r="B21" s="986" t="s">
        <v>8368</v>
      </c>
      <c r="C21" s="114">
        <v>127229</v>
      </c>
      <c r="D21" s="115"/>
    </row>
    <row r="22" spans="1:4">
      <c r="A22" s="112"/>
      <c r="B22" s="113"/>
      <c r="C22" s="114"/>
      <c r="D22" s="115"/>
    </row>
    <row r="23" spans="1:4">
      <c r="A23" s="112"/>
      <c r="B23" s="112"/>
      <c r="C23" s="114"/>
      <c r="D23" s="115"/>
    </row>
    <row r="24" spans="1:4">
      <c r="A24" s="116"/>
      <c r="B24" s="116" t="s">
        <v>390</v>
      </c>
      <c r="C24" s="117">
        <f>SUM(C16:C23)</f>
        <v>533885</v>
      </c>
      <c r="D24" s="205">
        <v>0</v>
      </c>
    </row>
  </sheetData>
  <mergeCells count="2">
    <mergeCell ref="A5:B5"/>
    <mergeCell ref="A13:B13"/>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Importe (saldo final) de las adquisiciones de bienes muebles e inmuebles efectuadas en el periodo al que corresponde la cuenta pública presentada." sqref="C15"/>
    <dataValidation allowBlank="1" showInputMessage="1" showErrorMessage="1" prompt="Detallar el porcentaje de estas adquisiciones que fueron realizadas mediante subsidios de capital del sector central (subsidiados por la federación, estado o municipio)." sqref="D7 D15"/>
  </dataValidations>
  <printOptions horizontalCentered="1"/>
  <pageMargins left="0.59055118110236227" right="0.39370078740157483" top="0.39370078740157483" bottom="0.39370078740157483" header="0.31496062992125984" footer="0.31496062992125984"/>
  <pageSetup orientation="landscape" r:id="rId1"/>
</worksheet>
</file>

<file path=xl/worksheets/sheet4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topLeftCell="A7" zoomScaleNormal="100" zoomScaleSheetLayoutView="100" workbookViewId="0">
      <selection activeCell="C8" sqref="C8"/>
    </sheetView>
  </sheetViews>
  <sheetFormatPr baseColWidth="10" defaultColWidth="11.42578125" defaultRowHeight="11.25"/>
  <cols>
    <col min="1" max="1" width="11.7109375" style="154" customWidth="1"/>
    <col min="2" max="2" width="68" style="154" customWidth="1"/>
    <col min="3" max="3" width="10.7109375" style="118" bestFit="1" customWidth="1"/>
    <col min="4" max="4" width="11.140625" style="274" bestFit="1" customWidth="1"/>
    <col min="5" max="16384" width="11.42578125" style="274"/>
  </cols>
  <sheetData>
    <row r="1" spans="1:4" s="41" customFormat="1">
      <c r="A1" s="71" t="s">
        <v>43</v>
      </c>
      <c r="B1" s="71"/>
      <c r="C1" s="105"/>
    </row>
    <row r="2" spans="1:4" s="41" customFormat="1">
      <c r="A2" s="71" t="s">
        <v>0</v>
      </c>
      <c r="B2" s="71"/>
      <c r="C2" s="105"/>
    </row>
    <row r="3" spans="1:4" s="41" customFormat="1">
      <c r="A3" s="71"/>
      <c r="B3" s="71"/>
      <c r="C3" s="105"/>
    </row>
    <row r="4" spans="1:4" s="41" customFormat="1">
      <c r="A4" s="71"/>
      <c r="B4" s="71"/>
      <c r="C4" s="105"/>
    </row>
    <row r="5" spans="1:4" s="41" customFormat="1">
      <c r="C5" s="105"/>
    </row>
    <row r="6" spans="1:4" s="41" customFormat="1" ht="11.25" customHeight="1">
      <c r="A6" s="1021" t="s">
        <v>262</v>
      </c>
      <c r="B6" s="1022"/>
      <c r="C6" s="105"/>
      <c r="D6" s="279" t="s">
        <v>220</v>
      </c>
    </row>
    <row r="7" spans="1:4">
      <c r="A7" s="109"/>
      <c r="B7" s="109"/>
      <c r="C7" s="110"/>
    </row>
    <row r="8" spans="1:4" ht="15" customHeight="1">
      <c r="A8" s="15" t="s">
        <v>46</v>
      </c>
      <c r="B8" s="216" t="s">
        <v>47</v>
      </c>
      <c r="C8" s="57" t="s">
        <v>75</v>
      </c>
      <c r="D8" s="57" t="s">
        <v>76</v>
      </c>
    </row>
    <row r="9" spans="1:4">
      <c r="A9" s="306">
        <v>5500</v>
      </c>
      <c r="B9" s="307" t="s">
        <v>289</v>
      </c>
      <c r="C9" s="308">
        <f>SUM(C10:C40)</f>
        <v>459287.63</v>
      </c>
      <c r="D9" s="308">
        <f>SUM(D10:D40)</f>
        <v>485449.54000000004</v>
      </c>
    </row>
    <row r="10" spans="1:4">
      <c r="A10" s="310">
        <v>5510</v>
      </c>
      <c r="B10" s="311" t="s">
        <v>177</v>
      </c>
      <c r="C10" s="308"/>
      <c r="D10" s="309"/>
    </row>
    <row r="11" spans="1:4">
      <c r="A11" s="310">
        <v>5511</v>
      </c>
      <c r="B11" s="311" t="s">
        <v>290</v>
      </c>
      <c r="C11" s="308"/>
      <c r="D11" s="309"/>
    </row>
    <row r="12" spans="1:4">
      <c r="A12" s="310">
        <v>5512</v>
      </c>
      <c r="B12" s="311" t="s">
        <v>291</v>
      </c>
      <c r="C12" s="308"/>
      <c r="D12" s="309"/>
    </row>
    <row r="13" spans="1:4">
      <c r="A13" s="310">
        <v>5513</v>
      </c>
      <c r="B13" s="311" t="s">
        <v>292</v>
      </c>
      <c r="C13" s="308"/>
      <c r="D13" s="309"/>
    </row>
    <row r="14" spans="1:4">
      <c r="A14" s="310">
        <v>5514</v>
      </c>
      <c r="B14" s="311" t="s">
        <v>293</v>
      </c>
      <c r="C14" s="308"/>
      <c r="D14" s="309"/>
    </row>
    <row r="15" spans="1:4">
      <c r="A15" s="310">
        <v>5515</v>
      </c>
      <c r="B15" s="311" t="s">
        <v>294</v>
      </c>
      <c r="C15" s="308">
        <v>432822.45</v>
      </c>
      <c r="D15" s="309">
        <v>467708.45</v>
      </c>
    </row>
    <row r="16" spans="1:4">
      <c r="A16" s="310">
        <v>5516</v>
      </c>
      <c r="B16" s="311" t="s">
        <v>295</v>
      </c>
      <c r="C16" s="308"/>
      <c r="D16" s="309"/>
    </row>
    <row r="17" spans="1:4">
      <c r="A17" s="310">
        <v>5517</v>
      </c>
      <c r="B17" s="311" t="s">
        <v>296</v>
      </c>
      <c r="C17" s="308">
        <v>26218.74</v>
      </c>
      <c r="D17" s="309">
        <v>17741.09</v>
      </c>
    </row>
    <row r="18" spans="1:4">
      <c r="A18" s="310">
        <v>5518</v>
      </c>
      <c r="B18" s="311" t="s">
        <v>297</v>
      </c>
      <c r="C18" s="308">
        <v>246.44</v>
      </c>
      <c r="D18" s="309">
        <v>0</v>
      </c>
    </row>
    <row r="19" spans="1:4">
      <c r="A19" s="310">
        <v>5520</v>
      </c>
      <c r="B19" s="311" t="s">
        <v>178</v>
      </c>
      <c r="C19" s="308"/>
      <c r="D19" s="309"/>
    </row>
    <row r="20" spans="1:4">
      <c r="A20" s="310">
        <v>5521</v>
      </c>
      <c r="B20" s="311" t="s">
        <v>298</v>
      </c>
      <c r="C20" s="308"/>
      <c r="D20" s="309"/>
    </row>
    <row r="21" spans="1:4">
      <c r="A21" s="310">
        <v>5522</v>
      </c>
      <c r="B21" s="311" t="s">
        <v>299</v>
      </c>
      <c r="C21" s="308"/>
      <c r="D21" s="309"/>
    </row>
    <row r="22" spans="1:4">
      <c r="A22" s="310">
        <v>5530</v>
      </c>
      <c r="B22" s="311" t="s">
        <v>179</v>
      </c>
      <c r="C22" s="308"/>
      <c r="D22" s="309"/>
    </row>
    <row r="23" spans="1:4">
      <c r="A23" s="310">
        <v>5531</v>
      </c>
      <c r="B23" s="311" t="s">
        <v>300</v>
      </c>
      <c r="C23" s="308"/>
      <c r="D23" s="309"/>
    </row>
    <row r="24" spans="1:4">
      <c r="A24" s="310">
        <v>5532</v>
      </c>
      <c r="B24" s="311" t="s">
        <v>301</v>
      </c>
      <c r="C24" s="308"/>
      <c r="D24" s="309"/>
    </row>
    <row r="25" spans="1:4">
      <c r="A25" s="310">
        <v>5533</v>
      </c>
      <c r="B25" s="311" t="s">
        <v>302</v>
      </c>
      <c r="C25" s="308"/>
      <c r="D25" s="309"/>
    </row>
    <row r="26" spans="1:4">
      <c r="A26" s="310">
        <v>5534</v>
      </c>
      <c r="B26" s="311" t="s">
        <v>303</v>
      </c>
      <c r="C26" s="308"/>
      <c r="D26" s="309"/>
    </row>
    <row r="27" spans="1:4">
      <c r="A27" s="310">
        <v>5535</v>
      </c>
      <c r="B27" s="311" t="s">
        <v>304</v>
      </c>
      <c r="C27" s="308"/>
      <c r="D27" s="309"/>
    </row>
    <row r="28" spans="1:4">
      <c r="A28" s="310">
        <v>5540</v>
      </c>
      <c r="B28" s="311" t="s">
        <v>180</v>
      </c>
      <c r="C28" s="308"/>
      <c r="D28" s="309"/>
    </row>
    <row r="29" spans="1:4">
      <c r="A29" s="310">
        <v>5541</v>
      </c>
      <c r="B29" s="311" t="s">
        <v>180</v>
      </c>
      <c r="C29" s="308"/>
      <c r="D29" s="309"/>
    </row>
    <row r="30" spans="1:4">
      <c r="A30" s="310">
        <v>5550</v>
      </c>
      <c r="B30" s="312" t="s">
        <v>181</v>
      </c>
      <c r="C30" s="308"/>
      <c r="D30" s="309"/>
    </row>
    <row r="31" spans="1:4">
      <c r="A31" s="310">
        <v>5551</v>
      </c>
      <c r="B31" s="312" t="s">
        <v>181</v>
      </c>
      <c r="C31" s="308"/>
      <c r="D31" s="309"/>
    </row>
    <row r="32" spans="1:4">
      <c r="A32" s="310">
        <v>5590</v>
      </c>
      <c r="B32" s="312" t="s">
        <v>203</v>
      </c>
      <c r="C32" s="308"/>
      <c r="D32" s="309"/>
    </row>
    <row r="33" spans="1:4">
      <c r="A33" s="310">
        <v>5591</v>
      </c>
      <c r="B33" s="312" t="s">
        <v>305</v>
      </c>
      <c r="C33" s="308"/>
      <c r="D33" s="309"/>
    </row>
    <row r="34" spans="1:4">
      <c r="A34" s="310">
        <v>5592</v>
      </c>
      <c r="B34" s="312" t="s">
        <v>306</v>
      </c>
      <c r="C34" s="308"/>
      <c r="D34" s="309"/>
    </row>
    <row r="35" spans="1:4">
      <c r="A35" s="310">
        <v>5593</v>
      </c>
      <c r="B35" s="312" t="s">
        <v>307</v>
      </c>
      <c r="C35" s="308"/>
      <c r="D35" s="309"/>
    </row>
    <row r="36" spans="1:4">
      <c r="A36" s="310">
        <v>5594</v>
      </c>
      <c r="B36" s="312" t="s">
        <v>308</v>
      </c>
      <c r="C36" s="308"/>
      <c r="D36" s="309"/>
    </row>
    <row r="37" spans="1:4">
      <c r="A37" s="310">
        <v>5595</v>
      </c>
      <c r="B37" s="312" t="s">
        <v>309</v>
      </c>
      <c r="C37" s="308"/>
      <c r="D37" s="309"/>
    </row>
    <row r="38" spans="1:4">
      <c r="A38" s="310">
        <v>5596</v>
      </c>
      <c r="B38" s="312" t="s">
        <v>310</v>
      </c>
      <c r="C38" s="308"/>
      <c r="D38" s="309"/>
    </row>
    <row r="39" spans="1:4">
      <c r="A39" s="310">
        <v>5597</v>
      </c>
      <c r="B39" s="312" t="s">
        <v>311</v>
      </c>
      <c r="C39" s="308"/>
      <c r="D39" s="309"/>
    </row>
    <row r="40" spans="1:4">
      <c r="A40" s="310">
        <v>5599</v>
      </c>
      <c r="B40" s="312" t="s">
        <v>312</v>
      </c>
      <c r="C40" s="308"/>
      <c r="D40" s="309"/>
    </row>
    <row r="41" spans="1:4">
      <c r="A41" s="306">
        <v>5600</v>
      </c>
      <c r="B41" s="313" t="s">
        <v>313</v>
      </c>
      <c r="C41" s="308"/>
      <c r="D41" s="309"/>
    </row>
    <row r="42" spans="1:4">
      <c r="A42" s="310">
        <v>5610</v>
      </c>
      <c r="B42" s="312" t="s">
        <v>314</v>
      </c>
      <c r="C42" s="308"/>
      <c r="D42" s="309"/>
    </row>
    <row r="43" spans="1:4">
      <c r="A43" s="314">
        <v>5611</v>
      </c>
      <c r="B43" s="315" t="s">
        <v>315</v>
      </c>
      <c r="C43" s="316"/>
      <c r="D43" s="317"/>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rintOptions horizontalCentered="1"/>
  <pageMargins left="0.59055118110236227" right="0.39370078740157483" top="0.39370078740157483" bottom="0.39370078740157483" header="0.31496062992125984" footer="0.31496062992125984"/>
  <pageSetup orientation="landscape" r:id="rId1"/>
</worksheet>
</file>

<file path=xl/worksheets/sheet4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workbookViewId="0">
      <selection activeCell="C8" sqref="C8"/>
    </sheetView>
  </sheetViews>
  <sheetFormatPr baseColWidth="10" defaultColWidth="11.42578125" defaultRowHeight="11.25"/>
  <cols>
    <col min="1" max="1" width="20.7109375" style="274" customWidth="1"/>
    <col min="2" max="2" width="50.7109375" style="274" customWidth="1"/>
    <col min="3" max="3" width="11.140625" style="274" bestFit="1"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f>14293068.36+107374.53</f>
        <v>14400442.889999999</v>
      </c>
    </row>
    <row r="9" spans="1:3">
      <c r="A9" s="234">
        <v>900002</v>
      </c>
      <c r="B9" s="218" t="s">
        <v>184</v>
      </c>
      <c r="C9" s="221">
        <f>SUM(C10:C14)</f>
        <v>0</v>
      </c>
    </row>
    <row r="10" spans="1:3">
      <c r="A10" s="232">
        <v>4320</v>
      </c>
      <c r="B10" s="219" t="s">
        <v>185</v>
      </c>
      <c r="C10" s="222"/>
    </row>
    <row r="11" spans="1:3" ht="22.5">
      <c r="A11" s="232">
        <v>4330</v>
      </c>
      <c r="B11" s="219" t="s">
        <v>186</v>
      </c>
      <c r="C11" s="222"/>
    </row>
    <row r="12" spans="1:3">
      <c r="A12" s="232">
        <v>4340</v>
      </c>
      <c r="B12" s="219" t="s">
        <v>187</v>
      </c>
      <c r="C12" s="222"/>
    </row>
    <row r="13" spans="1:3">
      <c r="A13" s="232">
        <v>4399</v>
      </c>
      <c r="B13" s="219" t="s">
        <v>188</v>
      </c>
      <c r="C13" s="222"/>
    </row>
    <row r="14" spans="1:3">
      <c r="A14" s="233">
        <v>4400</v>
      </c>
      <c r="B14" s="219" t="s">
        <v>189</v>
      </c>
      <c r="C14" s="222"/>
    </row>
    <row r="15" spans="1:3">
      <c r="A15" s="234">
        <v>900003</v>
      </c>
      <c r="B15" s="218" t="s">
        <v>190</v>
      </c>
      <c r="C15" s="221">
        <f>SUM(C16:C19)</f>
        <v>107374.53</v>
      </c>
    </row>
    <row r="16" spans="1:3">
      <c r="A16" s="237">
        <v>52</v>
      </c>
      <c r="B16" s="219" t="s">
        <v>191</v>
      </c>
      <c r="C16" s="222"/>
    </row>
    <row r="17" spans="1:3">
      <c r="A17" s="237">
        <v>62</v>
      </c>
      <c r="B17" s="219" t="s">
        <v>192</v>
      </c>
      <c r="C17" s="222"/>
    </row>
    <row r="18" spans="1:3">
      <c r="A18" s="241" t="s">
        <v>206</v>
      </c>
      <c r="B18" s="219" t="s">
        <v>193</v>
      </c>
      <c r="C18" s="222"/>
    </row>
    <row r="19" spans="1:3">
      <c r="A19" s="233">
        <v>4500</v>
      </c>
      <c r="B19" s="220" t="s">
        <v>201</v>
      </c>
      <c r="C19" s="222">
        <v>107374.53</v>
      </c>
    </row>
    <row r="20" spans="1:3">
      <c r="A20" s="235">
        <v>900004</v>
      </c>
      <c r="B20" s="223" t="s">
        <v>194</v>
      </c>
      <c r="C20" s="224">
        <f>+C8+C9-C15</f>
        <v>14293068.359999999</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rintOptions horizontalCentered="1"/>
  <pageMargins left="0.59055118110236227" right="0.39370078740157483" top="0.39370078740157483" bottom="0.39370078740157483" header="0.31496062992125984" footer="0.31496062992125984"/>
  <pageSetup orientation="landscape" r:id="rId1"/>
</worksheet>
</file>

<file path=xl/worksheets/sheet4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workbookViewId="0">
      <selection activeCell="C8" sqref="C8"/>
    </sheetView>
  </sheetViews>
  <sheetFormatPr baseColWidth="10" defaultColWidth="11.42578125" defaultRowHeight="11.25"/>
  <cols>
    <col min="1" max="1" width="20.7109375" style="274" customWidth="1"/>
    <col min="2" max="2" width="50.7109375" style="274" customWidth="1"/>
    <col min="3" max="3" width="11.42578125" style="9" bestFit="1" customWidth="1"/>
    <col min="4" max="16384" width="11.42578125" style="274"/>
  </cols>
  <sheetData>
    <row r="1" spans="1:3">
      <c r="A1" s="71" t="s">
        <v>43</v>
      </c>
    </row>
    <row r="2" spans="1:3">
      <c r="A2" s="71"/>
    </row>
    <row r="3" spans="1:3">
      <c r="A3" s="71"/>
    </row>
    <row r="4" spans="1:3">
      <c r="A4" s="71"/>
    </row>
    <row r="5" spans="1:3" ht="11.25" customHeight="1">
      <c r="A5" s="259" t="s">
        <v>196</v>
      </c>
      <c r="B5" s="260"/>
      <c r="C5" s="263" t="s">
        <v>214</v>
      </c>
    </row>
    <row r="6" spans="1:3" ht="11.25" customHeight="1">
      <c r="A6" s="264"/>
      <c r="B6" s="265"/>
      <c r="C6" s="266"/>
    </row>
    <row r="7" spans="1:3" ht="15" customHeight="1">
      <c r="A7" s="15" t="s">
        <v>46</v>
      </c>
      <c r="B7" s="261" t="s">
        <v>47</v>
      </c>
      <c r="C7" s="216" t="s">
        <v>54</v>
      </c>
    </row>
    <row r="8" spans="1:3">
      <c r="A8" s="239">
        <v>900001</v>
      </c>
      <c r="B8" s="226" t="s">
        <v>160</v>
      </c>
      <c r="C8" s="229">
        <v>13842461.609999999</v>
      </c>
    </row>
    <row r="9" spans="1:3">
      <c r="A9" s="239">
        <v>900002</v>
      </c>
      <c r="B9" s="226" t="s">
        <v>161</v>
      </c>
      <c r="C9" s="229">
        <f>SUM(C10:C26)</f>
        <v>533885.23</v>
      </c>
    </row>
    <row r="10" spans="1:3">
      <c r="A10" s="232">
        <v>5100</v>
      </c>
      <c r="B10" s="227" t="s">
        <v>162</v>
      </c>
      <c r="C10" s="225">
        <f>3503.2+98988.6+12659</f>
        <v>115150.8</v>
      </c>
    </row>
    <row r="11" spans="1:3">
      <c r="A11" s="232">
        <v>5200</v>
      </c>
      <c r="B11" s="227" t="s">
        <v>163</v>
      </c>
      <c r="C11" s="225"/>
    </row>
    <row r="12" spans="1:3">
      <c r="A12" s="232">
        <v>5300</v>
      </c>
      <c r="B12" s="227" t="s">
        <v>164</v>
      </c>
      <c r="C12" s="225"/>
    </row>
    <row r="13" spans="1:3">
      <c r="A13" s="232">
        <v>5400</v>
      </c>
      <c r="B13" s="227" t="s">
        <v>165</v>
      </c>
      <c r="C13" s="225">
        <v>281240.84000000003</v>
      </c>
    </row>
    <row r="14" spans="1:3">
      <c r="A14" s="232">
        <v>5500</v>
      </c>
      <c r="B14" s="227" t="s">
        <v>166</v>
      </c>
      <c r="C14" s="225"/>
    </row>
    <row r="15" spans="1:3">
      <c r="A15" s="232">
        <v>5600</v>
      </c>
      <c r="B15" s="227" t="s">
        <v>167</v>
      </c>
      <c r="C15" s="225">
        <v>10264.15</v>
      </c>
    </row>
    <row r="16" spans="1:3">
      <c r="A16" s="232">
        <v>5700</v>
      </c>
      <c r="B16" s="227" t="s">
        <v>168</v>
      </c>
      <c r="C16" s="225"/>
    </row>
    <row r="17" spans="1:3">
      <c r="A17" s="232" t="s">
        <v>212</v>
      </c>
      <c r="B17" s="227" t="s">
        <v>169</v>
      </c>
      <c r="C17" s="225"/>
    </row>
    <row r="18" spans="1:3">
      <c r="A18" s="232">
        <v>5900</v>
      </c>
      <c r="B18" s="227" t="s">
        <v>170</v>
      </c>
      <c r="C18" s="225">
        <v>127229.44</v>
      </c>
    </row>
    <row r="19" spans="1:3">
      <c r="A19" s="237">
        <v>6200</v>
      </c>
      <c r="B19" s="227" t="s">
        <v>171</v>
      </c>
      <c r="C19" s="225"/>
    </row>
    <row r="20" spans="1:3">
      <c r="A20" s="237">
        <v>7200</v>
      </c>
      <c r="B20" s="227" t="s">
        <v>172</v>
      </c>
      <c r="C20" s="225"/>
    </row>
    <row r="21" spans="1:3">
      <c r="A21" s="237">
        <v>7300</v>
      </c>
      <c r="B21" s="227" t="s">
        <v>173</v>
      </c>
      <c r="C21" s="225"/>
    </row>
    <row r="22" spans="1:3">
      <c r="A22" s="237">
        <v>7500</v>
      </c>
      <c r="B22" s="227" t="s">
        <v>174</v>
      </c>
      <c r="C22" s="225"/>
    </row>
    <row r="23" spans="1:3">
      <c r="A23" s="237">
        <v>7900</v>
      </c>
      <c r="B23" s="227" t="s">
        <v>175</v>
      </c>
      <c r="C23" s="225"/>
    </row>
    <row r="24" spans="1:3">
      <c r="A24" s="237">
        <v>9100</v>
      </c>
      <c r="B24" s="227" t="s">
        <v>200</v>
      </c>
      <c r="C24" s="225"/>
    </row>
    <row r="25" spans="1:3">
      <c r="A25" s="237">
        <v>9900</v>
      </c>
      <c r="B25" s="227" t="s">
        <v>176</v>
      </c>
      <c r="C25" s="225"/>
    </row>
    <row r="26" spans="1:3">
      <c r="A26" s="237">
        <v>7400</v>
      </c>
      <c r="B26" s="228" t="s">
        <v>202</v>
      </c>
      <c r="C26" s="225"/>
    </row>
    <row r="27" spans="1:3">
      <c r="A27" s="239">
        <v>900003</v>
      </c>
      <c r="B27" s="226" t="s">
        <v>205</v>
      </c>
      <c r="C27" s="229">
        <f>SUM(C28:C34)</f>
        <v>485449.54</v>
      </c>
    </row>
    <row r="28" spans="1:3" ht="22.5">
      <c r="A28" s="232">
        <v>5510</v>
      </c>
      <c r="B28" s="227" t="s">
        <v>177</v>
      </c>
      <c r="C28" s="225">
        <v>485449.54</v>
      </c>
    </row>
    <row r="29" spans="1:3">
      <c r="A29" s="232">
        <v>5520</v>
      </c>
      <c r="B29" s="227" t="s">
        <v>178</v>
      </c>
      <c r="C29" s="225"/>
    </row>
    <row r="30" spans="1:3">
      <c r="A30" s="232">
        <v>5530</v>
      </c>
      <c r="B30" s="227" t="s">
        <v>179</v>
      </c>
      <c r="C30" s="225"/>
    </row>
    <row r="31" spans="1:3" ht="22.5">
      <c r="A31" s="232">
        <v>5540</v>
      </c>
      <c r="B31" s="227" t="s">
        <v>180</v>
      </c>
      <c r="C31" s="225"/>
    </row>
    <row r="32" spans="1:3">
      <c r="A32" s="232">
        <v>5550</v>
      </c>
      <c r="B32" s="227" t="s">
        <v>181</v>
      </c>
      <c r="C32" s="225"/>
    </row>
    <row r="33" spans="1:3">
      <c r="A33" s="232">
        <v>5590</v>
      </c>
      <c r="B33" s="227" t="s">
        <v>203</v>
      </c>
      <c r="C33" s="225"/>
    </row>
    <row r="34" spans="1:3">
      <c r="A34" s="232">
        <v>5600</v>
      </c>
      <c r="B34" s="228" t="s">
        <v>204</v>
      </c>
      <c r="C34" s="225"/>
    </row>
    <row r="35" spans="1:3">
      <c r="A35" s="240">
        <v>900004</v>
      </c>
      <c r="B35" s="230" t="s">
        <v>182</v>
      </c>
      <c r="C35" s="231">
        <f>+C8-C9+C27</f>
        <v>13794025.919999998</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rintOptions horizontalCentered="1"/>
  <pageMargins left="0.59055118110236227" right="0.39370078740157483" top="0.39370078740157483" bottom="0.39370078740157483" header="0.31496062992125984" footer="0.31496062992125984"/>
  <pageSetup orientation="landscape" r:id="rId1"/>
</worksheet>
</file>

<file path=xl/worksheets/sheet4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topLeftCell="A59" zoomScaleNormal="100" zoomScaleSheetLayoutView="100" workbookViewId="0">
      <selection activeCell="C8" sqref="C8"/>
    </sheetView>
  </sheetViews>
  <sheetFormatPr baseColWidth="10" defaultColWidth="11.42578125" defaultRowHeight="11.25"/>
  <cols>
    <col min="1" max="1" width="13" style="274" customWidth="1"/>
    <col min="2" max="2" width="40.140625" style="274" customWidth="1"/>
    <col min="3" max="3" width="10.7109375" style="274" bestFit="1" customWidth="1"/>
    <col min="4" max="4" width="11.5703125" style="274" customWidth="1"/>
    <col min="5" max="5" width="15.28515625" style="274" customWidth="1"/>
    <col min="6" max="16384" width="11.42578125" style="274"/>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333">
        <v>7000</v>
      </c>
      <c r="B11" s="332" t="s">
        <v>370</v>
      </c>
      <c r="C11" s="122"/>
      <c r="D11" s="122"/>
    </row>
    <row r="12" spans="1:8" s="120" customFormat="1" ht="12.75">
      <c r="A12" s="333"/>
      <c r="B12" s="332"/>
      <c r="C12" s="122"/>
      <c r="D12" s="122"/>
    </row>
    <row r="13" spans="1:8" s="120" customFormat="1" ht="22.5">
      <c r="A13" s="125" t="s">
        <v>46</v>
      </c>
      <c r="B13" s="125" t="s">
        <v>47</v>
      </c>
      <c r="C13" s="125" t="s">
        <v>75</v>
      </c>
      <c r="D13" s="125" t="s">
        <v>76</v>
      </c>
      <c r="E13" s="125" t="s">
        <v>77</v>
      </c>
    </row>
    <row r="14" spans="1:8" s="120" customFormat="1">
      <c r="A14" s="334">
        <v>7100</v>
      </c>
      <c r="B14" s="335" t="s">
        <v>338</v>
      </c>
      <c r="C14" s="336"/>
      <c r="D14" s="336"/>
      <c r="E14" s="337"/>
    </row>
    <row r="15" spans="1:8" s="120" customFormat="1">
      <c r="A15" s="329">
        <v>7110</v>
      </c>
      <c r="B15" s="338" t="s">
        <v>339</v>
      </c>
      <c r="C15" s="336"/>
      <c r="D15" s="336"/>
      <c r="E15" s="337"/>
    </row>
    <row r="16" spans="1:8" s="120" customFormat="1">
      <c r="A16" s="329">
        <v>7120</v>
      </c>
      <c r="B16" s="338" t="s">
        <v>340</v>
      </c>
      <c r="C16" s="336"/>
      <c r="D16" s="336"/>
      <c r="E16" s="337"/>
    </row>
    <row r="17" spans="1:5" s="120" customFormat="1" ht="22.5">
      <c r="A17" s="329">
        <v>7130</v>
      </c>
      <c r="B17" s="338" t="s">
        <v>341</v>
      </c>
      <c r="C17" s="336"/>
      <c r="D17" s="336"/>
      <c r="E17" s="337"/>
    </row>
    <row r="18" spans="1:5" s="120" customFormat="1" ht="22.5">
      <c r="A18" s="329">
        <v>7140</v>
      </c>
      <c r="B18" s="338" t="s">
        <v>342</v>
      </c>
      <c r="C18" s="336"/>
      <c r="D18" s="336"/>
      <c r="E18" s="337"/>
    </row>
    <row r="19" spans="1:5" s="120" customFormat="1" ht="22.5">
      <c r="A19" s="329">
        <v>7150</v>
      </c>
      <c r="B19" s="338" t="s">
        <v>343</v>
      </c>
      <c r="C19" s="336"/>
      <c r="D19" s="336"/>
      <c r="E19" s="337"/>
    </row>
    <row r="20" spans="1:5" s="120" customFormat="1" ht="22.5">
      <c r="A20" s="329">
        <v>7160</v>
      </c>
      <c r="B20" s="338" t="s">
        <v>344</v>
      </c>
      <c r="C20" s="336"/>
      <c r="D20" s="336"/>
      <c r="E20" s="337"/>
    </row>
    <row r="21" spans="1:5" s="120" customFormat="1">
      <c r="A21" s="334">
        <v>7200</v>
      </c>
      <c r="B21" s="335" t="s">
        <v>345</v>
      </c>
      <c r="C21" s="336"/>
      <c r="D21" s="336"/>
      <c r="E21" s="337"/>
    </row>
    <row r="22" spans="1:5" s="120" customFormat="1" ht="22.5">
      <c r="A22" s="329">
        <v>7210</v>
      </c>
      <c r="B22" s="338" t="s">
        <v>346</v>
      </c>
      <c r="C22" s="336"/>
      <c r="D22" s="336"/>
      <c r="E22" s="337"/>
    </row>
    <row r="23" spans="1:5" s="120" customFormat="1" ht="22.5">
      <c r="A23" s="329">
        <v>7220</v>
      </c>
      <c r="B23" s="338" t="s">
        <v>347</v>
      </c>
      <c r="C23" s="336"/>
      <c r="D23" s="336"/>
      <c r="E23" s="337"/>
    </row>
    <row r="24" spans="1:5" s="120" customFormat="1" ht="12.95" customHeight="1">
      <c r="A24" s="329">
        <v>7230</v>
      </c>
      <c r="B24" s="339" t="s">
        <v>348</v>
      </c>
      <c r="C24" s="337"/>
      <c r="D24" s="337"/>
      <c r="E24" s="337"/>
    </row>
    <row r="25" spans="1:5" s="120" customFormat="1" ht="22.5">
      <c r="A25" s="329">
        <v>7240</v>
      </c>
      <c r="B25" s="339" t="s">
        <v>349</v>
      </c>
      <c r="C25" s="337"/>
      <c r="D25" s="337"/>
      <c r="E25" s="337"/>
    </row>
    <row r="26" spans="1:5" s="120" customFormat="1" ht="22.5">
      <c r="A26" s="329">
        <v>7250</v>
      </c>
      <c r="B26" s="339" t="s">
        <v>350</v>
      </c>
      <c r="C26" s="337"/>
      <c r="D26" s="337"/>
      <c r="E26" s="337"/>
    </row>
    <row r="27" spans="1:5" s="120" customFormat="1" ht="22.5">
      <c r="A27" s="329">
        <v>7260</v>
      </c>
      <c r="B27" s="339" t="s">
        <v>351</v>
      </c>
      <c r="C27" s="337"/>
      <c r="D27" s="337"/>
      <c r="E27" s="337"/>
    </row>
    <row r="28" spans="1:5" s="120" customFormat="1">
      <c r="A28" s="334">
        <v>7300</v>
      </c>
      <c r="B28" s="340" t="s">
        <v>352</v>
      </c>
      <c r="C28" s="337"/>
      <c r="D28" s="337"/>
      <c r="E28" s="337"/>
    </row>
    <row r="29" spans="1:5" s="120" customFormat="1">
      <c r="A29" s="329">
        <v>7310</v>
      </c>
      <c r="B29" s="339" t="s">
        <v>353</v>
      </c>
      <c r="C29" s="337"/>
      <c r="D29" s="337"/>
      <c r="E29" s="337"/>
    </row>
    <row r="30" spans="1:5" s="120" customFormat="1">
      <c r="A30" s="329">
        <v>7320</v>
      </c>
      <c r="B30" s="339" t="s">
        <v>354</v>
      </c>
      <c r="C30" s="337"/>
      <c r="D30" s="337"/>
      <c r="E30" s="337"/>
    </row>
    <row r="31" spans="1:5" s="120" customFormat="1">
      <c r="A31" s="329">
        <v>7330</v>
      </c>
      <c r="B31" s="339" t="s">
        <v>355</v>
      </c>
      <c r="C31" s="337"/>
      <c r="D31" s="337"/>
      <c r="E31" s="337"/>
    </row>
    <row r="32" spans="1:5" s="120" customFormat="1">
      <c r="A32" s="329">
        <v>7340</v>
      </c>
      <c r="B32" s="339" t="s">
        <v>356</v>
      </c>
      <c r="C32" s="337"/>
      <c r="D32" s="337"/>
      <c r="E32" s="337"/>
    </row>
    <row r="33" spans="1:5" s="120" customFormat="1" ht="22.5">
      <c r="A33" s="329">
        <v>7350</v>
      </c>
      <c r="B33" s="339" t="s">
        <v>357</v>
      </c>
      <c r="C33" s="337"/>
      <c r="D33" s="337"/>
      <c r="E33" s="337"/>
    </row>
    <row r="34" spans="1:5" s="120" customFormat="1" ht="22.5">
      <c r="A34" s="329">
        <v>7360</v>
      </c>
      <c r="B34" s="339" t="s">
        <v>358</v>
      </c>
      <c r="C34" s="337"/>
      <c r="D34" s="337"/>
      <c r="E34" s="337"/>
    </row>
    <row r="35" spans="1:5" s="120" customFormat="1">
      <c r="A35" s="334">
        <v>7400</v>
      </c>
      <c r="B35" s="340" t="s">
        <v>359</v>
      </c>
      <c r="C35" s="337"/>
      <c r="D35" s="337"/>
      <c r="E35" s="337"/>
    </row>
    <row r="36" spans="1:5" s="120" customFormat="1">
      <c r="A36" s="329">
        <v>7410</v>
      </c>
      <c r="B36" s="339" t="s">
        <v>360</v>
      </c>
      <c r="C36" s="337"/>
      <c r="D36" s="337"/>
      <c r="E36" s="337"/>
    </row>
    <row r="37" spans="1:5" s="120" customFormat="1">
      <c r="A37" s="329">
        <v>7420</v>
      </c>
      <c r="B37" s="339" t="s">
        <v>361</v>
      </c>
      <c r="C37" s="337"/>
      <c r="D37" s="337"/>
      <c r="E37" s="337"/>
    </row>
    <row r="38" spans="1:5" s="120" customFormat="1" ht="22.5">
      <c r="A38" s="334">
        <v>7500</v>
      </c>
      <c r="B38" s="340" t="s">
        <v>362</v>
      </c>
      <c r="C38" s="337"/>
      <c r="D38" s="337"/>
      <c r="E38" s="337"/>
    </row>
    <row r="39" spans="1:5" s="120" customFormat="1" ht="22.5">
      <c r="A39" s="329">
        <v>7510</v>
      </c>
      <c r="B39" s="339" t="s">
        <v>363</v>
      </c>
      <c r="C39" s="337"/>
      <c r="D39" s="337"/>
      <c r="E39" s="337"/>
    </row>
    <row r="40" spans="1:5" s="120" customFormat="1" ht="22.5">
      <c r="A40" s="329">
        <v>7520</v>
      </c>
      <c r="B40" s="339" t="s">
        <v>364</v>
      </c>
      <c r="C40" s="337"/>
      <c r="D40" s="337"/>
      <c r="E40" s="337"/>
    </row>
    <row r="41" spans="1:5" s="120" customFormat="1">
      <c r="A41" s="334">
        <v>7600</v>
      </c>
      <c r="B41" s="340" t="s">
        <v>365</v>
      </c>
      <c r="C41" s="337"/>
      <c r="D41" s="337"/>
      <c r="E41" s="337"/>
    </row>
    <row r="42" spans="1:5" s="120" customFormat="1">
      <c r="A42" s="329">
        <v>7610</v>
      </c>
      <c r="B42" s="338" t="s">
        <v>366</v>
      </c>
      <c r="C42" s="336"/>
      <c r="D42" s="336"/>
      <c r="E42" s="337"/>
    </row>
    <row r="43" spans="1:5" s="120" customFormat="1">
      <c r="A43" s="329">
        <v>7620</v>
      </c>
      <c r="B43" s="338" t="s">
        <v>367</v>
      </c>
      <c r="C43" s="336"/>
      <c r="D43" s="336"/>
      <c r="E43" s="337"/>
    </row>
    <row r="44" spans="1:5" s="120" customFormat="1">
      <c r="A44" s="329">
        <v>7630</v>
      </c>
      <c r="B44" s="338" t="s">
        <v>368</v>
      </c>
      <c r="C44" s="336"/>
      <c r="D44" s="336"/>
      <c r="E44" s="337"/>
    </row>
    <row r="45" spans="1:5" s="120" customFormat="1">
      <c r="A45" s="329">
        <v>7640</v>
      </c>
      <c r="B45" s="339" t="s">
        <v>369</v>
      </c>
      <c r="C45" s="337"/>
      <c r="D45" s="337"/>
      <c r="E45" s="337"/>
    </row>
    <row r="46" spans="1:5" s="120" customFormat="1">
      <c r="A46" s="329"/>
      <c r="B46" s="339"/>
      <c r="C46" s="337"/>
      <c r="D46" s="337"/>
      <c r="E46" s="337"/>
    </row>
    <row r="47" spans="1:5" s="120" customFormat="1" ht="22.5">
      <c r="A47" s="334" t="s">
        <v>371</v>
      </c>
      <c r="B47" s="341" t="s">
        <v>372</v>
      </c>
      <c r="C47" s="337"/>
      <c r="D47" s="337"/>
      <c r="E47" s="337"/>
    </row>
    <row r="48" spans="1:5" s="120" customFormat="1">
      <c r="A48" s="329" t="s">
        <v>373</v>
      </c>
      <c r="B48" s="342" t="s">
        <v>374</v>
      </c>
      <c r="C48" s="337"/>
      <c r="D48" s="337"/>
      <c r="E48" s="337"/>
    </row>
    <row r="49" spans="1:8" s="120" customFormat="1">
      <c r="A49" s="329" t="s">
        <v>375</v>
      </c>
      <c r="B49" s="342" t="s">
        <v>376</v>
      </c>
      <c r="C49" s="337"/>
      <c r="D49" s="337"/>
      <c r="E49" s="337"/>
    </row>
    <row r="50" spans="1:8" s="120" customFormat="1">
      <c r="A50" s="329" t="s">
        <v>377</v>
      </c>
      <c r="B50" s="342" t="s">
        <v>378</v>
      </c>
      <c r="C50" s="337"/>
      <c r="D50" s="337"/>
      <c r="E50" s="337"/>
    </row>
    <row r="51" spans="1:8" s="120" customFormat="1">
      <c r="A51" s="329" t="s">
        <v>379</v>
      </c>
      <c r="B51" s="342" t="s">
        <v>380</v>
      </c>
      <c r="C51" s="337"/>
      <c r="D51" s="337"/>
      <c r="E51" s="337"/>
    </row>
    <row r="52" spans="1:8" s="120" customFormat="1">
      <c r="A52" s="329" t="s">
        <v>381</v>
      </c>
      <c r="B52" s="342" t="s">
        <v>382</v>
      </c>
      <c r="C52" s="337"/>
      <c r="D52" s="337"/>
      <c r="E52" s="337"/>
    </row>
    <row r="53" spans="1:8" s="120" customFormat="1">
      <c r="A53" s="329" t="s">
        <v>383</v>
      </c>
      <c r="B53" s="342" t="s">
        <v>384</v>
      </c>
      <c r="C53" s="337"/>
      <c r="D53" s="337"/>
      <c r="E53" s="337"/>
    </row>
    <row r="54" spans="1:8" s="120" customFormat="1" ht="12">
      <c r="A54" s="320" t="s">
        <v>321</v>
      </c>
      <c r="B54" s="131"/>
    </row>
    <row r="55" spans="1:8" s="120" customFormat="1">
      <c r="A55" s="122"/>
      <c r="B55" s="131"/>
    </row>
    <row r="56" spans="1:8" s="120" customFormat="1" ht="12.75">
      <c r="A56" s="321" t="s">
        <v>385</v>
      </c>
      <c r="B56" s="131"/>
    </row>
    <row r="57" spans="1:8" s="120" customFormat="1" ht="12.75">
      <c r="A57" s="321"/>
    </row>
    <row r="58" spans="1:8" s="120" customFormat="1" ht="12.75">
      <c r="A58" s="333">
        <v>8000</v>
      </c>
      <c r="B58" s="332" t="s">
        <v>323</v>
      </c>
    </row>
    <row r="59" spans="1:8" s="120" customFormat="1">
      <c r="B59" s="1024" t="s">
        <v>126</v>
      </c>
      <c r="C59" s="1024"/>
      <c r="D59" s="1024"/>
      <c r="E59" s="1024"/>
      <c r="H59" s="123"/>
    </row>
    <row r="60" spans="1:8" s="120" customFormat="1" ht="22.5">
      <c r="A60" s="124" t="s">
        <v>46</v>
      </c>
      <c r="B60" s="124" t="s">
        <v>47</v>
      </c>
      <c r="C60" s="125" t="s">
        <v>75</v>
      </c>
      <c r="D60" s="125" t="s">
        <v>76</v>
      </c>
      <c r="E60" s="125" t="s">
        <v>77</v>
      </c>
      <c r="H60" s="123"/>
    </row>
    <row r="61" spans="1:8" s="120" customFormat="1">
      <c r="A61" s="326">
        <v>8100</v>
      </c>
      <c r="B61" s="327" t="s">
        <v>324</v>
      </c>
      <c r="C61" s="405">
        <v>0</v>
      </c>
      <c r="D61" s="406"/>
      <c r="E61" s="406"/>
      <c r="H61" s="123"/>
    </row>
    <row r="62" spans="1:8" s="120" customFormat="1">
      <c r="A62" s="322">
        <v>8110</v>
      </c>
      <c r="B62" s="126" t="s">
        <v>325</v>
      </c>
      <c r="C62" s="405">
        <v>7374511.54</v>
      </c>
      <c r="D62" s="406">
        <v>13527999</v>
      </c>
      <c r="E62" s="406">
        <f>+D62-C62</f>
        <v>6153487.46</v>
      </c>
      <c r="F62" s="123"/>
      <c r="H62" s="123"/>
    </row>
    <row r="63" spans="1:8" s="120" customFormat="1">
      <c r="A63" s="322">
        <v>8120</v>
      </c>
      <c r="B63" s="126" t="s">
        <v>326</v>
      </c>
      <c r="C63" s="405">
        <v>251642.41000000015</v>
      </c>
      <c r="D63" s="406">
        <v>765069.36</v>
      </c>
      <c r="E63" s="406">
        <f t="shared" ref="E63:E74" si="0">+D63-C63</f>
        <v>513426.94999999984</v>
      </c>
      <c r="F63" s="123"/>
      <c r="H63" s="123"/>
    </row>
    <row r="64" spans="1:8" s="120" customFormat="1">
      <c r="A64" s="323">
        <v>8130</v>
      </c>
      <c r="B64" s="126" t="s">
        <v>327</v>
      </c>
      <c r="C64" s="405">
        <v>1406853.82</v>
      </c>
      <c r="D64" s="406">
        <v>0</v>
      </c>
      <c r="E64" s="406">
        <f t="shared" si="0"/>
        <v>-1406853.82</v>
      </c>
      <c r="F64" s="123"/>
      <c r="H64" s="123"/>
    </row>
    <row r="65" spans="1:8" s="120" customFormat="1">
      <c r="A65" s="323">
        <v>8140</v>
      </c>
      <c r="B65" s="126" t="s">
        <v>328</v>
      </c>
      <c r="C65" s="405">
        <v>7122869.1299999999</v>
      </c>
      <c r="D65" s="406">
        <v>0</v>
      </c>
      <c r="E65" s="406">
        <f t="shared" si="0"/>
        <v>-7122869.1299999999</v>
      </c>
      <c r="F65" s="123"/>
      <c r="H65" s="123"/>
    </row>
    <row r="66" spans="1:8" s="120" customFormat="1">
      <c r="A66" s="323">
        <v>8150</v>
      </c>
      <c r="B66" s="126" t="s">
        <v>329</v>
      </c>
      <c r="C66" s="405">
        <v>7122869.1299999999</v>
      </c>
      <c r="D66" s="406">
        <v>14293068.359999999</v>
      </c>
      <c r="E66" s="406">
        <f t="shared" si="0"/>
        <v>7170199.2299999995</v>
      </c>
      <c r="F66" s="123"/>
      <c r="H66" s="123"/>
    </row>
    <row r="67" spans="1:8" s="120" customFormat="1">
      <c r="A67" s="328">
        <v>8200</v>
      </c>
      <c r="B67" s="327" t="s">
        <v>330</v>
      </c>
      <c r="C67" s="405"/>
      <c r="D67" s="406"/>
      <c r="E67" s="406">
        <f t="shared" si="0"/>
        <v>0</v>
      </c>
      <c r="F67" s="123"/>
      <c r="G67" s="123"/>
      <c r="H67" s="123"/>
    </row>
    <row r="68" spans="1:8" s="120" customFormat="1">
      <c r="A68" s="323">
        <v>8210</v>
      </c>
      <c r="B68" s="126" t="s">
        <v>331</v>
      </c>
      <c r="C68" s="405">
        <v>7374511.5099999998</v>
      </c>
      <c r="D68" s="406">
        <v>13527999</v>
      </c>
      <c r="E68" s="406">
        <f t="shared" si="0"/>
        <v>6153487.4900000002</v>
      </c>
      <c r="F68" s="123"/>
      <c r="G68" s="123"/>
      <c r="H68" s="123"/>
    </row>
    <row r="69" spans="1:8" s="120" customFormat="1">
      <c r="A69" s="323">
        <v>8220</v>
      </c>
      <c r="B69" s="126" t="s">
        <v>332</v>
      </c>
      <c r="C69" s="405">
        <v>3216653.52</v>
      </c>
      <c r="D69" s="406">
        <v>2329525.58</v>
      </c>
      <c r="E69" s="406">
        <f t="shared" si="0"/>
        <v>-887127.94</v>
      </c>
      <c r="F69" s="123"/>
      <c r="G69" s="123"/>
      <c r="H69" s="123"/>
    </row>
    <row r="70" spans="1:8" s="120" customFormat="1">
      <c r="A70" s="323">
        <v>8230</v>
      </c>
      <c r="B70" s="126" t="s">
        <v>333</v>
      </c>
      <c r="C70" s="405">
        <v>8999645.0099999998</v>
      </c>
      <c r="D70" s="406">
        <v>-2643944.19</v>
      </c>
      <c r="E70" s="406">
        <f t="shared" si="0"/>
        <v>-11643589.199999999</v>
      </c>
      <c r="F70" s="123"/>
      <c r="G70" s="123"/>
      <c r="H70" s="123"/>
    </row>
    <row r="71" spans="1:8" s="120" customFormat="1">
      <c r="A71" s="323">
        <v>8240</v>
      </c>
      <c r="B71" s="126" t="s">
        <v>334</v>
      </c>
      <c r="C71" s="405">
        <v>0</v>
      </c>
      <c r="D71" s="406">
        <v>0</v>
      </c>
      <c r="E71" s="406">
        <f t="shared" si="0"/>
        <v>0</v>
      </c>
      <c r="F71" s="123"/>
      <c r="G71" s="123"/>
      <c r="H71" s="123"/>
    </row>
    <row r="72" spans="1:8" s="120" customFormat="1">
      <c r="A72" s="324">
        <v>8250</v>
      </c>
      <c r="B72" s="127" t="s">
        <v>335</v>
      </c>
      <c r="C72" s="987">
        <v>5564711.8099999996</v>
      </c>
      <c r="D72" s="988">
        <v>157099.20000000001</v>
      </c>
      <c r="E72" s="406">
        <f t="shared" si="0"/>
        <v>-5407612.6099999994</v>
      </c>
      <c r="F72" s="123"/>
      <c r="G72" s="123"/>
      <c r="H72" s="123"/>
    </row>
    <row r="73" spans="1:8" s="120" customFormat="1">
      <c r="A73" s="325">
        <v>8260</v>
      </c>
      <c r="B73" s="128" t="s">
        <v>336</v>
      </c>
      <c r="C73" s="406">
        <v>5564711.8099999996</v>
      </c>
      <c r="D73" s="988">
        <v>0</v>
      </c>
      <c r="E73" s="406">
        <f t="shared" si="0"/>
        <v>-5564711.8099999996</v>
      </c>
      <c r="F73" s="123"/>
      <c r="G73" s="123"/>
      <c r="H73" s="123"/>
    </row>
    <row r="74" spans="1:8" s="120" customFormat="1">
      <c r="A74" s="329">
        <v>8270</v>
      </c>
      <c r="B74" s="330" t="s">
        <v>337</v>
      </c>
      <c r="C74" s="989">
        <v>5553061.3300000001</v>
      </c>
      <c r="D74" s="989">
        <f>4060+13681258.41+44</f>
        <v>13685362.41</v>
      </c>
      <c r="E74" s="406">
        <f t="shared" si="0"/>
        <v>8132301.0800000001</v>
      </c>
      <c r="F74" s="123"/>
      <c r="G74" s="123"/>
      <c r="H74" s="123"/>
    </row>
    <row r="75" spans="1:8" ht="12">
      <c r="A75" s="320" t="s">
        <v>322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55" orientation="landscape" r:id="rId1"/>
</worksheet>
</file>

<file path=xl/worksheets/sheet4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zoomScaleSheetLayoutView="90" workbookViewId="0"/>
  </sheetViews>
  <sheetFormatPr baseColWidth="10" defaultRowHeight="11.25"/>
  <cols>
    <col min="1" max="1" width="20.7109375" style="19" customWidth="1"/>
    <col min="2" max="2" width="50.7109375" style="19" customWidth="1"/>
    <col min="3" max="3" width="17.7109375" style="21" customWidth="1"/>
    <col min="4" max="4" width="43.140625" style="164" bestFit="1" customWidth="1"/>
    <col min="5" max="5" width="17.7109375" style="164"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c r="C3" s="9"/>
      <c r="D3" s="5"/>
      <c r="E3" s="6"/>
    </row>
    <row r="4" spans="1:6" s="274" customFormat="1">
      <c r="C4" s="9"/>
      <c r="D4" s="5"/>
      <c r="E4" s="6"/>
    </row>
    <row r="5" spans="1:6" s="274" customFormat="1" ht="11.25" customHeight="1">
      <c r="A5" s="10" t="s">
        <v>141</v>
      </c>
      <c r="B5" s="11"/>
      <c r="C5" s="9"/>
      <c r="D5" s="4"/>
      <c r="E5" s="366" t="s">
        <v>45</v>
      </c>
    </row>
    <row r="6" spans="1:6" s="274" customFormat="1">
      <c r="A6" s="13"/>
      <c r="B6" s="13"/>
      <c r="C6" s="14"/>
      <c r="D6" s="3"/>
      <c r="E6" s="4"/>
      <c r="F6" s="3"/>
    </row>
    <row r="7" spans="1:6" ht="15" customHeight="1">
      <c r="A7" s="15" t="s">
        <v>46</v>
      </c>
      <c r="B7" s="16" t="s">
        <v>47</v>
      </c>
      <c r="C7" s="17" t="s">
        <v>48</v>
      </c>
      <c r="D7" s="18" t="s">
        <v>49</v>
      </c>
      <c r="E7" s="17" t="s">
        <v>50</v>
      </c>
    </row>
    <row r="8" spans="1:6" ht="11.25" customHeight="1">
      <c r="A8" s="155" t="s">
        <v>12237</v>
      </c>
      <c r="B8" s="155" t="s">
        <v>12238</v>
      </c>
      <c r="C8" s="132">
        <v>1883394.12</v>
      </c>
      <c r="D8" s="141" t="s">
        <v>12239</v>
      </c>
      <c r="E8" s="132"/>
    </row>
    <row r="9" spans="1:6" ht="11.25" customHeight="1">
      <c r="A9" s="155" t="s">
        <v>12240</v>
      </c>
      <c r="B9" s="155" t="s">
        <v>12241</v>
      </c>
      <c r="C9" s="132">
        <v>1421025.87</v>
      </c>
      <c r="D9" s="141" t="s">
        <v>12239</v>
      </c>
      <c r="E9" s="132"/>
    </row>
    <row r="10" spans="1:6" ht="11.25" customHeight="1">
      <c r="A10" s="155" t="s">
        <v>12242</v>
      </c>
      <c r="B10" s="155" t="s">
        <v>12243</v>
      </c>
      <c r="C10" s="132">
        <v>580245.6</v>
      </c>
      <c r="D10" s="141" t="s">
        <v>12239</v>
      </c>
      <c r="E10" s="132"/>
    </row>
    <row r="11" spans="1:6" ht="11.25" customHeight="1">
      <c r="A11" s="155" t="s">
        <v>12244</v>
      </c>
      <c r="B11" s="155" t="s">
        <v>12245</v>
      </c>
      <c r="C11" s="132">
        <v>1420313.82</v>
      </c>
      <c r="D11" s="141" t="s">
        <v>12239</v>
      </c>
      <c r="E11" s="132"/>
    </row>
    <row r="12" spans="1:6" ht="11.25" customHeight="1">
      <c r="A12" s="155" t="s">
        <v>12246</v>
      </c>
      <c r="B12" s="155" t="s">
        <v>12247</v>
      </c>
      <c r="C12" s="132">
        <v>78755.240000000005</v>
      </c>
      <c r="D12" s="141" t="s">
        <v>12239</v>
      </c>
      <c r="E12" s="132"/>
    </row>
    <row r="13" spans="1:6" ht="11.25" customHeight="1">
      <c r="A13" s="155"/>
      <c r="B13" s="155"/>
      <c r="C13" s="132"/>
      <c r="D13" s="141"/>
      <c r="E13" s="132"/>
    </row>
    <row r="14" spans="1:6" ht="11.25" customHeight="1">
      <c r="A14" s="155"/>
      <c r="B14" s="155"/>
      <c r="C14" s="132"/>
      <c r="D14" s="141"/>
      <c r="E14" s="132"/>
    </row>
    <row r="15" spans="1:6" ht="11.25" customHeight="1">
      <c r="A15" s="155"/>
      <c r="B15" s="155"/>
      <c r="C15" s="132"/>
      <c r="D15" s="141"/>
      <c r="E15" s="132"/>
    </row>
    <row r="16" spans="1:6" ht="11.25" customHeight="1">
      <c r="A16" s="155"/>
      <c r="B16" s="155"/>
      <c r="C16" s="132"/>
      <c r="D16" s="141"/>
      <c r="E16" s="132"/>
    </row>
    <row r="17" spans="1:6" ht="11.25" customHeight="1">
      <c r="A17" s="155"/>
      <c r="B17" s="155"/>
      <c r="C17" s="132"/>
      <c r="D17" s="141"/>
      <c r="E17" s="132"/>
    </row>
    <row r="18" spans="1:6">
      <c r="A18" s="155"/>
      <c r="B18" s="155"/>
      <c r="C18" s="132"/>
      <c r="D18" s="141"/>
      <c r="E18" s="132"/>
    </row>
    <row r="19" spans="1:6">
      <c r="A19" s="155"/>
      <c r="B19" s="155"/>
      <c r="C19" s="132"/>
      <c r="D19" s="141"/>
      <c r="E19" s="132"/>
    </row>
    <row r="20" spans="1:6">
      <c r="A20" s="156"/>
      <c r="B20" s="156"/>
      <c r="C20" s="146"/>
      <c r="D20" s="141"/>
      <c r="E20" s="146"/>
    </row>
    <row r="21" spans="1:6">
      <c r="A21" s="157"/>
      <c r="B21" s="157" t="s">
        <v>223</v>
      </c>
      <c r="C21" s="20">
        <f>SUM(C8:C20)</f>
        <v>5383734.6500000004</v>
      </c>
      <c r="D21" s="140"/>
      <c r="E21" s="20"/>
    </row>
    <row r="22" spans="1:6">
      <c r="A22" s="158"/>
      <c r="B22" s="158"/>
      <c r="C22" s="159"/>
      <c r="D22" s="158"/>
      <c r="E22" s="159"/>
    </row>
    <row r="23" spans="1:6">
      <c r="A23" s="158"/>
      <c r="B23" s="158"/>
      <c r="C23" s="159"/>
      <c r="D23" s="158"/>
      <c r="E23" s="159"/>
    </row>
    <row r="24" spans="1:6" ht="11.25" customHeight="1">
      <c r="A24" s="10" t="s">
        <v>211</v>
      </c>
      <c r="B24" s="11"/>
      <c r="C24" s="22"/>
      <c r="D24" s="366" t="s">
        <v>45</v>
      </c>
    </row>
    <row r="25" spans="1:6">
      <c r="A25" s="274"/>
      <c r="B25" s="274"/>
      <c r="C25" s="9"/>
      <c r="D25" s="5"/>
      <c r="E25" s="6"/>
      <c r="F25" s="274"/>
    </row>
    <row r="26" spans="1:6" ht="15" customHeight="1">
      <c r="A26" s="15" t="s">
        <v>46</v>
      </c>
      <c r="B26" s="16" t="s">
        <v>47</v>
      </c>
      <c r="C26" s="17" t="s">
        <v>48</v>
      </c>
      <c r="D26" s="18" t="s">
        <v>49</v>
      </c>
      <c r="E26" s="24"/>
    </row>
    <row r="27" spans="1:6" ht="11.25" customHeight="1">
      <c r="A27" s="150"/>
      <c r="B27" s="160"/>
      <c r="C27" s="143"/>
      <c r="D27" s="132"/>
      <c r="E27" s="25"/>
    </row>
    <row r="28" spans="1:6" ht="11.25" customHeight="1">
      <c r="A28" s="150"/>
      <c r="B28" s="160"/>
      <c r="C28" s="143"/>
      <c r="D28" s="132"/>
      <c r="E28" s="25"/>
    </row>
    <row r="29" spans="1:6" ht="11.25" customHeight="1">
      <c r="A29" s="150"/>
      <c r="B29" s="160"/>
      <c r="C29" s="143"/>
      <c r="D29" s="132"/>
      <c r="E29" s="25"/>
    </row>
    <row r="30" spans="1:6" ht="11.25" customHeight="1">
      <c r="A30" s="150"/>
      <c r="B30" s="160"/>
      <c r="C30" s="143"/>
      <c r="D30" s="132"/>
      <c r="E30" s="25"/>
    </row>
    <row r="31" spans="1:6" ht="11.25" customHeight="1">
      <c r="A31" s="150"/>
      <c r="B31" s="160"/>
      <c r="C31" s="143"/>
      <c r="D31" s="132"/>
      <c r="E31" s="25"/>
    </row>
    <row r="32" spans="1:6" ht="11.25" customHeight="1">
      <c r="A32" s="150"/>
      <c r="B32" s="160"/>
      <c r="C32" s="143"/>
      <c r="D32" s="132"/>
      <c r="E32" s="25"/>
    </row>
    <row r="33" spans="1:5" ht="11.25" customHeight="1">
      <c r="A33" s="150"/>
      <c r="B33" s="160"/>
      <c r="C33" s="143"/>
      <c r="D33" s="132"/>
      <c r="E33" s="25"/>
    </row>
    <row r="34" spans="1:5" ht="11.25" customHeight="1">
      <c r="A34" s="150"/>
      <c r="B34" s="160"/>
      <c r="C34" s="143"/>
      <c r="D34" s="132"/>
      <c r="E34" s="25"/>
    </row>
    <row r="35" spans="1:5" ht="11.25" customHeight="1">
      <c r="A35" s="150"/>
      <c r="B35" s="160"/>
      <c r="C35" s="143"/>
      <c r="D35" s="132"/>
      <c r="E35" s="25"/>
    </row>
    <row r="36" spans="1:5" ht="11.25" customHeight="1">
      <c r="A36" s="150"/>
      <c r="B36" s="160"/>
      <c r="C36" s="143"/>
      <c r="D36" s="132"/>
      <c r="E36" s="25"/>
    </row>
    <row r="37" spans="1:5" ht="11.25" customHeight="1">
      <c r="A37" s="150"/>
      <c r="B37" s="160"/>
      <c r="C37" s="143"/>
      <c r="D37" s="132"/>
      <c r="E37" s="25"/>
    </row>
    <row r="38" spans="1:5" ht="11.25" customHeight="1">
      <c r="A38" s="150"/>
      <c r="B38" s="160"/>
      <c r="C38" s="143"/>
      <c r="D38" s="132"/>
      <c r="E38" s="25"/>
    </row>
    <row r="39" spans="1:5" ht="11.25" customHeight="1">
      <c r="A39" s="150"/>
      <c r="B39" s="160"/>
      <c r="C39" s="143"/>
      <c r="D39" s="132"/>
      <c r="E39" s="25"/>
    </row>
    <row r="40" spans="1:5" ht="11.25" customHeight="1">
      <c r="A40" s="150"/>
      <c r="B40" s="160"/>
      <c r="C40" s="143"/>
      <c r="D40" s="132"/>
      <c r="E40" s="25"/>
    </row>
    <row r="41" spans="1:5" ht="11.25" customHeight="1">
      <c r="A41" s="150"/>
      <c r="B41" s="160"/>
      <c r="C41" s="143"/>
      <c r="D41" s="132"/>
      <c r="E41" s="25"/>
    </row>
    <row r="42" spans="1:5" ht="11.25" customHeight="1">
      <c r="A42" s="150"/>
      <c r="B42" s="160"/>
      <c r="C42" s="143"/>
      <c r="D42" s="132"/>
      <c r="E42" s="25"/>
    </row>
    <row r="43" spans="1:5" ht="11.25" customHeight="1">
      <c r="A43" s="150"/>
      <c r="B43" s="160"/>
      <c r="C43" s="143"/>
      <c r="D43" s="132"/>
      <c r="E43" s="25"/>
    </row>
    <row r="44" spans="1:5" ht="11.25" customHeight="1">
      <c r="A44" s="150"/>
      <c r="B44" s="160"/>
      <c r="C44" s="143"/>
      <c r="D44" s="132"/>
      <c r="E44" s="25"/>
    </row>
    <row r="45" spans="1:5" ht="11.25" customHeight="1">
      <c r="A45" s="150"/>
      <c r="B45" s="160"/>
      <c r="C45" s="143"/>
      <c r="D45" s="132"/>
      <c r="E45" s="25"/>
    </row>
    <row r="46" spans="1:5" ht="11.25" customHeight="1">
      <c r="A46" s="150"/>
      <c r="B46" s="160"/>
      <c r="C46" s="143"/>
      <c r="D46" s="132"/>
      <c r="E46" s="25"/>
    </row>
    <row r="47" spans="1:5" ht="11.25" customHeight="1">
      <c r="A47" s="150"/>
      <c r="B47" s="160"/>
      <c r="C47" s="143"/>
      <c r="D47" s="132"/>
      <c r="E47" s="25"/>
    </row>
    <row r="48" spans="1:5" ht="11.25" customHeight="1">
      <c r="A48" s="150"/>
      <c r="B48" s="160"/>
      <c r="C48" s="143"/>
      <c r="D48" s="132"/>
      <c r="E48" s="25"/>
    </row>
    <row r="49" spans="1:6" ht="11.25" customHeight="1">
      <c r="A49" s="150"/>
      <c r="B49" s="160"/>
      <c r="C49" s="143"/>
      <c r="D49" s="132"/>
      <c r="E49" s="25"/>
    </row>
    <row r="50" spans="1:6" ht="11.25" customHeight="1">
      <c r="A50" s="150"/>
      <c r="B50" s="160"/>
      <c r="C50" s="143"/>
      <c r="D50" s="132"/>
      <c r="E50" s="25"/>
    </row>
    <row r="51" spans="1:6" ht="11.25" customHeight="1">
      <c r="A51" s="150"/>
      <c r="B51" s="160"/>
      <c r="C51" s="143"/>
      <c r="D51" s="132"/>
      <c r="E51" s="25"/>
    </row>
    <row r="52" spans="1:6">
      <c r="A52" s="161"/>
      <c r="B52" s="161" t="s">
        <v>224</v>
      </c>
      <c r="C52" s="26">
        <f>SUM(C27:C51)</f>
        <v>0</v>
      </c>
      <c r="D52" s="142"/>
      <c r="E52" s="27"/>
    </row>
    <row r="53" spans="1:6">
      <c r="A53" s="154"/>
      <c r="B53" s="154"/>
      <c r="C53" s="162"/>
      <c r="D53" s="154"/>
      <c r="E53" s="162"/>
      <c r="F53" s="274"/>
    </row>
    <row r="54" spans="1:6">
      <c r="A54" s="154"/>
      <c r="B54" s="154"/>
      <c r="C54" s="162"/>
      <c r="D54" s="154"/>
      <c r="E54" s="162"/>
      <c r="F54" s="274"/>
    </row>
    <row r="55" spans="1:6" ht="11.25" customHeight="1">
      <c r="A55" s="10" t="s">
        <v>148</v>
      </c>
      <c r="B55" s="11"/>
      <c r="C55" s="22"/>
      <c r="D55" s="274"/>
      <c r="E55" s="366" t="s">
        <v>45</v>
      </c>
    </row>
    <row r="56" spans="1:6">
      <c r="A56" s="274"/>
      <c r="B56" s="274"/>
      <c r="C56" s="9"/>
      <c r="D56" s="274"/>
      <c r="E56" s="9"/>
      <c r="F56" s="274"/>
    </row>
    <row r="57" spans="1:6" ht="15" customHeight="1">
      <c r="A57" s="15" t="s">
        <v>46</v>
      </c>
      <c r="B57" s="16" t="s">
        <v>47</v>
      </c>
      <c r="C57" s="17" t="s">
        <v>48</v>
      </c>
      <c r="D57" s="18" t="s">
        <v>49</v>
      </c>
      <c r="E57" s="17" t="s">
        <v>50</v>
      </c>
      <c r="F57" s="28"/>
    </row>
    <row r="58" spans="1:6">
      <c r="A58" s="150"/>
      <c r="B58" s="160"/>
      <c r="C58" s="143"/>
      <c r="D58" s="143"/>
      <c r="E58" s="132"/>
      <c r="F58" s="25"/>
    </row>
    <row r="59" spans="1:6">
      <c r="A59" s="150"/>
      <c r="B59" s="160"/>
      <c r="C59" s="143"/>
      <c r="D59" s="143"/>
      <c r="E59" s="132"/>
      <c r="F59" s="25"/>
    </row>
    <row r="60" spans="1:6">
      <c r="A60" s="150"/>
      <c r="B60" s="160"/>
      <c r="C60" s="143"/>
      <c r="D60" s="143"/>
      <c r="E60" s="132"/>
      <c r="F60" s="25"/>
    </row>
    <row r="61" spans="1:6">
      <c r="A61" s="150"/>
      <c r="B61" s="160"/>
      <c r="C61" s="143"/>
      <c r="D61" s="143"/>
      <c r="E61" s="132"/>
      <c r="F61" s="25"/>
    </row>
    <row r="62" spans="1:6">
      <c r="A62" s="150"/>
      <c r="B62" s="160"/>
      <c r="C62" s="143"/>
      <c r="D62" s="143"/>
      <c r="E62" s="132"/>
      <c r="F62" s="25"/>
    </row>
    <row r="63" spans="1:6">
      <c r="A63" s="150"/>
      <c r="B63" s="160"/>
      <c r="C63" s="143"/>
      <c r="D63" s="143"/>
      <c r="E63" s="132"/>
      <c r="F63" s="25"/>
    </row>
    <row r="64" spans="1:6">
      <c r="A64" s="150"/>
      <c r="B64" s="160"/>
      <c r="C64" s="143"/>
      <c r="D64" s="143"/>
      <c r="E64" s="132"/>
      <c r="F64" s="25"/>
    </row>
    <row r="65" spans="1:6">
      <c r="A65" s="161"/>
      <c r="B65" s="161" t="s">
        <v>225</v>
      </c>
      <c r="C65" s="26">
        <f>SUM(C58:C64)</f>
        <v>0</v>
      </c>
      <c r="D65" s="144"/>
      <c r="E65" s="20"/>
      <c r="F65" s="27"/>
    </row>
    <row r="66" spans="1:6">
      <c r="A66" s="154"/>
      <c r="B66" s="154"/>
      <c r="C66" s="162"/>
      <c r="D66" s="154"/>
      <c r="E66" s="162"/>
      <c r="F66" s="274"/>
    </row>
    <row r="67" spans="1:6">
      <c r="A67" s="154"/>
      <c r="B67" s="154"/>
      <c r="C67" s="162"/>
      <c r="D67" s="154"/>
      <c r="E67" s="162"/>
      <c r="F67" s="274"/>
    </row>
    <row r="68" spans="1:6" ht="11.25" customHeight="1">
      <c r="A68" s="10" t="s">
        <v>149</v>
      </c>
      <c r="B68" s="11"/>
      <c r="C68" s="22"/>
      <c r="D68" s="274"/>
      <c r="E68" s="366" t="s">
        <v>45</v>
      </c>
    </row>
    <row r="69" spans="1:6">
      <c r="A69" s="274"/>
      <c r="B69" s="274"/>
      <c r="C69" s="9"/>
      <c r="D69" s="274"/>
      <c r="E69" s="9"/>
      <c r="F69" s="274"/>
    </row>
    <row r="70" spans="1:6" ht="15" customHeight="1">
      <c r="A70" s="15" t="s">
        <v>46</v>
      </c>
      <c r="B70" s="16" t="s">
        <v>47</v>
      </c>
      <c r="C70" s="17" t="s">
        <v>48</v>
      </c>
      <c r="D70" s="18" t="s">
        <v>49</v>
      </c>
      <c r="E70" s="17" t="s">
        <v>50</v>
      </c>
      <c r="F70" s="28"/>
    </row>
    <row r="71" spans="1:6">
      <c r="A71" s="155"/>
      <c r="B71" s="155"/>
      <c r="C71" s="132"/>
      <c r="D71" s="132"/>
      <c r="E71" s="132"/>
      <c r="F71" s="25"/>
    </row>
    <row r="72" spans="1:6">
      <c r="A72" s="155"/>
      <c r="B72" s="155"/>
      <c r="C72" s="132"/>
      <c r="D72" s="132"/>
      <c r="E72" s="132"/>
      <c r="F72" s="25"/>
    </row>
    <row r="73" spans="1:6">
      <c r="A73" s="155"/>
      <c r="B73" s="155"/>
      <c r="C73" s="132"/>
      <c r="D73" s="132"/>
      <c r="E73" s="132"/>
      <c r="F73" s="25"/>
    </row>
    <row r="74" spans="1:6">
      <c r="A74" s="155"/>
      <c r="B74" s="155"/>
      <c r="C74" s="132"/>
      <c r="D74" s="132"/>
      <c r="E74" s="132"/>
      <c r="F74" s="25"/>
    </row>
    <row r="75" spans="1:6">
      <c r="A75" s="155"/>
      <c r="B75" s="155"/>
      <c r="C75" s="132"/>
      <c r="D75" s="132"/>
      <c r="E75" s="132"/>
      <c r="F75" s="25"/>
    </row>
    <row r="76" spans="1:6">
      <c r="A76" s="155"/>
      <c r="B76" s="155"/>
      <c r="C76" s="132"/>
      <c r="D76" s="132"/>
      <c r="E76" s="132"/>
      <c r="F76" s="25"/>
    </row>
    <row r="77" spans="1:6">
      <c r="A77" s="155"/>
      <c r="B77" s="155"/>
      <c r="C77" s="132"/>
      <c r="D77" s="132"/>
      <c r="E77" s="132"/>
      <c r="F77" s="25"/>
    </row>
    <row r="78" spans="1:6">
      <c r="A78" s="163"/>
      <c r="B78" s="163" t="s">
        <v>226</v>
      </c>
      <c r="C78" s="30">
        <f>SUM(C71:C77)</f>
        <v>0</v>
      </c>
      <c r="D78" s="145"/>
      <c r="E78" s="31"/>
      <c r="F78" s="27"/>
    </row>
  </sheetData>
  <dataValidations count="5">
    <dataValidation allowBlank="1" showInputMessage="1" showErrorMessage="1" prompt="Saldo final de la Información Financiera Trimestral que se presenta (trimestral: 1er, 2do, 3ro. o 4to.)." sqref="C7 C26 C57 C70"/>
    <dataValidation allowBlank="1" showInputMessage="1" showErrorMessage="1" prompt="Corresponde al número de la cuenta de acuerdo al Plan de Cuentas emitido por el CONAC (DOF 23/12/2015)." sqref="A7 A26 A57 A70"/>
    <dataValidation allowBlank="1" showInputMessage="1" showErrorMessage="1" prompt="Corresponde al nombre o descripción de la cuenta de acuerdo al Plan de Cuentas emitido por el CONAC." sqref="B7 B26 B57 B70"/>
    <dataValidation allowBlank="1" showInputMessage="1" showErrorMessage="1" prompt="Especificar el tipo de instrumento de inversión: Bondes, Petrobonos, Cetes, Mesa de dinero, etc." sqref="D7 D26 D57 D70"/>
    <dataValidation allowBlank="1" showInputMessage="1" showErrorMessage="1" prompt="En los casos en que la inversión se localice en dos o mas tipos de instrumentos, se detallará cada una de ellas y el importe invertido." sqref="E7 E57 E70"/>
  </dataValidations>
  <pageMargins left="0.7" right="0.7" top="0.75" bottom="0.75" header="0.3" footer="0.3"/>
  <pageSetup scale="56" orientation="portrait" r:id="rId1"/>
</worksheet>
</file>

<file path=xl/worksheets/sheet4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zoomScaleSheetLayoutView="100" workbookViewId="0"/>
  </sheetViews>
  <sheetFormatPr baseColWidth="10" defaultRowHeight="11.25"/>
  <cols>
    <col min="1" max="1" width="20.7109375" style="274" customWidth="1"/>
    <col min="2" max="2" width="50.7109375" style="274" customWidth="1"/>
    <col min="3" max="7" width="17.7109375" style="9" customWidth="1"/>
    <col min="8" max="9" width="11.42578125" style="274" customWidth="1"/>
    <col min="10" max="16384" width="11.42578125" style="274"/>
  </cols>
  <sheetData>
    <row r="1" spans="1:9">
      <c r="A1" s="3" t="s">
        <v>43</v>
      </c>
      <c r="B1" s="3"/>
      <c r="G1" s="32"/>
    </row>
    <row r="2" spans="1:9">
      <c r="A2" s="3" t="s">
        <v>199</v>
      </c>
      <c r="B2" s="3"/>
      <c r="C2" s="21"/>
      <c r="D2" s="21"/>
    </row>
    <row r="3" spans="1:9">
      <c r="B3" s="3"/>
      <c r="C3" s="21"/>
      <c r="D3" s="21"/>
    </row>
    <row r="5" spans="1:9" s="35" customFormat="1" ht="11.25" customHeight="1">
      <c r="A5" s="33" t="s">
        <v>142</v>
      </c>
      <c r="B5" s="33"/>
      <c r="C5" s="34"/>
      <c r="D5" s="34"/>
      <c r="E5" s="9"/>
      <c r="F5" s="9"/>
      <c r="G5" s="253" t="s">
        <v>51</v>
      </c>
    </row>
    <row r="6" spans="1:9">
      <c r="A6" s="13"/>
      <c r="B6" s="13"/>
      <c r="C6" s="4"/>
      <c r="D6" s="4"/>
      <c r="E6" s="4"/>
      <c r="F6" s="4"/>
      <c r="G6" s="4"/>
    </row>
    <row r="7" spans="1:9" ht="15" customHeight="1">
      <c r="A7" s="15" t="s">
        <v>46</v>
      </c>
      <c r="B7" s="16" t="s">
        <v>47</v>
      </c>
      <c r="C7" s="17" t="s">
        <v>48</v>
      </c>
      <c r="D7" s="305">
        <v>2015</v>
      </c>
      <c r="E7" s="275" t="s">
        <v>207</v>
      </c>
      <c r="F7" s="275" t="s">
        <v>158</v>
      </c>
      <c r="G7" s="36" t="s">
        <v>52</v>
      </c>
    </row>
    <row r="8" spans="1:9">
      <c r="A8" s="150" t="s">
        <v>12248</v>
      </c>
      <c r="B8" s="150" t="s">
        <v>12249</v>
      </c>
      <c r="C8" s="165">
        <v>0</v>
      </c>
      <c r="D8" s="165">
        <v>0</v>
      </c>
      <c r="E8" s="165">
        <v>0</v>
      </c>
      <c r="F8" s="165">
        <v>1729.98</v>
      </c>
      <c r="G8" s="165">
        <v>0</v>
      </c>
    </row>
    <row r="9" spans="1:9">
      <c r="A9" s="150" t="s">
        <v>12250</v>
      </c>
      <c r="B9" s="150" t="s">
        <v>12251</v>
      </c>
      <c r="C9" s="165">
        <v>0</v>
      </c>
      <c r="D9" s="165">
        <v>0</v>
      </c>
      <c r="E9" s="165">
        <v>0</v>
      </c>
      <c r="F9" s="165">
        <v>432.49</v>
      </c>
      <c r="G9" s="165">
        <v>0</v>
      </c>
    </row>
    <row r="10" spans="1:9">
      <c r="A10" s="150" t="s">
        <v>12252</v>
      </c>
      <c r="B10" s="150" t="s">
        <v>12253</v>
      </c>
      <c r="C10" s="165">
        <v>0</v>
      </c>
      <c r="D10" s="165">
        <v>0</v>
      </c>
      <c r="E10" s="165">
        <v>0</v>
      </c>
      <c r="F10" s="165">
        <v>432.49</v>
      </c>
      <c r="G10" s="165">
        <v>0</v>
      </c>
    </row>
    <row r="11" spans="1:9">
      <c r="A11" s="150" t="s">
        <v>12254</v>
      </c>
      <c r="B11" s="150" t="s">
        <v>12255</v>
      </c>
      <c r="C11" s="165">
        <v>0</v>
      </c>
      <c r="D11" s="165">
        <v>0</v>
      </c>
      <c r="E11" s="165">
        <v>0</v>
      </c>
      <c r="F11" s="165">
        <v>432.49</v>
      </c>
      <c r="G11" s="165">
        <v>0</v>
      </c>
    </row>
    <row r="12" spans="1:9">
      <c r="A12" s="150" t="s">
        <v>12256</v>
      </c>
      <c r="B12" s="150" t="s">
        <v>12257</v>
      </c>
      <c r="C12" s="165">
        <v>0</v>
      </c>
      <c r="D12" s="165">
        <v>0</v>
      </c>
      <c r="E12" s="165">
        <v>0</v>
      </c>
      <c r="F12" s="165">
        <v>432.49</v>
      </c>
      <c r="G12" s="165">
        <v>0</v>
      </c>
    </row>
    <row r="13" spans="1:9">
      <c r="A13" s="150" t="s">
        <v>12258</v>
      </c>
      <c r="B13" s="150" t="s">
        <v>12259</v>
      </c>
      <c r="C13" s="165">
        <v>0</v>
      </c>
      <c r="D13" s="165">
        <v>0</v>
      </c>
      <c r="E13" s="165">
        <v>0</v>
      </c>
      <c r="F13" s="165">
        <v>432.49</v>
      </c>
      <c r="G13" s="165">
        <v>0</v>
      </c>
      <c r="I13" s="509"/>
    </row>
    <row r="14" spans="1:9">
      <c r="A14" s="150" t="s">
        <v>12260</v>
      </c>
      <c r="B14" s="150" t="s">
        <v>12261</v>
      </c>
      <c r="C14" s="165">
        <v>0</v>
      </c>
      <c r="D14" s="165">
        <v>0</v>
      </c>
      <c r="E14" s="165">
        <v>0</v>
      </c>
      <c r="F14" s="165">
        <v>432.49</v>
      </c>
      <c r="G14" s="165">
        <v>0</v>
      </c>
    </row>
    <row r="15" spans="1:9">
      <c r="A15" s="150" t="s">
        <v>12262</v>
      </c>
      <c r="B15" s="150" t="s">
        <v>12263</v>
      </c>
      <c r="C15" s="165">
        <v>0</v>
      </c>
      <c r="D15" s="165">
        <v>360</v>
      </c>
      <c r="E15" s="165">
        <v>0</v>
      </c>
      <c r="F15" s="165">
        <v>0</v>
      </c>
      <c r="G15" s="165">
        <v>0</v>
      </c>
    </row>
    <row r="16" spans="1:9">
      <c r="A16" s="150"/>
      <c r="B16" s="150"/>
      <c r="C16" s="165"/>
      <c r="D16" s="165"/>
      <c r="E16" s="165"/>
      <c r="F16" s="165"/>
      <c r="G16" s="165"/>
    </row>
    <row r="17" spans="1:7" s="35" customFormat="1" ht="11.25" customHeight="1">
      <c r="A17" s="150"/>
      <c r="B17" s="150"/>
      <c r="C17" s="165"/>
      <c r="D17" s="165"/>
      <c r="E17" s="165"/>
      <c r="F17" s="165"/>
      <c r="G17" s="165"/>
    </row>
    <row r="18" spans="1:7">
      <c r="A18" s="150"/>
      <c r="B18" s="150"/>
      <c r="C18" s="165"/>
      <c r="D18" s="165"/>
      <c r="E18" s="165"/>
      <c r="F18" s="165"/>
      <c r="G18" s="165"/>
    </row>
    <row r="19" spans="1:7" ht="15" customHeight="1">
      <c r="A19" s="150"/>
      <c r="B19" s="150"/>
      <c r="C19" s="165"/>
      <c r="D19" s="165"/>
      <c r="E19" s="165"/>
      <c r="F19" s="165"/>
      <c r="G19" s="165"/>
    </row>
    <row r="20" spans="1:7">
      <c r="A20" s="150"/>
      <c r="B20" s="150"/>
      <c r="C20" s="165"/>
      <c r="D20" s="165"/>
      <c r="E20" s="165"/>
      <c r="F20" s="165"/>
      <c r="G20" s="165"/>
    </row>
    <row r="21" spans="1:7">
      <c r="A21" s="150"/>
      <c r="B21" s="150"/>
      <c r="C21" s="165"/>
      <c r="D21" s="165"/>
      <c r="E21" s="165"/>
      <c r="F21" s="165"/>
      <c r="G21" s="165"/>
    </row>
    <row r="22" spans="1:7">
      <c r="A22" s="152"/>
      <c r="B22" s="152" t="s">
        <v>227</v>
      </c>
      <c r="C22" s="166">
        <f>SUM(C8:C21)</f>
        <v>0</v>
      </c>
      <c r="D22" s="166">
        <f t="shared" ref="D22:G22" si="0">SUM(D8:D21)</f>
        <v>360</v>
      </c>
      <c r="E22" s="166">
        <f t="shared" si="0"/>
        <v>0</v>
      </c>
      <c r="F22" s="166">
        <f t="shared" si="0"/>
        <v>4324.9199999999992</v>
      </c>
      <c r="G22" s="166">
        <f t="shared" si="0"/>
        <v>0</v>
      </c>
    </row>
    <row r="23" spans="1:7">
      <c r="A23" s="154"/>
      <c r="B23" s="154"/>
      <c r="C23" s="162"/>
      <c r="D23" s="162"/>
      <c r="E23" s="162"/>
      <c r="F23" s="162"/>
      <c r="G23" s="162"/>
    </row>
    <row r="24" spans="1:7">
      <c r="A24" s="154"/>
      <c r="B24" s="154"/>
      <c r="C24" s="162"/>
      <c r="D24" s="162"/>
      <c r="E24" s="162"/>
      <c r="F24" s="162"/>
      <c r="G24" s="162"/>
    </row>
    <row r="25" spans="1:7">
      <c r="A25" s="33" t="s">
        <v>150</v>
      </c>
      <c r="B25" s="33"/>
      <c r="C25" s="34"/>
      <c r="D25" s="34"/>
      <c r="G25" s="253" t="s">
        <v>51</v>
      </c>
    </row>
    <row r="26" spans="1:7">
      <c r="A26" s="13"/>
      <c r="B26" s="13"/>
      <c r="C26" s="4"/>
      <c r="D26" s="4"/>
      <c r="E26" s="4"/>
      <c r="F26" s="4"/>
      <c r="G26" s="4"/>
    </row>
    <row r="27" spans="1:7">
      <c r="A27" s="15" t="s">
        <v>46</v>
      </c>
      <c r="B27" s="16" t="s">
        <v>47</v>
      </c>
      <c r="C27" s="17" t="s">
        <v>48</v>
      </c>
      <c r="D27" s="305">
        <v>2015</v>
      </c>
      <c r="E27" s="275" t="s">
        <v>207</v>
      </c>
      <c r="F27" s="275" t="s">
        <v>158</v>
      </c>
      <c r="G27" s="36" t="s">
        <v>52</v>
      </c>
    </row>
    <row r="28" spans="1:7">
      <c r="A28" s="150" t="s">
        <v>12264</v>
      </c>
      <c r="B28" s="150" t="s">
        <v>12265</v>
      </c>
      <c r="C28" s="165">
        <v>22926.36</v>
      </c>
      <c r="D28" s="165">
        <v>66598.73</v>
      </c>
      <c r="E28" s="165">
        <v>241421.6</v>
      </c>
      <c r="F28" s="165">
        <v>375106.27</v>
      </c>
      <c r="G28" s="165">
        <v>1276456.8999999999</v>
      </c>
    </row>
    <row r="29" spans="1:7">
      <c r="A29" s="150" t="s">
        <v>12266</v>
      </c>
      <c r="B29" s="150" t="s">
        <v>12267</v>
      </c>
      <c r="C29" s="165">
        <v>59332.160000000003</v>
      </c>
      <c r="D29" s="165">
        <v>59332.160000000003</v>
      </c>
      <c r="E29" s="165">
        <v>59332.160000000003</v>
      </c>
      <c r="F29" s="165">
        <v>59332.160000000003</v>
      </c>
      <c r="G29" s="165">
        <v>59332.160000000003</v>
      </c>
    </row>
    <row r="30" spans="1:7">
      <c r="A30" s="150" t="s">
        <v>12268</v>
      </c>
      <c r="B30" s="150" t="s">
        <v>12269</v>
      </c>
      <c r="C30" s="165">
        <v>561108.84</v>
      </c>
      <c r="D30" s="165">
        <v>561108.84</v>
      </c>
      <c r="E30" s="165">
        <v>561108.84</v>
      </c>
      <c r="F30" s="165">
        <v>561108.84</v>
      </c>
      <c r="G30" s="165">
        <v>561108.87</v>
      </c>
    </row>
    <row r="31" spans="1:7">
      <c r="A31" s="150" t="s">
        <v>12270</v>
      </c>
      <c r="B31" s="150" t="s">
        <v>12271</v>
      </c>
      <c r="C31" s="165">
        <v>0</v>
      </c>
      <c r="D31" s="165">
        <v>0</v>
      </c>
      <c r="E31" s="165">
        <v>0</v>
      </c>
      <c r="F31" s="165">
        <v>0</v>
      </c>
      <c r="G31" s="165">
        <v>91774.6</v>
      </c>
    </row>
    <row r="32" spans="1:7">
      <c r="A32" s="150" t="s">
        <v>12272</v>
      </c>
      <c r="B32" s="150" t="s">
        <v>12273</v>
      </c>
      <c r="C32" s="165">
        <v>0</v>
      </c>
      <c r="D32" s="165">
        <v>0</v>
      </c>
      <c r="E32" s="165">
        <v>0</v>
      </c>
      <c r="F32" s="165">
        <v>431371.61</v>
      </c>
      <c r="G32" s="165">
        <v>850149.58</v>
      </c>
    </row>
    <row r="33" spans="1:7">
      <c r="A33" s="150" t="s">
        <v>12274</v>
      </c>
      <c r="B33" s="150" t="s">
        <v>12275</v>
      </c>
      <c r="C33" s="165">
        <v>0</v>
      </c>
      <c r="D33" s="165">
        <v>0</v>
      </c>
      <c r="E33" s="165">
        <v>0</v>
      </c>
      <c r="F33" s="165">
        <v>453.33</v>
      </c>
      <c r="G33" s="165">
        <v>0</v>
      </c>
    </row>
    <row r="34" spans="1:7">
      <c r="A34" s="150" t="s">
        <v>12276</v>
      </c>
      <c r="B34" s="150" t="s">
        <v>12277</v>
      </c>
      <c r="C34" s="165">
        <v>0</v>
      </c>
      <c r="D34" s="165">
        <v>0</v>
      </c>
      <c r="E34" s="165">
        <v>536846</v>
      </c>
      <c r="F34" s="165">
        <v>889354</v>
      </c>
      <c r="G34" s="165">
        <v>0</v>
      </c>
    </row>
    <row r="35" spans="1:7">
      <c r="A35" s="150" t="s">
        <v>12278</v>
      </c>
      <c r="B35" s="150" t="s">
        <v>12279</v>
      </c>
      <c r="C35" s="165">
        <v>0</v>
      </c>
      <c r="D35" s="165">
        <v>1268979</v>
      </c>
      <c r="E35" s="165">
        <v>1670232</v>
      </c>
      <c r="F35" s="165">
        <v>1670232</v>
      </c>
      <c r="G35" s="165">
        <v>0</v>
      </c>
    </row>
    <row r="36" spans="1:7">
      <c r="A36" s="150" t="s">
        <v>12280</v>
      </c>
      <c r="B36" s="150" t="s">
        <v>12281</v>
      </c>
      <c r="C36" s="165">
        <v>0</v>
      </c>
      <c r="D36" s="165">
        <v>322726.98</v>
      </c>
      <c r="E36" s="165">
        <v>322726.98</v>
      </c>
      <c r="F36" s="165">
        <v>0</v>
      </c>
      <c r="G36" s="165">
        <v>0</v>
      </c>
    </row>
    <row r="37" spans="1:7">
      <c r="A37" s="150" t="s">
        <v>12282</v>
      </c>
      <c r="B37" s="150" t="s">
        <v>12283</v>
      </c>
      <c r="C37" s="165">
        <v>0</v>
      </c>
      <c r="D37" s="165">
        <v>0</v>
      </c>
      <c r="E37" s="165">
        <v>0</v>
      </c>
      <c r="F37" s="165">
        <v>0</v>
      </c>
      <c r="G37" s="165">
        <v>0</v>
      </c>
    </row>
    <row r="38" spans="1:7">
      <c r="A38" s="150" t="s">
        <v>12284</v>
      </c>
      <c r="B38" s="150" t="s">
        <v>12285</v>
      </c>
      <c r="C38" s="165">
        <v>0</v>
      </c>
      <c r="D38" s="165">
        <v>0</v>
      </c>
      <c r="E38" s="165">
        <v>0</v>
      </c>
      <c r="F38" s="165">
        <v>0</v>
      </c>
      <c r="G38" s="165">
        <v>0</v>
      </c>
    </row>
    <row r="39" spans="1:7">
      <c r="A39" s="150" t="s">
        <v>12286</v>
      </c>
      <c r="B39" s="150" t="s">
        <v>12287</v>
      </c>
      <c r="C39" s="165">
        <v>0</v>
      </c>
      <c r="D39" s="165">
        <v>451623.42</v>
      </c>
      <c r="E39" s="165">
        <v>0</v>
      </c>
      <c r="F39" s="165">
        <v>0</v>
      </c>
      <c r="G39" s="165">
        <v>0</v>
      </c>
    </row>
    <row r="40" spans="1:7">
      <c r="A40" s="150"/>
      <c r="B40" s="150"/>
      <c r="C40" s="165"/>
      <c r="D40" s="165"/>
      <c r="E40" s="165"/>
      <c r="F40" s="165"/>
      <c r="G40" s="165"/>
    </row>
    <row r="41" spans="1:7">
      <c r="A41" s="150"/>
      <c r="B41" s="150"/>
      <c r="C41" s="165"/>
      <c r="D41" s="165"/>
      <c r="E41" s="165"/>
      <c r="F41" s="165"/>
      <c r="G41" s="165"/>
    </row>
    <row r="42" spans="1:7">
      <c r="A42" s="150"/>
      <c r="B42" s="150"/>
      <c r="C42" s="165"/>
      <c r="D42" s="165"/>
      <c r="E42" s="165"/>
      <c r="F42" s="165"/>
      <c r="G42" s="165"/>
    </row>
    <row r="43" spans="1:7">
      <c r="A43" s="152"/>
      <c r="B43" s="152" t="s">
        <v>228</v>
      </c>
      <c r="C43" s="166">
        <f>SUM(C28:C42)</f>
        <v>643367.36</v>
      </c>
      <c r="D43" s="166">
        <f>SUM(D28:D42)</f>
        <v>2730369.13</v>
      </c>
      <c r="E43" s="166">
        <f>SUM(E28:E42)</f>
        <v>3391667.58</v>
      </c>
      <c r="F43" s="166">
        <f>SUM(F28:F42)</f>
        <v>3986958.21</v>
      </c>
      <c r="G43" s="166">
        <f>SUM(G28:G42)</f>
        <v>2838822.11</v>
      </c>
    </row>
  </sheetData>
  <dataValidations count="7">
    <dataValidation allowBlank="1" showInputMessage="1" showErrorMessage="1" prompt="Saldo final de la Información Financiera Trimestral que se presenta (trimestral: 1er, 2do, 3ro. o 4to.)." sqref="C27 C7"/>
    <dataValidation allowBlank="1" showInputMessage="1" showErrorMessage="1" prompt="Corresponde al número de la cuenta de acuerdo al Plan de Cuentas emitido por el CONAC (DOF 23/12/2015)." sqref="A27 A7"/>
    <dataValidation allowBlank="1" showInputMessage="1" showErrorMessage="1" prompt="Saldo final al 31 de diciembre de 2015." sqref="D27 D7"/>
    <dataValidation allowBlank="1" showInputMessage="1" showErrorMessage="1" prompt="Saldo final al 31 de diciembre de 2014." sqref="E27 E7"/>
    <dataValidation allowBlank="1" showInputMessage="1" showErrorMessage="1" prompt="Saldo final al 31 de diciembre de 2013." sqref="F27 F7"/>
    <dataValidation allowBlank="1" showInputMessage="1" showErrorMessage="1" prompt="Corresponde al nombre o descripción de la cuenta de acuerdo al Plan de Cuentas emitido por el CONAC." sqref="B27 B7"/>
    <dataValidation allowBlank="1" showInputMessage="1" showErrorMessage="1" prompt="Saldo final al 31 de diciembre de 2012." sqref="G27 G7"/>
  </dataValidations>
  <pageMargins left="0.7" right="0.7" top="0.75" bottom="0.75" header="0.3" footer="0.3"/>
  <pageSetup scale="72" orientation="portrait" r:id="rId1"/>
</worksheet>
</file>

<file path=xl/worksheets/sheet4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1"/>
  <sheetViews>
    <sheetView zoomScaleNormal="100" zoomScaleSheetLayoutView="100" workbookViewId="0"/>
  </sheetViews>
  <sheetFormatPr baseColWidth="10" defaultRowHeight="11.25"/>
  <cols>
    <col min="1" max="1" width="20.7109375" style="274" customWidth="1"/>
    <col min="2" max="2" width="50.7109375" style="274" customWidth="1"/>
    <col min="3" max="7" width="17.7109375" style="9" customWidth="1"/>
    <col min="8" max="9" width="18.7109375" style="274"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ht="22.5">
      <c r="A8" s="160" t="s">
        <v>12288</v>
      </c>
      <c r="B8" s="167" t="s">
        <v>12289</v>
      </c>
      <c r="C8" s="132">
        <v>3106</v>
      </c>
      <c r="D8" s="133"/>
      <c r="E8" s="133"/>
      <c r="F8" s="133"/>
      <c r="G8" s="134">
        <v>3106</v>
      </c>
      <c r="H8" s="138" t="s">
        <v>12290</v>
      </c>
      <c r="I8" s="990" t="s">
        <v>12291</v>
      </c>
    </row>
    <row r="9" spans="1:10" ht="33.75">
      <c r="A9" s="160" t="s">
        <v>12292</v>
      </c>
      <c r="B9" s="167" t="s">
        <v>12293</v>
      </c>
      <c r="C9" s="132">
        <v>473262.75</v>
      </c>
      <c r="D9" s="133"/>
      <c r="E9" s="133"/>
      <c r="F9" s="133"/>
      <c r="G9" s="134">
        <v>473262.75</v>
      </c>
      <c r="H9" s="138" t="s">
        <v>12294</v>
      </c>
      <c r="I9" s="990" t="s">
        <v>12291</v>
      </c>
    </row>
    <row r="10" spans="1:10">
      <c r="A10" s="160"/>
      <c r="B10" s="167"/>
      <c r="C10" s="132"/>
      <c r="D10" s="133"/>
      <c r="E10" s="133"/>
      <c r="F10" s="133"/>
      <c r="G10" s="134"/>
      <c r="H10" s="138"/>
      <c r="I10" s="990"/>
    </row>
    <row r="11" spans="1:10">
      <c r="A11" s="160"/>
      <c r="B11" s="167"/>
      <c r="C11" s="135"/>
      <c r="D11" s="133"/>
      <c r="E11" s="133"/>
      <c r="F11" s="133"/>
      <c r="G11" s="134"/>
      <c r="H11" s="138"/>
      <c r="I11" s="139"/>
    </row>
    <row r="12" spans="1:10">
      <c r="A12" s="160"/>
      <c r="B12" s="167"/>
      <c r="C12" s="135"/>
      <c r="D12" s="133"/>
      <c r="E12" s="133"/>
      <c r="F12" s="133"/>
      <c r="G12" s="134"/>
      <c r="H12" s="138"/>
      <c r="I12" s="139"/>
    </row>
    <row r="13" spans="1:10">
      <c r="A13" s="160"/>
      <c r="B13" s="167"/>
      <c r="C13" s="135"/>
      <c r="D13" s="133"/>
      <c r="E13" s="133"/>
      <c r="F13" s="133"/>
      <c r="G13" s="134"/>
      <c r="H13" s="138"/>
      <c r="I13" s="139"/>
    </row>
    <row r="14" spans="1:10">
      <c r="A14" s="160"/>
      <c r="B14" s="167"/>
      <c r="C14" s="135"/>
      <c r="D14" s="133"/>
      <c r="E14" s="133"/>
      <c r="F14" s="133"/>
      <c r="G14" s="134"/>
      <c r="H14" s="138"/>
      <c r="I14" s="139"/>
    </row>
    <row r="15" spans="1:10">
      <c r="A15" s="152"/>
      <c r="B15" s="152" t="s">
        <v>229</v>
      </c>
      <c r="C15" s="166">
        <f>SUM(C8:C14)</f>
        <v>476368.75</v>
      </c>
      <c r="D15" s="166">
        <f>SUM(D8:D14)</f>
        <v>0</v>
      </c>
      <c r="E15" s="166">
        <f>SUM(E8:E14)</f>
        <v>0</v>
      </c>
      <c r="F15" s="166">
        <f>SUM(F8:F14)</f>
        <v>0</v>
      </c>
      <c r="G15" s="166">
        <f>SUM(G8:G14)</f>
        <v>476368.75</v>
      </c>
      <c r="H15" s="140"/>
      <c r="I15" s="140"/>
    </row>
    <row r="16" spans="1:10">
      <c r="A16" s="154"/>
      <c r="B16" s="154"/>
      <c r="C16" s="162"/>
      <c r="D16" s="162"/>
      <c r="E16" s="162"/>
      <c r="F16" s="162"/>
      <c r="G16" s="162"/>
      <c r="H16" s="154"/>
      <c r="I16" s="154"/>
    </row>
    <row r="17" spans="1:9">
      <c r="A17" s="154"/>
      <c r="B17" s="154"/>
      <c r="C17" s="162"/>
      <c r="D17" s="162"/>
      <c r="E17" s="162"/>
      <c r="F17" s="162"/>
      <c r="G17" s="162"/>
      <c r="H17" s="154"/>
      <c r="I17" s="154"/>
    </row>
    <row r="18" spans="1:9" ht="11.25" customHeight="1">
      <c r="A18" s="10" t="s">
        <v>151</v>
      </c>
      <c r="B18" s="11"/>
      <c r="E18" s="37"/>
      <c r="F18" s="37"/>
      <c r="I18" s="53" t="s">
        <v>53</v>
      </c>
    </row>
    <row r="19" spans="1:9">
      <c r="A19" s="38"/>
      <c r="B19" s="38"/>
      <c r="C19" s="37"/>
      <c r="D19" s="37"/>
      <c r="E19" s="37"/>
      <c r="F19" s="37"/>
    </row>
    <row r="20" spans="1:9" ht="15" customHeight="1">
      <c r="A20" s="15" t="s">
        <v>46</v>
      </c>
      <c r="B20" s="16" t="s">
        <v>47</v>
      </c>
      <c r="C20" s="39" t="s">
        <v>54</v>
      </c>
      <c r="D20" s="39" t="s">
        <v>55</v>
      </c>
      <c r="E20" s="39" t="s">
        <v>56</v>
      </c>
      <c r="F20" s="39" t="s">
        <v>57</v>
      </c>
      <c r="G20" s="40" t="s">
        <v>58</v>
      </c>
      <c r="H20" s="16" t="s">
        <v>59</v>
      </c>
      <c r="I20" s="16" t="s">
        <v>60</v>
      </c>
    </row>
    <row r="21" spans="1:9">
      <c r="A21" s="155"/>
      <c r="B21" s="155"/>
      <c r="C21" s="132"/>
      <c r="D21" s="136"/>
      <c r="E21" s="136"/>
      <c r="F21" s="136"/>
      <c r="G21" s="136"/>
      <c r="H21" s="138"/>
      <c r="I21" s="138"/>
    </row>
    <row r="22" spans="1:9">
      <c r="A22" s="155"/>
      <c r="B22" s="155"/>
      <c r="C22" s="132"/>
      <c r="D22" s="136"/>
      <c r="E22" s="136"/>
      <c r="F22" s="136"/>
      <c r="G22" s="136"/>
      <c r="H22" s="138"/>
      <c r="I22" s="138"/>
    </row>
    <row r="23" spans="1:9">
      <c r="A23" s="155"/>
      <c r="B23" s="155"/>
      <c r="C23" s="132"/>
      <c r="D23" s="136"/>
      <c r="E23" s="136"/>
      <c r="F23" s="136"/>
      <c r="G23" s="136"/>
      <c r="H23" s="138"/>
      <c r="I23" s="138"/>
    </row>
    <row r="24" spans="1:9">
      <c r="A24" s="155"/>
      <c r="B24" s="155"/>
      <c r="C24" s="132"/>
      <c r="D24" s="136"/>
      <c r="E24" s="136"/>
      <c r="F24" s="136"/>
      <c r="G24" s="136"/>
      <c r="H24" s="138"/>
      <c r="I24" s="138"/>
    </row>
    <row r="25" spans="1:9">
      <c r="A25" s="168"/>
      <c r="B25" s="168" t="s">
        <v>230</v>
      </c>
      <c r="C25" s="140">
        <f>SUM(C21:C24)</f>
        <v>0</v>
      </c>
      <c r="D25" s="140">
        <f>SUM(D21:D24)</f>
        <v>0</v>
      </c>
      <c r="E25" s="140">
        <f>SUM(E21:E24)</f>
        <v>0</v>
      </c>
      <c r="F25" s="140">
        <f>SUM(F21:F24)</f>
        <v>0</v>
      </c>
      <c r="G25" s="140">
        <f>SUM(G21:G24)</f>
        <v>0</v>
      </c>
      <c r="H25" s="140"/>
      <c r="I25" s="140"/>
    </row>
    <row r="28" spans="1:9">
      <c r="A28" s="10" t="s">
        <v>263</v>
      </c>
      <c r="B28" s="11"/>
      <c r="E28" s="37"/>
      <c r="F28" s="37"/>
      <c r="I28" s="53" t="s">
        <v>53</v>
      </c>
    </row>
    <row r="29" spans="1:9">
      <c r="A29" s="38"/>
      <c r="B29" s="38"/>
      <c r="C29" s="37"/>
      <c r="D29" s="37"/>
      <c r="E29" s="37"/>
      <c r="F29" s="37"/>
    </row>
    <row r="30" spans="1:9">
      <c r="A30" s="15" t="s">
        <v>46</v>
      </c>
      <c r="B30" s="16" t="s">
        <v>47</v>
      </c>
      <c r="C30" s="39" t="s">
        <v>54</v>
      </c>
      <c r="D30" s="39" t="s">
        <v>55</v>
      </c>
      <c r="E30" s="39" t="s">
        <v>56</v>
      </c>
      <c r="F30" s="39" t="s">
        <v>57</v>
      </c>
      <c r="G30" s="40" t="s">
        <v>58</v>
      </c>
      <c r="H30" s="16" t="s">
        <v>59</v>
      </c>
      <c r="I30" s="16" t="s">
        <v>60</v>
      </c>
    </row>
    <row r="31" spans="1:9">
      <c r="A31" s="155"/>
      <c r="B31" s="155"/>
      <c r="C31" s="132"/>
      <c r="D31" s="136"/>
      <c r="E31" s="136"/>
      <c r="F31" s="136"/>
      <c r="G31" s="136"/>
      <c r="H31" s="138"/>
      <c r="I31" s="138"/>
    </row>
    <row r="32" spans="1:9">
      <c r="A32" s="155"/>
      <c r="B32" s="155"/>
      <c r="C32" s="132"/>
      <c r="D32" s="136"/>
      <c r="E32" s="136"/>
      <c r="F32" s="136"/>
      <c r="G32" s="136"/>
      <c r="H32" s="138"/>
      <c r="I32" s="138"/>
    </row>
    <row r="33" spans="1:9">
      <c r="A33" s="155"/>
      <c r="B33" s="155"/>
      <c r="C33" s="132"/>
      <c r="D33" s="136"/>
      <c r="E33" s="136"/>
      <c r="F33" s="136"/>
      <c r="G33" s="136"/>
      <c r="H33" s="138"/>
      <c r="I33" s="138"/>
    </row>
    <row r="34" spans="1:9">
      <c r="A34" s="155"/>
      <c r="B34" s="155"/>
      <c r="C34" s="132"/>
      <c r="D34" s="136"/>
      <c r="E34" s="136"/>
      <c r="F34" s="136"/>
      <c r="G34" s="136"/>
      <c r="H34" s="138"/>
      <c r="I34" s="138"/>
    </row>
    <row r="35" spans="1:9">
      <c r="A35" s="168"/>
      <c r="B35" s="168" t="s">
        <v>264</v>
      </c>
      <c r="C35" s="140">
        <f>SUM(C31:C34)</f>
        <v>0</v>
      </c>
      <c r="D35" s="140">
        <f>SUM(D31:D34)</f>
        <v>0</v>
      </c>
      <c r="E35" s="140">
        <f>SUM(E31:E34)</f>
        <v>0</v>
      </c>
      <c r="F35" s="140">
        <f>SUM(F31:F34)</f>
        <v>0</v>
      </c>
      <c r="G35" s="140">
        <f>SUM(G31:G34)</f>
        <v>0</v>
      </c>
      <c r="H35" s="140"/>
      <c r="I35" s="140"/>
    </row>
    <row r="38" spans="1:9">
      <c r="A38" s="10" t="s">
        <v>265</v>
      </c>
      <c r="B38" s="11"/>
      <c r="E38" s="37"/>
      <c r="F38" s="37"/>
      <c r="I38" s="53" t="s">
        <v>53</v>
      </c>
    </row>
    <row r="39" spans="1:9">
      <c r="A39" s="38"/>
      <c r="B39" s="38"/>
      <c r="C39" s="37"/>
      <c r="D39" s="37"/>
      <c r="E39" s="37"/>
      <c r="F39" s="37"/>
    </row>
    <row r="40" spans="1:9">
      <c r="A40" s="15" t="s">
        <v>46</v>
      </c>
      <c r="B40" s="16" t="s">
        <v>47</v>
      </c>
      <c r="C40" s="39" t="s">
        <v>54</v>
      </c>
      <c r="D40" s="39" t="s">
        <v>55</v>
      </c>
      <c r="E40" s="39" t="s">
        <v>56</v>
      </c>
      <c r="F40" s="39" t="s">
        <v>57</v>
      </c>
      <c r="G40" s="40" t="s">
        <v>58</v>
      </c>
      <c r="H40" s="16" t="s">
        <v>59</v>
      </c>
      <c r="I40" s="16" t="s">
        <v>60</v>
      </c>
    </row>
    <row r="41" spans="1:9">
      <c r="A41" s="155"/>
      <c r="B41" s="155"/>
      <c r="C41" s="132"/>
      <c r="D41" s="136"/>
      <c r="E41" s="136"/>
      <c r="F41" s="136"/>
      <c r="G41" s="136"/>
      <c r="H41" s="138"/>
      <c r="I41" s="138"/>
    </row>
    <row r="42" spans="1:9">
      <c r="A42" s="155"/>
      <c r="B42" s="155"/>
      <c r="C42" s="132"/>
      <c r="D42" s="136"/>
      <c r="E42" s="136"/>
      <c r="F42" s="136"/>
      <c r="G42" s="136"/>
      <c r="H42" s="138"/>
      <c r="I42" s="138"/>
    </row>
    <row r="43" spans="1:9">
      <c r="A43" s="155"/>
      <c r="B43" s="155"/>
      <c r="C43" s="132"/>
      <c r="D43" s="136"/>
      <c r="E43" s="136"/>
      <c r="F43" s="136"/>
      <c r="G43" s="136"/>
      <c r="H43" s="138"/>
      <c r="I43" s="138"/>
    </row>
    <row r="44" spans="1:9">
      <c r="A44" s="155"/>
      <c r="B44" s="155"/>
      <c r="C44" s="132"/>
      <c r="D44" s="136"/>
      <c r="E44" s="136"/>
      <c r="F44" s="136"/>
      <c r="G44" s="136"/>
      <c r="H44" s="138"/>
      <c r="I44" s="138"/>
    </row>
    <row r="45" spans="1:9">
      <c r="A45" s="168"/>
      <c r="B45" s="168" t="s">
        <v>266</v>
      </c>
      <c r="C45" s="140">
        <f>SUM(C41:C44)</f>
        <v>0</v>
      </c>
      <c r="D45" s="140">
        <f>SUM(D41:D44)</f>
        <v>0</v>
      </c>
      <c r="E45" s="140">
        <f>SUM(E41:E44)</f>
        <v>0</v>
      </c>
      <c r="F45" s="140">
        <f>SUM(F41:F44)</f>
        <v>0</v>
      </c>
      <c r="G45" s="140">
        <f>SUM(G41:G44)</f>
        <v>0</v>
      </c>
      <c r="H45" s="140"/>
      <c r="I45" s="140"/>
    </row>
    <row r="48" spans="1:9">
      <c r="A48" s="10" t="s">
        <v>267</v>
      </c>
      <c r="B48" s="11"/>
      <c r="C48" s="37"/>
      <c r="D48" s="37"/>
      <c r="E48" s="37"/>
      <c r="F48" s="37"/>
    </row>
    <row r="49" spans="1:9">
      <c r="A49" s="38"/>
      <c r="B49" s="38"/>
      <c r="C49" s="37"/>
      <c r="D49" s="37"/>
      <c r="E49" s="37"/>
      <c r="F49" s="37"/>
    </row>
    <row r="50" spans="1:9">
      <c r="A50" s="15" t="s">
        <v>46</v>
      </c>
      <c r="B50" s="16" t="s">
        <v>47</v>
      </c>
      <c r="C50" s="39" t="s">
        <v>54</v>
      </c>
      <c r="D50" s="39" t="s">
        <v>55</v>
      </c>
      <c r="E50" s="39" t="s">
        <v>56</v>
      </c>
      <c r="F50" s="39" t="s">
        <v>57</v>
      </c>
      <c r="G50" s="40" t="s">
        <v>58</v>
      </c>
      <c r="H50" s="16" t="s">
        <v>59</v>
      </c>
      <c r="I50" s="16" t="s">
        <v>60</v>
      </c>
    </row>
    <row r="51" spans="1:9">
      <c r="A51" s="155"/>
      <c r="B51" s="155"/>
      <c r="C51" s="132"/>
      <c r="D51" s="136"/>
      <c r="E51" s="136"/>
      <c r="F51" s="136"/>
      <c r="G51" s="136"/>
      <c r="H51" s="138"/>
      <c r="I51" s="138"/>
    </row>
    <row r="52" spans="1:9">
      <c r="A52" s="155"/>
      <c r="B52" s="155"/>
      <c r="C52" s="132"/>
      <c r="D52" s="136"/>
      <c r="E52" s="136"/>
      <c r="F52" s="136"/>
      <c r="G52" s="136"/>
      <c r="H52" s="138"/>
      <c r="I52" s="138"/>
    </row>
    <row r="53" spans="1:9">
      <c r="A53" s="155"/>
      <c r="B53" s="155"/>
      <c r="C53" s="132"/>
      <c r="D53" s="136"/>
      <c r="E53" s="136"/>
      <c r="F53" s="136"/>
      <c r="G53" s="136"/>
      <c r="H53" s="138"/>
      <c r="I53" s="138"/>
    </row>
    <row r="54" spans="1:9">
      <c r="A54" s="155"/>
      <c r="B54" s="155"/>
      <c r="C54" s="132"/>
      <c r="D54" s="136"/>
      <c r="E54" s="136"/>
      <c r="F54" s="136"/>
      <c r="G54" s="136"/>
      <c r="H54" s="138"/>
      <c r="I54" s="138"/>
    </row>
    <row r="55" spans="1:9">
      <c r="A55" s="155"/>
      <c r="B55" s="155"/>
      <c r="C55" s="132"/>
      <c r="D55" s="136"/>
      <c r="E55" s="136"/>
      <c r="F55" s="136"/>
      <c r="G55" s="136"/>
      <c r="H55" s="138"/>
      <c r="I55" s="138"/>
    </row>
    <row r="56" spans="1:9">
      <c r="A56" s="155"/>
      <c r="B56" s="155"/>
      <c r="C56" s="132"/>
      <c r="D56" s="136"/>
      <c r="E56" s="136"/>
      <c r="F56" s="136"/>
      <c r="G56" s="136"/>
      <c r="H56" s="138"/>
      <c r="I56" s="138"/>
    </row>
    <row r="57" spans="1:9">
      <c r="A57" s="155"/>
      <c r="B57" s="155"/>
      <c r="C57" s="132"/>
      <c r="D57" s="136"/>
      <c r="E57" s="136"/>
      <c r="F57" s="136"/>
      <c r="G57" s="136"/>
      <c r="H57" s="138"/>
      <c r="I57" s="138"/>
    </row>
    <row r="58" spans="1:9">
      <c r="A58" s="155"/>
      <c r="B58" s="155"/>
      <c r="C58" s="132"/>
      <c r="D58" s="136"/>
      <c r="E58" s="136"/>
      <c r="F58" s="136"/>
      <c r="G58" s="136"/>
      <c r="H58" s="138"/>
      <c r="I58" s="138"/>
    </row>
    <row r="59" spans="1:9">
      <c r="A59" s="155"/>
      <c r="B59" s="155"/>
      <c r="C59" s="132"/>
      <c r="D59" s="136"/>
      <c r="E59" s="136"/>
      <c r="F59" s="136"/>
      <c r="G59" s="136"/>
      <c r="H59" s="138"/>
      <c r="I59" s="138"/>
    </row>
    <row r="60" spans="1:9">
      <c r="A60" s="155"/>
      <c r="B60" s="155"/>
      <c r="C60" s="132"/>
      <c r="D60" s="136"/>
      <c r="E60" s="136"/>
      <c r="F60" s="136"/>
      <c r="G60" s="136"/>
      <c r="H60" s="138"/>
      <c r="I60" s="138"/>
    </row>
    <row r="61" spans="1:9">
      <c r="A61" s="155"/>
      <c r="B61" s="155"/>
      <c r="C61" s="132"/>
      <c r="D61" s="136"/>
      <c r="E61" s="136"/>
      <c r="F61" s="136"/>
      <c r="G61" s="136"/>
      <c r="H61" s="138"/>
      <c r="I61" s="138"/>
    </row>
    <row r="62" spans="1:9">
      <c r="A62" s="155"/>
      <c r="B62" s="155"/>
      <c r="C62" s="132"/>
      <c r="D62" s="136"/>
      <c r="E62" s="136"/>
      <c r="F62" s="136"/>
      <c r="G62" s="136"/>
      <c r="H62" s="138"/>
      <c r="I62" s="138"/>
    </row>
    <row r="63" spans="1:9">
      <c r="A63" s="155"/>
      <c r="B63" s="155"/>
      <c r="C63" s="132"/>
      <c r="D63" s="136"/>
      <c r="E63" s="136"/>
      <c r="F63" s="136"/>
      <c r="G63" s="136"/>
      <c r="H63" s="138"/>
      <c r="I63" s="138"/>
    </row>
    <row r="64" spans="1:9">
      <c r="A64" s="155"/>
      <c r="B64" s="155"/>
      <c r="C64" s="132"/>
      <c r="D64" s="136"/>
      <c r="E64" s="136"/>
      <c r="F64" s="136"/>
      <c r="G64" s="136"/>
      <c r="H64" s="138"/>
      <c r="I64" s="138"/>
    </row>
    <row r="65" spans="1:9">
      <c r="A65" s="155"/>
      <c r="B65" s="155"/>
      <c r="C65" s="132"/>
      <c r="D65" s="136"/>
      <c r="E65" s="136"/>
      <c r="F65" s="136"/>
      <c r="G65" s="136"/>
      <c r="H65" s="138"/>
      <c r="I65" s="138"/>
    </row>
    <row r="66" spans="1:9">
      <c r="A66" s="155"/>
      <c r="B66" s="155"/>
      <c r="C66" s="132"/>
      <c r="D66" s="136"/>
      <c r="E66" s="136"/>
      <c r="F66" s="136"/>
      <c r="G66" s="136"/>
      <c r="H66" s="138"/>
      <c r="I66" s="138"/>
    </row>
    <row r="67" spans="1:9">
      <c r="A67" s="155"/>
      <c r="B67" s="155"/>
      <c r="C67" s="132"/>
      <c r="D67" s="136"/>
      <c r="E67" s="136"/>
      <c r="F67" s="136"/>
      <c r="G67" s="136"/>
      <c r="H67" s="138"/>
      <c r="I67" s="138"/>
    </row>
    <row r="68" spans="1:9">
      <c r="A68" s="155"/>
      <c r="B68" s="155"/>
      <c r="C68" s="132"/>
      <c r="D68" s="136"/>
      <c r="E68" s="136"/>
      <c r="F68" s="136"/>
      <c r="G68" s="136"/>
      <c r="H68" s="138"/>
      <c r="I68" s="138"/>
    </row>
    <row r="69" spans="1:9">
      <c r="A69" s="155"/>
      <c r="B69" s="155"/>
      <c r="C69" s="132"/>
      <c r="D69" s="136"/>
      <c r="E69" s="136"/>
      <c r="F69" s="136"/>
      <c r="G69" s="136"/>
      <c r="H69" s="138"/>
      <c r="I69" s="138"/>
    </row>
    <row r="70" spans="1:9">
      <c r="A70" s="155"/>
      <c r="B70" s="155"/>
      <c r="C70" s="132"/>
      <c r="D70" s="136"/>
      <c r="E70" s="136"/>
      <c r="F70" s="136"/>
      <c r="G70" s="136"/>
      <c r="H70" s="138"/>
      <c r="I70" s="138"/>
    </row>
    <row r="71" spans="1:9">
      <c r="A71" s="155"/>
      <c r="B71" s="155"/>
      <c r="C71" s="132"/>
      <c r="D71" s="136"/>
      <c r="E71" s="136"/>
      <c r="F71" s="136"/>
      <c r="G71" s="136"/>
      <c r="H71" s="138"/>
      <c r="I71" s="138"/>
    </row>
    <row r="72" spans="1:9">
      <c r="A72" s="155"/>
      <c r="B72" s="155"/>
      <c r="C72" s="132"/>
      <c r="D72" s="136"/>
      <c r="E72" s="136"/>
      <c r="F72" s="136"/>
      <c r="G72" s="136"/>
      <c r="H72" s="138"/>
      <c r="I72" s="138"/>
    </row>
    <row r="73" spans="1:9">
      <c r="A73" s="155"/>
      <c r="B73" s="155"/>
      <c r="C73" s="132"/>
      <c r="D73" s="136"/>
      <c r="E73" s="136"/>
      <c r="F73" s="136"/>
      <c r="G73" s="136"/>
      <c r="H73" s="138"/>
      <c r="I73" s="138"/>
    </row>
    <row r="74" spans="1:9">
      <c r="A74" s="155"/>
      <c r="B74" s="155"/>
      <c r="C74" s="132"/>
      <c r="D74" s="136"/>
      <c r="E74" s="136"/>
      <c r="F74" s="136"/>
      <c r="G74" s="136"/>
      <c r="H74" s="138"/>
      <c r="I74" s="138"/>
    </row>
    <row r="75" spans="1:9">
      <c r="A75" s="168"/>
      <c r="B75" s="168" t="s">
        <v>386</v>
      </c>
      <c r="C75" s="140">
        <f>SUM(C51:C74)</f>
        <v>0</v>
      </c>
      <c r="D75" s="140">
        <f>SUM(D51:D74)</f>
        <v>0</v>
      </c>
      <c r="E75" s="140">
        <f>SUM(E51:E74)</f>
        <v>0</v>
      </c>
      <c r="F75" s="140">
        <f>SUM(F51:F74)</f>
        <v>0</v>
      </c>
      <c r="G75" s="140">
        <f>SUM(G51:G74)</f>
        <v>0</v>
      </c>
      <c r="H75" s="140"/>
      <c r="I75" s="140"/>
    </row>
    <row r="78" spans="1:9">
      <c r="A78" s="10" t="s">
        <v>268</v>
      </c>
      <c r="B78" s="11"/>
      <c r="C78" s="276"/>
      <c r="E78" s="37"/>
      <c r="F78" s="37"/>
      <c r="I78" s="53" t="s">
        <v>53</v>
      </c>
    </row>
    <row r="79" spans="1:9">
      <c r="A79" s="38"/>
      <c r="B79" s="38"/>
      <c r="C79" s="37"/>
      <c r="D79" s="37"/>
      <c r="E79" s="37"/>
      <c r="F79" s="37"/>
    </row>
    <row r="80" spans="1:9">
      <c r="A80" s="15" t="s">
        <v>46</v>
      </c>
      <c r="B80" s="16" t="s">
        <v>47</v>
      </c>
      <c r="C80" s="39" t="s">
        <v>54</v>
      </c>
      <c r="D80" s="39" t="s">
        <v>55</v>
      </c>
      <c r="E80" s="39" t="s">
        <v>56</v>
      </c>
      <c r="F80" s="39" t="s">
        <v>57</v>
      </c>
      <c r="G80" s="40" t="s">
        <v>58</v>
      </c>
      <c r="H80" s="16" t="s">
        <v>59</v>
      </c>
      <c r="I80" s="16" t="s">
        <v>60</v>
      </c>
    </row>
    <row r="81" spans="1:11">
      <c r="A81" s="155"/>
      <c r="B81" s="155"/>
      <c r="C81" s="132"/>
      <c r="D81" s="136"/>
      <c r="E81" s="136"/>
      <c r="F81" s="136"/>
      <c r="G81" s="136"/>
      <c r="H81" s="138"/>
      <c r="I81" s="138"/>
    </row>
    <row r="82" spans="1:11">
      <c r="A82" s="155"/>
      <c r="B82" s="155"/>
      <c r="C82" s="132"/>
      <c r="D82" s="136"/>
      <c r="E82" s="136"/>
      <c r="F82" s="136"/>
      <c r="G82" s="136"/>
      <c r="H82" s="138"/>
      <c r="I82" s="138"/>
    </row>
    <row r="83" spans="1:11">
      <c r="A83" s="155"/>
      <c r="B83" s="155"/>
      <c r="C83" s="132"/>
      <c r="D83" s="136"/>
      <c r="E83" s="136"/>
      <c r="F83" s="136"/>
      <c r="G83" s="136"/>
      <c r="H83" s="138"/>
      <c r="I83" s="138"/>
      <c r="K83" s="9"/>
    </row>
    <row r="84" spans="1:11">
      <c r="A84" s="155"/>
      <c r="B84" s="155"/>
      <c r="C84" s="132"/>
      <c r="D84" s="136"/>
      <c r="E84" s="136"/>
      <c r="F84" s="136"/>
      <c r="G84" s="136"/>
      <c r="H84" s="138"/>
      <c r="I84" s="138"/>
      <c r="K84" s="9"/>
    </row>
    <row r="85" spans="1:11">
      <c r="A85" s="168"/>
      <c r="B85" s="168" t="s">
        <v>269</v>
      </c>
      <c r="C85" s="140">
        <f>SUM(C81:C84)</f>
        <v>0</v>
      </c>
      <c r="D85" s="140">
        <f>SUM(D81:D84)</f>
        <v>0</v>
      </c>
      <c r="E85" s="140">
        <f>SUM(E81:E84)</f>
        <v>0</v>
      </c>
      <c r="F85" s="140">
        <f>SUM(F81:F84)</f>
        <v>0</v>
      </c>
      <c r="G85" s="140">
        <f>SUM(G81:G84)</f>
        <v>0</v>
      </c>
      <c r="H85" s="140"/>
      <c r="I85" s="140"/>
      <c r="K85" s="9"/>
    </row>
    <row r="88" spans="1:11">
      <c r="A88" s="10" t="s">
        <v>270</v>
      </c>
      <c r="B88" s="11"/>
      <c r="E88" s="37"/>
      <c r="F88" s="37"/>
      <c r="I88" s="53" t="s">
        <v>53</v>
      </c>
    </row>
    <row r="89" spans="1:11">
      <c r="A89" s="38"/>
      <c r="B89" s="38"/>
      <c r="C89" s="37"/>
      <c r="D89" s="37"/>
      <c r="E89" s="37"/>
      <c r="F89" s="37"/>
    </row>
    <row r="90" spans="1:11">
      <c r="A90" s="15" t="s">
        <v>46</v>
      </c>
      <c r="B90" s="16" t="s">
        <v>47</v>
      </c>
      <c r="C90" s="39" t="s">
        <v>54</v>
      </c>
      <c r="D90" s="39" t="s">
        <v>55</v>
      </c>
      <c r="E90" s="39" t="s">
        <v>56</v>
      </c>
      <c r="F90" s="39" t="s">
        <v>57</v>
      </c>
      <c r="G90" s="40" t="s">
        <v>58</v>
      </c>
      <c r="H90" s="16" t="s">
        <v>59</v>
      </c>
      <c r="I90" s="16" t="s">
        <v>60</v>
      </c>
    </row>
    <row r="91" spans="1:11">
      <c r="A91" s="155"/>
      <c r="B91" s="155"/>
      <c r="C91" s="132"/>
      <c r="D91" s="136"/>
      <c r="E91" s="136"/>
      <c r="F91" s="136"/>
      <c r="G91" s="136"/>
      <c r="H91" s="138"/>
      <c r="I91" s="138"/>
    </row>
    <row r="92" spans="1:11">
      <c r="A92" s="155"/>
      <c r="B92" s="155"/>
      <c r="C92" s="132"/>
      <c r="D92" s="136"/>
      <c r="E92" s="136"/>
      <c r="F92" s="136"/>
      <c r="G92" s="136"/>
      <c r="H92" s="138"/>
      <c r="I92" s="138"/>
    </row>
    <row r="93" spans="1:11">
      <c r="A93" s="155"/>
      <c r="B93" s="155"/>
      <c r="C93" s="132"/>
      <c r="D93" s="136"/>
      <c r="E93" s="136"/>
      <c r="F93" s="136"/>
      <c r="G93" s="136"/>
      <c r="H93" s="138"/>
      <c r="I93" s="138"/>
    </row>
    <row r="94" spans="1:11">
      <c r="A94" s="155"/>
      <c r="B94" s="155"/>
      <c r="C94" s="132"/>
      <c r="D94" s="136"/>
      <c r="E94" s="136"/>
      <c r="F94" s="136"/>
      <c r="G94" s="136"/>
      <c r="H94" s="138"/>
      <c r="I94" s="138"/>
    </row>
    <row r="95" spans="1:11">
      <c r="A95" s="168"/>
      <c r="B95" s="168" t="s">
        <v>271</v>
      </c>
      <c r="C95" s="140">
        <f>SUM(C91:C94)</f>
        <v>0</v>
      </c>
      <c r="D95" s="140">
        <f>SUM(D91:D94)</f>
        <v>0</v>
      </c>
      <c r="E95" s="140">
        <f>SUM(E91:E94)</f>
        <v>0</v>
      </c>
      <c r="F95" s="140">
        <f>SUM(F91:F94)</f>
        <v>0</v>
      </c>
      <c r="G95" s="140">
        <f>SUM(G91:G94)</f>
        <v>0</v>
      </c>
      <c r="H95" s="140"/>
      <c r="I95" s="140"/>
    </row>
    <row r="98" spans="1:11">
      <c r="A98" s="10" t="s">
        <v>272</v>
      </c>
      <c r="B98" s="11"/>
      <c r="E98" s="37"/>
      <c r="F98" s="37"/>
      <c r="I98" s="53" t="s">
        <v>53</v>
      </c>
    </row>
    <row r="99" spans="1:11">
      <c r="A99" s="38"/>
      <c r="B99" s="38"/>
      <c r="C99" s="37"/>
      <c r="D99" s="37"/>
      <c r="E99" s="37"/>
      <c r="F99" s="37"/>
    </row>
    <row r="100" spans="1:11">
      <c r="A100" s="15" t="s">
        <v>46</v>
      </c>
      <c r="B100" s="16" t="s">
        <v>47</v>
      </c>
      <c r="C100" s="39" t="s">
        <v>54</v>
      </c>
      <c r="D100" s="39" t="s">
        <v>55</v>
      </c>
      <c r="E100" s="39" t="s">
        <v>56</v>
      </c>
      <c r="F100" s="39" t="s">
        <v>57</v>
      </c>
      <c r="G100" s="40" t="s">
        <v>58</v>
      </c>
      <c r="H100" s="16" t="s">
        <v>59</v>
      </c>
      <c r="I100" s="16" t="s">
        <v>60</v>
      </c>
    </row>
    <row r="101" spans="1:11">
      <c r="A101" s="155"/>
      <c r="B101" s="155"/>
      <c r="C101" s="132"/>
      <c r="D101" s="136"/>
      <c r="E101" s="136"/>
      <c r="F101" s="136"/>
      <c r="G101" s="136"/>
      <c r="H101" s="138"/>
      <c r="I101" s="138"/>
      <c r="K101" s="9"/>
    </row>
    <row r="102" spans="1:11">
      <c r="A102" s="155"/>
      <c r="B102" s="155"/>
      <c r="C102" s="132"/>
      <c r="D102" s="136"/>
      <c r="E102" s="136"/>
      <c r="F102" s="136"/>
      <c r="G102" s="136"/>
      <c r="H102" s="138"/>
      <c r="I102" s="138"/>
      <c r="K102" s="9"/>
    </row>
    <row r="103" spans="1:11">
      <c r="A103" s="155"/>
      <c r="B103" s="155"/>
      <c r="C103" s="132"/>
      <c r="D103" s="136"/>
      <c r="E103" s="136"/>
      <c r="F103" s="136"/>
      <c r="G103" s="136"/>
      <c r="H103" s="138"/>
      <c r="I103" s="138"/>
    </row>
    <row r="104" spans="1:11">
      <c r="A104" s="155"/>
      <c r="B104" s="155"/>
      <c r="C104" s="132"/>
      <c r="D104" s="136"/>
      <c r="E104" s="136"/>
      <c r="F104" s="136"/>
      <c r="G104" s="136"/>
      <c r="H104" s="138"/>
      <c r="I104" s="138"/>
    </row>
    <row r="105" spans="1:11">
      <c r="A105" s="168"/>
      <c r="B105" s="168" t="s">
        <v>273</v>
      </c>
      <c r="C105" s="140">
        <f>SUM(C101:C104)</f>
        <v>0</v>
      </c>
      <c r="D105" s="140">
        <f>SUM(D101:D104)</f>
        <v>0</v>
      </c>
      <c r="E105" s="140">
        <f>SUM(E101:E104)</f>
        <v>0</v>
      </c>
      <c r="F105" s="140">
        <f>SUM(F101:F104)</f>
        <v>0</v>
      </c>
      <c r="G105" s="140">
        <f>SUM(G101:G104)</f>
        <v>0</v>
      </c>
      <c r="H105" s="140"/>
      <c r="I105" s="140"/>
    </row>
    <row r="108" spans="1:11">
      <c r="A108" s="10" t="s">
        <v>274</v>
      </c>
      <c r="B108" s="11"/>
      <c r="E108" s="37"/>
      <c r="F108" s="37"/>
      <c r="I108" s="53" t="s">
        <v>53</v>
      </c>
    </row>
    <row r="109" spans="1:11">
      <c r="A109" s="38"/>
      <c r="B109" s="38"/>
      <c r="C109" s="37"/>
      <c r="D109" s="37"/>
      <c r="E109" s="37"/>
      <c r="F109" s="37"/>
    </row>
    <row r="110" spans="1:11">
      <c r="A110" s="15" t="s">
        <v>46</v>
      </c>
      <c r="B110" s="16" t="s">
        <v>47</v>
      </c>
      <c r="C110" s="39" t="s">
        <v>54</v>
      </c>
      <c r="D110" s="39" t="s">
        <v>55</v>
      </c>
      <c r="E110" s="39" t="s">
        <v>56</v>
      </c>
      <c r="F110" s="39" t="s">
        <v>57</v>
      </c>
      <c r="G110" s="40" t="s">
        <v>58</v>
      </c>
      <c r="H110" s="16" t="s">
        <v>59</v>
      </c>
      <c r="I110" s="16" t="s">
        <v>60</v>
      </c>
    </row>
    <row r="111" spans="1:11">
      <c r="A111" s="155"/>
      <c r="B111" s="155"/>
      <c r="C111" s="132"/>
      <c r="D111" s="136"/>
      <c r="E111" s="136"/>
      <c r="F111" s="136"/>
      <c r="G111" s="136"/>
      <c r="H111" s="138"/>
      <c r="I111" s="138"/>
    </row>
    <row r="112" spans="1:11">
      <c r="A112" s="155"/>
      <c r="B112" s="155"/>
      <c r="C112" s="132"/>
      <c r="D112" s="136"/>
      <c r="E112" s="136"/>
      <c r="F112" s="136"/>
      <c r="G112" s="136"/>
      <c r="H112" s="138"/>
      <c r="I112" s="138"/>
    </row>
    <row r="113" spans="1:9">
      <c r="A113" s="155"/>
      <c r="B113" s="155"/>
      <c r="C113" s="132"/>
      <c r="D113" s="136"/>
      <c r="E113" s="136"/>
      <c r="F113" s="136"/>
      <c r="G113" s="136"/>
      <c r="H113" s="138"/>
      <c r="I113" s="138"/>
    </row>
    <row r="114" spans="1:9">
      <c r="A114" s="155"/>
      <c r="B114" s="155"/>
      <c r="C114" s="132"/>
      <c r="D114" s="136"/>
      <c r="E114" s="136"/>
      <c r="F114" s="136"/>
      <c r="G114" s="136"/>
      <c r="H114" s="138"/>
      <c r="I114" s="138"/>
    </row>
    <row r="115" spans="1:9">
      <c r="A115" s="168"/>
      <c r="B115" s="168" t="s">
        <v>275</v>
      </c>
      <c r="C115" s="140">
        <f>SUM(C111:C114)</f>
        <v>0</v>
      </c>
      <c r="D115" s="140">
        <f>SUM(D111:D114)</f>
        <v>0</v>
      </c>
      <c r="E115" s="140">
        <f>SUM(E111:E114)</f>
        <v>0</v>
      </c>
      <c r="F115" s="140">
        <f>SUM(F111:F114)</f>
        <v>0</v>
      </c>
      <c r="G115" s="140">
        <f>SUM(G111:G114)</f>
        <v>0</v>
      </c>
      <c r="H115" s="140"/>
      <c r="I115" s="140"/>
    </row>
    <row r="196" spans="1:8">
      <c r="A196" s="41"/>
      <c r="B196" s="41"/>
      <c r="C196" s="42"/>
      <c r="D196" s="42"/>
      <c r="E196" s="42"/>
      <c r="F196" s="42"/>
      <c r="G196" s="42"/>
      <c r="H196" s="41"/>
    </row>
    <row r="197" spans="1:8">
      <c r="A197" s="251"/>
      <c r="B197" s="252"/>
    </row>
    <row r="198" spans="1:8">
      <c r="A198" s="251"/>
      <c r="B198" s="252"/>
    </row>
    <row r="199" spans="1:8">
      <c r="A199" s="251"/>
      <c r="B199" s="252"/>
    </row>
    <row r="200" spans="1:8">
      <c r="A200" s="251"/>
      <c r="B200" s="252"/>
    </row>
    <row r="201" spans="1:8">
      <c r="A201" s="251"/>
      <c r="B201" s="252"/>
    </row>
  </sheetData>
  <dataValidations count="9">
    <dataValidation allowBlank="1" showInputMessage="1" showErrorMessage="1" prompt="Saldo final del periodo de la información financiera trimestral presentada, el cual debe coincidir con la suma de las columnas de 90, 180, 365 y más de 365 días." sqref="C7 C20 C30 C40 C50 C80 C90 C100 C110"/>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20 A30 A40 A50 A80 A90 A100 A110"/>
    <dataValidation allowBlank="1" showInputMessage="1" showErrorMessage="1" prompt="Corresponde al nombre o descripción de la cuenta de acuerdo al Plan de Cuentas emitido por el CONAC." sqref="B7 B20 B50 B80 B90 B100 B110 B30 B40"/>
    <dataValidation allowBlank="1" showInputMessage="1" showErrorMessage="1" prompt="Importe de la cuentas por cobrar con fecha de vencimiento de 1 a 90 días." sqref="D7 D20 D50 D80 D90 D100 D110 D30 D40"/>
    <dataValidation allowBlank="1" showInputMessage="1" showErrorMessage="1" prompt="Importe de la cuentas por cobrar con fecha de vencimiento de 91 a 180 días." sqref="E7 E20 E50 E80 E90 E100 E110 E30 E40"/>
    <dataValidation allowBlank="1" showInputMessage="1" showErrorMessage="1" prompt="Importe de la cuentas por cobrar con fecha de vencimiento de 181 a 365 días." sqref="F7 F20 F50 F80 F90 F100 F110 F30 F40"/>
    <dataValidation allowBlank="1" showInputMessage="1" showErrorMessage="1" prompt="Importe de la cuentas por cobrar con vencimiento mayor a 365 días." sqref="G7 G20 G50 G80 G90 G100 G110 G30 G40"/>
    <dataValidation allowBlank="1" showInputMessage="1" showErrorMessage="1" prompt="Informar sobre caraterísticas cualitativas de la cuenta, ejemplo: acciones implementadas para su recuperación, causas de la demora en su recuperación." sqref="H7 H20 H50 H80 H90 H100 H110 H30 H40"/>
    <dataValidation allowBlank="1" showInputMessage="1" showErrorMessage="1" prompt="Indicar si el deudor ya sobrepasó el plazo estipulado para pago, 90, 180 o 365 días." sqref="I7 I20 I50 I80 I90 I100 I110 I30 I40"/>
  </dataValidations>
  <pageMargins left="0.7" right="0.7" top="0.75" bottom="0.75" header="0.3" footer="0.3"/>
  <pageSetup scale="60" orientation="landscape" r:id="rId1"/>
</worksheet>
</file>

<file path=xl/worksheets/sheet4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66" t="s">
        <v>318</v>
      </c>
    </row>
    <row r="6" spans="1:17">
      <c r="J6" s="1014"/>
      <c r="K6" s="1014"/>
      <c r="L6" s="1014"/>
      <c r="M6" s="1014"/>
      <c r="N6" s="1014"/>
      <c r="O6" s="1014"/>
      <c r="P6" s="1014"/>
      <c r="Q6" s="1014"/>
    </row>
    <row r="7" spans="1:17">
      <c r="A7" s="3" t="s">
        <v>84</v>
      </c>
    </row>
    <row r="8" spans="1:17" ht="52.5" customHeight="1">
      <c r="A8" s="1015" t="s">
        <v>317</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4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zoomScaleNormal="100" zoomScaleSheetLayoutView="100" workbookViewId="0"/>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5"/>
      <c r="B8" s="138"/>
      <c r="C8" s="136"/>
      <c r="D8" s="138"/>
    </row>
    <row r="9" spans="1:4">
      <c r="A9" s="155"/>
      <c r="B9" s="138"/>
      <c r="C9" s="136"/>
      <c r="D9" s="138"/>
    </row>
    <row r="10" spans="1:4">
      <c r="A10" s="155"/>
      <c r="B10" s="138"/>
      <c r="C10" s="136"/>
      <c r="D10" s="138"/>
    </row>
    <row r="11" spans="1:4">
      <c r="A11" s="155"/>
      <c r="B11" s="138"/>
      <c r="C11" s="136"/>
      <c r="D11" s="138"/>
    </row>
    <row r="12" spans="1:4">
      <c r="A12" s="155"/>
      <c r="B12" s="138"/>
      <c r="C12" s="136"/>
      <c r="D12" s="138"/>
    </row>
    <row r="13" spans="1:4">
      <c r="A13" s="155"/>
      <c r="B13" s="138"/>
      <c r="C13" s="136"/>
      <c r="D13" s="138"/>
    </row>
    <row r="14" spans="1:4">
      <c r="A14" s="155"/>
      <c r="B14" s="138"/>
      <c r="C14" s="136"/>
      <c r="D14" s="138"/>
    </row>
    <row r="15" spans="1:4">
      <c r="A15" s="155"/>
      <c r="B15" s="138"/>
      <c r="C15" s="136"/>
      <c r="D15" s="138"/>
    </row>
    <row r="16" spans="1:4">
      <c r="A16" s="169"/>
      <c r="B16" s="169" t="s">
        <v>221</v>
      </c>
      <c r="C16" s="145">
        <f>SUM(C8:C15)</f>
        <v>0</v>
      </c>
      <c r="D16" s="170"/>
    </row>
    <row r="17" spans="1:4">
      <c r="A17" s="154"/>
      <c r="B17" s="154"/>
      <c r="C17" s="162"/>
      <c r="D17" s="154"/>
    </row>
    <row r="18" spans="1:4">
      <c r="A18" s="154"/>
      <c r="B18" s="154"/>
      <c r="C18" s="162"/>
      <c r="D18" s="154"/>
    </row>
    <row r="19" spans="1:4" s="35" customFormat="1" ht="11.25" customHeight="1">
      <c r="A19" s="33" t="s">
        <v>64</v>
      </c>
      <c r="B19" s="154"/>
      <c r="C19" s="43"/>
      <c r="D19" s="257" t="s">
        <v>62</v>
      </c>
    </row>
    <row r="20" spans="1:4">
      <c r="A20" s="44"/>
      <c r="B20" s="44"/>
      <c r="C20" s="45"/>
      <c r="D20" s="46"/>
    </row>
    <row r="21" spans="1:4" ht="15" customHeight="1">
      <c r="A21" s="15" t="s">
        <v>46</v>
      </c>
      <c r="B21" s="16" t="s">
        <v>47</v>
      </c>
      <c r="C21" s="17" t="s">
        <v>48</v>
      </c>
      <c r="D21" s="47" t="s">
        <v>63</v>
      </c>
    </row>
    <row r="22" spans="1:4">
      <c r="A22" s="160"/>
      <c r="B22" s="167"/>
      <c r="C22" s="136"/>
      <c r="D22" s="138"/>
    </row>
    <row r="23" spans="1:4">
      <c r="A23" s="160"/>
      <c r="B23" s="167"/>
      <c r="C23" s="136"/>
      <c r="D23" s="138"/>
    </row>
    <row r="24" spans="1:4">
      <c r="A24" s="160"/>
      <c r="B24" s="167"/>
      <c r="C24" s="136"/>
      <c r="D24" s="138"/>
    </row>
    <row r="25" spans="1:4">
      <c r="A25" s="160"/>
      <c r="B25" s="167"/>
      <c r="C25" s="136"/>
      <c r="D25" s="138"/>
    </row>
    <row r="26" spans="1:4">
      <c r="A26" s="152"/>
      <c r="B26" s="152" t="s">
        <v>222</v>
      </c>
      <c r="C26" s="144">
        <f>SUM(C22:C25)</f>
        <v>0</v>
      </c>
      <c r="D26" s="170"/>
    </row>
    <row r="28" spans="1:4">
      <c r="B28" s="274" t="str">
        <f>+UPPER(B17)</f>
        <v/>
      </c>
    </row>
  </sheetData>
  <dataValidations count="6">
    <dataValidation allowBlank="1" showInputMessage="1" showErrorMessage="1" prompt="Saldo final de la Información Financiera Trimestral que se presenta (trimestral: 1er, 2do, 3ro. o 4to.)." sqref="C21"/>
    <dataValidation allowBlank="1" showInputMessage="1" showErrorMessage="1" prompt="Saldo final de la Información Financiera Trimestral que se presentada (trimestral: 1er, 2do, 3ro. o 4to.)." sqref="C7"/>
    <dataValidation allowBlank="1" showInputMessage="1" showErrorMessage="1" prompt="Corresponde al número de la cuenta de acuerdo al Plan de Cuentas emitido por el CONAC (DOF 23/12/2015)." sqref="A7 A21"/>
    <dataValidation allowBlank="1" showInputMessage="1" showErrorMessage="1" prompt="Método de valuación aplicados." sqref="D21"/>
    <dataValidation allowBlank="1" showInputMessage="1" showErrorMessage="1" prompt="Corresponde al nombre o descripción de la cuenta de acuerdo al Plan de Cuentas emitido por el CONAC." sqref="B7 B21"/>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76" orientation="portrait" r:id="rId1"/>
</worksheet>
</file>

<file path=xl/worksheets/sheet4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zoomScaleSheetLayoutView="100" workbookViewId="0"/>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7" width="22.7109375" style="274" customWidth="1"/>
    <col min="8" max="16384" width="11.42578125" style="274"/>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366"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71"/>
      <c r="B8" s="171"/>
      <c r="C8" s="132"/>
      <c r="D8" s="172"/>
      <c r="E8" s="173"/>
      <c r="F8" s="171"/>
      <c r="G8" s="171"/>
    </row>
    <row r="9" spans="1:7">
      <c r="A9" s="171"/>
      <c r="B9" s="171"/>
      <c r="C9" s="132"/>
      <c r="D9" s="173"/>
      <c r="E9" s="173"/>
      <c r="F9" s="171"/>
      <c r="G9" s="171"/>
    </row>
    <row r="10" spans="1:7">
      <c r="A10" s="171"/>
      <c r="B10" s="171"/>
      <c r="C10" s="132"/>
      <c r="D10" s="173"/>
      <c r="E10" s="173"/>
      <c r="F10" s="171"/>
      <c r="G10" s="171"/>
    </row>
    <row r="11" spans="1:7">
      <c r="A11" s="171"/>
      <c r="B11" s="171"/>
      <c r="C11" s="132"/>
      <c r="D11" s="173"/>
      <c r="E11" s="173"/>
      <c r="F11" s="171"/>
      <c r="G11" s="171"/>
    </row>
    <row r="12" spans="1:7">
      <c r="A12" s="171"/>
      <c r="B12" s="171"/>
      <c r="C12" s="132"/>
      <c r="D12" s="173"/>
      <c r="E12" s="173"/>
      <c r="F12" s="171"/>
      <c r="G12" s="171"/>
    </row>
    <row r="13" spans="1:7">
      <c r="A13" s="171"/>
      <c r="B13" s="171"/>
      <c r="C13" s="132"/>
      <c r="D13" s="173"/>
      <c r="E13" s="173"/>
      <c r="F13" s="171"/>
      <c r="G13" s="171"/>
    </row>
    <row r="14" spans="1:7">
      <c r="A14" s="171"/>
      <c r="B14" s="171"/>
      <c r="C14" s="132"/>
      <c r="D14" s="173"/>
      <c r="E14" s="173"/>
      <c r="F14" s="171"/>
      <c r="G14" s="171"/>
    </row>
    <row r="15" spans="1:7">
      <c r="A15" s="171"/>
      <c r="B15" s="171"/>
      <c r="C15" s="132"/>
      <c r="D15" s="173"/>
      <c r="E15" s="173"/>
      <c r="F15" s="171"/>
      <c r="G15" s="171"/>
    </row>
    <row r="16" spans="1:7">
      <c r="A16" s="168"/>
      <c r="B16" s="168" t="s">
        <v>231</v>
      </c>
      <c r="C16" s="140">
        <f>SUM(C8:C15)</f>
        <v>0</v>
      </c>
      <c r="D16" s="168"/>
      <c r="E16" s="168"/>
      <c r="F16" s="168"/>
      <c r="G16" s="168"/>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4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c r="A1" s="3" t="s">
        <v>43</v>
      </c>
      <c r="B1" s="3"/>
      <c r="C1" s="4"/>
      <c r="D1" s="3"/>
      <c r="E1" s="7"/>
    </row>
    <row r="2" spans="1:5">
      <c r="A2" s="3" t="s">
        <v>199</v>
      </c>
      <c r="B2" s="3"/>
      <c r="C2" s="4"/>
      <c r="D2" s="3"/>
      <c r="E2" s="3"/>
    </row>
    <row r="5" spans="1:5" ht="11.25" customHeight="1">
      <c r="A5" s="10" t="s">
        <v>70</v>
      </c>
      <c r="B5" s="10"/>
      <c r="E5" s="366" t="s">
        <v>71</v>
      </c>
    </row>
    <row r="6" spans="1:5">
      <c r="A6" s="272"/>
      <c r="B6" s="272"/>
      <c r="C6" s="66"/>
      <c r="D6" s="272"/>
      <c r="E6" s="272"/>
    </row>
    <row r="7" spans="1:5" ht="15" customHeight="1">
      <c r="A7" s="15" t="s">
        <v>46</v>
      </c>
      <c r="B7" s="16" t="s">
        <v>47</v>
      </c>
      <c r="C7" s="17" t="s">
        <v>48</v>
      </c>
      <c r="D7" s="18" t="s">
        <v>49</v>
      </c>
      <c r="E7" s="16" t="s">
        <v>72</v>
      </c>
    </row>
    <row r="8" spans="1:5" ht="11.25" customHeight="1">
      <c r="A8" s="172"/>
      <c r="B8" s="172"/>
      <c r="C8" s="165"/>
      <c r="D8" s="172"/>
      <c r="E8" s="172"/>
    </row>
    <row r="9" spans="1:5" ht="11.25" customHeight="1">
      <c r="A9" s="172"/>
      <c r="B9" s="172"/>
      <c r="C9" s="165"/>
      <c r="D9" s="172"/>
      <c r="E9" s="172"/>
    </row>
    <row r="10" spans="1:5" ht="11.25" customHeight="1">
      <c r="A10" s="172"/>
      <c r="B10" s="172"/>
      <c r="C10" s="165"/>
      <c r="D10" s="172"/>
      <c r="E10" s="172"/>
    </row>
    <row r="11" spans="1:5" ht="11.25" customHeight="1">
      <c r="A11" s="172"/>
      <c r="B11" s="172"/>
      <c r="C11" s="165"/>
      <c r="D11" s="172"/>
      <c r="E11" s="172"/>
    </row>
    <row r="12" spans="1:5" ht="11.25" customHeight="1">
      <c r="A12" s="172"/>
      <c r="B12" s="172"/>
      <c r="C12" s="165"/>
      <c r="D12" s="172"/>
      <c r="E12" s="172"/>
    </row>
    <row r="13" spans="1:5" ht="11.25" customHeight="1">
      <c r="A13" s="172"/>
      <c r="B13" s="172"/>
      <c r="C13" s="165"/>
      <c r="D13" s="172"/>
      <c r="E13" s="172"/>
    </row>
    <row r="14" spans="1:5" ht="11.25" customHeight="1">
      <c r="A14" s="172"/>
      <c r="B14" s="172"/>
      <c r="C14" s="165"/>
      <c r="D14" s="172"/>
      <c r="E14" s="172"/>
    </row>
    <row r="15" spans="1:5">
      <c r="A15" s="172"/>
      <c r="B15" s="172"/>
      <c r="C15" s="165"/>
      <c r="D15" s="172"/>
      <c r="E15" s="172"/>
    </row>
    <row r="16" spans="1:5">
      <c r="A16" s="152"/>
      <c r="B16" s="152" t="s">
        <v>232</v>
      </c>
      <c r="C16" s="166">
        <f>SUM(C8:C15)</f>
        <v>0</v>
      </c>
      <c r="D16" s="152"/>
      <c r="E16" s="152"/>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4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zoomScaleNormal="100" zoomScaleSheetLayoutView="100" workbookViewId="0"/>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8" width="8.7109375" style="274" customWidth="1"/>
    <col min="9" max="16384" width="11.42578125" style="274"/>
  </cols>
  <sheetData>
    <row r="1" spans="1:6">
      <c r="A1" s="3" t="s">
        <v>43</v>
      </c>
      <c r="B1" s="3"/>
      <c r="C1" s="4"/>
      <c r="D1" s="4"/>
      <c r="E1" s="4"/>
      <c r="F1" s="7"/>
    </row>
    <row r="2" spans="1:6">
      <c r="A2" s="3" t="s">
        <v>199</v>
      </c>
      <c r="B2" s="3"/>
      <c r="C2" s="4"/>
      <c r="D2" s="4"/>
      <c r="E2" s="4"/>
      <c r="F2" s="5"/>
    </row>
    <row r="3" spans="1:6">
      <c r="F3" s="5"/>
    </row>
    <row r="4" spans="1:6">
      <c r="F4" s="5"/>
    </row>
    <row r="5" spans="1:6" ht="11.25" customHeight="1">
      <c r="A5" s="10" t="s">
        <v>73</v>
      </c>
      <c r="B5" s="10"/>
      <c r="C5" s="52"/>
      <c r="D5" s="52"/>
      <c r="E5" s="52"/>
      <c r="F5" s="53" t="s">
        <v>74</v>
      </c>
    </row>
    <row r="6" spans="1:6">
      <c r="A6" s="54"/>
      <c r="B6" s="54"/>
      <c r="C6" s="52"/>
      <c r="D6" s="55"/>
      <c r="E6" s="55"/>
      <c r="F6" s="56"/>
    </row>
    <row r="7" spans="1:6" ht="15" customHeight="1">
      <c r="A7" s="15" t="s">
        <v>46</v>
      </c>
      <c r="B7" s="16" t="s">
        <v>47</v>
      </c>
      <c r="C7" s="57" t="s">
        <v>75</v>
      </c>
      <c r="D7" s="57" t="s">
        <v>76</v>
      </c>
      <c r="E7" s="57" t="s">
        <v>77</v>
      </c>
      <c r="F7" s="58" t="s">
        <v>78</v>
      </c>
    </row>
    <row r="8" spans="1:6">
      <c r="A8" s="155" t="s">
        <v>12295</v>
      </c>
      <c r="B8" s="155" t="s">
        <v>12296</v>
      </c>
      <c r="C8" s="132">
        <v>1085512.06</v>
      </c>
      <c r="D8" s="132">
        <v>1085512.06</v>
      </c>
      <c r="E8" s="132">
        <v>0</v>
      </c>
      <c r="F8" s="132" t="s">
        <v>12297</v>
      </c>
    </row>
    <row r="9" spans="1:6">
      <c r="A9" s="155"/>
      <c r="B9" s="155"/>
      <c r="C9" s="132"/>
      <c r="D9" s="132"/>
      <c r="E9" s="132"/>
      <c r="F9" s="132"/>
    </row>
    <row r="10" spans="1:6">
      <c r="A10" s="155"/>
      <c r="B10" s="155"/>
      <c r="C10" s="132"/>
      <c r="D10" s="132"/>
      <c r="E10" s="132"/>
      <c r="F10" s="132"/>
    </row>
    <row r="11" spans="1:6">
      <c r="A11" s="155"/>
      <c r="B11" s="155"/>
      <c r="C11" s="132"/>
      <c r="D11" s="132"/>
      <c r="E11" s="132"/>
      <c r="F11" s="132"/>
    </row>
    <row r="12" spans="1:6">
      <c r="A12" s="155"/>
      <c r="B12" s="155"/>
      <c r="C12" s="132"/>
      <c r="D12" s="132"/>
      <c r="E12" s="132"/>
      <c r="F12" s="132"/>
    </row>
    <row r="13" spans="1:6">
      <c r="A13" s="155"/>
      <c r="B13" s="155"/>
      <c r="C13" s="132"/>
      <c r="D13" s="132"/>
      <c r="E13" s="132"/>
      <c r="F13" s="132"/>
    </row>
    <row r="14" spans="1:6">
      <c r="A14" s="155"/>
      <c r="B14" s="155"/>
      <c r="C14" s="132"/>
      <c r="D14" s="132"/>
      <c r="E14" s="132"/>
      <c r="F14" s="132"/>
    </row>
    <row r="15" spans="1:6">
      <c r="A15" s="155"/>
      <c r="B15" s="155"/>
      <c r="C15" s="132"/>
      <c r="D15" s="132"/>
      <c r="E15" s="132"/>
      <c r="F15" s="132"/>
    </row>
    <row r="16" spans="1:6">
      <c r="A16" s="168"/>
      <c r="B16" s="168" t="s">
        <v>387</v>
      </c>
      <c r="C16" s="140">
        <f>SUM(C8:C15)</f>
        <v>1085512.06</v>
      </c>
      <c r="D16" s="140">
        <f>SUM(D8:D15)</f>
        <v>1085512.06</v>
      </c>
      <c r="E16" s="140">
        <f>SUM(E8:E15)</f>
        <v>0</v>
      </c>
      <c r="F16" s="140"/>
    </row>
    <row r="17" spans="1:6">
      <c r="A17" s="154"/>
      <c r="B17" s="154"/>
      <c r="C17" s="162"/>
      <c r="D17" s="162"/>
      <c r="E17" s="162"/>
      <c r="F17" s="154"/>
    </row>
    <row r="18" spans="1:6">
      <c r="A18" s="154"/>
      <c r="B18" s="154"/>
      <c r="C18" s="162"/>
      <c r="D18" s="162"/>
      <c r="E18" s="162"/>
      <c r="F18" s="154"/>
    </row>
    <row r="19" spans="1:6" ht="11.25" customHeight="1">
      <c r="A19" s="10" t="s">
        <v>79</v>
      </c>
      <c r="B19" s="154"/>
      <c r="C19" s="52"/>
      <c r="D19" s="52"/>
      <c r="E19" s="52"/>
      <c r="F19" s="53" t="s">
        <v>74</v>
      </c>
    </row>
    <row r="20" spans="1:6" ht="12.75" customHeight="1">
      <c r="A20" s="44"/>
      <c r="B20" s="44"/>
      <c r="C20" s="22"/>
    </row>
    <row r="21" spans="1:6" ht="15" customHeight="1">
      <c r="A21" s="15" t="s">
        <v>46</v>
      </c>
      <c r="B21" s="16" t="s">
        <v>47</v>
      </c>
      <c r="C21" s="57" t="s">
        <v>75</v>
      </c>
      <c r="D21" s="57" t="s">
        <v>76</v>
      </c>
      <c r="E21" s="57" t="s">
        <v>77</v>
      </c>
      <c r="F21" s="58" t="s">
        <v>78</v>
      </c>
    </row>
    <row r="22" spans="1:6">
      <c r="A22" s="155" t="s">
        <v>11169</v>
      </c>
      <c r="B22" s="138" t="s">
        <v>3696</v>
      </c>
      <c r="C22" s="136">
        <v>3288280.2</v>
      </c>
      <c r="D22" s="136">
        <v>3666190.73</v>
      </c>
      <c r="E22" s="136">
        <f t="shared" ref="E22:E27" si="0">+D22-C22</f>
        <v>377910.5299999998</v>
      </c>
      <c r="F22" s="138" t="s">
        <v>12297</v>
      </c>
    </row>
    <row r="23" spans="1:6">
      <c r="A23" s="155" t="s">
        <v>11177</v>
      </c>
      <c r="B23" s="138" t="s">
        <v>12298</v>
      </c>
      <c r="C23" s="136">
        <v>20330.09</v>
      </c>
      <c r="D23" s="136">
        <v>20330.09</v>
      </c>
      <c r="E23" s="136">
        <f t="shared" si="0"/>
        <v>0</v>
      </c>
      <c r="F23" s="138" t="s">
        <v>12297</v>
      </c>
    </row>
    <row r="24" spans="1:6">
      <c r="A24" s="155" t="s">
        <v>11181</v>
      </c>
      <c r="B24" s="138" t="s">
        <v>473</v>
      </c>
      <c r="C24" s="136">
        <v>6450</v>
      </c>
      <c r="D24" s="136">
        <v>6450</v>
      </c>
      <c r="E24" s="136">
        <f t="shared" si="0"/>
        <v>0</v>
      </c>
      <c r="F24" s="138" t="s">
        <v>12297</v>
      </c>
    </row>
    <row r="25" spans="1:6">
      <c r="A25" s="155" t="s">
        <v>11187</v>
      </c>
      <c r="B25" s="138" t="s">
        <v>4507</v>
      </c>
      <c r="C25" s="136">
        <v>31092006.989999998</v>
      </c>
      <c r="D25" s="136">
        <v>23231846.989999998</v>
      </c>
      <c r="E25" s="136">
        <f t="shared" si="0"/>
        <v>-7860160</v>
      </c>
      <c r="F25" s="138" t="s">
        <v>12297</v>
      </c>
    </row>
    <row r="26" spans="1:6">
      <c r="A26" s="155" t="s">
        <v>11190</v>
      </c>
      <c r="B26" s="138" t="s">
        <v>7529</v>
      </c>
      <c r="C26" s="136">
        <v>6675.76</v>
      </c>
      <c r="D26" s="136">
        <v>6675.76</v>
      </c>
      <c r="E26" s="136">
        <f t="shared" si="0"/>
        <v>0</v>
      </c>
      <c r="F26" s="138" t="s">
        <v>12297</v>
      </c>
    </row>
    <row r="27" spans="1:6">
      <c r="A27" s="155" t="s">
        <v>11194</v>
      </c>
      <c r="B27" s="138" t="s">
        <v>12299</v>
      </c>
      <c r="C27" s="136">
        <v>15805461.02</v>
      </c>
      <c r="D27" s="136">
        <v>24799715.57</v>
      </c>
      <c r="E27" s="136">
        <f t="shared" si="0"/>
        <v>8994254.5500000007</v>
      </c>
      <c r="F27" s="138" t="s">
        <v>12297</v>
      </c>
    </row>
    <row r="28" spans="1:6">
      <c r="A28" s="155"/>
      <c r="B28" s="138"/>
      <c r="C28" s="136"/>
      <c r="D28" s="136"/>
      <c r="E28" s="136"/>
      <c r="F28" s="138"/>
    </row>
    <row r="29" spans="1:6">
      <c r="A29" s="155"/>
      <c r="B29" s="138"/>
      <c r="C29" s="136"/>
      <c r="D29" s="136"/>
      <c r="E29" s="136"/>
      <c r="F29" s="138"/>
    </row>
    <row r="30" spans="1:6">
      <c r="A30" s="168"/>
      <c r="B30" s="168" t="s">
        <v>233</v>
      </c>
      <c r="C30" s="140">
        <f>SUM(C22:C29)</f>
        <v>50219204.060000002</v>
      </c>
      <c r="D30" s="140">
        <f>SUM(D22:D29)</f>
        <v>51731209.140000001</v>
      </c>
      <c r="E30" s="140">
        <f>SUM(E22:E29)</f>
        <v>1512005.08</v>
      </c>
      <c r="F30" s="140"/>
    </row>
    <row r="31" spans="1:6" s="19" customFormat="1">
      <c r="A31" s="153"/>
      <c r="B31" s="153"/>
      <c r="C31" s="27"/>
      <c r="D31" s="27"/>
      <c r="E31" s="27"/>
      <c r="F31" s="27"/>
    </row>
    <row r="32" spans="1:6" s="19" customFormat="1">
      <c r="A32" s="153"/>
      <c r="B32" s="153"/>
      <c r="C32" s="27"/>
      <c r="D32" s="27"/>
      <c r="E32" s="27"/>
      <c r="F32" s="27"/>
    </row>
    <row r="33" spans="1:8" s="19" customFormat="1" ht="11.25" customHeight="1">
      <c r="A33" s="10" t="s">
        <v>215</v>
      </c>
      <c r="B33" s="10"/>
      <c r="C33" s="52"/>
      <c r="D33" s="52"/>
      <c r="E33" s="52"/>
      <c r="G33" s="53" t="s">
        <v>74</v>
      </c>
    </row>
    <row r="34" spans="1:8" s="19" customFormat="1">
      <c r="A34" s="44"/>
      <c r="B34" s="44"/>
      <c r="C34" s="22"/>
      <c r="D34" s="9"/>
      <c r="E34" s="9"/>
      <c r="F34" s="274"/>
    </row>
    <row r="35" spans="1:8" s="19" customFormat="1" ht="27.95" customHeight="1">
      <c r="A35" s="15" t="s">
        <v>46</v>
      </c>
      <c r="B35" s="16" t="s">
        <v>47</v>
      </c>
      <c r="C35" s="57" t="s">
        <v>75</v>
      </c>
      <c r="D35" s="57" t="s">
        <v>76</v>
      </c>
      <c r="E35" s="57" t="s">
        <v>77</v>
      </c>
      <c r="F35" s="58" t="s">
        <v>78</v>
      </c>
      <c r="G35" s="58" t="s">
        <v>242</v>
      </c>
      <c r="H35" s="58" t="s">
        <v>243</v>
      </c>
    </row>
    <row r="36" spans="1:8" s="19" customFormat="1">
      <c r="A36" s="155" t="s">
        <v>12300</v>
      </c>
      <c r="B36" s="138" t="s">
        <v>12301</v>
      </c>
      <c r="C36" s="132">
        <v>-54275.6</v>
      </c>
      <c r="D36" s="136">
        <v>-108551.2</v>
      </c>
      <c r="E36" s="136">
        <f>+D36-C36</f>
        <v>-54275.6</v>
      </c>
      <c r="F36" s="138" t="s">
        <v>12297</v>
      </c>
      <c r="G36" s="138" t="s">
        <v>12302</v>
      </c>
      <c r="H36" s="346">
        <v>0.05</v>
      </c>
    </row>
    <row r="37" spans="1:8" s="19" customFormat="1">
      <c r="A37" s="155"/>
      <c r="B37" s="138"/>
      <c r="C37" s="132"/>
      <c r="D37" s="136"/>
      <c r="E37" s="136"/>
      <c r="F37" s="138"/>
      <c r="G37" s="138"/>
      <c r="H37" s="138"/>
    </row>
    <row r="38" spans="1:8" s="19" customFormat="1">
      <c r="A38" s="155"/>
      <c r="B38" s="138"/>
      <c r="C38" s="132"/>
      <c r="D38" s="136"/>
      <c r="E38" s="136"/>
      <c r="F38" s="138"/>
      <c r="G38" s="138"/>
      <c r="H38" s="138"/>
    </row>
    <row r="39" spans="1:8" s="19" customFormat="1">
      <c r="A39" s="155"/>
      <c r="B39" s="138"/>
      <c r="C39" s="132"/>
      <c r="D39" s="136"/>
      <c r="E39" s="136"/>
      <c r="F39" s="138"/>
      <c r="G39" s="138"/>
      <c r="H39" s="138"/>
    </row>
    <row r="40" spans="1:8" s="19" customFormat="1">
      <c r="A40" s="168"/>
      <c r="B40" s="168" t="s">
        <v>234</v>
      </c>
      <c r="C40" s="140">
        <f>SUM(C36:C39)</f>
        <v>-54275.6</v>
      </c>
      <c r="D40" s="140">
        <f>SUM(D36:D39)</f>
        <v>-108551.2</v>
      </c>
      <c r="E40" s="140">
        <f>SUM(E36:E39)</f>
        <v>-54275.6</v>
      </c>
      <c r="F40" s="140"/>
      <c r="G40" s="140"/>
      <c r="H40" s="140"/>
    </row>
    <row r="41" spans="1:8" s="19" customFormat="1">
      <c r="A41" s="59"/>
      <c r="B41" s="59"/>
      <c r="C41" s="60"/>
      <c r="D41" s="60"/>
      <c r="E41" s="60"/>
      <c r="F41" s="27"/>
    </row>
    <row r="43" spans="1:8">
      <c r="A43" s="10" t="s">
        <v>216</v>
      </c>
      <c r="B43" s="10"/>
      <c r="C43" s="52"/>
      <c r="D43" s="52"/>
      <c r="E43" s="52"/>
      <c r="G43" s="53" t="s">
        <v>74</v>
      </c>
    </row>
    <row r="44" spans="1:8">
      <c r="A44" s="44"/>
      <c r="B44" s="44"/>
      <c r="C44" s="22"/>
      <c r="H44" s="9"/>
    </row>
    <row r="45" spans="1:8" ht="27.95" customHeight="1">
      <c r="A45" s="15" t="s">
        <v>46</v>
      </c>
      <c r="B45" s="16" t="s">
        <v>47</v>
      </c>
      <c r="C45" s="57" t="s">
        <v>75</v>
      </c>
      <c r="D45" s="57" t="s">
        <v>76</v>
      </c>
      <c r="E45" s="57" t="s">
        <v>77</v>
      </c>
      <c r="F45" s="58" t="s">
        <v>78</v>
      </c>
      <c r="G45" s="58" t="s">
        <v>242</v>
      </c>
      <c r="H45" s="58" t="s">
        <v>243</v>
      </c>
    </row>
    <row r="46" spans="1:8">
      <c r="A46" s="155"/>
      <c r="B46" s="138"/>
      <c r="C46" s="132"/>
      <c r="D46" s="136"/>
      <c r="E46" s="136"/>
      <c r="F46" s="138"/>
      <c r="G46" s="138"/>
      <c r="H46" s="138"/>
    </row>
    <row r="47" spans="1:8">
      <c r="A47" s="155"/>
      <c r="B47" s="138"/>
      <c r="C47" s="132"/>
      <c r="D47" s="136"/>
      <c r="E47" s="136"/>
      <c r="F47" s="138"/>
      <c r="G47" s="138"/>
      <c r="H47" s="138"/>
    </row>
    <row r="48" spans="1:8">
      <c r="A48" s="155"/>
      <c r="B48" s="138"/>
      <c r="C48" s="132"/>
      <c r="D48" s="136"/>
      <c r="E48" s="136"/>
      <c r="F48" s="138"/>
      <c r="G48" s="138"/>
      <c r="H48" s="138"/>
    </row>
    <row r="49" spans="1:8">
      <c r="A49" s="155"/>
      <c r="B49" s="138"/>
      <c r="C49" s="132"/>
      <c r="D49" s="136"/>
      <c r="E49" s="136"/>
      <c r="F49" s="138"/>
      <c r="G49" s="138"/>
      <c r="H49" s="138"/>
    </row>
    <row r="50" spans="1:8">
      <c r="A50" s="168"/>
      <c r="B50" s="168" t="s">
        <v>235</v>
      </c>
      <c r="C50" s="140">
        <f>SUM(C46:C49)</f>
        <v>0</v>
      </c>
      <c r="D50" s="140">
        <f>SUM(D46:D49)</f>
        <v>0</v>
      </c>
      <c r="E50" s="140">
        <f>SUM(E46:E49)</f>
        <v>0</v>
      </c>
      <c r="F50" s="140"/>
      <c r="G50" s="140"/>
      <c r="H50" s="140"/>
    </row>
    <row r="53" spans="1:8">
      <c r="A53" s="10" t="s">
        <v>217</v>
      </c>
      <c r="B53" s="10"/>
      <c r="C53" s="52"/>
      <c r="D53" s="52"/>
      <c r="E53" s="52"/>
      <c r="G53" s="53" t="s">
        <v>74</v>
      </c>
    </row>
    <row r="54" spans="1:8">
      <c r="A54" s="44"/>
      <c r="B54" s="44"/>
      <c r="C54" s="22"/>
    </row>
    <row r="55" spans="1:8" ht="27.95" customHeight="1">
      <c r="A55" s="15" t="s">
        <v>46</v>
      </c>
      <c r="B55" s="16" t="s">
        <v>47</v>
      </c>
      <c r="C55" s="57" t="s">
        <v>75</v>
      </c>
      <c r="D55" s="57" t="s">
        <v>76</v>
      </c>
      <c r="E55" s="57" t="s">
        <v>77</v>
      </c>
      <c r="F55" s="58" t="s">
        <v>78</v>
      </c>
      <c r="G55" s="58" t="s">
        <v>242</v>
      </c>
      <c r="H55" s="58" t="s">
        <v>243</v>
      </c>
    </row>
    <row r="56" spans="1:8">
      <c r="A56" s="155" t="s">
        <v>12303</v>
      </c>
      <c r="B56" s="138" t="s">
        <v>3696</v>
      </c>
      <c r="C56" s="132">
        <v>-648517.31999999995</v>
      </c>
      <c r="D56" s="136">
        <v>-810205.3</v>
      </c>
      <c r="E56" s="136">
        <f>+D56-C56</f>
        <v>-161687.9800000001</v>
      </c>
      <c r="F56" s="138" t="s">
        <v>12297</v>
      </c>
      <c r="G56" s="138" t="s">
        <v>12302</v>
      </c>
      <c r="H56" s="346">
        <v>0.1</v>
      </c>
    </row>
    <row r="57" spans="1:8">
      <c r="A57" s="155" t="s">
        <v>12304</v>
      </c>
      <c r="B57" s="138" t="s">
        <v>12305</v>
      </c>
      <c r="C57" s="132">
        <v>-1305926.8400000001</v>
      </c>
      <c r="D57" s="136">
        <v>-1533061.16</v>
      </c>
      <c r="E57" s="136">
        <f t="shared" ref="E57:E68" si="1">+D57-C57</f>
        <v>-227134.31999999983</v>
      </c>
      <c r="F57" s="138" t="s">
        <v>12297</v>
      </c>
      <c r="G57" s="138" t="s">
        <v>12302</v>
      </c>
      <c r="H57" s="346">
        <v>0.3</v>
      </c>
    </row>
    <row r="58" spans="1:8">
      <c r="A58" s="155" t="s">
        <v>12306</v>
      </c>
      <c r="B58" s="138" t="s">
        <v>4507</v>
      </c>
      <c r="C58" s="132">
        <v>-21098962.170000002</v>
      </c>
      <c r="D58" s="136">
        <v>-21803725.91</v>
      </c>
      <c r="E58" s="136">
        <f t="shared" si="1"/>
        <v>-704763.73999999836</v>
      </c>
      <c r="F58" s="138" t="s">
        <v>12297</v>
      </c>
      <c r="G58" s="138" t="s">
        <v>12302</v>
      </c>
      <c r="H58" s="346">
        <v>0.25</v>
      </c>
    </row>
    <row r="59" spans="1:8">
      <c r="A59" s="155" t="s">
        <v>12307</v>
      </c>
      <c r="B59" s="138" t="s">
        <v>12308</v>
      </c>
      <c r="C59" s="132">
        <v>-214495.9</v>
      </c>
      <c r="D59" s="136">
        <v>-339834.25</v>
      </c>
      <c r="E59" s="136">
        <f t="shared" si="1"/>
        <v>-125338.35</v>
      </c>
      <c r="F59" s="138" t="s">
        <v>12297</v>
      </c>
      <c r="G59" s="138" t="s">
        <v>12302</v>
      </c>
      <c r="H59" s="346">
        <v>0.1</v>
      </c>
    </row>
    <row r="60" spans="1:8">
      <c r="A60" s="155" t="s">
        <v>12309</v>
      </c>
      <c r="B60" s="138" t="s">
        <v>12310</v>
      </c>
      <c r="C60" s="132">
        <v>-2180931.9700000002</v>
      </c>
      <c r="D60" s="136">
        <v>-3284991.11</v>
      </c>
      <c r="E60" s="136">
        <f t="shared" si="1"/>
        <v>-1104059.1399999997</v>
      </c>
      <c r="F60" s="138" t="s">
        <v>12297</v>
      </c>
      <c r="G60" s="138" t="s">
        <v>12302</v>
      </c>
      <c r="H60" s="346">
        <v>0.1</v>
      </c>
    </row>
    <row r="61" spans="1:8">
      <c r="A61" s="155" t="s">
        <v>12311</v>
      </c>
      <c r="B61" s="138" t="s">
        <v>12299</v>
      </c>
      <c r="C61" s="132">
        <v>-3035106.4</v>
      </c>
      <c r="D61" s="136">
        <v>-4503544.79</v>
      </c>
      <c r="E61" s="136">
        <f t="shared" si="1"/>
        <v>-1468438.3900000001</v>
      </c>
      <c r="F61" s="138" t="s">
        <v>12297</v>
      </c>
      <c r="G61" s="138" t="s">
        <v>12302</v>
      </c>
      <c r="H61" s="346">
        <v>0.1</v>
      </c>
    </row>
    <row r="62" spans="1:8">
      <c r="A62" s="155" t="s">
        <v>12312</v>
      </c>
      <c r="B62" s="138" t="s">
        <v>647</v>
      </c>
      <c r="C62" s="132">
        <v>-96326.69</v>
      </c>
      <c r="D62" s="136">
        <v>-166114.78</v>
      </c>
      <c r="E62" s="136">
        <f t="shared" si="1"/>
        <v>-69788.09</v>
      </c>
      <c r="F62" s="138" t="s">
        <v>12297</v>
      </c>
      <c r="G62" s="138" t="s">
        <v>12302</v>
      </c>
      <c r="H62" s="346">
        <v>0.1</v>
      </c>
    </row>
    <row r="63" spans="1:8">
      <c r="A63" s="155" t="s">
        <v>12313</v>
      </c>
      <c r="B63" s="138" t="s">
        <v>12314</v>
      </c>
      <c r="C63" s="132">
        <v>-4059.29</v>
      </c>
      <c r="D63" s="136">
        <v>-6092.29</v>
      </c>
      <c r="E63" s="136">
        <f t="shared" si="1"/>
        <v>-2033</v>
      </c>
      <c r="F63" s="138" t="s">
        <v>12297</v>
      </c>
      <c r="G63" s="138" t="s">
        <v>12302</v>
      </c>
      <c r="H63" s="346">
        <v>0.1</v>
      </c>
    </row>
    <row r="64" spans="1:8">
      <c r="A64" s="155" t="s">
        <v>12315</v>
      </c>
      <c r="B64" s="138" t="s">
        <v>12316</v>
      </c>
      <c r="C64" s="132">
        <v>-137.57</v>
      </c>
      <c r="D64" s="136">
        <v>-171.96</v>
      </c>
      <c r="E64" s="136">
        <f t="shared" si="1"/>
        <v>-34.390000000000015</v>
      </c>
      <c r="F64" s="138" t="s">
        <v>12297</v>
      </c>
      <c r="G64" s="138" t="s">
        <v>12302</v>
      </c>
      <c r="H64" s="346">
        <v>0.1</v>
      </c>
    </row>
    <row r="65" spans="1:8">
      <c r="A65" s="155" t="s">
        <v>12317</v>
      </c>
      <c r="B65" s="138" t="s">
        <v>12318</v>
      </c>
      <c r="C65" s="132">
        <v>0</v>
      </c>
      <c r="D65" s="136">
        <v>0</v>
      </c>
      <c r="E65" s="136">
        <f t="shared" si="1"/>
        <v>0</v>
      </c>
      <c r="F65" s="138" t="s">
        <v>12297</v>
      </c>
      <c r="G65" s="138" t="s">
        <v>12302</v>
      </c>
      <c r="H65" s="346">
        <v>0.1</v>
      </c>
    </row>
    <row r="66" spans="1:8">
      <c r="A66" s="155" t="s">
        <v>12319</v>
      </c>
      <c r="B66" s="138" t="s">
        <v>12320</v>
      </c>
      <c r="C66" s="132">
        <v>-2058.36</v>
      </c>
      <c r="D66" s="136">
        <v>-2725.93</v>
      </c>
      <c r="E66" s="136">
        <f t="shared" si="1"/>
        <v>-667.56999999999971</v>
      </c>
      <c r="F66" s="138" t="s">
        <v>12297</v>
      </c>
      <c r="G66" s="138" t="s">
        <v>12302</v>
      </c>
      <c r="H66" s="346">
        <v>0.1</v>
      </c>
    </row>
    <row r="67" spans="1:8">
      <c r="A67" s="155" t="s">
        <v>12321</v>
      </c>
      <c r="B67" s="138" t="s">
        <v>12322</v>
      </c>
      <c r="C67" s="132">
        <v>-2438.75</v>
      </c>
      <c r="D67" s="136">
        <v>-3083.75</v>
      </c>
      <c r="E67" s="136">
        <f t="shared" si="1"/>
        <v>-645</v>
      </c>
      <c r="F67" s="138" t="s">
        <v>12297</v>
      </c>
      <c r="G67" s="138" t="s">
        <v>12302</v>
      </c>
      <c r="H67" s="346">
        <v>0.1</v>
      </c>
    </row>
    <row r="68" spans="1:8">
      <c r="A68" s="155" t="s">
        <v>12323</v>
      </c>
      <c r="B68" s="138" t="s">
        <v>647</v>
      </c>
      <c r="C68" s="132">
        <v>-19324.419999999998</v>
      </c>
      <c r="D68" s="136">
        <v>-19324.419999999998</v>
      </c>
      <c r="E68" s="136">
        <f t="shared" si="1"/>
        <v>0</v>
      </c>
      <c r="F68" s="138" t="s">
        <v>12297</v>
      </c>
      <c r="G68" s="138" t="s">
        <v>12302</v>
      </c>
      <c r="H68" s="346">
        <v>0.1</v>
      </c>
    </row>
    <row r="69" spans="1:8">
      <c r="A69" s="155"/>
      <c r="B69" s="138"/>
      <c r="C69" s="132"/>
      <c r="D69" s="136"/>
      <c r="E69" s="136"/>
      <c r="F69" s="138"/>
      <c r="G69" s="138"/>
      <c r="H69" s="138"/>
    </row>
    <row r="70" spans="1:8">
      <c r="A70" s="155"/>
      <c r="B70" s="138"/>
      <c r="C70" s="132"/>
      <c r="D70" s="136"/>
      <c r="E70" s="136"/>
      <c r="F70" s="138"/>
      <c r="G70" s="138"/>
      <c r="H70" s="138"/>
    </row>
    <row r="71" spans="1:8">
      <c r="A71" s="155"/>
      <c r="B71" s="138"/>
      <c r="C71" s="132"/>
      <c r="D71" s="136"/>
      <c r="E71" s="136"/>
      <c r="F71" s="138"/>
      <c r="G71" s="138"/>
      <c r="H71" s="138"/>
    </row>
    <row r="72" spans="1:8">
      <c r="A72" s="168"/>
      <c r="B72" s="168" t="s">
        <v>237</v>
      </c>
      <c r="C72" s="140">
        <f>SUM(C56:C71)</f>
        <v>-28608285.68</v>
      </c>
      <c r="D72" s="140">
        <f>SUM(D56:D71)</f>
        <v>-32472875.650000002</v>
      </c>
      <c r="E72" s="140">
        <f>SUM(E56:E71)</f>
        <v>-3864589.9699999979</v>
      </c>
      <c r="F72" s="140"/>
      <c r="G72" s="140"/>
      <c r="H72" s="140"/>
    </row>
    <row r="75" spans="1:8">
      <c r="A75" s="10" t="s">
        <v>218</v>
      </c>
      <c r="B75" s="10"/>
      <c r="C75" s="52"/>
      <c r="D75" s="52"/>
      <c r="E75" s="52"/>
      <c r="G75" s="53" t="s">
        <v>74</v>
      </c>
    </row>
    <row r="76" spans="1:8">
      <c r="A76" s="44"/>
      <c r="B76" s="44"/>
      <c r="C76" s="22"/>
    </row>
    <row r="77" spans="1:8" ht="22.5">
      <c r="A77" s="15" t="s">
        <v>46</v>
      </c>
      <c r="B77" s="16" t="s">
        <v>47</v>
      </c>
      <c r="C77" s="57" t="s">
        <v>75</v>
      </c>
      <c r="D77" s="57" t="s">
        <v>76</v>
      </c>
      <c r="E77" s="57" t="s">
        <v>77</v>
      </c>
      <c r="F77" s="58" t="s">
        <v>78</v>
      </c>
      <c r="G77" s="58" t="s">
        <v>242</v>
      </c>
      <c r="H77" s="58" t="s">
        <v>243</v>
      </c>
    </row>
    <row r="78" spans="1:8">
      <c r="A78" s="155"/>
      <c r="B78" s="138"/>
      <c r="C78" s="132"/>
      <c r="D78" s="136"/>
      <c r="E78" s="136"/>
      <c r="F78" s="138"/>
      <c r="G78" s="138"/>
      <c r="H78" s="138"/>
    </row>
    <row r="79" spans="1:8">
      <c r="A79" s="155"/>
      <c r="B79" s="138"/>
      <c r="C79" s="132"/>
      <c r="D79" s="136"/>
      <c r="E79" s="136"/>
      <c r="F79" s="138"/>
      <c r="G79" s="138"/>
      <c r="H79" s="138"/>
    </row>
    <row r="80" spans="1:8">
      <c r="A80" s="155"/>
      <c r="B80" s="138"/>
      <c r="C80" s="132"/>
      <c r="D80" s="136"/>
      <c r="E80" s="136"/>
      <c r="F80" s="138"/>
      <c r="G80" s="138"/>
      <c r="H80" s="138"/>
    </row>
    <row r="81" spans="1:8">
      <c r="A81" s="155"/>
      <c r="B81" s="138"/>
      <c r="C81" s="132"/>
      <c r="D81" s="136"/>
      <c r="E81" s="136"/>
      <c r="F81" s="138"/>
      <c r="G81" s="138"/>
      <c r="H81" s="138"/>
    </row>
    <row r="82" spans="1:8">
      <c r="A82" s="168"/>
      <c r="B82" s="168" t="s">
        <v>236</v>
      </c>
      <c r="C82" s="140">
        <f>SUM(C78:C81)</f>
        <v>0</v>
      </c>
      <c r="D82" s="140">
        <f>SUM(D78:D81)</f>
        <v>0</v>
      </c>
      <c r="E82" s="140">
        <f>SUM(E78:E81)</f>
        <v>0</v>
      </c>
      <c r="F82" s="140"/>
      <c r="G82" s="140"/>
      <c r="H82" s="140"/>
    </row>
  </sheetData>
  <dataValidations count="8">
    <dataValidation allowBlank="1" showInputMessage="1" showErrorMessage="1" prompt="Importe final del periodo que corresponde la información financiera trimestral que se presenta." sqref="D7 D21 D35 D45 D55 D77"/>
    <dataValidation allowBlank="1" showInputMessage="1" showErrorMessage="1" prompt="Saldo al 31 de diciembre del año anterior del ejercio que se presenta." sqref="C7 C21 C35 C45 C55 C77"/>
    <dataValidation allowBlank="1" showInputMessage="1" showErrorMessage="1" prompt="Corresponde al número de la cuenta de acuerdo al Plan de Cuentas emitido por el CONAC (DOF 23/12/2015)." sqref="A7 A21 A35 A45 A55 A77"/>
    <dataValidation allowBlank="1" showInputMessage="1" showErrorMessage="1" prompt="Indicar la tasa de aplicación." sqref="H35 H45 H55 H77"/>
    <dataValidation allowBlank="1" showInputMessage="1" showErrorMessage="1" prompt="Indicar el método de depreciación." sqref="G35 G45 G55 G77"/>
    <dataValidation allowBlank="1" showInputMessage="1" showErrorMessage="1" prompt="Corresponde al nombre o descripción de la cuenta de acuerdo al Plan de Cuentas emitido por el CONAC." sqref="B7 B21 B35 B45 B55 B77"/>
    <dataValidation allowBlank="1" showInputMessage="1" showErrorMessage="1" prompt="Diferencia entre el saldo final y el inicial presentados." sqref="E7 E21 E35 E45 E55 E77"/>
    <dataValidation allowBlank="1" showInputMessage="1" showErrorMessage="1" prompt="Criterio para la aplicación de depreciación: anual, mensual, trimestral, etc." sqref="F7 F21 F77 F45 F55 F35"/>
  </dataValidations>
  <pageMargins left="0.7" right="0.7" top="0.75" bottom="0.75" header="0.3" footer="0.3"/>
  <pageSetup scale="54" orientation="portrait" r:id="rId1"/>
</worksheet>
</file>

<file path=xl/worksheets/sheet4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zoomScaleNormal="100" zoomScaleSheetLayoutView="100" workbookViewId="0"/>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ht="11.25" customHeight="1">
      <c r="A1" s="3" t="s">
        <v>43</v>
      </c>
      <c r="B1" s="3"/>
      <c r="C1" s="4"/>
      <c r="D1" s="4"/>
      <c r="E1" s="4"/>
      <c r="F1" s="7"/>
    </row>
    <row r="2" spans="1:6" ht="11.25" customHeight="1">
      <c r="A2" s="3" t="s">
        <v>199</v>
      </c>
      <c r="B2" s="3"/>
      <c r="C2" s="4"/>
      <c r="D2" s="4"/>
      <c r="E2" s="4"/>
    </row>
    <row r="3" spans="1:6" ht="11.25" customHeight="1">
      <c r="A3" s="3"/>
      <c r="B3" s="3"/>
      <c r="C3" s="4"/>
      <c r="D3" s="4"/>
      <c r="E3" s="4"/>
    </row>
    <row r="4" spans="1:6" ht="11.25" customHeight="1"/>
    <row r="5" spans="1:6" ht="11.25" customHeight="1">
      <c r="A5" s="61" t="s">
        <v>144</v>
      </c>
      <c r="B5" s="61"/>
      <c r="C5" s="62"/>
      <c r="D5" s="62"/>
      <c r="E5" s="62"/>
      <c r="F5" s="366" t="s">
        <v>80</v>
      </c>
    </row>
    <row r="6" spans="1:6" s="19" customFormat="1">
      <c r="A6" s="63"/>
      <c r="B6" s="63"/>
      <c r="C6" s="62"/>
      <c r="D6" s="62"/>
      <c r="E6" s="62"/>
    </row>
    <row r="7" spans="1:6" ht="15" customHeight="1">
      <c r="A7" s="15" t="s">
        <v>46</v>
      </c>
      <c r="B7" s="16" t="s">
        <v>47</v>
      </c>
      <c r="C7" s="57" t="s">
        <v>75</v>
      </c>
      <c r="D7" s="57" t="s">
        <v>76</v>
      </c>
      <c r="E7" s="57" t="s">
        <v>77</v>
      </c>
      <c r="F7" s="58" t="s">
        <v>78</v>
      </c>
    </row>
    <row r="8" spans="1:6">
      <c r="A8" s="171" t="s">
        <v>839</v>
      </c>
      <c r="B8" s="171" t="s">
        <v>840</v>
      </c>
      <c r="C8" s="132">
        <v>2381568.52</v>
      </c>
      <c r="D8" s="174">
        <v>2381568.52</v>
      </c>
      <c r="E8" s="174">
        <f>+C8-D8</f>
        <v>0</v>
      </c>
      <c r="F8" s="137" t="s">
        <v>8916</v>
      </c>
    </row>
    <row r="9" spans="1:6">
      <c r="A9" s="171"/>
      <c r="B9" s="171"/>
      <c r="C9" s="132"/>
      <c r="D9" s="174"/>
      <c r="E9" s="174"/>
      <c r="F9" s="137"/>
    </row>
    <row r="10" spans="1:6">
      <c r="A10" s="171"/>
      <c r="B10" s="171"/>
      <c r="C10" s="132"/>
      <c r="D10" s="174"/>
      <c r="E10" s="174"/>
      <c r="F10" s="137"/>
    </row>
    <row r="11" spans="1:6">
      <c r="A11" s="171"/>
      <c r="B11" s="171"/>
      <c r="C11" s="132"/>
      <c r="D11" s="174"/>
      <c r="E11" s="174"/>
      <c r="F11" s="137"/>
    </row>
    <row r="12" spans="1:6">
      <c r="A12" s="171"/>
      <c r="B12" s="171"/>
      <c r="C12" s="132"/>
      <c r="D12" s="174"/>
      <c r="E12" s="174"/>
      <c r="F12" s="137"/>
    </row>
    <row r="13" spans="1:6">
      <c r="A13" s="168"/>
      <c r="B13" s="168" t="s">
        <v>238</v>
      </c>
      <c r="C13" s="140">
        <f>SUM(C8:C12)</f>
        <v>2381568.52</v>
      </c>
      <c r="D13" s="140">
        <f>SUM(D8:D12)</f>
        <v>2381568.52</v>
      </c>
      <c r="E13" s="140">
        <f>SUM(E8:E12)</f>
        <v>0</v>
      </c>
      <c r="F13" s="168"/>
    </row>
    <row r="14" spans="1:6">
      <c r="A14" s="154"/>
      <c r="B14" s="154"/>
      <c r="C14" s="162"/>
      <c r="D14" s="162"/>
      <c r="E14" s="162"/>
      <c r="F14" s="154"/>
    </row>
    <row r="15" spans="1:6">
      <c r="A15" s="154"/>
      <c r="B15" s="154"/>
      <c r="C15" s="162"/>
      <c r="D15" s="162"/>
      <c r="E15" s="162"/>
      <c r="F15" s="154"/>
    </row>
    <row r="16" spans="1:6" ht="11.25" customHeight="1">
      <c r="A16" s="64" t="s">
        <v>219</v>
      </c>
      <c r="B16" s="65"/>
      <c r="C16" s="62"/>
      <c r="D16" s="62"/>
      <c r="E16" s="62"/>
      <c r="F16" s="366" t="s">
        <v>80</v>
      </c>
    </row>
    <row r="17" spans="1:6">
      <c r="A17" s="272"/>
      <c r="B17" s="272"/>
      <c r="C17" s="66"/>
      <c r="D17" s="66"/>
      <c r="E17" s="66"/>
    </row>
    <row r="18" spans="1:6" ht="15" customHeight="1">
      <c r="A18" s="15" t="s">
        <v>46</v>
      </c>
      <c r="B18" s="16" t="s">
        <v>47</v>
      </c>
      <c r="C18" s="57" t="s">
        <v>75</v>
      </c>
      <c r="D18" s="57" t="s">
        <v>76</v>
      </c>
      <c r="E18" s="57" t="s">
        <v>77</v>
      </c>
      <c r="F18" s="58" t="s">
        <v>78</v>
      </c>
    </row>
    <row r="19" spans="1:6" ht="11.25" customHeight="1">
      <c r="A19" s="155" t="s">
        <v>12324</v>
      </c>
      <c r="B19" s="138" t="s">
        <v>12325</v>
      </c>
      <c r="C19" s="132">
        <v>-162785.31</v>
      </c>
      <c r="D19" s="132">
        <v>-400942.16</v>
      </c>
      <c r="E19" s="136">
        <f>+D19-C19</f>
        <v>-238156.84999999998</v>
      </c>
      <c r="F19" s="137" t="s">
        <v>8916</v>
      </c>
    </row>
    <row r="20" spans="1:6" ht="11.25" customHeight="1">
      <c r="A20" s="155"/>
      <c r="B20" s="171"/>
      <c r="C20" s="132"/>
      <c r="D20" s="132"/>
      <c r="E20" s="132"/>
      <c r="F20" s="137"/>
    </row>
    <row r="21" spans="1:6">
      <c r="A21" s="155"/>
      <c r="B21" s="171"/>
      <c r="C21" s="132"/>
      <c r="D21" s="132"/>
      <c r="E21" s="132"/>
      <c r="F21" s="137"/>
    </row>
    <row r="22" spans="1:6">
      <c r="A22" s="168"/>
      <c r="B22" s="168" t="s">
        <v>239</v>
      </c>
      <c r="C22" s="140">
        <f>SUM(C19:C21)</f>
        <v>-162785.31</v>
      </c>
      <c r="D22" s="140">
        <f>SUM(D19:D21)</f>
        <v>-400942.16</v>
      </c>
      <c r="E22" s="140">
        <f>SUM(E19:E21)</f>
        <v>-238156.84999999998</v>
      </c>
      <c r="F22" s="168"/>
    </row>
    <row r="23" spans="1:6">
      <c r="A23" s="154"/>
      <c r="B23" s="154"/>
      <c r="C23" s="162"/>
      <c r="D23" s="162"/>
      <c r="E23" s="162"/>
      <c r="F23" s="154"/>
    </row>
    <row r="24" spans="1:6">
      <c r="A24" s="154"/>
      <c r="B24" s="154"/>
      <c r="C24" s="162"/>
      <c r="D24" s="162"/>
      <c r="E24" s="162"/>
      <c r="F24" s="154"/>
    </row>
    <row r="25" spans="1:6" ht="11.25" customHeight="1">
      <c r="A25" s="65" t="s">
        <v>152</v>
      </c>
      <c r="B25" s="154"/>
      <c r="C25" s="67"/>
      <c r="D25" s="67"/>
      <c r="E25" s="52"/>
      <c r="F25" s="53" t="s">
        <v>81</v>
      </c>
    </row>
    <row r="26" spans="1:6">
      <c r="A26" s="44"/>
      <c r="B26" s="44"/>
      <c r="C26" s="22"/>
    </row>
    <row r="27" spans="1:6" ht="15" customHeight="1">
      <c r="A27" s="15" t="s">
        <v>46</v>
      </c>
      <c r="B27" s="16" t="s">
        <v>47</v>
      </c>
      <c r="C27" s="57" t="s">
        <v>75</v>
      </c>
      <c r="D27" s="57" t="s">
        <v>76</v>
      </c>
      <c r="E27" s="57" t="s">
        <v>77</v>
      </c>
      <c r="F27" s="58" t="s">
        <v>78</v>
      </c>
    </row>
    <row r="28" spans="1:6">
      <c r="A28" s="171"/>
      <c r="B28" s="171"/>
      <c r="C28" s="132"/>
      <c r="D28" s="174"/>
      <c r="E28" s="174"/>
      <c r="F28" s="137"/>
    </row>
    <row r="29" spans="1:6">
      <c r="A29" s="171"/>
      <c r="B29" s="171"/>
      <c r="C29" s="132"/>
      <c r="D29" s="174"/>
      <c r="E29" s="174"/>
      <c r="F29" s="137"/>
    </row>
    <row r="30" spans="1:6">
      <c r="A30" s="171"/>
      <c r="B30" s="171"/>
      <c r="C30" s="132"/>
      <c r="D30" s="174"/>
      <c r="E30" s="174"/>
      <c r="F30" s="137"/>
    </row>
    <row r="31" spans="1:6">
      <c r="A31" s="171"/>
      <c r="B31" s="171"/>
      <c r="C31" s="132"/>
      <c r="D31" s="174"/>
      <c r="E31" s="174"/>
      <c r="F31" s="137"/>
    </row>
    <row r="32" spans="1:6">
      <c r="A32" s="171"/>
      <c r="B32" s="171"/>
      <c r="C32" s="132"/>
      <c r="D32" s="174"/>
      <c r="E32" s="174"/>
      <c r="F32" s="137"/>
    </row>
    <row r="33" spans="1:6">
      <c r="A33" s="171"/>
      <c r="B33" s="171"/>
      <c r="C33" s="132"/>
      <c r="D33" s="174"/>
      <c r="E33" s="174"/>
      <c r="F33" s="137"/>
    </row>
    <row r="34" spans="1:6">
      <c r="A34" s="175"/>
      <c r="B34" s="175" t="s">
        <v>240</v>
      </c>
      <c r="C34" s="176">
        <f>SUM(C28:C33)</f>
        <v>0</v>
      </c>
      <c r="D34" s="176">
        <f>SUM(D28:D33)</f>
        <v>0</v>
      </c>
      <c r="E34" s="176">
        <f>SUM(E28:E33)</f>
        <v>0</v>
      </c>
      <c r="F34" s="176"/>
    </row>
    <row r="35" spans="1:6">
      <c r="A35" s="147"/>
      <c r="B35" s="148"/>
      <c r="C35" s="149"/>
      <c r="D35" s="149"/>
      <c r="E35" s="149"/>
      <c r="F35" s="148"/>
    </row>
  </sheetData>
  <dataValidations count="6">
    <dataValidation allowBlank="1" showInputMessage="1" showErrorMessage="1" prompt="Importe final del periodo que corresponde la información financiera trimestral que se presenta." sqref="D7 D18 D27"/>
    <dataValidation allowBlank="1" showInputMessage="1" showErrorMessage="1" prompt="Saldo al 31 de diciembre del año anterior del ejercio que se presenta." sqref="C7 C18 C27"/>
    <dataValidation allowBlank="1" showInputMessage="1" showErrorMessage="1" prompt="Corresponde al número de la cuenta de acuerdo al Plan de Cuentas emitido por el CONAC (DOF 23/12/2015)." sqref="A7 A18 A27"/>
    <dataValidation allowBlank="1" showInputMessage="1" showErrorMessage="1" prompt="Indicar el medio como se está amortizando el intangible, por tiempo, por uso." sqref="F7 F27 F18"/>
    <dataValidation allowBlank="1" showInputMessage="1" showErrorMessage="1" prompt="Diferencia entre el saldo final y el inicial presentados." sqref="E7 E27 E18"/>
    <dataValidation allowBlank="1" showInputMessage="1" showErrorMessage="1" prompt="Corresponde al nombre o descripción de la cuenta de acuerdo al Plan de Cuentas emitido por el CONAC." sqref="B7 B27 B18"/>
  </dataValidations>
  <pageMargins left="0.70866141732283472" right="0.70866141732283472" top="0.74803149606299213" bottom="0.74803149606299213" header="0.31496062992125984" footer="0.31496062992125984"/>
  <pageSetup scale="65" orientation="portrait" r:id="rId1"/>
</worksheet>
</file>

<file path=xl/worksheets/sheet4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83</v>
      </c>
      <c r="B5" s="70"/>
      <c r="C5" s="274"/>
      <c r="D5" s="274"/>
      <c r="E5" s="63"/>
      <c r="F5" s="63"/>
      <c r="G5" s="63"/>
      <c r="H5" s="366" t="s">
        <v>82</v>
      </c>
    </row>
    <row r="6" spans="1:17">
      <c r="J6" s="1014"/>
      <c r="K6" s="1014"/>
      <c r="L6" s="1014"/>
      <c r="M6" s="1014"/>
      <c r="N6" s="1014"/>
      <c r="O6" s="1014"/>
      <c r="P6" s="1014"/>
      <c r="Q6" s="1014"/>
    </row>
    <row r="7" spans="1:17">
      <c r="A7" s="3" t="s">
        <v>84</v>
      </c>
    </row>
    <row r="8" spans="1:17" ht="52.5" customHeight="1">
      <c r="A8" s="1015" t="s">
        <v>85</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4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zoomScaleSheetLayoutView="100" workbookViewId="0"/>
  </sheetViews>
  <sheetFormatPr baseColWidth="10" defaultRowHeight="11.25"/>
  <cols>
    <col min="1" max="1" width="20.7109375" style="274" customWidth="1"/>
    <col min="2" max="2" width="50.7109375" style="274" customWidth="1"/>
    <col min="3" max="3" width="17.7109375" style="9" customWidth="1"/>
    <col min="4" max="4" width="22.42578125" style="274" customWidth="1"/>
    <col min="5" max="16384" width="11.42578125" style="274"/>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ht="22.5">
      <c r="A8" s="172" t="s">
        <v>12326</v>
      </c>
      <c r="B8" s="172" t="s">
        <v>12327</v>
      </c>
      <c r="C8" s="162">
        <v>350000</v>
      </c>
      <c r="D8" s="991" t="s">
        <v>12328</v>
      </c>
    </row>
    <row r="9" spans="1:4">
      <c r="A9" s="172"/>
      <c r="B9" s="172"/>
      <c r="C9" s="178"/>
      <c r="D9" s="991"/>
    </row>
    <row r="10" spans="1:4">
      <c r="A10" s="172"/>
      <c r="B10" s="172"/>
      <c r="C10" s="178"/>
      <c r="D10" s="179"/>
    </row>
    <row r="11" spans="1:4">
      <c r="A11" s="152"/>
      <c r="B11" s="152" t="s">
        <v>245</v>
      </c>
      <c r="C11" s="144">
        <f>SUM(C8:C10)</f>
        <v>350000</v>
      </c>
      <c r="D11" s="180"/>
    </row>
    <row r="14" spans="1:4" ht="11.25" customHeight="1">
      <c r="A14" s="61" t="s">
        <v>145</v>
      </c>
      <c r="B14" s="273"/>
      <c r="C14" s="73"/>
      <c r="D14" s="74" t="s">
        <v>86</v>
      </c>
    </row>
    <row r="15" spans="1:4">
      <c r="A15" s="75"/>
      <c r="B15" s="75"/>
      <c r="C15" s="76"/>
      <c r="D15" s="75"/>
    </row>
    <row r="16" spans="1:4" ht="15" customHeight="1">
      <c r="A16" s="15" t="s">
        <v>46</v>
      </c>
      <c r="B16" s="16" t="s">
        <v>47</v>
      </c>
      <c r="C16" s="17" t="s">
        <v>48</v>
      </c>
      <c r="D16" s="51" t="s">
        <v>59</v>
      </c>
    </row>
    <row r="17" spans="1:4">
      <c r="A17" s="172"/>
      <c r="B17" s="172"/>
      <c r="C17" s="162"/>
      <c r="D17" s="177"/>
    </row>
    <row r="18" spans="1:4">
      <c r="A18" s="172"/>
      <c r="B18" s="172"/>
      <c r="C18" s="178"/>
      <c r="D18" s="177"/>
    </row>
    <row r="19" spans="1:4">
      <c r="A19" s="172"/>
      <c r="B19" s="172"/>
      <c r="C19" s="178"/>
      <c r="D19" s="179"/>
    </row>
    <row r="20" spans="1:4">
      <c r="A20" s="152"/>
      <c r="B20" s="152" t="s">
        <v>241</v>
      </c>
      <c r="C20" s="144">
        <f>SUM(C17:C19)</f>
        <v>0</v>
      </c>
      <c r="D20" s="180"/>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73" orientation="portrait" r:id="rId1"/>
</worksheet>
</file>

<file path=xl/worksheets/sheet4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zoomScaleNormal="100" zoomScaleSheetLayoutView="100" workbookViewId="0"/>
  </sheetViews>
  <sheetFormatPr baseColWidth="10" defaultColWidth="13.7109375" defaultRowHeight="11.25"/>
  <cols>
    <col min="1" max="1" width="20.7109375" style="274" customWidth="1"/>
    <col min="2" max="2" width="50.7109375" style="274" customWidth="1"/>
    <col min="3" max="7" width="17.7109375" style="9" customWidth="1"/>
    <col min="8" max="8" width="17.7109375" style="274" customWidth="1"/>
    <col min="9" max="16384" width="13.7109375" style="274"/>
  </cols>
  <sheetData>
    <row r="1" spans="1:8" ht="11.25" customHeight="1">
      <c r="A1" s="3" t="s">
        <v>43</v>
      </c>
      <c r="B1" s="3"/>
      <c r="C1" s="4"/>
      <c r="D1" s="4"/>
      <c r="E1" s="4"/>
      <c r="F1" s="4"/>
      <c r="G1" s="4"/>
      <c r="H1" s="7"/>
    </row>
    <row r="2" spans="1:8">
      <c r="A2" s="3" t="s">
        <v>199</v>
      </c>
      <c r="B2" s="3"/>
      <c r="C2" s="4"/>
      <c r="D2" s="4"/>
      <c r="E2" s="4"/>
      <c r="F2" s="4"/>
      <c r="G2" s="4"/>
      <c r="H2" s="9"/>
    </row>
    <row r="3" spans="1:8">
      <c r="H3" s="9"/>
    </row>
    <row r="4" spans="1:8">
      <c r="H4" s="9"/>
    </row>
    <row r="5" spans="1:8" ht="11.25" customHeight="1">
      <c r="A5" s="10" t="s">
        <v>246</v>
      </c>
      <c r="B5" s="366"/>
      <c r="C5" s="78"/>
      <c r="D5" s="78"/>
      <c r="E5" s="78"/>
      <c r="F5" s="78"/>
      <c r="G5" s="78"/>
      <c r="H5" s="79" t="s">
        <v>87</v>
      </c>
    </row>
    <row r="6" spans="1:8">
      <c r="A6" s="272"/>
    </row>
    <row r="7" spans="1:8" ht="15" customHeight="1">
      <c r="A7" s="15" t="s">
        <v>46</v>
      </c>
      <c r="B7" s="16" t="s">
        <v>47</v>
      </c>
      <c r="C7" s="17" t="s">
        <v>48</v>
      </c>
      <c r="D7" s="39" t="s">
        <v>55</v>
      </c>
      <c r="E7" s="39" t="s">
        <v>56</v>
      </c>
      <c r="F7" s="39" t="s">
        <v>57</v>
      </c>
      <c r="G7" s="40" t="s">
        <v>58</v>
      </c>
      <c r="H7" s="16" t="s">
        <v>59</v>
      </c>
    </row>
    <row r="8" spans="1:8" ht="33.75">
      <c r="A8" s="155" t="s">
        <v>12329</v>
      </c>
      <c r="B8" s="155" t="s">
        <v>12330</v>
      </c>
      <c r="C8" s="132">
        <v>321813.82</v>
      </c>
      <c r="D8" s="132">
        <f>+C8</f>
        <v>321813.82</v>
      </c>
      <c r="E8" s="132"/>
      <c r="F8" s="132"/>
      <c r="G8" s="132"/>
      <c r="H8" s="181" t="s">
        <v>12331</v>
      </c>
    </row>
    <row r="9" spans="1:8" ht="33.75">
      <c r="A9" s="155" t="s">
        <v>12332</v>
      </c>
      <c r="B9" s="155" t="s">
        <v>12333</v>
      </c>
      <c r="C9" s="132">
        <v>162692.32</v>
      </c>
      <c r="D9" s="132">
        <f t="shared" ref="D9:D33" si="0">+C9</f>
        <v>162692.32</v>
      </c>
      <c r="E9" s="132"/>
      <c r="F9" s="132"/>
      <c r="G9" s="132"/>
      <c r="H9" s="181" t="s">
        <v>12331</v>
      </c>
    </row>
    <row r="10" spans="1:8" ht="33.75">
      <c r="A10" s="155" t="s">
        <v>12334</v>
      </c>
      <c r="B10" s="155" t="s">
        <v>631</v>
      </c>
      <c r="C10" s="132">
        <v>77644.28</v>
      </c>
      <c r="D10" s="132">
        <f t="shared" si="0"/>
        <v>77644.28</v>
      </c>
      <c r="E10" s="132"/>
      <c r="F10" s="132"/>
      <c r="G10" s="132"/>
      <c r="H10" s="181" t="s">
        <v>12331</v>
      </c>
    </row>
    <row r="11" spans="1:8" ht="33.75">
      <c r="A11" s="155" t="s">
        <v>12335</v>
      </c>
      <c r="B11" s="155" t="s">
        <v>12336</v>
      </c>
      <c r="C11" s="132">
        <v>62654.32</v>
      </c>
      <c r="D11" s="132">
        <f t="shared" si="0"/>
        <v>62654.32</v>
      </c>
      <c r="E11" s="132"/>
      <c r="F11" s="132"/>
      <c r="G11" s="132"/>
      <c r="H11" s="181" t="s">
        <v>12331</v>
      </c>
    </row>
    <row r="12" spans="1:8" ht="33.75">
      <c r="A12" s="155" t="s">
        <v>12337</v>
      </c>
      <c r="B12" s="155" t="s">
        <v>12338</v>
      </c>
      <c r="C12" s="132">
        <v>47821.22</v>
      </c>
      <c r="D12" s="132">
        <f t="shared" si="0"/>
        <v>47821.22</v>
      </c>
      <c r="E12" s="132"/>
      <c r="F12" s="132"/>
      <c r="G12" s="132"/>
      <c r="H12" s="181" t="s">
        <v>12331</v>
      </c>
    </row>
    <row r="13" spans="1:8" ht="33.75">
      <c r="A13" s="155" t="s">
        <v>12339</v>
      </c>
      <c r="B13" s="155" t="s">
        <v>12340</v>
      </c>
      <c r="C13" s="132">
        <v>34529.269999999997</v>
      </c>
      <c r="D13" s="132">
        <f t="shared" si="0"/>
        <v>34529.269999999997</v>
      </c>
      <c r="E13" s="132"/>
      <c r="F13" s="132"/>
      <c r="G13" s="132"/>
      <c r="H13" s="181" t="s">
        <v>12331</v>
      </c>
    </row>
    <row r="14" spans="1:8" ht="33.75">
      <c r="A14" s="155" t="s">
        <v>12341</v>
      </c>
      <c r="B14" s="155" t="s">
        <v>12342</v>
      </c>
      <c r="C14" s="132">
        <v>26591.279999999999</v>
      </c>
      <c r="D14" s="132">
        <f t="shared" si="0"/>
        <v>26591.279999999999</v>
      </c>
      <c r="E14" s="132"/>
      <c r="F14" s="132"/>
      <c r="G14" s="132"/>
      <c r="H14" s="181" t="s">
        <v>12331</v>
      </c>
    </row>
    <row r="15" spans="1:8" ht="33.75">
      <c r="A15" s="155" t="s">
        <v>12343</v>
      </c>
      <c r="B15" s="155" t="s">
        <v>12344</v>
      </c>
      <c r="C15" s="132">
        <v>19917.2</v>
      </c>
      <c r="D15" s="132">
        <f t="shared" si="0"/>
        <v>19917.2</v>
      </c>
      <c r="E15" s="132"/>
      <c r="F15" s="132"/>
      <c r="G15" s="132"/>
      <c r="H15" s="181" t="s">
        <v>12331</v>
      </c>
    </row>
    <row r="16" spans="1:8" ht="33.75">
      <c r="A16" s="155" t="s">
        <v>12345</v>
      </c>
      <c r="B16" s="155" t="s">
        <v>12346</v>
      </c>
      <c r="C16" s="132">
        <v>9366.16</v>
      </c>
      <c r="D16" s="132">
        <f t="shared" si="0"/>
        <v>9366.16</v>
      </c>
      <c r="E16" s="132"/>
      <c r="F16" s="132"/>
      <c r="G16" s="132"/>
      <c r="H16" s="181" t="s">
        <v>12331</v>
      </c>
    </row>
    <row r="17" spans="1:8" ht="33.75">
      <c r="A17" s="155" t="s">
        <v>12347</v>
      </c>
      <c r="B17" s="155" t="s">
        <v>12348</v>
      </c>
      <c r="C17" s="132">
        <v>8429.18</v>
      </c>
      <c r="D17" s="132">
        <f t="shared" si="0"/>
        <v>8429.18</v>
      </c>
      <c r="E17" s="132"/>
      <c r="F17" s="132"/>
      <c r="G17" s="132"/>
      <c r="H17" s="181" t="s">
        <v>12331</v>
      </c>
    </row>
    <row r="18" spans="1:8" ht="33.75">
      <c r="A18" s="155" t="s">
        <v>12349</v>
      </c>
      <c r="B18" s="155" t="s">
        <v>12350</v>
      </c>
      <c r="C18" s="132">
        <v>6832.93</v>
      </c>
      <c r="D18" s="132">
        <f t="shared" si="0"/>
        <v>6832.93</v>
      </c>
      <c r="E18" s="132"/>
      <c r="F18" s="132"/>
      <c r="G18" s="132"/>
      <c r="H18" s="181" t="s">
        <v>12331</v>
      </c>
    </row>
    <row r="19" spans="1:8" ht="33.75">
      <c r="A19" s="155" t="s">
        <v>12351</v>
      </c>
      <c r="B19" s="155" t="s">
        <v>851</v>
      </c>
      <c r="C19" s="132">
        <v>1537</v>
      </c>
      <c r="D19" s="132">
        <f t="shared" si="0"/>
        <v>1537</v>
      </c>
      <c r="E19" s="132"/>
      <c r="F19" s="132"/>
      <c r="G19" s="132"/>
      <c r="H19" s="181" t="s">
        <v>12331</v>
      </c>
    </row>
    <row r="20" spans="1:8" ht="33.75">
      <c r="A20" s="155" t="s">
        <v>12352</v>
      </c>
      <c r="B20" s="155" t="s">
        <v>12353</v>
      </c>
      <c r="C20" s="132">
        <v>1171.3</v>
      </c>
      <c r="D20" s="132">
        <f t="shared" si="0"/>
        <v>1171.3</v>
      </c>
      <c r="E20" s="132"/>
      <c r="F20" s="132"/>
      <c r="G20" s="132"/>
      <c r="H20" s="181" t="s">
        <v>12331</v>
      </c>
    </row>
    <row r="21" spans="1:8" ht="33.75">
      <c r="A21" s="155" t="s">
        <v>12354</v>
      </c>
      <c r="B21" s="155" t="s">
        <v>12355</v>
      </c>
      <c r="C21" s="132">
        <v>21805.9</v>
      </c>
      <c r="D21" s="132">
        <f t="shared" si="0"/>
        <v>21805.9</v>
      </c>
      <c r="E21" s="132"/>
      <c r="F21" s="132"/>
      <c r="G21" s="132"/>
      <c r="H21" s="181" t="s">
        <v>12331</v>
      </c>
    </row>
    <row r="22" spans="1:8" ht="33.75">
      <c r="A22" s="155" t="s">
        <v>12356</v>
      </c>
      <c r="B22" s="155" t="s">
        <v>12357</v>
      </c>
      <c r="C22" s="132">
        <v>2180.41</v>
      </c>
      <c r="D22" s="132">
        <f t="shared" si="0"/>
        <v>2180.41</v>
      </c>
      <c r="E22" s="132"/>
      <c r="F22" s="132"/>
      <c r="G22" s="132"/>
      <c r="H22" s="181" t="s">
        <v>12331</v>
      </c>
    </row>
    <row r="23" spans="1:8" ht="33.75">
      <c r="A23" s="155" t="s">
        <v>12358</v>
      </c>
      <c r="B23" s="155" t="s">
        <v>12359</v>
      </c>
      <c r="C23" s="132">
        <v>65896.789999999994</v>
      </c>
      <c r="D23" s="132">
        <f t="shared" si="0"/>
        <v>65896.789999999994</v>
      </c>
      <c r="E23" s="132"/>
      <c r="F23" s="132"/>
      <c r="G23" s="132"/>
      <c r="H23" s="181" t="s">
        <v>12331</v>
      </c>
    </row>
    <row r="24" spans="1:8" ht="33.75">
      <c r="A24" s="155" t="s">
        <v>12360</v>
      </c>
      <c r="B24" s="155" t="s">
        <v>12357</v>
      </c>
      <c r="C24" s="132">
        <v>166565.34</v>
      </c>
      <c r="D24" s="132">
        <f t="shared" si="0"/>
        <v>166565.34</v>
      </c>
      <c r="E24" s="132"/>
      <c r="F24" s="132"/>
      <c r="G24" s="132"/>
      <c r="H24" s="181" t="s">
        <v>12331</v>
      </c>
    </row>
    <row r="25" spans="1:8" ht="33.75">
      <c r="A25" s="155" t="s">
        <v>12361</v>
      </c>
      <c r="B25" s="155" t="s">
        <v>12362</v>
      </c>
      <c r="C25" s="132">
        <v>147000</v>
      </c>
      <c r="D25" s="132">
        <f t="shared" si="0"/>
        <v>147000</v>
      </c>
      <c r="E25" s="132"/>
      <c r="F25" s="132"/>
      <c r="G25" s="132"/>
      <c r="H25" s="181" t="s">
        <v>12331</v>
      </c>
    </row>
    <row r="26" spans="1:8" ht="33.75">
      <c r="A26" s="155" t="s">
        <v>12363</v>
      </c>
      <c r="B26" s="155" t="s">
        <v>12364</v>
      </c>
      <c r="C26" s="132">
        <v>138817.20000000001</v>
      </c>
      <c r="D26" s="132">
        <f t="shared" si="0"/>
        <v>138817.20000000001</v>
      </c>
      <c r="E26" s="132"/>
      <c r="F26" s="132"/>
      <c r="G26" s="132"/>
      <c r="H26" s="181" t="s">
        <v>12331</v>
      </c>
    </row>
    <row r="27" spans="1:8" ht="33.75">
      <c r="A27" s="155" t="s">
        <v>12365</v>
      </c>
      <c r="B27" s="155" t="s">
        <v>12366</v>
      </c>
      <c r="C27" s="132">
        <v>42221.41</v>
      </c>
      <c r="D27" s="132">
        <f t="shared" si="0"/>
        <v>42221.41</v>
      </c>
      <c r="E27" s="132"/>
      <c r="F27" s="132"/>
      <c r="G27" s="132"/>
      <c r="H27" s="181" t="s">
        <v>12331</v>
      </c>
    </row>
    <row r="28" spans="1:8" ht="33.75">
      <c r="A28" s="155" t="s">
        <v>12367</v>
      </c>
      <c r="B28" s="155" t="s">
        <v>12368</v>
      </c>
      <c r="C28" s="132">
        <v>19892.84</v>
      </c>
      <c r="D28" s="132">
        <f t="shared" si="0"/>
        <v>19892.84</v>
      </c>
      <c r="E28" s="132"/>
      <c r="F28" s="132"/>
      <c r="G28" s="132"/>
      <c r="H28" s="181" t="s">
        <v>12331</v>
      </c>
    </row>
    <row r="29" spans="1:8" ht="33.75">
      <c r="A29" s="155" t="s">
        <v>12369</v>
      </c>
      <c r="B29" s="155" t="s">
        <v>12370</v>
      </c>
      <c r="C29" s="132">
        <v>11813.08</v>
      </c>
      <c r="D29" s="132">
        <f t="shared" si="0"/>
        <v>11813.08</v>
      </c>
      <c r="E29" s="132"/>
      <c r="F29" s="132"/>
      <c r="G29" s="132"/>
      <c r="H29" s="181" t="s">
        <v>12331</v>
      </c>
    </row>
    <row r="30" spans="1:8" ht="33.75">
      <c r="A30" s="155" t="s">
        <v>12371</v>
      </c>
      <c r="B30" s="155" t="s">
        <v>12372</v>
      </c>
      <c r="C30" s="132">
        <v>11475.88</v>
      </c>
      <c r="D30" s="132">
        <f t="shared" si="0"/>
        <v>11475.88</v>
      </c>
      <c r="E30" s="132"/>
      <c r="F30" s="132"/>
      <c r="G30" s="132"/>
      <c r="H30" s="181" t="s">
        <v>12331</v>
      </c>
    </row>
    <row r="31" spans="1:8" ht="33.75">
      <c r="A31" s="155" t="s">
        <v>12373</v>
      </c>
      <c r="B31" s="155" t="s">
        <v>12374</v>
      </c>
      <c r="C31" s="132">
        <v>4338.01</v>
      </c>
      <c r="D31" s="132">
        <f t="shared" si="0"/>
        <v>4338.01</v>
      </c>
      <c r="E31" s="132"/>
      <c r="F31" s="132"/>
      <c r="G31" s="132"/>
      <c r="H31" s="181" t="s">
        <v>12331</v>
      </c>
    </row>
    <row r="32" spans="1:8" ht="33.75">
      <c r="A32" s="155" t="s">
        <v>12375</v>
      </c>
      <c r="B32" s="155" t="s">
        <v>12376</v>
      </c>
      <c r="C32" s="132">
        <v>911.25</v>
      </c>
      <c r="D32" s="132">
        <f t="shared" si="0"/>
        <v>911.25</v>
      </c>
      <c r="E32" s="132"/>
      <c r="F32" s="132"/>
      <c r="G32" s="132"/>
      <c r="H32" s="181" t="s">
        <v>12331</v>
      </c>
    </row>
    <row r="33" spans="1:8" ht="33.75">
      <c r="A33" s="155" t="s">
        <v>12377</v>
      </c>
      <c r="B33" s="155" t="s">
        <v>12378</v>
      </c>
      <c r="C33" s="132">
        <v>622.22</v>
      </c>
      <c r="D33" s="132">
        <f t="shared" si="0"/>
        <v>622.22</v>
      </c>
      <c r="E33" s="132"/>
      <c r="F33" s="132"/>
      <c r="G33" s="132"/>
      <c r="H33" s="181" t="s">
        <v>12331</v>
      </c>
    </row>
    <row r="34" spans="1:8">
      <c r="A34" s="155"/>
      <c r="B34" s="155"/>
      <c r="C34" s="132"/>
      <c r="D34" s="132"/>
      <c r="E34" s="132"/>
      <c r="F34" s="132"/>
      <c r="G34" s="132"/>
      <c r="H34" s="181"/>
    </row>
    <row r="35" spans="1:8">
      <c r="A35" s="155"/>
      <c r="B35" s="155"/>
      <c r="C35" s="132"/>
      <c r="D35" s="132"/>
      <c r="E35" s="132"/>
      <c r="F35" s="132"/>
      <c r="G35" s="132"/>
      <c r="H35" s="181"/>
    </row>
    <row r="36" spans="1:8">
      <c r="A36" s="155"/>
      <c r="B36" s="155"/>
      <c r="C36" s="132"/>
      <c r="D36" s="132"/>
      <c r="E36" s="132"/>
      <c r="F36" s="132"/>
      <c r="G36" s="132"/>
      <c r="H36" s="181"/>
    </row>
    <row r="37" spans="1:8">
      <c r="A37" s="182"/>
      <c r="B37" s="182" t="s">
        <v>248</v>
      </c>
      <c r="C37" s="183">
        <f>SUM(C8:C36)</f>
        <v>1414540.61</v>
      </c>
      <c r="D37" s="183">
        <f>SUM(D8:D36)</f>
        <v>1414540.61</v>
      </c>
      <c r="E37" s="183">
        <f>SUM(E8:E36)</f>
        <v>0</v>
      </c>
      <c r="F37" s="183">
        <f>SUM(F8:F36)</f>
        <v>0</v>
      </c>
      <c r="G37" s="183">
        <f>SUM(G8:G36)</f>
        <v>0</v>
      </c>
      <c r="H37" s="183"/>
    </row>
    <row r="40" spans="1:8">
      <c r="A40" s="10" t="s">
        <v>247</v>
      </c>
      <c r="B40" s="366"/>
      <c r="C40" s="78"/>
      <c r="D40" s="78"/>
      <c r="E40" s="78"/>
      <c r="F40" s="78"/>
      <c r="G40" s="78"/>
      <c r="H40" s="79" t="s">
        <v>87</v>
      </c>
    </row>
    <row r="41" spans="1:8">
      <c r="A41" s="272"/>
    </row>
    <row r="42" spans="1:8">
      <c r="A42" s="15" t="s">
        <v>46</v>
      </c>
      <c r="B42" s="16" t="s">
        <v>47</v>
      </c>
      <c r="C42" s="17" t="s">
        <v>48</v>
      </c>
      <c r="D42" s="39" t="s">
        <v>55</v>
      </c>
      <c r="E42" s="39" t="s">
        <v>56</v>
      </c>
      <c r="F42" s="39" t="s">
        <v>57</v>
      </c>
      <c r="G42" s="40" t="s">
        <v>58</v>
      </c>
      <c r="H42" s="16" t="s">
        <v>59</v>
      </c>
    </row>
    <row r="43" spans="1:8">
      <c r="A43" s="155"/>
      <c r="B43" s="155"/>
      <c r="C43" s="132"/>
      <c r="D43" s="132"/>
      <c r="E43" s="132"/>
      <c r="F43" s="132"/>
      <c r="G43" s="132"/>
      <c r="H43" s="181"/>
    </row>
    <row r="44" spans="1:8">
      <c r="A44" s="155"/>
      <c r="B44" s="155"/>
      <c r="C44" s="132"/>
      <c r="D44" s="132"/>
      <c r="E44" s="132"/>
      <c r="F44" s="132"/>
      <c r="G44" s="132"/>
      <c r="H44" s="181"/>
    </row>
    <row r="45" spans="1:8">
      <c r="A45" s="155"/>
      <c r="B45" s="155"/>
      <c r="C45" s="132"/>
      <c r="D45" s="132"/>
      <c r="E45" s="132"/>
      <c r="F45" s="132"/>
      <c r="G45" s="132"/>
      <c r="H45" s="181"/>
    </row>
    <row r="46" spans="1:8">
      <c r="A46" s="155"/>
      <c r="B46" s="155"/>
      <c r="C46" s="132"/>
      <c r="D46" s="132"/>
      <c r="E46" s="132"/>
      <c r="F46" s="132"/>
      <c r="G46" s="132"/>
      <c r="H46" s="181"/>
    </row>
    <row r="47" spans="1:8">
      <c r="A47" s="155"/>
      <c r="B47" s="155"/>
      <c r="C47" s="132"/>
      <c r="D47" s="132"/>
      <c r="E47" s="132"/>
      <c r="F47" s="132"/>
      <c r="G47" s="132"/>
      <c r="H47" s="181"/>
    </row>
    <row r="48" spans="1:8">
      <c r="A48" s="155"/>
      <c r="B48" s="155"/>
      <c r="C48" s="132"/>
      <c r="D48" s="132"/>
      <c r="E48" s="132"/>
      <c r="F48" s="132"/>
      <c r="G48" s="132"/>
      <c r="H48" s="181"/>
    </row>
    <row r="49" spans="1:8">
      <c r="A49" s="155"/>
      <c r="B49" s="155"/>
      <c r="C49" s="132"/>
      <c r="D49" s="132"/>
      <c r="E49" s="132"/>
      <c r="F49" s="132"/>
      <c r="G49" s="132"/>
      <c r="H49" s="181"/>
    </row>
    <row r="50" spans="1:8">
      <c r="A50" s="155"/>
      <c r="B50" s="155"/>
      <c r="C50" s="132"/>
      <c r="D50" s="132"/>
      <c r="E50" s="132"/>
      <c r="F50" s="132"/>
      <c r="G50" s="132"/>
      <c r="H50" s="181"/>
    </row>
    <row r="51" spans="1:8">
      <c r="A51" s="155"/>
      <c r="B51" s="155"/>
      <c r="C51" s="132"/>
      <c r="D51" s="132"/>
      <c r="E51" s="132"/>
      <c r="F51" s="132"/>
      <c r="G51" s="132"/>
      <c r="H51" s="181"/>
    </row>
    <row r="52" spans="1:8">
      <c r="A52" s="155"/>
      <c r="B52" s="155"/>
      <c r="C52" s="132"/>
      <c r="D52" s="132"/>
      <c r="E52" s="132"/>
      <c r="F52" s="132"/>
      <c r="G52" s="132"/>
      <c r="H52" s="181"/>
    </row>
    <row r="53" spans="1:8">
      <c r="A53" s="155"/>
      <c r="B53" s="155"/>
      <c r="C53" s="132"/>
      <c r="D53" s="132"/>
      <c r="E53" s="132"/>
      <c r="F53" s="132"/>
      <c r="G53" s="132"/>
      <c r="H53" s="181"/>
    </row>
    <row r="54" spans="1:8">
      <c r="A54" s="155"/>
      <c r="B54" s="155"/>
      <c r="C54" s="132"/>
      <c r="D54" s="132"/>
      <c r="E54" s="132"/>
      <c r="F54" s="132"/>
      <c r="G54" s="132"/>
      <c r="H54" s="181"/>
    </row>
    <row r="55" spans="1:8">
      <c r="A55" s="155"/>
      <c r="B55" s="155"/>
      <c r="C55" s="132"/>
      <c r="D55" s="132"/>
      <c r="E55" s="132"/>
      <c r="F55" s="132"/>
      <c r="G55" s="132"/>
      <c r="H55" s="181"/>
    </row>
    <row r="56" spans="1:8">
      <c r="A56" s="155"/>
      <c r="B56" s="155"/>
      <c r="C56" s="132"/>
      <c r="D56" s="132"/>
      <c r="E56" s="132"/>
      <c r="F56" s="132"/>
      <c r="G56" s="132"/>
      <c r="H56" s="181"/>
    </row>
    <row r="57" spans="1:8">
      <c r="A57" s="182"/>
      <c r="B57" s="182" t="s">
        <v>249</v>
      </c>
      <c r="C57" s="183">
        <f>SUM(C43:C56)</f>
        <v>0</v>
      </c>
      <c r="D57" s="183">
        <f>SUM(D43:D56)</f>
        <v>0</v>
      </c>
      <c r="E57" s="183">
        <f>SUM(E43:E56)</f>
        <v>0</v>
      </c>
      <c r="F57" s="183">
        <f>SUM(F43:F56)</f>
        <v>0</v>
      </c>
      <c r="G57" s="183">
        <f>SUM(G43:G56)</f>
        <v>0</v>
      </c>
      <c r="H57" s="183"/>
    </row>
  </sheetData>
  <dataValidations count="8">
    <dataValidation allowBlank="1" showInputMessage="1" showErrorMessage="1" prompt="Saldo final de la Información Financiera Trimestral que se presenta (trimestral: 1er, 2do, 3ro. o 4to.)." sqref="C7 C42"/>
    <dataValidation allowBlank="1" showInputMessage="1" showErrorMessage="1" prompt="Corresponde al número de la cuenta de acuerdo al Plan de Cuentas emitido por el CONAC (DOF 23/12/2015)." sqref="A7 A42"/>
    <dataValidation allowBlank="1" showInputMessage="1" showErrorMessage="1" prompt="Informar sobre la factibilidad de pago." sqref="H7 H42"/>
    <dataValidation allowBlank="1" showInputMessage="1" showErrorMessage="1" prompt="Importe de la cuentas por cobrar con vencimiento mayor a 365 días." sqref="G7 G42"/>
    <dataValidation allowBlank="1" showInputMessage="1" showErrorMessage="1" prompt="Importe de la cuentas por cobrar con fecha de vencimiento de 181 a 365 días." sqref="F7 F42"/>
    <dataValidation allowBlank="1" showInputMessage="1" showErrorMessage="1" prompt="Importe de la cuentas por cobrar con fecha de vencimiento de 91 a 180 días." sqref="E7 E42"/>
    <dataValidation allowBlank="1" showInputMessage="1" showErrorMessage="1" prompt="Importe de la cuentas por cobrar con fecha de vencimiento de 1 a 90 días." sqref="D7 D42"/>
    <dataValidation allowBlank="1" showInputMessage="1" showErrorMessage="1" prompt="Corresponde al nombre o descripción de la cuenta de acuerdo al Plan de Cuentas emitido por el CONAC." sqref="B7 B42"/>
  </dataValidations>
  <pageMargins left="0.7" right="0.7" top="0.75" bottom="0.75" header="0.3" footer="0.3"/>
  <pageSetup scale="55" orientation="portrait" horizontalDpi="300" verticalDpi="300" r:id="rId1"/>
</worksheet>
</file>

<file path=xl/worksheets/sheet4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heetViews>
  <sheetFormatPr baseColWidth="10" defaultColWidth="13.7109375" defaultRowHeight="11.25"/>
  <cols>
    <col min="1" max="1" width="20.7109375" style="274" customWidth="1"/>
    <col min="2" max="2" width="50.7109375" style="274" customWidth="1"/>
    <col min="3" max="3" width="17.7109375" style="9" customWidth="1"/>
    <col min="4" max="5" width="17.7109375" style="274" customWidth="1"/>
    <col min="6" max="16384" width="13.7109375" style="274"/>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ht="11.25" customHeight="1">
      <c r="A8" s="155"/>
      <c r="B8" s="155"/>
      <c r="C8" s="181"/>
      <c r="D8" s="181"/>
      <c r="E8" s="137"/>
    </row>
    <row r="9" spans="1:5">
      <c r="A9" s="155"/>
      <c r="B9" s="155"/>
      <c r="C9" s="181"/>
      <c r="D9" s="181"/>
      <c r="E9" s="137"/>
    </row>
    <row r="10" spans="1:5">
      <c r="A10" s="190"/>
      <c r="B10" s="190" t="s">
        <v>251</v>
      </c>
      <c r="C10" s="191">
        <f>SUM(C8:C9)</f>
        <v>0</v>
      </c>
      <c r="D10" s="189"/>
      <c r="E10" s="189"/>
    </row>
    <row r="13" spans="1:5" ht="11.25" customHeight="1">
      <c r="A13" s="10" t="s">
        <v>250</v>
      </c>
      <c r="B13" s="366"/>
      <c r="E13" s="79" t="s">
        <v>88</v>
      </c>
    </row>
    <row r="14" spans="1:5">
      <c r="A14" s="272"/>
    </row>
    <row r="15" spans="1:5" ht="15" customHeight="1">
      <c r="A15" s="15" t="s">
        <v>46</v>
      </c>
      <c r="B15" s="16" t="s">
        <v>47</v>
      </c>
      <c r="C15" s="17" t="s">
        <v>48</v>
      </c>
      <c r="D15" s="17" t="s">
        <v>89</v>
      </c>
      <c r="E15" s="17" t="s">
        <v>59</v>
      </c>
    </row>
    <row r="16" spans="1:5">
      <c r="A16" s="184"/>
      <c r="B16" s="185"/>
      <c r="C16" s="186"/>
      <c r="D16" s="181"/>
      <c r="E16" s="137"/>
    </row>
    <row r="17" spans="1:5">
      <c r="A17" s="155"/>
      <c r="B17" s="187"/>
      <c r="C17" s="181"/>
      <c r="D17" s="181"/>
      <c r="E17" s="137"/>
    </row>
    <row r="18" spans="1:5">
      <c r="A18" s="182"/>
      <c r="B18" s="182" t="s">
        <v>252</v>
      </c>
      <c r="C18" s="188">
        <f>SUM(C16:C17)</f>
        <v>0</v>
      </c>
      <c r="D18" s="189"/>
      <c r="E18" s="189"/>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4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366"/>
      <c r="C5" s="9"/>
      <c r="D5" s="274"/>
      <c r="E5" s="79" t="s">
        <v>256</v>
      </c>
    </row>
    <row r="6" spans="1:5" s="41" customFormat="1">
      <c r="A6" s="272"/>
      <c r="B6" s="274"/>
      <c r="C6" s="9"/>
      <c r="D6" s="274"/>
      <c r="E6" s="274"/>
    </row>
    <row r="7" spans="1:5" s="41" customFormat="1" ht="15" customHeight="1">
      <c r="A7" s="15" t="s">
        <v>46</v>
      </c>
      <c r="B7" s="16" t="s">
        <v>47</v>
      </c>
      <c r="C7" s="17" t="s">
        <v>48</v>
      </c>
      <c r="D7" s="17" t="s">
        <v>89</v>
      </c>
      <c r="E7" s="17" t="s">
        <v>59</v>
      </c>
    </row>
    <row r="8" spans="1:5" s="41" customFormat="1">
      <c r="A8" s="184"/>
      <c r="B8" s="185"/>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366" t="s">
        <v>90</v>
      </c>
    </row>
    <row r="14" spans="1:5" s="81" customFormat="1">
      <c r="A14" s="44"/>
      <c r="B14" s="44"/>
      <c r="C14" s="78"/>
      <c r="D14" s="82"/>
    </row>
    <row r="15" spans="1:5" ht="15" customHeight="1">
      <c r="A15" s="15" t="s">
        <v>46</v>
      </c>
      <c r="B15" s="16" t="s">
        <v>47</v>
      </c>
      <c r="C15" s="17" t="s">
        <v>48</v>
      </c>
      <c r="D15" s="17" t="s">
        <v>89</v>
      </c>
      <c r="E15" s="17" t="s">
        <v>59</v>
      </c>
    </row>
    <row r="16" spans="1:5" ht="11.25" customHeight="1">
      <c r="A16" s="150"/>
      <c r="B16" s="167"/>
      <c r="C16" s="132"/>
      <c r="D16" s="132"/>
      <c r="E16" s="137"/>
    </row>
    <row r="17" spans="1:5">
      <c r="A17" s="150"/>
      <c r="B17" s="167"/>
      <c r="C17" s="132"/>
      <c r="D17" s="132"/>
      <c r="E17" s="137"/>
    </row>
    <row r="18" spans="1:5">
      <c r="A18" s="192"/>
      <c r="B18" s="192" t="s">
        <v>255</v>
      </c>
      <c r="C18" s="193">
        <f>SUM(C16:C17)</f>
        <v>0</v>
      </c>
      <c r="D18" s="140"/>
      <c r="E18" s="140"/>
    </row>
    <row r="21" spans="1:5">
      <c r="A21" s="10" t="s">
        <v>153</v>
      </c>
      <c r="B21" s="366"/>
      <c r="E21" s="79" t="s">
        <v>256</v>
      </c>
    </row>
    <row r="22" spans="1:5">
      <c r="A22" s="272"/>
    </row>
    <row r="23" spans="1:5" ht="15" customHeight="1">
      <c r="A23" s="15" t="s">
        <v>46</v>
      </c>
      <c r="B23" s="16" t="s">
        <v>47</v>
      </c>
      <c r="C23" s="17" t="s">
        <v>48</v>
      </c>
      <c r="D23" s="17" t="s">
        <v>89</v>
      </c>
      <c r="E23" s="17" t="s">
        <v>59</v>
      </c>
    </row>
    <row r="24" spans="1:5">
      <c r="A24" s="184"/>
      <c r="B24" s="185"/>
      <c r="C24" s="186"/>
      <c r="D24" s="181"/>
      <c r="E24" s="137"/>
    </row>
    <row r="25" spans="1:5">
      <c r="A25" s="155"/>
      <c r="B25" s="187"/>
      <c r="C25" s="181"/>
      <c r="D25" s="181"/>
      <c r="E25" s="137"/>
    </row>
    <row r="26" spans="1:5">
      <c r="A26" s="182"/>
      <c r="B26" s="182" t="s">
        <v>254</v>
      </c>
      <c r="C26" s="188">
        <f>SUM(C24:C25)</f>
        <v>0</v>
      </c>
      <c r="D26" s="189"/>
      <c r="E26" s="189"/>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4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zoomScaleSheetLayoutView="100" workbookViewId="0">
      <selection sqref="A1:Z1"/>
    </sheetView>
  </sheetViews>
  <sheetFormatPr baseColWidth="10"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12379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274"/>
      <c r="B2" s="274"/>
      <c r="C2" s="274"/>
      <c r="D2" s="274"/>
      <c r="E2" s="274"/>
      <c r="F2" s="9"/>
      <c r="G2" s="9"/>
      <c r="H2" s="9"/>
      <c r="I2" s="9"/>
      <c r="J2" s="9"/>
      <c r="K2" s="9"/>
      <c r="L2" s="9"/>
      <c r="M2" s="9"/>
      <c r="N2" s="9"/>
      <c r="O2" s="9"/>
      <c r="P2" s="274"/>
      <c r="Q2" s="274"/>
      <c r="R2" s="274"/>
      <c r="S2" s="84"/>
      <c r="T2" s="274"/>
      <c r="U2" s="274"/>
      <c r="V2" s="274"/>
      <c r="W2" s="274"/>
      <c r="X2" s="274"/>
      <c r="Y2" s="274"/>
      <c r="Z2" s="274"/>
      <c r="AA2" s="274"/>
      <c r="AB2" s="41"/>
    </row>
    <row r="3" spans="1:28" s="81" customFormat="1">
      <c r="A3" s="274"/>
      <c r="B3" s="274"/>
      <c r="C3" s="274"/>
      <c r="D3" s="274"/>
      <c r="E3" s="274"/>
      <c r="F3" s="9"/>
      <c r="G3" s="9"/>
      <c r="H3" s="9"/>
      <c r="I3" s="9"/>
      <c r="J3" s="9"/>
      <c r="K3" s="9"/>
      <c r="L3" s="9"/>
      <c r="M3" s="9"/>
      <c r="N3" s="9"/>
      <c r="O3" s="9"/>
      <c r="P3" s="274"/>
      <c r="Q3" s="274"/>
      <c r="R3" s="274"/>
      <c r="S3" s="84"/>
      <c r="T3" s="274"/>
      <c r="U3" s="274"/>
      <c r="V3" s="274"/>
      <c r="W3" s="274"/>
      <c r="X3" s="274"/>
      <c r="Y3" s="274"/>
      <c r="Z3" s="274"/>
      <c r="AA3" s="274"/>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274"/>
      <c r="V4" s="274"/>
      <c r="W4" s="274"/>
      <c r="X4" s="274"/>
      <c r="Y4" s="274"/>
      <c r="Z4" s="274"/>
      <c r="AA4" s="274"/>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c r="A20" s="59"/>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4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zoomScaleNormal="100" zoomScaleSheetLayoutView="100" workbookViewId="0"/>
  </sheetViews>
  <sheetFormatPr baseColWidth="10" defaultColWidth="12.42578125" defaultRowHeight="11.25"/>
  <cols>
    <col min="1" max="1" width="19.7109375" style="274" customWidth="1"/>
    <col min="2" max="2" width="50.7109375" style="274" customWidth="1"/>
    <col min="3" max="4" width="17.7109375" style="6" customWidth="1"/>
    <col min="5" max="16384" width="12.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ht="11.25" customHeight="1">
      <c r="A5" s="61" t="s">
        <v>257</v>
      </c>
      <c r="B5" s="61"/>
      <c r="C5" s="42"/>
      <c r="D5" s="366" t="s">
        <v>284</v>
      </c>
    </row>
    <row r="6" spans="1:4" ht="11.25" customHeight="1">
      <c r="A6" s="75"/>
      <c r="B6" s="75"/>
      <c r="C6" s="76"/>
      <c r="D6" s="92"/>
    </row>
    <row r="7" spans="1:4" ht="15" customHeight="1">
      <c r="A7" s="15" t="s">
        <v>46</v>
      </c>
      <c r="B7" s="16" t="s">
        <v>47</v>
      </c>
      <c r="C7" s="17" t="s">
        <v>48</v>
      </c>
      <c r="D7" s="17" t="s">
        <v>59</v>
      </c>
    </row>
    <row r="8" spans="1:4" ht="56.25">
      <c r="A8" s="150" t="s">
        <v>12380</v>
      </c>
      <c r="B8" s="150" t="s">
        <v>12381</v>
      </c>
      <c r="C8" s="143">
        <v>13181710.73</v>
      </c>
      <c r="D8" s="132" t="s">
        <v>12382</v>
      </c>
    </row>
    <row r="9" spans="1:4" ht="45">
      <c r="A9" s="150" t="s">
        <v>12383</v>
      </c>
      <c r="B9" s="150" t="s">
        <v>12384</v>
      </c>
      <c r="C9" s="143">
        <v>3146613.46</v>
      </c>
      <c r="D9" s="132" t="s">
        <v>12385</v>
      </c>
    </row>
    <row r="10" spans="1:4" ht="45">
      <c r="A10" s="150" t="s">
        <v>12386</v>
      </c>
      <c r="B10" s="150" t="s">
        <v>12387</v>
      </c>
      <c r="C10" s="143">
        <v>159117.91</v>
      </c>
      <c r="D10" s="132" t="s">
        <v>12388</v>
      </c>
    </row>
    <row r="11" spans="1:4" ht="45">
      <c r="A11" s="150" t="s">
        <v>12389</v>
      </c>
      <c r="B11" s="150" t="s">
        <v>12390</v>
      </c>
      <c r="C11" s="143">
        <v>53199.32</v>
      </c>
      <c r="D11" s="132" t="s">
        <v>12391</v>
      </c>
    </row>
    <row r="12" spans="1:4">
      <c r="A12" s="150"/>
      <c r="B12" s="150"/>
      <c r="C12" s="143"/>
      <c r="D12" s="132"/>
    </row>
    <row r="13" spans="1:4">
      <c r="A13" s="150"/>
      <c r="B13" s="150"/>
      <c r="C13" s="143"/>
      <c r="D13" s="132"/>
    </row>
    <row r="14" spans="1:4">
      <c r="A14" s="150"/>
      <c r="B14" s="150"/>
      <c r="C14" s="143"/>
      <c r="D14" s="132"/>
    </row>
    <row r="15" spans="1:4">
      <c r="A15" s="150"/>
      <c r="B15" s="150"/>
      <c r="C15" s="143"/>
      <c r="D15" s="132"/>
    </row>
    <row r="16" spans="1:4">
      <c r="A16" s="150"/>
      <c r="B16" s="150"/>
      <c r="C16" s="143"/>
      <c r="D16" s="132"/>
    </row>
    <row r="17" spans="1:4">
      <c r="A17" s="150"/>
      <c r="B17" s="150"/>
      <c r="C17" s="143"/>
      <c r="D17" s="132"/>
    </row>
    <row r="18" spans="1:4">
      <c r="A18" s="150"/>
      <c r="B18" s="150"/>
      <c r="C18" s="143"/>
      <c r="D18" s="132"/>
    </row>
    <row r="19" spans="1:4">
      <c r="A19" s="150"/>
      <c r="B19" s="150"/>
      <c r="C19" s="143"/>
      <c r="D19" s="132"/>
    </row>
    <row r="20" spans="1:4">
      <c r="A20" s="150"/>
      <c r="B20" s="150"/>
      <c r="C20" s="143"/>
      <c r="D20" s="132"/>
    </row>
    <row r="21" spans="1:4">
      <c r="A21" s="150"/>
      <c r="B21" s="150"/>
      <c r="C21" s="143"/>
      <c r="D21" s="132"/>
    </row>
    <row r="22" spans="1:4">
      <c r="A22" s="150"/>
      <c r="B22" s="150"/>
      <c r="C22" s="143"/>
      <c r="D22" s="132"/>
    </row>
    <row r="23" spans="1:4">
      <c r="A23" s="150"/>
      <c r="B23" s="150"/>
      <c r="C23" s="143"/>
      <c r="D23" s="132"/>
    </row>
    <row r="24" spans="1:4">
      <c r="A24" s="150"/>
      <c r="B24" s="150"/>
      <c r="C24" s="143"/>
      <c r="D24" s="132"/>
    </row>
    <row r="25" spans="1:4">
      <c r="A25" s="150"/>
      <c r="B25" s="150"/>
      <c r="C25" s="143"/>
      <c r="D25" s="132"/>
    </row>
    <row r="26" spans="1:4">
      <c r="A26" s="150"/>
      <c r="B26" s="150"/>
      <c r="C26" s="143"/>
      <c r="D26" s="132"/>
    </row>
    <row r="27" spans="1:4">
      <c r="A27" s="150"/>
      <c r="B27" s="150"/>
      <c r="C27" s="143"/>
      <c r="D27" s="132"/>
    </row>
    <row r="28" spans="1:4">
      <c r="A28" s="150"/>
      <c r="B28" s="150"/>
      <c r="C28" s="143"/>
      <c r="D28" s="132"/>
    </row>
    <row r="29" spans="1:4">
      <c r="A29" s="150"/>
      <c r="B29" s="150"/>
      <c r="C29" s="143"/>
      <c r="D29" s="132"/>
    </row>
    <row r="30" spans="1:4">
      <c r="A30" s="150"/>
      <c r="B30" s="150"/>
      <c r="C30" s="143"/>
      <c r="D30" s="132"/>
    </row>
    <row r="31" spans="1:4">
      <c r="A31" s="150"/>
      <c r="B31" s="150"/>
      <c r="C31" s="143"/>
      <c r="D31" s="132"/>
    </row>
    <row r="32" spans="1:4">
      <c r="A32" s="150"/>
      <c r="B32" s="150"/>
      <c r="C32" s="143"/>
      <c r="D32" s="132"/>
    </row>
    <row r="33" spans="1:4">
      <c r="A33" s="150"/>
      <c r="B33" s="150"/>
      <c r="C33" s="143"/>
      <c r="D33" s="132"/>
    </row>
    <row r="34" spans="1:4">
      <c r="A34" s="150"/>
      <c r="B34" s="150"/>
      <c r="C34" s="143"/>
      <c r="D34" s="132"/>
    </row>
    <row r="35" spans="1:4">
      <c r="A35" s="150"/>
      <c r="B35" s="150"/>
      <c r="C35" s="143"/>
      <c r="D35" s="132"/>
    </row>
    <row r="36" spans="1:4">
      <c r="A36" s="150"/>
      <c r="B36" s="150"/>
      <c r="C36" s="143"/>
      <c r="D36" s="132"/>
    </row>
    <row r="37" spans="1:4">
      <c r="A37" s="150"/>
      <c r="B37" s="150"/>
      <c r="C37" s="143"/>
      <c r="D37" s="132"/>
    </row>
    <row r="38" spans="1:4">
      <c r="A38" s="150"/>
      <c r="B38" s="150"/>
      <c r="C38" s="143"/>
      <c r="D38" s="132"/>
    </row>
    <row r="39" spans="1:4">
      <c r="A39" s="150"/>
      <c r="B39" s="150"/>
      <c r="C39" s="143"/>
      <c r="D39" s="132"/>
    </row>
    <row r="40" spans="1:4">
      <c r="A40" s="150"/>
      <c r="B40" s="150"/>
      <c r="C40" s="143"/>
      <c r="D40" s="132"/>
    </row>
    <row r="41" spans="1:4">
      <c r="A41" s="150"/>
      <c r="B41" s="150"/>
      <c r="C41" s="143"/>
      <c r="D41" s="132"/>
    </row>
    <row r="42" spans="1:4">
      <c r="A42" s="150"/>
      <c r="B42" s="150"/>
      <c r="C42" s="143"/>
      <c r="D42" s="132"/>
    </row>
    <row r="43" spans="1:4">
      <c r="A43" s="150"/>
      <c r="B43" s="150"/>
      <c r="C43" s="143"/>
      <c r="D43" s="132"/>
    </row>
    <row r="44" spans="1:4">
      <c r="A44" s="150"/>
      <c r="B44" s="150"/>
      <c r="C44" s="143"/>
      <c r="D44" s="132"/>
    </row>
    <row r="45" spans="1:4" s="19" customFormat="1">
      <c r="A45" s="152"/>
      <c r="B45" s="152" t="s">
        <v>260</v>
      </c>
      <c r="C45" s="144">
        <f>SUM(C8:C44)</f>
        <v>16540641.420000002</v>
      </c>
      <c r="D45" s="140"/>
    </row>
    <row r="46" spans="1:4" s="19" customFormat="1">
      <c r="A46" s="153"/>
      <c r="B46" s="153"/>
      <c r="C46" s="27"/>
      <c r="D46" s="27"/>
    </row>
    <row r="47" spans="1:4" s="19" customFormat="1">
      <c r="A47" s="153"/>
      <c r="B47" s="153"/>
      <c r="C47" s="27"/>
      <c r="D47" s="27"/>
    </row>
    <row r="48" spans="1:4">
      <c r="A48" s="154"/>
      <c r="B48" s="154"/>
      <c r="C48" s="118"/>
      <c r="D48" s="118"/>
    </row>
    <row r="49" spans="1:4" ht="21.75" customHeight="1">
      <c r="A49" s="61" t="s">
        <v>258</v>
      </c>
      <c r="B49" s="61"/>
      <c r="C49" s="278"/>
      <c r="D49" s="366" t="s">
        <v>113</v>
      </c>
    </row>
    <row r="50" spans="1:4">
      <c r="A50" s="75"/>
      <c r="B50" s="75"/>
      <c r="C50" s="76"/>
      <c r="D50" s="92"/>
    </row>
    <row r="51" spans="1:4" ht="15" customHeight="1">
      <c r="A51" s="15" t="s">
        <v>46</v>
      </c>
      <c r="B51" s="16" t="s">
        <v>47</v>
      </c>
      <c r="C51" s="17" t="s">
        <v>48</v>
      </c>
      <c r="D51" s="17" t="s">
        <v>59</v>
      </c>
    </row>
    <row r="52" spans="1:4" ht="123.75">
      <c r="A52" s="150" t="s">
        <v>12392</v>
      </c>
      <c r="B52" s="150" t="s">
        <v>12393</v>
      </c>
      <c r="C52" s="143">
        <v>61029251.700000003</v>
      </c>
      <c r="D52" s="132" t="s">
        <v>12394</v>
      </c>
    </row>
    <row r="53" spans="1:4">
      <c r="A53" s="150"/>
      <c r="B53" s="150"/>
      <c r="C53" s="143"/>
      <c r="D53" s="132"/>
    </row>
    <row r="54" spans="1:4">
      <c r="A54" s="150"/>
      <c r="B54" s="150"/>
      <c r="C54" s="143"/>
      <c r="D54" s="132"/>
    </row>
    <row r="55" spans="1:4">
      <c r="A55" s="150"/>
      <c r="B55" s="150"/>
      <c r="C55" s="143"/>
      <c r="D55" s="132"/>
    </row>
    <row r="56" spans="1:4">
      <c r="A56" s="150"/>
      <c r="B56" s="150"/>
      <c r="C56" s="143"/>
      <c r="D56" s="132"/>
    </row>
    <row r="57" spans="1:4">
      <c r="A57" s="150"/>
      <c r="B57" s="150"/>
      <c r="C57" s="143"/>
      <c r="D57" s="132"/>
    </row>
    <row r="58" spans="1:4">
      <c r="A58" s="150"/>
      <c r="B58" s="150"/>
      <c r="C58" s="143"/>
      <c r="D58" s="132"/>
    </row>
    <row r="59" spans="1:4">
      <c r="A59" s="150"/>
      <c r="B59" s="150"/>
      <c r="C59" s="143"/>
      <c r="D59" s="132"/>
    </row>
    <row r="60" spans="1:4">
      <c r="A60" s="150"/>
      <c r="B60" s="150"/>
      <c r="C60" s="143"/>
      <c r="D60" s="132"/>
    </row>
    <row r="61" spans="1:4">
      <c r="A61" s="150"/>
      <c r="B61" s="150"/>
      <c r="C61" s="143"/>
      <c r="D61" s="132"/>
    </row>
    <row r="62" spans="1:4">
      <c r="A62" s="150"/>
      <c r="B62" s="150"/>
      <c r="C62" s="143"/>
      <c r="D62" s="132"/>
    </row>
    <row r="63" spans="1:4">
      <c r="A63" s="150"/>
      <c r="B63" s="150"/>
      <c r="C63" s="143"/>
      <c r="D63" s="132"/>
    </row>
    <row r="64" spans="1:4">
      <c r="A64" s="150"/>
      <c r="B64" s="150"/>
      <c r="C64" s="143"/>
      <c r="D64" s="132"/>
    </row>
    <row r="65" spans="1:4">
      <c r="A65" s="150"/>
      <c r="B65" s="150"/>
      <c r="C65" s="143"/>
      <c r="D65" s="132"/>
    </row>
    <row r="66" spans="1:4">
      <c r="A66" s="150"/>
      <c r="B66" s="150"/>
      <c r="C66" s="143"/>
      <c r="D66" s="132"/>
    </row>
    <row r="67" spans="1:4">
      <c r="A67" s="150"/>
      <c r="B67" s="150"/>
      <c r="C67" s="143"/>
      <c r="D67" s="132"/>
    </row>
    <row r="68" spans="1:4">
      <c r="A68" s="150"/>
      <c r="B68" s="150"/>
      <c r="C68" s="143"/>
      <c r="D68" s="132"/>
    </row>
    <row r="69" spans="1:4">
      <c r="A69" s="150"/>
      <c r="B69" s="150"/>
      <c r="C69" s="143"/>
      <c r="D69" s="132"/>
    </row>
    <row r="70" spans="1:4">
      <c r="A70" s="150"/>
      <c r="B70" s="150"/>
      <c r="C70" s="143"/>
      <c r="D70" s="132"/>
    </row>
    <row r="71" spans="1:4">
      <c r="A71" s="150"/>
      <c r="B71" s="150"/>
      <c r="C71" s="143"/>
      <c r="D71" s="132"/>
    </row>
    <row r="72" spans="1:4">
      <c r="A72" s="150"/>
      <c r="B72" s="150"/>
      <c r="C72" s="143"/>
      <c r="D72" s="132"/>
    </row>
    <row r="73" spans="1:4">
      <c r="A73" s="150"/>
      <c r="B73" s="150"/>
      <c r="C73" s="143"/>
      <c r="D73" s="132"/>
    </row>
    <row r="74" spans="1:4">
      <c r="A74" s="150"/>
      <c r="B74" s="150"/>
      <c r="C74" s="143"/>
      <c r="D74" s="132"/>
    </row>
    <row r="75" spans="1:4">
      <c r="A75" s="150"/>
      <c r="B75" s="150"/>
      <c r="C75" s="143"/>
      <c r="D75" s="132"/>
    </row>
    <row r="76" spans="1:4">
      <c r="A76" s="150"/>
      <c r="B76" s="150"/>
      <c r="C76" s="143"/>
      <c r="D76" s="132"/>
    </row>
    <row r="77" spans="1:4">
      <c r="A77" s="150"/>
      <c r="B77" s="150"/>
      <c r="C77" s="143"/>
      <c r="D77" s="132"/>
    </row>
    <row r="78" spans="1:4">
      <c r="A78" s="150"/>
      <c r="B78" s="150"/>
      <c r="C78" s="143"/>
      <c r="D78" s="132"/>
    </row>
    <row r="79" spans="1:4">
      <c r="A79" s="150"/>
      <c r="B79" s="150"/>
      <c r="C79" s="143"/>
      <c r="D79" s="132"/>
    </row>
    <row r="80" spans="1:4">
      <c r="A80" s="150"/>
      <c r="B80" s="150"/>
      <c r="C80" s="143"/>
      <c r="D80" s="132"/>
    </row>
    <row r="81" spans="1:4">
      <c r="A81" s="150"/>
      <c r="B81" s="150"/>
      <c r="C81" s="143"/>
      <c r="D81" s="132"/>
    </row>
    <row r="82" spans="1:4">
      <c r="A82" s="150"/>
      <c r="B82" s="150"/>
      <c r="C82" s="143"/>
      <c r="D82" s="132"/>
    </row>
    <row r="83" spans="1:4">
      <c r="A83" s="150"/>
      <c r="B83" s="150"/>
      <c r="C83" s="143"/>
      <c r="D83" s="132"/>
    </row>
    <row r="84" spans="1:4">
      <c r="A84" s="150"/>
      <c r="B84" s="150"/>
      <c r="C84" s="143"/>
      <c r="D84" s="132"/>
    </row>
    <row r="85" spans="1:4">
      <c r="A85" s="150"/>
      <c r="B85" s="150"/>
      <c r="C85" s="143"/>
      <c r="D85" s="132"/>
    </row>
    <row r="86" spans="1:4">
      <c r="A86" s="150"/>
      <c r="B86" s="150"/>
      <c r="C86" s="143"/>
      <c r="D86" s="132"/>
    </row>
    <row r="87" spans="1:4">
      <c r="A87" s="150"/>
      <c r="B87" s="150"/>
      <c r="C87" s="143"/>
      <c r="D87" s="132"/>
    </row>
    <row r="88" spans="1:4">
      <c r="A88" s="150"/>
      <c r="B88" s="150"/>
      <c r="C88" s="143"/>
      <c r="D88" s="132"/>
    </row>
    <row r="89" spans="1:4">
      <c r="A89" s="152"/>
      <c r="B89" s="152" t="s">
        <v>276</v>
      </c>
      <c r="C89" s="144">
        <f>SUM(C52:C88)</f>
        <v>61029251.700000003</v>
      </c>
      <c r="D89" s="140"/>
    </row>
    <row r="90" spans="1:4">
      <c r="A90" s="154"/>
      <c r="B90" s="154"/>
      <c r="C90" s="118"/>
      <c r="D90" s="118"/>
    </row>
    <row r="91" spans="1:4">
      <c r="A91" s="154"/>
      <c r="B91" s="154"/>
      <c r="C91" s="118"/>
      <c r="D91" s="118"/>
    </row>
    <row r="92" spans="1:4">
      <c r="A92" s="154"/>
      <c r="B92" s="154"/>
      <c r="C92" s="118"/>
      <c r="D92" s="118"/>
    </row>
    <row r="93" spans="1:4">
      <c r="A93" s="154"/>
      <c r="B93" s="154"/>
      <c r="C93" s="118"/>
      <c r="D93" s="118"/>
    </row>
    <row r="94" spans="1:4">
      <c r="A94" s="154"/>
      <c r="B94" s="154"/>
      <c r="C94" s="118"/>
      <c r="D94" s="118"/>
    </row>
    <row r="95" spans="1:4">
      <c r="A95" s="154"/>
      <c r="B95" s="154"/>
      <c r="C95" s="118"/>
      <c r="D95" s="118"/>
    </row>
    <row r="96" spans="1:4">
      <c r="A96" s="154"/>
      <c r="B96" s="154"/>
      <c r="C96" s="118"/>
      <c r="D96" s="118"/>
    </row>
    <row r="97" spans="1:4">
      <c r="A97" s="154"/>
      <c r="B97" s="154"/>
      <c r="C97" s="118"/>
      <c r="D97" s="118"/>
    </row>
    <row r="98" spans="1:4">
      <c r="A98" s="154"/>
      <c r="B98" s="154"/>
      <c r="C98" s="118"/>
      <c r="D98" s="118"/>
    </row>
    <row r="99" spans="1:4">
      <c r="A99" s="154"/>
      <c r="B99" s="154"/>
      <c r="C99" s="118"/>
      <c r="D99" s="118"/>
    </row>
    <row r="100" spans="1:4">
      <c r="A100" s="154"/>
      <c r="B100" s="154"/>
      <c r="C100" s="118"/>
      <c r="D100" s="118"/>
    </row>
    <row r="101" spans="1:4">
      <c r="A101" s="154"/>
      <c r="B101" s="154"/>
      <c r="C101" s="118"/>
      <c r="D101" s="118"/>
    </row>
    <row r="102" spans="1:4">
      <c r="A102" s="154"/>
      <c r="B102" s="154"/>
      <c r="C102" s="118"/>
      <c r="D102" s="118"/>
    </row>
    <row r="103" spans="1:4">
      <c r="A103" s="154"/>
      <c r="B103" s="154"/>
      <c r="C103" s="118"/>
      <c r="D103" s="118"/>
    </row>
    <row r="104" spans="1:4">
      <c r="A104" s="154"/>
      <c r="B104" s="154"/>
      <c r="C104" s="118"/>
      <c r="D104" s="118"/>
    </row>
    <row r="105" spans="1:4">
      <c r="A105" s="154"/>
      <c r="B105" s="154"/>
      <c r="C105" s="118"/>
      <c r="D105" s="118"/>
    </row>
    <row r="106" spans="1:4">
      <c r="A106" s="154"/>
      <c r="B106" s="154"/>
      <c r="C106" s="118"/>
      <c r="D106" s="118"/>
    </row>
  </sheetData>
  <dataValidations count="4">
    <dataValidation allowBlank="1" showInputMessage="1" showErrorMessage="1" prompt="Saldo final de la Información Financiera Trimestral que se presenta (trimestral: 1er, 2do, 3ro. o 4to.)." sqref="C7 C51"/>
    <dataValidation allowBlank="1" showInputMessage="1" showErrorMessage="1" prompt="Corresponde al número de la cuenta de acuerdo al Plan de Cuentas emitido por el CONAC (DOF 23/12/2015)." sqref="A7 A51"/>
    <dataValidation allowBlank="1" showInputMessage="1" showErrorMessage="1" prompt="Corresponde al nombre o descripción de la cuenta de acuerdo al Plan de Cuentas emitido por el CONAC." sqref="B7 B51"/>
    <dataValidation allowBlank="1" showInputMessage="1" showErrorMessage="1" prompt="Características cualitativas significativas que les impacten financieramente." sqref="D7 D51"/>
  </dataValidations>
  <pageMargins left="0.70866141732283472" right="0.70866141732283472" top="0.98425196850393704" bottom="0.98425196850393704" header="0.31496062992125984" footer="0.31496062992125984"/>
  <pageSetup scale="78" orientation="portrait" r:id="rId1"/>
</worksheet>
</file>

<file path=xl/worksheets/sheet4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zoomScaleSheetLayoutView="100" workbookViewId="0"/>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41"/>
      <c r="B4" s="41"/>
      <c r="C4" s="72"/>
      <c r="D4" s="41"/>
      <c r="E4" s="41"/>
    </row>
    <row r="5" spans="1:5" ht="11.25" customHeight="1">
      <c r="A5" s="61" t="s">
        <v>138</v>
      </c>
      <c r="B5" s="61"/>
      <c r="C5" s="72"/>
      <c r="E5" s="366" t="s">
        <v>283</v>
      </c>
    </row>
    <row r="6" spans="1:5">
      <c r="A6" s="75"/>
      <c r="B6" s="75"/>
      <c r="C6" s="76"/>
      <c r="D6" s="75"/>
      <c r="E6" s="92"/>
    </row>
    <row r="7" spans="1:5" ht="15" customHeight="1">
      <c r="A7" s="15" t="s">
        <v>46</v>
      </c>
      <c r="B7" s="16" t="s">
        <v>47</v>
      </c>
      <c r="C7" s="17" t="s">
        <v>48</v>
      </c>
      <c r="D7" s="23" t="s">
        <v>89</v>
      </c>
      <c r="E7" s="17" t="s">
        <v>59</v>
      </c>
    </row>
    <row r="8" spans="1:5" ht="45">
      <c r="A8" s="93" t="s">
        <v>12395</v>
      </c>
      <c r="B8" s="93" t="s">
        <v>12396</v>
      </c>
      <c r="C8" s="94">
        <v>101429.88</v>
      </c>
      <c r="D8" s="992" t="s">
        <v>12397</v>
      </c>
      <c r="E8" s="992" t="s">
        <v>12398</v>
      </c>
    </row>
    <row r="9" spans="1:5" ht="135">
      <c r="A9" s="93" t="s">
        <v>12399</v>
      </c>
      <c r="B9" s="93" t="s">
        <v>12400</v>
      </c>
      <c r="C9" s="94">
        <v>232554.84</v>
      </c>
      <c r="D9" s="992" t="s">
        <v>12401</v>
      </c>
      <c r="E9" s="992" t="s">
        <v>12402</v>
      </c>
    </row>
    <row r="10" spans="1:5">
      <c r="A10" s="93"/>
      <c r="B10" s="93"/>
      <c r="C10" s="94"/>
      <c r="D10" s="48"/>
      <c r="E10" s="48"/>
    </row>
    <row r="11" spans="1:5">
      <c r="A11" s="93"/>
      <c r="B11" s="93"/>
      <c r="C11" s="94"/>
      <c r="D11" s="48"/>
      <c r="E11" s="48"/>
    </row>
    <row r="12" spans="1:5">
      <c r="A12" s="93"/>
      <c r="B12" s="93"/>
      <c r="C12" s="94"/>
      <c r="D12" s="48"/>
      <c r="E12" s="48"/>
    </row>
    <row r="13" spans="1:5">
      <c r="A13" s="93"/>
      <c r="B13" s="93"/>
      <c r="C13" s="94"/>
      <c r="D13" s="48"/>
      <c r="E13" s="48"/>
    </row>
    <row r="14" spans="1:5">
      <c r="A14" s="29"/>
      <c r="B14" s="152" t="s">
        <v>277</v>
      </c>
      <c r="C14" s="30">
        <f>SUM(C8:C13)</f>
        <v>333984.71999999997</v>
      </c>
      <c r="D14" s="77"/>
      <c r="E14" s="77"/>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4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zoomScaleSheetLayoutView="100" workbookViewId="0"/>
  </sheetViews>
  <sheetFormatPr baseColWidth="10" defaultRowHeight="11.25"/>
  <cols>
    <col min="1" max="1" width="20.7109375" style="154" customWidth="1"/>
    <col min="2" max="2" width="50.7109375" style="154" customWidth="1"/>
    <col min="3" max="3" width="17.7109375" style="118" customWidth="1"/>
    <col min="4" max="4" width="17.7109375" style="194" customWidth="1"/>
    <col min="5" max="5" width="17.7109375" style="195" customWidth="1"/>
    <col min="6" max="8" width="11.42578125" style="154"/>
    <col min="9" max="16384" width="11.42578125" style="274"/>
  </cols>
  <sheetData>
    <row r="1" spans="1:8" s="41" customFormat="1" ht="11.25" customHeight="1">
      <c r="A1" s="71" t="s">
        <v>43</v>
      </c>
      <c r="B1" s="71"/>
      <c r="C1" s="72"/>
      <c r="D1" s="95"/>
      <c r="E1" s="7"/>
    </row>
    <row r="2" spans="1:8" s="41" customFormat="1" ht="11.25" customHeight="1">
      <c r="A2" s="71" t="s">
        <v>0</v>
      </c>
      <c r="B2" s="71"/>
      <c r="C2" s="72"/>
      <c r="D2" s="95"/>
      <c r="E2" s="96"/>
    </row>
    <row r="3" spans="1:8" s="41" customFormat="1" ht="10.5" customHeight="1">
      <c r="C3" s="72"/>
      <c r="D3" s="95"/>
      <c r="E3" s="96"/>
    </row>
    <row r="4" spans="1:8" s="41" customFormat="1" ht="10.5" customHeight="1">
      <c r="C4" s="72"/>
      <c r="D4" s="95"/>
      <c r="E4" s="96"/>
    </row>
    <row r="5" spans="1:8" s="41" customFormat="1" ht="11.25" customHeight="1">
      <c r="A5" s="10" t="s">
        <v>208</v>
      </c>
      <c r="B5" s="10"/>
      <c r="C5" s="72"/>
      <c r="D5" s="97"/>
      <c r="E5" s="98" t="s">
        <v>282</v>
      </c>
    </row>
    <row r="6" spans="1:8" ht="11.25" customHeight="1">
      <c r="A6" s="13"/>
      <c r="B6" s="13"/>
      <c r="C6" s="4"/>
      <c r="D6" s="99"/>
      <c r="E6" s="3"/>
      <c r="F6" s="274"/>
      <c r="G6" s="274"/>
      <c r="H6" s="274"/>
    </row>
    <row r="7" spans="1:8" ht="15" customHeight="1">
      <c r="A7" s="15" t="s">
        <v>46</v>
      </c>
      <c r="B7" s="16" t="s">
        <v>47</v>
      </c>
      <c r="C7" s="17" t="s">
        <v>48</v>
      </c>
      <c r="D7" s="206" t="s">
        <v>114</v>
      </c>
      <c r="E7" s="100" t="s">
        <v>115</v>
      </c>
      <c r="F7" s="274"/>
      <c r="G7" s="274"/>
      <c r="H7" s="274"/>
    </row>
    <row r="8" spans="1:8">
      <c r="A8" s="150" t="s">
        <v>12403</v>
      </c>
      <c r="B8" s="150" t="s">
        <v>12404</v>
      </c>
      <c r="C8" s="165">
        <v>0</v>
      </c>
      <c r="D8" s="196">
        <f>+C8/C$85</f>
        <v>0</v>
      </c>
      <c r="E8" s="197" t="s">
        <v>12405</v>
      </c>
    </row>
    <row r="9" spans="1:8" ht="67.5">
      <c r="A9" s="150" t="s">
        <v>12406</v>
      </c>
      <c r="B9" s="150" t="s">
        <v>12407</v>
      </c>
      <c r="C9" s="165">
        <v>437559.65</v>
      </c>
      <c r="D9" s="196">
        <f>+C9/C$85</f>
        <v>5.9791515346032552E-3</v>
      </c>
      <c r="E9" s="197" t="s">
        <v>12408</v>
      </c>
    </row>
    <row r="10" spans="1:8">
      <c r="A10" s="150" t="s">
        <v>12409</v>
      </c>
      <c r="B10" s="150" t="s">
        <v>12410</v>
      </c>
      <c r="C10" s="165">
        <v>0</v>
      </c>
      <c r="D10" s="196">
        <f t="shared" ref="D10:D33" si="0">+C10/C$85</f>
        <v>0</v>
      </c>
      <c r="E10" s="197" t="s">
        <v>12405</v>
      </c>
    </row>
    <row r="11" spans="1:8">
      <c r="A11" s="150" t="s">
        <v>12411</v>
      </c>
      <c r="B11" s="150" t="s">
        <v>12412</v>
      </c>
      <c r="C11" s="165">
        <v>0</v>
      </c>
      <c r="D11" s="196">
        <f t="shared" si="0"/>
        <v>0</v>
      </c>
      <c r="E11" s="197" t="s">
        <v>12405</v>
      </c>
    </row>
    <row r="12" spans="1:8" ht="33.75">
      <c r="A12" s="150" t="s">
        <v>12413</v>
      </c>
      <c r="B12" s="150" t="s">
        <v>12414</v>
      </c>
      <c r="C12" s="165">
        <v>42026.720000000001</v>
      </c>
      <c r="D12" s="196">
        <f t="shared" si="0"/>
        <v>5.742854200160854E-4</v>
      </c>
      <c r="E12" s="197" t="s">
        <v>12415</v>
      </c>
    </row>
    <row r="13" spans="1:8" ht="45">
      <c r="A13" s="150" t="s">
        <v>12416</v>
      </c>
      <c r="B13" s="150" t="s">
        <v>12417</v>
      </c>
      <c r="C13" s="165">
        <v>670081.5</v>
      </c>
      <c r="D13" s="196">
        <f t="shared" si="0"/>
        <v>9.1565088989221267E-3</v>
      </c>
      <c r="E13" s="197" t="s">
        <v>12418</v>
      </c>
    </row>
    <row r="14" spans="1:8" ht="45">
      <c r="A14" s="150" t="s">
        <v>12419</v>
      </c>
      <c r="B14" s="150" t="s">
        <v>12420</v>
      </c>
      <c r="C14" s="165">
        <v>32105.41</v>
      </c>
      <c r="D14" s="196">
        <f t="shared" si="0"/>
        <v>4.387130108330754E-4</v>
      </c>
      <c r="E14" s="197" t="s">
        <v>12421</v>
      </c>
    </row>
    <row r="15" spans="1:8">
      <c r="A15" s="150" t="s">
        <v>12422</v>
      </c>
      <c r="B15" s="150" t="s">
        <v>12423</v>
      </c>
      <c r="C15" s="165">
        <v>0</v>
      </c>
      <c r="D15" s="196">
        <f t="shared" si="0"/>
        <v>0</v>
      </c>
      <c r="E15" s="197" t="s">
        <v>12405</v>
      </c>
    </row>
    <row r="16" spans="1:8" ht="56.25">
      <c r="A16" s="150" t="s">
        <v>12424</v>
      </c>
      <c r="B16" s="150" t="s">
        <v>12425</v>
      </c>
      <c r="C16" s="165">
        <v>243745.66</v>
      </c>
      <c r="D16" s="196">
        <f t="shared" si="0"/>
        <v>3.3307281351054267E-3</v>
      </c>
      <c r="E16" s="197" t="s">
        <v>12426</v>
      </c>
    </row>
    <row r="17" spans="1:5" ht="33.75">
      <c r="A17" s="150" t="s">
        <v>12427</v>
      </c>
      <c r="B17" s="150" t="s">
        <v>12428</v>
      </c>
      <c r="C17" s="165">
        <v>3854464.75</v>
      </c>
      <c r="D17" s="196">
        <f t="shared" si="0"/>
        <v>5.2670370371300575E-2</v>
      </c>
      <c r="E17" s="197" t="s">
        <v>12429</v>
      </c>
    </row>
    <row r="18" spans="1:5" ht="78.75">
      <c r="A18" s="150" t="s">
        <v>12430</v>
      </c>
      <c r="B18" s="150" t="s">
        <v>5148</v>
      </c>
      <c r="C18" s="165">
        <v>4569166.75</v>
      </c>
      <c r="D18" s="196">
        <f t="shared" si="0"/>
        <v>6.2436608094737861E-2</v>
      </c>
      <c r="E18" s="197" t="s">
        <v>12431</v>
      </c>
    </row>
    <row r="19" spans="1:5" ht="45">
      <c r="A19" s="150" t="s">
        <v>12432</v>
      </c>
      <c r="B19" s="150" t="s">
        <v>12433</v>
      </c>
      <c r="C19" s="165">
        <v>132013.6</v>
      </c>
      <c r="D19" s="196">
        <f t="shared" si="0"/>
        <v>1.8039353469372697E-3</v>
      </c>
      <c r="E19" s="197" t="s">
        <v>12434</v>
      </c>
    </row>
    <row r="20" spans="1:5" ht="45">
      <c r="A20" s="150" t="s">
        <v>12435</v>
      </c>
      <c r="B20" s="150" t="s">
        <v>12436</v>
      </c>
      <c r="C20" s="165">
        <v>743952.15</v>
      </c>
      <c r="D20" s="196">
        <f t="shared" si="0"/>
        <v>1.0165934265976973E-2</v>
      </c>
      <c r="E20" s="197" t="s">
        <v>12437</v>
      </c>
    </row>
    <row r="21" spans="1:5" ht="33.75">
      <c r="A21" s="150" t="s">
        <v>12438</v>
      </c>
      <c r="B21" s="150" t="s">
        <v>12439</v>
      </c>
      <c r="C21" s="165">
        <v>231891.61</v>
      </c>
      <c r="D21" s="196">
        <f t="shared" si="0"/>
        <v>3.1687452803134827E-3</v>
      </c>
      <c r="E21" s="197" t="s">
        <v>12440</v>
      </c>
    </row>
    <row r="22" spans="1:5" ht="45">
      <c r="A22" s="150" t="s">
        <v>12441</v>
      </c>
      <c r="B22" s="150" t="s">
        <v>12442</v>
      </c>
      <c r="C22" s="165">
        <v>1385575.24</v>
      </c>
      <c r="D22" s="196">
        <f t="shared" si="0"/>
        <v>1.8933565566555951E-2</v>
      </c>
      <c r="E22" s="197" t="s">
        <v>12443</v>
      </c>
    </row>
    <row r="23" spans="1:5" ht="67.5">
      <c r="A23" s="150" t="s">
        <v>12444</v>
      </c>
      <c r="B23" s="150" t="s">
        <v>12445</v>
      </c>
      <c r="C23" s="165">
        <v>2486307.19</v>
      </c>
      <c r="D23" s="196">
        <f t="shared" si="0"/>
        <v>3.3974813378207076E-2</v>
      </c>
      <c r="E23" s="197" t="s">
        <v>12446</v>
      </c>
    </row>
    <row r="24" spans="1:5" ht="112.5">
      <c r="A24" s="150" t="s">
        <v>12447</v>
      </c>
      <c r="B24" s="150" t="s">
        <v>12448</v>
      </c>
      <c r="C24" s="165">
        <v>1444252</v>
      </c>
      <c r="D24" s="196">
        <f t="shared" si="0"/>
        <v>1.9735369936770494E-2</v>
      </c>
      <c r="E24" s="197" t="s">
        <v>12449</v>
      </c>
    </row>
    <row r="25" spans="1:5" ht="135">
      <c r="A25" s="150" t="s">
        <v>12450</v>
      </c>
      <c r="B25" s="150" t="s">
        <v>12451</v>
      </c>
      <c r="C25" s="165">
        <v>51607197.590000004</v>
      </c>
      <c r="D25" s="196">
        <f t="shared" si="0"/>
        <v>0.70520043305369207</v>
      </c>
      <c r="E25" s="197" t="s">
        <v>12452</v>
      </c>
    </row>
    <row r="26" spans="1:5" ht="33.75">
      <c r="A26" s="150" t="s">
        <v>12453</v>
      </c>
      <c r="B26" s="150" t="s">
        <v>12454</v>
      </c>
      <c r="C26" s="165">
        <v>65777.600000000006</v>
      </c>
      <c r="D26" s="196">
        <f t="shared" si="0"/>
        <v>8.9883570841717026E-4</v>
      </c>
      <c r="E26" s="197" t="s">
        <v>12455</v>
      </c>
    </row>
    <row r="27" spans="1:5" ht="78.75">
      <c r="A27" s="150" t="s">
        <v>12456</v>
      </c>
      <c r="B27" s="150" t="s">
        <v>7627</v>
      </c>
      <c r="C27" s="165">
        <v>8596</v>
      </c>
      <c r="D27" s="196">
        <f t="shared" si="0"/>
        <v>1.1746235419890654E-4</v>
      </c>
      <c r="E27" s="197" t="s">
        <v>12457</v>
      </c>
    </row>
    <row r="28" spans="1:5" ht="135">
      <c r="A28" s="150" t="s">
        <v>12458</v>
      </c>
      <c r="B28" s="150" t="s">
        <v>12459</v>
      </c>
      <c r="C28" s="165">
        <v>274024.25</v>
      </c>
      <c r="D28" s="196">
        <f t="shared" si="0"/>
        <v>3.7444780726605068E-3</v>
      </c>
      <c r="E28" s="197" t="s">
        <v>12460</v>
      </c>
    </row>
    <row r="29" spans="1:5" ht="56.25">
      <c r="A29" s="150" t="s">
        <v>12461</v>
      </c>
      <c r="B29" s="150" t="s">
        <v>11735</v>
      </c>
      <c r="C29" s="165">
        <v>433425.5</v>
      </c>
      <c r="D29" s="196">
        <f t="shared" si="0"/>
        <v>5.9226593299020669E-3</v>
      </c>
      <c r="E29" s="197" t="s">
        <v>12462</v>
      </c>
    </row>
    <row r="30" spans="1:5" ht="56.25">
      <c r="A30" s="150" t="s">
        <v>12463</v>
      </c>
      <c r="B30" s="150" t="s">
        <v>12464</v>
      </c>
      <c r="C30" s="165">
        <v>51336.26</v>
      </c>
      <c r="D30" s="196">
        <f t="shared" si="0"/>
        <v>7.0149813347686807E-4</v>
      </c>
      <c r="E30" s="197" t="s">
        <v>12465</v>
      </c>
    </row>
    <row r="31" spans="1:5" ht="33.75">
      <c r="A31" s="150" t="s">
        <v>12466</v>
      </c>
      <c r="B31" s="150" t="s">
        <v>4519</v>
      </c>
      <c r="C31" s="165">
        <v>333.24</v>
      </c>
      <c r="D31" s="196">
        <f t="shared" si="0"/>
        <v>4.5536476167105182E-6</v>
      </c>
      <c r="E31" s="197" t="s">
        <v>12467</v>
      </c>
    </row>
    <row r="32" spans="1:5" ht="33.75">
      <c r="A32" s="150" t="s">
        <v>12468</v>
      </c>
      <c r="B32" s="150" t="s">
        <v>4971</v>
      </c>
      <c r="C32" s="165">
        <v>449585.01</v>
      </c>
      <c r="D32" s="196">
        <f t="shared" si="0"/>
        <v>6.1434753009700959E-3</v>
      </c>
      <c r="E32" s="197" t="s">
        <v>12469</v>
      </c>
    </row>
    <row r="33" spans="1:5" ht="112.5">
      <c r="A33" s="150" t="s">
        <v>12470</v>
      </c>
      <c r="B33" s="150" t="s">
        <v>12471</v>
      </c>
      <c r="C33" s="165">
        <v>4017475.54</v>
      </c>
      <c r="D33" s="196">
        <f t="shared" si="0"/>
        <v>5.4897875158785872E-2</v>
      </c>
      <c r="E33" s="197" t="s">
        <v>12472</v>
      </c>
    </row>
    <row r="34" spans="1:5">
      <c r="A34" s="150"/>
      <c r="B34" s="150"/>
      <c r="C34" s="165"/>
      <c r="D34" s="196"/>
      <c r="E34" s="197"/>
    </row>
    <row r="35" spans="1:5">
      <c r="A35" s="150"/>
      <c r="B35" s="150"/>
      <c r="C35" s="165"/>
      <c r="D35" s="196"/>
      <c r="E35" s="197"/>
    </row>
    <row r="36" spans="1:5">
      <c r="A36" s="150"/>
      <c r="B36" s="150"/>
      <c r="C36" s="165"/>
      <c r="D36" s="196"/>
      <c r="E36" s="197"/>
    </row>
    <row r="37" spans="1:5">
      <c r="A37" s="150"/>
      <c r="B37" s="150"/>
      <c r="C37" s="165"/>
      <c r="D37" s="196"/>
      <c r="E37" s="197"/>
    </row>
    <row r="38" spans="1:5">
      <c r="A38" s="150"/>
      <c r="B38" s="150"/>
      <c r="C38" s="165"/>
      <c r="D38" s="196"/>
      <c r="E38" s="197"/>
    </row>
    <row r="39" spans="1:5">
      <c r="A39" s="150"/>
      <c r="B39" s="150"/>
      <c r="C39" s="165"/>
      <c r="D39" s="196"/>
      <c r="E39" s="197"/>
    </row>
    <row r="40" spans="1:5">
      <c r="A40" s="150"/>
      <c r="B40" s="150"/>
      <c r="C40" s="165"/>
      <c r="D40" s="196"/>
      <c r="E40" s="197"/>
    </row>
    <row r="41" spans="1:5">
      <c r="A41" s="150"/>
      <c r="B41" s="150"/>
      <c r="C41" s="165"/>
      <c r="D41" s="196"/>
      <c r="E41" s="197"/>
    </row>
    <row r="42" spans="1:5">
      <c r="A42" s="150"/>
      <c r="B42" s="150"/>
      <c r="C42" s="165"/>
      <c r="D42" s="196"/>
      <c r="E42" s="197"/>
    </row>
    <row r="43" spans="1:5">
      <c r="A43" s="150"/>
      <c r="B43" s="150"/>
      <c r="C43" s="165"/>
      <c r="D43" s="196"/>
      <c r="E43" s="197"/>
    </row>
    <row r="44" spans="1:5">
      <c r="A44" s="150"/>
      <c r="B44" s="150"/>
      <c r="C44" s="165"/>
      <c r="D44" s="196"/>
      <c r="E44" s="197"/>
    </row>
    <row r="45" spans="1:5">
      <c r="A45" s="150"/>
      <c r="B45" s="150"/>
      <c r="C45" s="165"/>
      <c r="D45" s="196"/>
      <c r="E45" s="197"/>
    </row>
    <row r="46" spans="1:5">
      <c r="A46" s="150"/>
      <c r="B46" s="150"/>
      <c r="C46" s="165"/>
      <c r="D46" s="196"/>
      <c r="E46" s="197"/>
    </row>
    <row r="47" spans="1:5">
      <c r="A47" s="150"/>
      <c r="B47" s="150"/>
      <c r="C47" s="165"/>
      <c r="D47" s="196"/>
      <c r="E47" s="197"/>
    </row>
    <row r="48" spans="1:5">
      <c r="A48" s="150"/>
      <c r="B48" s="150"/>
      <c r="C48" s="165"/>
      <c r="D48" s="196"/>
      <c r="E48" s="197"/>
    </row>
    <row r="49" spans="1:5">
      <c r="A49" s="150"/>
      <c r="B49" s="150"/>
      <c r="C49" s="165"/>
      <c r="D49" s="196"/>
      <c r="E49" s="197"/>
    </row>
    <row r="50" spans="1:5">
      <c r="A50" s="150"/>
      <c r="B50" s="150"/>
      <c r="C50" s="165"/>
      <c r="D50" s="196"/>
      <c r="E50" s="197"/>
    </row>
    <row r="51" spans="1:5">
      <c r="A51" s="150"/>
      <c r="B51" s="150"/>
      <c r="C51" s="165"/>
      <c r="D51" s="196"/>
      <c r="E51" s="197"/>
    </row>
    <row r="52" spans="1:5">
      <c r="A52" s="150"/>
      <c r="B52" s="150"/>
      <c r="C52" s="165"/>
      <c r="D52" s="196"/>
      <c r="E52" s="197"/>
    </row>
    <row r="53" spans="1:5">
      <c r="A53" s="150"/>
      <c r="B53" s="150"/>
      <c r="C53" s="165"/>
      <c r="D53" s="196"/>
      <c r="E53" s="197"/>
    </row>
    <row r="54" spans="1:5">
      <c r="A54" s="150"/>
      <c r="B54" s="150"/>
      <c r="C54" s="165"/>
      <c r="D54" s="196"/>
      <c r="E54" s="197"/>
    </row>
    <row r="55" spans="1:5">
      <c r="A55" s="150"/>
      <c r="B55" s="150"/>
      <c r="C55" s="165"/>
      <c r="D55" s="196"/>
      <c r="E55" s="197"/>
    </row>
    <row r="56" spans="1:5">
      <c r="A56" s="150"/>
      <c r="B56" s="150"/>
      <c r="C56" s="165"/>
      <c r="D56" s="196"/>
      <c r="E56" s="197"/>
    </row>
    <row r="57" spans="1:5">
      <c r="A57" s="150"/>
      <c r="B57" s="150"/>
      <c r="C57" s="165"/>
      <c r="D57" s="196"/>
      <c r="E57" s="197"/>
    </row>
    <row r="58" spans="1:5">
      <c r="A58" s="150"/>
      <c r="B58" s="150"/>
      <c r="C58" s="165"/>
      <c r="D58" s="196"/>
      <c r="E58" s="197"/>
    </row>
    <row r="59" spans="1:5">
      <c r="A59" s="150"/>
      <c r="B59" s="150"/>
      <c r="C59" s="165"/>
      <c r="D59" s="196"/>
      <c r="E59" s="197"/>
    </row>
    <row r="60" spans="1:5">
      <c r="A60" s="150"/>
      <c r="B60" s="150"/>
      <c r="C60" s="165"/>
      <c r="D60" s="196"/>
      <c r="E60" s="197"/>
    </row>
    <row r="61" spans="1:5">
      <c r="A61" s="150"/>
      <c r="B61" s="150"/>
      <c r="C61" s="165"/>
      <c r="D61" s="196"/>
      <c r="E61" s="197"/>
    </row>
    <row r="62" spans="1:5">
      <c r="A62" s="150"/>
      <c r="B62" s="150"/>
      <c r="C62" s="165"/>
      <c r="D62" s="196"/>
      <c r="E62" s="197"/>
    </row>
    <row r="63" spans="1:5">
      <c r="A63" s="150"/>
      <c r="B63" s="150"/>
      <c r="C63" s="165"/>
      <c r="D63" s="196"/>
      <c r="E63" s="197"/>
    </row>
    <row r="64" spans="1:5">
      <c r="A64" s="150"/>
      <c r="B64" s="150"/>
      <c r="C64" s="165"/>
      <c r="D64" s="196"/>
      <c r="E64" s="197"/>
    </row>
    <row r="65" spans="1:5">
      <c r="A65" s="150"/>
      <c r="B65" s="150"/>
      <c r="C65" s="165"/>
      <c r="D65" s="196"/>
      <c r="E65" s="197"/>
    </row>
    <row r="66" spans="1:5">
      <c r="A66" s="150"/>
      <c r="B66" s="150"/>
      <c r="C66" s="165"/>
      <c r="D66" s="196"/>
      <c r="E66" s="197"/>
    </row>
    <row r="67" spans="1:5">
      <c r="A67" s="150"/>
      <c r="B67" s="150"/>
      <c r="C67" s="165"/>
      <c r="D67" s="196"/>
      <c r="E67" s="197"/>
    </row>
    <row r="68" spans="1:5">
      <c r="A68" s="150"/>
      <c r="B68" s="150"/>
      <c r="C68" s="165"/>
      <c r="D68" s="196"/>
      <c r="E68" s="197"/>
    </row>
    <row r="69" spans="1:5">
      <c r="A69" s="150"/>
      <c r="B69" s="150"/>
      <c r="C69" s="165"/>
      <c r="D69" s="196"/>
      <c r="E69" s="197"/>
    </row>
    <row r="70" spans="1:5">
      <c r="A70" s="150"/>
      <c r="B70" s="150"/>
      <c r="C70" s="165"/>
      <c r="D70" s="196"/>
      <c r="E70" s="197"/>
    </row>
    <row r="71" spans="1:5">
      <c r="A71" s="150"/>
      <c r="B71" s="150"/>
      <c r="C71" s="165"/>
      <c r="D71" s="196"/>
      <c r="E71" s="197"/>
    </row>
    <row r="72" spans="1:5">
      <c r="A72" s="150"/>
      <c r="B72" s="150"/>
      <c r="C72" s="165"/>
      <c r="D72" s="196"/>
      <c r="E72" s="197"/>
    </row>
    <row r="73" spans="1:5">
      <c r="A73" s="150"/>
      <c r="B73" s="150"/>
      <c r="C73" s="165"/>
      <c r="D73" s="196"/>
      <c r="E73" s="197"/>
    </row>
    <row r="74" spans="1:5">
      <c r="A74" s="150"/>
      <c r="B74" s="150"/>
      <c r="C74" s="165"/>
      <c r="D74" s="196"/>
      <c r="E74" s="197"/>
    </row>
    <row r="75" spans="1:5">
      <c r="A75" s="150"/>
      <c r="B75" s="150"/>
      <c r="C75" s="165"/>
      <c r="D75" s="196"/>
      <c r="E75" s="197"/>
    </row>
    <row r="76" spans="1:5">
      <c r="A76" s="150"/>
      <c r="B76" s="150"/>
      <c r="C76" s="165"/>
      <c r="D76" s="196"/>
      <c r="E76" s="197"/>
    </row>
    <row r="77" spans="1:5">
      <c r="A77" s="150"/>
      <c r="B77" s="150"/>
      <c r="C77" s="165"/>
      <c r="D77" s="196"/>
      <c r="E77" s="197"/>
    </row>
    <row r="78" spans="1:5">
      <c r="A78" s="150"/>
      <c r="B78" s="150"/>
      <c r="C78" s="165"/>
      <c r="D78" s="196"/>
      <c r="E78" s="197"/>
    </row>
    <row r="79" spans="1:5">
      <c r="A79" s="150"/>
      <c r="B79" s="150"/>
      <c r="C79" s="165"/>
      <c r="D79" s="196"/>
      <c r="E79" s="197"/>
    </row>
    <row r="80" spans="1:5">
      <c r="A80" s="150"/>
      <c r="B80" s="150"/>
      <c r="C80" s="165"/>
      <c r="D80" s="196"/>
      <c r="E80" s="197"/>
    </row>
    <row r="81" spans="1:5">
      <c r="A81" s="150"/>
      <c r="B81" s="150"/>
      <c r="C81" s="165"/>
      <c r="D81" s="196"/>
      <c r="E81" s="197"/>
    </row>
    <row r="82" spans="1:5">
      <c r="A82" s="150"/>
      <c r="B82" s="150"/>
      <c r="C82" s="165"/>
      <c r="D82" s="196"/>
      <c r="E82" s="197"/>
    </row>
    <row r="83" spans="1:5">
      <c r="A83" s="150"/>
      <c r="B83" s="150"/>
      <c r="C83" s="165"/>
      <c r="D83" s="196"/>
      <c r="E83" s="197"/>
    </row>
    <row r="84" spans="1:5">
      <c r="A84" s="150"/>
      <c r="B84" s="150"/>
      <c r="C84" s="165"/>
      <c r="D84" s="196"/>
      <c r="E84" s="197"/>
    </row>
    <row r="85" spans="1:5">
      <c r="A85" s="152"/>
      <c r="B85" s="152" t="s">
        <v>388</v>
      </c>
      <c r="C85" s="166">
        <f>SUM(C8:C84)</f>
        <v>73180893.220000014</v>
      </c>
      <c r="D85" s="569">
        <f>SUM(D8:D84)</f>
        <v>1.0000000000000002</v>
      </c>
      <c r="E85" s="180"/>
    </row>
    <row r="86" spans="1:5">
      <c r="A86" s="198"/>
      <c r="B86" s="198"/>
      <c r="C86" s="199"/>
      <c r="D86" s="200"/>
      <c r="E86" s="20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4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zoomScaleSheetLayoutView="100" workbookViewId="0"/>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16384" width="11.42578125" style="274"/>
  </cols>
  <sheetData>
    <row r="1" spans="1:7" s="41" customFormat="1" ht="11.25" customHeight="1">
      <c r="A1" s="71" t="s">
        <v>43</v>
      </c>
      <c r="B1" s="71"/>
      <c r="C1" s="42"/>
      <c r="D1" s="42"/>
      <c r="E1" s="42"/>
      <c r="F1" s="101"/>
      <c r="G1" s="7"/>
    </row>
    <row r="2" spans="1:7" s="41" customFormat="1" ht="11.25" customHeight="1">
      <c r="A2" s="71" t="s">
        <v>0</v>
      </c>
      <c r="B2" s="71"/>
      <c r="C2" s="42"/>
      <c r="D2" s="42"/>
      <c r="E2" s="42"/>
    </row>
    <row r="3" spans="1:7" s="41" customFormat="1">
      <c r="C3" s="42"/>
      <c r="D3" s="42"/>
      <c r="E3" s="42"/>
    </row>
    <row r="4" spans="1:7" s="41" customFormat="1">
      <c r="C4" s="42"/>
      <c r="D4" s="42"/>
      <c r="E4" s="42"/>
    </row>
    <row r="5" spans="1:7" s="41" customFormat="1" ht="11.25" customHeight="1">
      <c r="A5" s="10" t="s">
        <v>139</v>
      </c>
      <c r="B5" s="10"/>
      <c r="C5" s="42"/>
      <c r="D5" s="42"/>
      <c r="E5" s="42"/>
      <c r="G5" s="366"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ht="22.5">
      <c r="A8" s="150" t="s">
        <v>12473</v>
      </c>
      <c r="B8" s="150" t="s">
        <v>12474</v>
      </c>
      <c r="C8" s="165">
        <v>32335104.260000002</v>
      </c>
      <c r="D8" s="165">
        <v>32335104.260000002</v>
      </c>
      <c r="E8" s="165">
        <v>0</v>
      </c>
      <c r="F8" s="165" t="s">
        <v>12475</v>
      </c>
      <c r="G8" s="172" t="s">
        <v>1304</v>
      </c>
    </row>
    <row r="9" spans="1:7">
      <c r="A9" s="150"/>
      <c r="B9" s="150"/>
      <c r="C9" s="165"/>
      <c r="D9" s="165"/>
      <c r="E9" s="165"/>
      <c r="F9" s="165"/>
      <c r="G9" s="172"/>
    </row>
    <row r="10" spans="1:7">
      <c r="A10" s="150"/>
      <c r="B10" s="150"/>
      <c r="C10" s="165"/>
      <c r="D10" s="165"/>
      <c r="E10" s="165"/>
      <c r="F10" s="172"/>
      <c r="G10" s="172"/>
    </row>
    <row r="11" spans="1:7">
      <c r="A11" s="150"/>
      <c r="B11" s="150"/>
      <c r="C11" s="165"/>
      <c r="D11" s="165"/>
      <c r="E11" s="165"/>
      <c r="F11" s="172"/>
      <c r="G11" s="172"/>
    </row>
    <row r="12" spans="1:7">
      <c r="A12" s="150"/>
      <c r="B12" s="150"/>
      <c r="C12" s="165"/>
      <c r="D12" s="165"/>
      <c r="E12" s="165"/>
      <c r="F12" s="172"/>
      <c r="G12" s="172"/>
    </row>
    <row r="13" spans="1:7">
      <c r="A13" s="150"/>
      <c r="B13" s="150"/>
      <c r="C13" s="165"/>
      <c r="D13" s="165"/>
      <c r="E13" s="165"/>
      <c r="F13" s="172"/>
      <c r="G13" s="172"/>
    </row>
    <row r="14" spans="1:7">
      <c r="A14" s="169"/>
      <c r="B14" s="152" t="s">
        <v>278</v>
      </c>
      <c r="C14" s="142">
        <f>SUM(C8:C13)</f>
        <v>32335104.260000002</v>
      </c>
      <c r="D14" s="142">
        <f>SUM(D8:D13)</f>
        <v>32335104.260000002</v>
      </c>
      <c r="E14" s="145">
        <f>SUM(E8:E13)</f>
        <v>0</v>
      </c>
      <c r="F14" s="202"/>
      <c r="G14" s="202"/>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4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zoomScaleSheetLayoutView="100" workbookViewId="0">
      <selection activeCell="B1" sqref="B1"/>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ht="11.25" customHeight="1">
      <c r="A5" s="10" t="s">
        <v>140</v>
      </c>
      <c r="B5" s="10"/>
      <c r="C5" s="42"/>
      <c r="D5" s="42"/>
      <c r="E5" s="42"/>
      <c r="F5" s="366" t="s">
        <v>118</v>
      </c>
    </row>
    <row r="6" spans="1:6" s="81" customFormat="1">
      <c r="A6" s="44"/>
      <c r="B6" s="44"/>
      <c r="C6" s="78"/>
      <c r="D6" s="80"/>
      <c r="E6" s="80"/>
    </row>
    <row r="7" spans="1:6" ht="15" customHeight="1">
      <c r="A7" s="15" t="s">
        <v>46</v>
      </c>
      <c r="B7" s="16" t="s">
        <v>47</v>
      </c>
      <c r="C7" s="57" t="s">
        <v>75</v>
      </c>
      <c r="D7" s="57" t="s">
        <v>76</v>
      </c>
      <c r="E7" s="102" t="s">
        <v>117</v>
      </c>
      <c r="F7" s="102" t="s">
        <v>89</v>
      </c>
    </row>
    <row r="8" spans="1:6">
      <c r="A8" s="150" t="s">
        <v>12476</v>
      </c>
      <c r="B8" s="150" t="s">
        <v>12477</v>
      </c>
      <c r="C8" s="165">
        <v>6462690.4900000002</v>
      </c>
      <c r="D8" s="165">
        <v>6462690.4900000002</v>
      </c>
      <c r="E8" s="165">
        <f t="shared" ref="E8:E13" si="0">+D8-C8</f>
        <v>0</v>
      </c>
      <c r="F8" s="207" t="s">
        <v>1304</v>
      </c>
    </row>
    <row r="9" spans="1:6">
      <c r="A9" s="150" t="s">
        <v>12478</v>
      </c>
      <c r="B9" s="150" t="s">
        <v>12479</v>
      </c>
      <c r="C9" s="165">
        <v>5621133.0899999999</v>
      </c>
      <c r="D9" s="165">
        <v>5621133.0899999999</v>
      </c>
      <c r="E9" s="165">
        <f t="shared" si="0"/>
        <v>0</v>
      </c>
      <c r="F9" s="207" t="s">
        <v>1304</v>
      </c>
    </row>
    <row r="10" spans="1:6">
      <c r="A10" s="150" t="s">
        <v>12480</v>
      </c>
      <c r="B10" s="150" t="s">
        <v>12481</v>
      </c>
      <c r="C10" s="165">
        <v>-5262116.33</v>
      </c>
      <c r="D10" s="165">
        <v>-5262116.33</v>
      </c>
      <c r="E10" s="165">
        <f t="shared" si="0"/>
        <v>0</v>
      </c>
      <c r="F10" s="207" t="s">
        <v>1304</v>
      </c>
    </row>
    <row r="11" spans="1:6">
      <c r="A11" s="150" t="s">
        <v>12482</v>
      </c>
      <c r="B11" s="150" t="s">
        <v>12483</v>
      </c>
      <c r="C11" s="165">
        <v>-4251071.26</v>
      </c>
      <c r="D11" s="165">
        <v>-4251071.26</v>
      </c>
      <c r="E11" s="165">
        <f t="shared" si="0"/>
        <v>0</v>
      </c>
      <c r="F11" s="207" t="s">
        <v>1304</v>
      </c>
    </row>
    <row r="12" spans="1:6">
      <c r="A12" s="150" t="s">
        <v>12484</v>
      </c>
      <c r="B12" s="150" t="s">
        <v>12485</v>
      </c>
      <c r="C12" s="165">
        <v>4371479.78</v>
      </c>
      <c r="D12" s="165">
        <v>3947679.78</v>
      </c>
      <c r="E12" s="165">
        <f t="shared" si="0"/>
        <v>-423800.00000000047</v>
      </c>
      <c r="F12" s="207" t="s">
        <v>1304</v>
      </c>
    </row>
    <row r="13" spans="1:6">
      <c r="A13" s="150" t="s">
        <v>599</v>
      </c>
      <c r="B13" s="150" t="s">
        <v>11786</v>
      </c>
      <c r="C13" s="165">
        <v>0</v>
      </c>
      <c r="D13" s="165">
        <v>4722984.6199999899</v>
      </c>
      <c r="E13" s="165">
        <f t="shared" si="0"/>
        <v>4722984.6199999899</v>
      </c>
      <c r="F13" s="207" t="s">
        <v>1304</v>
      </c>
    </row>
    <row r="14" spans="1:6">
      <c r="A14" s="150"/>
      <c r="B14" s="150"/>
      <c r="C14" s="165"/>
      <c r="D14" s="165"/>
      <c r="E14" s="165"/>
      <c r="F14" s="207"/>
    </row>
    <row r="15" spans="1:6">
      <c r="A15" s="150"/>
      <c r="B15" s="150"/>
      <c r="C15" s="165"/>
      <c r="D15" s="165"/>
      <c r="E15" s="165"/>
      <c r="F15" s="207"/>
    </row>
    <row r="16" spans="1:6">
      <c r="A16" s="150"/>
      <c r="B16" s="150"/>
      <c r="C16" s="165"/>
      <c r="D16" s="165"/>
      <c r="E16" s="165"/>
      <c r="F16" s="207"/>
    </row>
    <row r="17" spans="1:6">
      <c r="A17" s="150"/>
      <c r="B17" s="150"/>
      <c r="C17" s="165"/>
      <c r="D17" s="165"/>
      <c r="E17" s="165"/>
      <c r="F17" s="207"/>
    </row>
    <row r="18" spans="1:6">
      <c r="A18" s="150"/>
      <c r="B18" s="150"/>
      <c r="C18" s="165"/>
      <c r="D18" s="165"/>
      <c r="E18" s="165"/>
      <c r="F18" s="207"/>
    </row>
    <row r="19" spans="1:6">
      <c r="A19" s="150"/>
      <c r="B19" s="150"/>
      <c r="C19" s="165"/>
      <c r="D19" s="165"/>
      <c r="E19" s="165"/>
      <c r="F19" s="207"/>
    </row>
    <row r="20" spans="1:6">
      <c r="A20" s="150"/>
      <c r="B20" s="150"/>
      <c r="C20" s="165"/>
      <c r="D20" s="165"/>
      <c r="E20" s="165"/>
      <c r="F20" s="207"/>
    </row>
    <row r="21" spans="1:6">
      <c r="A21" s="150"/>
      <c r="B21" s="150"/>
      <c r="C21" s="165"/>
      <c r="D21" s="165"/>
      <c r="E21" s="165"/>
      <c r="F21" s="207"/>
    </row>
    <row r="22" spans="1:6">
      <c r="A22" s="150"/>
      <c r="B22" s="150"/>
      <c r="C22" s="165"/>
      <c r="D22" s="165"/>
      <c r="E22" s="165"/>
      <c r="F22" s="207"/>
    </row>
    <row r="23" spans="1:6">
      <c r="A23" s="152"/>
      <c r="B23" s="152" t="s">
        <v>279</v>
      </c>
      <c r="C23" s="166">
        <f>SUM(C8:C22)</f>
        <v>6942115.7700000005</v>
      </c>
      <c r="D23" s="166">
        <f>SUM(D8:D22)</f>
        <v>11241300.389999989</v>
      </c>
      <c r="E23" s="166">
        <f>SUM(E8:E22)</f>
        <v>4299184.6199999899</v>
      </c>
      <c r="F23" s="152"/>
    </row>
  </sheetData>
  <protectedRanges>
    <protectedRange sqref="F23"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4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3"/>
  <sheetViews>
    <sheetView zoomScaleNormal="100" zoomScaleSheetLayoutView="100" workbookViewId="0"/>
  </sheetViews>
  <sheetFormatPr baseColWidth="10" defaultRowHeight="11.25"/>
  <cols>
    <col min="1" max="1" width="20.7109375" style="154" customWidth="1"/>
    <col min="2" max="2" width="50.7109375" style="154" customWidth="1"/>
    <col min="3" max="5" width="17.7109375" style="118" customWidth="1"/>
    <col min="6" max="16384" width="11.42578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ht="11.25" customHeight="1">
      <c r="A5" s="65" t="s">
        <v>154</v>
      </c>
      <c r="C5" s="72"/>
      <c r="D5" s="72"/>
      <c r="E5" s="262" t="s">
        <v>119</v>
      </c>
    </row>
    <row r="6" spans="1:5" s="81" customFormat="1">
      <c r="A6" s="28"/>
      <c r="B6" s="28"/>
      <c r="C6" s="103"/>
      <c r="D6" s="104"/>
      <c r="E6" s="104"/>
    </row>
    <row r="7" spans="1:5" ht="15" customHeight="1">
      <c r="A7" s="15" t="s">
        <v>46</v>
      </c>
      <c r="B7" s="16" t="s">
        <v>47</v>
      </c>
      <c r="C7" s="57" t="s">
        <v>75</v>
      </c>
      <c r="D7" s="57" t="s">
        <v>76</v>
      </c>
      <c r="E7" s="57" t="s">
        <v>77</v>
      </c>
    </row>
    <row r="8" spans="1:5">
      <c r="A8" s="172" t="s">
        <v>12486</v>
      </c>
      <c r="B8" s="172" t="s">
        <v>12487</v>
      </c>
      <c r="C8" s="165">
        <v>0</v>
      </c>
      <c r="D8" s="165">
        <v>0</v>
      </c>
      <c r="E8" s="165">
        <f>+D8-C8</f>
        <v>0</v>
      </c>
    </row>
    <row r="9" spans="1:5">
      <c r="A9" s="172" t="s">
        <v>12488</v>
      </c>
      <c r="B9" s="172" t="s">
        <v>12489</v>
      </c>
      <c r="C9" s="165">
        <v>0</v>
      </c>
      <c r="D9" s="165">
        <v>0</v>
      </c>
      <c r="E9" s="165">
        <f>+D9-C9</f>
        <v>0</v>
      </c>
    </row>
    <row r="10" spans="1:5">
      <c r="A10" s="172" t="s">
        <v>12490</v>
      </c>
      <c r="B10" s="172" t="s">
        <v>12491</v>
      </c>
      <c r="C10" s="165">
        <v>0</v>
      </c>
      <c r="D10" s="165">
        <v>0</v>
      </c>
      <c r="E10" s="165">
        <f>+D10-C10</f>
        <v>0</v>
      </c>
    </row>
    <row r="11" spans="1:5">
      <c r="A11" s="172" t="s">
        <v>12492</v>
      </c>
      <c r="B11" s="172" t="s">
        <v>12493</v>
      </c>
      <c r="C11" s="165">
        <v>0</v>
      </c>
      <c r="D11" s="165">
        <v>0</v>
      </c>
      <c r="E11" s="165">
        <f>+D11-C11</f>
        <v>0</v>
      </c>
    </row>
    <row r="12" spans="1:5">
      <c r="A12" s="172"/>
      <c r="B12" s="172"/>
      <c r="C12" s="165"/>
      <c r="D12" s="165"/>
      <c r="E12" s="165"/>
    </row>
    <row r="13" spans="1:5">
      <c r="A13" s="172" t="s">
        <v>12494</v>
      </c>
      <c r="B13" s="172" t="s">
        <v>12495</v>
      </c>
      <c r="C13" s="165">
        <v>59238.239999999998</v>
      </c>
      <c r="D13" s="165">
        <v>59238.239999999998</v>
      </c>
      <c r="E13" s="165">
        <f t="shared" ref="E13:E23" si="0">+D13-C13</f>
        <v>0</v>
      </c>
    </row>
    <row r="14" spans="1:5">
      <c r="A14" s="172" t="s">
        <v>12496</v>
      </c>
      <c r="B14" s="172" t="s">
        <v>12497</v>
      </c>
      <c r="C14" s="165">
        <v>2928117.86</v>
      </c>
      <c r="D14" s="165">
        <v>5628085.3799999999</v>
      </c>
      <c r="E14" s="165">
        <f t="shared" si="0"/>
        <v>2699967.52</v>
      </c>
    </row>
    <row r="15" spans="1:5">
      <c r="A15" s="172" t="s">
        <v>12498</v>
      </c>
      <c r="B15" s="172" t="s">
        <v>12499</v>
      </c>
      <c r="C15" s="165">
        <v>2329063.37</v>
      </c>
      <c r="D15" s="165">
        <v>2756754.72</v>
      </c>
      <c r="E15" s="165">
        <f t="shared" si="0"/>
        <v>427691.35000000009</v>
      </c>
    </row>
    <row r="16" spans="1:5">
      <c r="A16" s="172" t="s">
        <v>12500</v>
      </c>
      <c r="B16" s="172" t="s">
        <v>12501</v>
      </c>
      <c r="C16" s="165">
        <v>480609.94</v>
      </c>
      <c r="D16" s="165">
        <v>4723633.59</v>
      </c>
      <c r="E16" s="165">
        <f t="shared" si="0"/>
        <v>4243023.6499999994</v>
      </c>
    </row>
    <row r="17" spans="1:5">
      <c r="A17" s="172" t="s">
        <v>12502</v>
      </c>
      <c r="B17" s="172" t="s">
        <v>12503</v>
      </c>
      <c r="C17" s="165">
        <v>1459893.24</v>
      </c>
      <c r="D17" s="165">
        <v>1414005.56</v>
      </c>
      <c r="E17" s="165">
        <f t="shared" si="0"/>
        <v>-45887.679999999935</v>
      </c>
    </row>
    <row r="18" spans="1:5">
      <c r="A18" s="172" t="s">
        <v>12504</v>
      </c>
      <c r="B18" s="172" t="s">
        <v>12505</v>
      </c>
      <c r="C18" s="165">
        <v>36536.57</v>
      </c>
      <c r="D18" s="165">
        <v>233624.52</v>
      </c>
      <c r="E18" s="165">
        <f t="shared" si="0"/>
        <v>197087.94999999998</v>
      </c>
    </row>
    <row r="19" spans="1:5">
      <c r="A19" s="172" t="s">
        <v>12506</v>
      </c>
      <c r="B19" s="172" t="s">
        <v>12507</v>
      </c>
      <c r="C19" s="165">
        <v>250250.68</v>
      </c>
      <c r="D19" s="165">
        <v>250277.18</v>
      </c>
      <c r="E19" s="165">
        <f t="shared" si="0"/>
        <v>26.5</v>
      </c>
    </row>
    <row r="20" spans="1:5">
      <c r="A20" s="172" t="s">
        <v>12508</v>
      </c>
      <c r="B20" s="172" t="s">
        <v>12509</v>
      </c>
      <c r="C20" s="165">
        <v>7708.07</v>
      </c>
      <c r="D20" s="165">
        <v>400271.21</v>
      </c>
      <c r="E20" s="165">
        <f t="shared" si="0"/>
        <v>392563.14</v>
      </c>
    </row>
    <row r="21" spans="1:5">
      <c r="A21" s="172" t="s">
        <v>12510</v>
      </c>
      <c r="B21" s="172" t="s">
        <v>12511</v>
      </c>
      <c r="C21" s="165">
        <v>22047.15</v>
      </c>
      <c r="D21" s="165">
        <v>36897.51</v>
      </c>
      <c r="E21" s="165">
        <f t="shared" si="0"/>
        <v>14850.36</v>
      </c>
    </row>
    <row r="22" spans="1:5">
      <c r="A22" s="172" t="s">
        <v>12512</v>
      </c>
      <c r="B22" s="172" t="s">
        <v>12513</v>
      </c>
      <c r="C22" s="165">
        <v>228915.23</v>
      </c>
      <c r="D22" s="165">
        <v>245704.67</v>
      </c>
      <c r="E22" s="165">
        <f t="shared" si="0"/>
        <v>16789.440000000002</v>
      </c>
    </row>
    <row r="23" spans="1:5">
      <c r="A23" s="172" t="s">
        <v>12514</v>
      </c>
      <c r="B23" s="172" t="s">
        <v>12515</v>
      </c>
      <c r="C23" s="165">
        <v>2282628.38</v>
      </c>
      <c r="D23" s="165">
        <v>184313.4</v>
      </c>
      <c r="E23" s="165">
        <f t="shared" si="0"/>
        <v>-2098314.98</v>
      </c>
    </row>
    <row r="24" spans="1:5">
      <c r="A24" s="172"/>
      <c r="B24" s="172"/>
      <c r="C24" s="165"/>
      <c r="D24" s="165"/>
      <c r="E24" s="165"/>
    </row>
    <row r="25" spans="1:5">
      <c r="A25" s="172" t="s">
        <v>12237</v>
      </c>
      <c r="B25" s="172" t="s">
        <v>12238</v>
      </c>
      <c r="C25" s="165">
        <v>531067.25</v>
      </c>
      <c r="D25" s="165">
        <v>1883394.12</v>
      </c>
      <c r="E25" s="165">
        <f>+D25-C25</f>
        <v>1352326.87</v>
      </c>
    </row>
    <row r="26" spans="1:5">
      <c r="A26" s="172" t="s">
        <v>12240</v>
      </c>
      <c r="B26" s="172" t="s">
        <v>12241</v>
      </c>
      <c r="C26" s="165">
        <v>52050.239999999998</v>
      </c>
      <c r="D26" s="165">
        <v>1421025.87</v>
      </c>
      <c r="E26" s="165">
        <f>+D26-C26</f>
        <v>1368975.6300000001</v>
      </c>
    </row>
    <row r="27" spans="1:5">
      <c r="A27" s="172" t="s">
        <v>12242</v>
      </c>
      <c r="B27" s="172" t="s">
        <v>12243</v>
      </c>
      <c r="C27" s="165">
        <v>55645.14</v>
      </c>
      <c r="D27" s="165">
        <v>580245.6</v>
      </c>
      <c r="E27" s="165">
        <f>+D27-C27</f>
        <v>524600.46</v>
      </c>
    </row>
    <row r="28" spans="1:5">
      <c r="A28" s="172" t="s">
        <v>12244</v>
      </c>
      <c r="B28" s="172" t="s">
        <v>12245</v>
      </c>
      <c r="C28" s="165">
        <v>1175034.3999999999</v>
      </c>
      <c r="D28" s="165">
        <v>1420313.82</v>
      </c>
      <c r="E28" s="165">
        <f>+D28-C28</f>
        <v>245279.42000000016</v>
      </c>
    </row>
    <row r="29" spans="1:5">
      <c r="A29" s="172" t="s">
        <v>12246</v>
      </c>
      <c r="B29" s="172" t="s">
        <v>12247</v>
      </c>
      <c r="C29" s="165">
        <v>66009.66</v>
      </c>
      <c r="D29" s="165">
        <v>78755.240000000005</v>
      </c>
      <c r="E29" s="165">
        <f>+D29-C29</f>
        <v>12745.580000000002</v>
      </c>
    </row>
    <row r="30" spans="1:5">
      <c r="A30" s="172"/>
      <c r="B30" s="172"/>
      <c r="C30" s="165"/>
      <c r="D30" s="165"/>
      <c r="E30" s="165"/>
    </row>
    <row r="31" spans="1:5">
      <c r="A31" s="172"/>
      <c r="B31" s="172"/>
      <c r="C31" s="165"/>
      <c r="D31" s="165"/>
      <c r="E31" s="165"/>
    </row>
    <row r="32" spans="1:5">
      <c r="A32" s="172"/>
      <c r="B32" s="172"/>
      <c r="C32" s="165"/>
      <c r="D32" s="165"/>
      <c r="E32" s="165"/>
    </row>
    <row r="33" spans="1:5">
      <c r="A33" s="172"/>
      <c r="B33" s="172"/>
      <c r="C33" s="165"/>
      <c r="D33" s="165"/>
      <c r="E33" s="165"/>
    </row>
    <row r="34" spans="1:5">
      <c r="A34" s="172"/>
      <c r="B34" s="172"/>
      <c r="C34" s="165"/>
      <c r="D34" s="165"/>
      <c r="E34" s="165"/>
    </row>
    <row r="35" spans="1:5">
      <c r="A35" s="172"/>
      <c r="B35" s="172"/>
      <c r="C35" s="165"/>
      <c r="D35" s="165"/>
      <c r="E35" s="165"/>
    </row>
    <row r="36" spans="1:5">
      <c r="A36" s="172"/>
      <c r="B36" s="172"/>
      <c r="C36" s="165"/>
      <c r="D36" s="165"/>
      <c r="E36" s="165"/>
    </row>
    <row r="37" spans="1:5">
      <c r="A37" s="172"/>
      <c r="B37" s="172"/>
      <c r="C37" s="165"/>
      <c r="D37" s="165"/>
      <c r="E37" s="165"/>
    </row>
    <row r="38" spans="1:5">
      <c r="A38" s="172"/>
      <c r="B38" s="172"/>
      <c r="C38" s="165"/>
      <c r="D38" s="165"/>
      <c r="E38" s="165"/>
    </row>
    <row r="39" spans="1:5">
      <c r="A39" s="172"/>
      <c r="B39" s="172"/>
      <c r="C39" s="165"/>
      <c r="D39" s="165"/>
      <c r="E39" s="165"/>
    </row>
    <row r="40" spans="1:5">
      <c r="A40" s="172"/>
      <c r="B40" s="172"/>
      <c r="C40" s="165"/>
      <c r="D40" s="165"/>
      <c r="E40" s="165"/>
    </row>
    <row r="41" spans="1:5">
      <c r="A41" s="172"/>
      <c r="B41" s="172"/>
      <c r="C41" s="165"/>
      <c r="D41" s="165"/>
      <c r="E41" s="165"/>
    </row>
    <row r="42" spans="1:5">
      <c r="A42" s="172"/>
      <c r="B42" s="172"/>
      <c r="C42" s="165"/>
      <c r="D42" s="165"/>
      <c r="E42" s="165"/>
    </row>
    <row r="43" spans="1:5">
      <c r="A43" s="172"/>
      <c r="B43" s="172"/>
      <c r="C43" s="165"/>
      <c r="D43" s="165"/>
      <c r="E43" s="165"/>
    </row>
    <row r="44" spans="1:5">
      <c r="A44" s="172"/>
      <c r="B44" s="172"/>
      <c r="C44" s="165"/>
      <c r="D44" s="165"/>
      <c r="E44" s="165"/>
    </row>
    <row r="45" spans="1:5">
      <c r="A45" s="172"/>
      <c r="B45" s="172"/>
      <c r="C45" s="165"/>
      <c r="D45" s="165"/>
      <c r="E45" s="165"/>
    </row>
    <row r="46" spans="1:5">
      <c r="A46" s="172"/>
      <c r="B46" s="172"/>
      <c r="C46" s="165"/>
      <c r="D46" s="165"/>
      <c r="E46" s="165"/>
    </row>
    <row r="47" spans="1:5">
      <c r="A47" s="172"/>
      <c r="B47" s="172"/>
      <c r="C47" s="165"/>
      <c r="D47" s="165"/>
      <c r="E47" s="165"/>
    </row>
    <row r="48" spans="1:5">
      <c r="A48" s="172"/>
      <c r="B48" s="172"/>
      <c r="C48" s="165"/>
      <c r="D48" s="165"/>
      <c r="E48" s="165"/>
    </row>
    <row r="49" spans="1:5">
      <c r="A49" s="172"/>
      <c r="B49" s="172"/>
      <c r="C49" s="165"/>
      <c r="D49" s="165"/>
      <c r="E49" s="165"/>
    </row>
    <row r="50" spans="1:5">
      <c r="A50" s="172"/>
      <c r="B50" s="172"/>
      <c r="C50" s="165"/>
      <c r="D50" s="165"/>
      <c r="E50" s="165"/>
    </row>
    <row r="51" spans="1:5">
      <c r="A51" s="172"/>
      <c r="B51" s="172"/>
      <c r="C51" s="165"/>
      <c r="D51" s="165"/>
      <c r="E51" s="165"/>
    </row>
    <row r="52" spans="1:5">
      <c r="A52" s="172"/>
      <c r="B52" s="172"/>
      <c r="C52" s="165"/>
      <c r="D52" s="165"/>
      <c r="E52" s="165"/>
    </row>
    <row r="53" spans="1:5">
      <c r="A53" s="172"/>
      <c r="B53" s="172"/>
      <c r="C53" s="165"/>
      <c r="D53" s="165"/>
      <c r="E53" s="165"/>
    </row>
    <row r="54" spans="1:5">
      <c r="A54" s="172"/>
      <c r="B54" s="172"/>
      <c r="C54" s="165"/>
      <c r="D54" s="165"/>
      <c r="E54" s="165"/>
    </row>
    <row r="55" spans="1:5">
      <c r="A55" s="172"/>
      <c r="B55" s="172"/>
      <c r="C55" s="165"/>
      <c r="D55" s="165"/>
      <c r="E55" s="165"/>
    </row>
    <row r="56" spans="1:5">
      <c r="A56" s="172"/>
      <c r="B56" s="172"/>
      <c r="C56" s="165"/>
      <c r="D56" s="165"/>
      <c r="E56" s="165"/>
    </row>
    <row r="57" spans="1:5">
      <c r="A57" s="172"/>
      <c r="B57" s="172"/>
      <c r="C57" s="165"/>
      <c r="D57" s="165"/>
      <c r="E57" s="165"/>
    </row>
    <row r="58" spans="1:5">
      <c r="A58" s="172"/>
      <c r="B58" s="172"/>
      <c r="C58" s="165"/>
      <c r="D58" s="165"/>
      <c r="E58" s="165"/>
    </row>
    <row r="59" spans="1:5">
      <c r="A59" s="172"/>
      <c r="B59" s="172"/>
      <c r="C59" s="165"/>
      <c r="D59" s="165"/>
      <c r="E59" s="165"/>
    </row>
    <row r="60" spans="1:5">
      <c r="A60" s="172"/>
      <c r="B60" s="172"/>
      <c r="C60" s="165"/>
      <c r="D60" s="165"/>
      <c r="E60" s="165"/>
    </row>
    <row r="61" spans="1:5">
      <c r="A61" s="172"/>
      <c r="B61" s="172"/>
      <c r="C61" s="165"/>
      <c r="D61" s="165"/>
      <c r="E61" s="165"/>
    </row>
    <row r="62" spans="1:5">
      <c r="A62" s="172"/>
      <c r="B62" s="172"/>
      <c r="C62" s="165"/>
      <c r="D62" s="165"/>
      <c r="E62" s="165"/>
    </row>
    <row r="63" spans="1:5">
      <c r="A63" s="172"/>
      <c r="B63" s="172"/>
      <c r="C63" s="165"/>
      <c r="D63" s="165"/>
      <c r="E63" s="165"/>
    </row>
    <row r="64" spans="1:5">
      <c r="A64" s="172"/>
      <c r="B64" s="172"/>
      <c r="C64" s="165"/>
      <c r="D64" s="165"/>
      <c r="E64" s="165"/>
    </row>
    <row r="65" spans="1:5">
      <c r="A65" s="172"/>
      <c r="B65" s="172"/>
      <c r="C65" s="165"/>
      <c r="D65" s="165"/>
      <c r="E65" s="165"/>
    </row>
    <row r="66" spans="1:5">
      <c r="A66" s="172"/>
      <c r="B66" s="172"/>
      <c r="C66" s="165"/>
      <c r="D66" s="165"/>
      <c r="E66" s="165"/>
    </row>
    <row r="67" spans="1:5">
      <c r="A67" s="172"/>
      <c r="B67" s="172"/>
      <c r="C67" s="165"/>
      <c r="D67" s="165"/>
      <c r="E67" s="165"/>
    </row>
    <row r="68" spans="1:5">
      <c r="A68" s="172"/>
      <c r="B68" s="172"/>
      <c r="C68" s="165"/>
      <c r="D68" s="165"/>
      <c r="E68" s="165"/>
    </row>
    <row r="69" spans="1:5">
      <c r="A69" s="172"/>
      <c r="B69" s="172"/>
      <c r="C69" s="165"/>
      <c r="D69" s="165"/>
      <c r="E69" s="165"/>
    </row>
    <row r="70" spans="1:5">
      <c r="A70" s="172"/>
      <c r="B70" s="172"/>
      <c r="C70" s="165"/>
      <c r="D70" s="165"/>
      <c r="E70" s="165"/>
    </row>
    <row r="71" spans="1:5">
      <c r="A71" s="172"/>
      <c r="B71" s="172"/>
      <c r="C71" s="165"/>
      <c r="D71" s="165"/>
      <c r="E71" s="165"/>
    </row>
    <row r="72" spans="1:5">
      <c r="A72" s="172"/>
      <c r="B72" s="172"/>
      <c r="C72" s="165"/>
      <c r="D72" s="165"/>
      <c r="E72" s="165"/>
    </row>
    <row r="73" spans="1:5">
      <c r="A73" s="172"/>
      <c r="B73" s="172"/>
      <c r="C73" s="165"/>
      <c r="D73" s="165"/>
      <c r="E73" s="165"/>
    </row>
    <row r="74" spans="1:5">
      <c r="A74" s="172"/>
      <c r="B74" s="172"/>
      <c r="C74" s="165"/>
      <c r="D74" s="165"/>
      <c r="E74" s="165"/>
    </row>
    <row r="75" spans="1:5">
      <c r="A75" s="172"/>
      <c r="B75" s="172"/>
      <c r="C75" s="165"/>
      <c r="D75" s="165"/>
      <c r="E75" s="165"/>
    </row>
    <row r="76" spans="1:5">
      <c r="A76" s="172"/>
      <c r="B76" s="172"/>
      <c r="C76" s="165"/>
      <c r="D76" s="165"/>
      <c r="E76" s="165"/>
    </row>
    <row r="77" spans="1:5">
      <c r="A77" s="172"/>
      <c r="B77" s="172"/>
      <c r="C77" s="165"/>
      <c r="D77" s="165"/>
      <c r="E77" s="165"/>
    </row>
    <row r="78" spans="1:5">
      <c r="A78" s="172"/>
      <c r="B78" s="172"/>
      <c r="C78" s="165"/>
      <c r="D78" s="165"/>
      <c r="E78" s="165"/>
    </row>
    <row r="79" spans="1:5">
      <c r="A79" s="172"/>
      <c r="B79" s="172"/>
      <c r="C79" s="165"/>
      <c r="D79" s="165"/>
      <c r="E79" s="165"/>
    </row>
    <row r="80" spans="1:5">
      <c r="A80" s="172"/>
      <c r="B80" s="172"/>
      <c r="C80" s="165"/>
      <c r="D80" s="165"/>
      <c r="E80" s="165"/>
    </row>
    <row r="81" spans="1:5">
      <c r="A81" s="172"/>
      <c r="B81" s="172"/>
      <c r="C81" s="165"/>
      <c r="D81" s="165"/>
      <c r="E81" s="165"/>
    </row>
    <row r="82" spans="1:5">
      <c r="A82" s="172"/>
      <c r="B82" s="172"/>
      <c r="C82" s="165"/>
      <c r="D82" s="165"/>
      <c r="E82" s="165"/>
    </row>
    <row r="83" spans="1:5">
      <c r="A83" s="172"/>
      <c r="B83" s="172"/>
      <c r="C83" s="165"/>
      <c r="D83" s="165"/>
      <c r="E83" s="165"/>
    </row>
    <row r="84" spans="1:5">
      <c r="A84" s="172"/>
      <c r="B84" s="172"/>
      <c r="C84" s="165"/>
      <c r="D84" s="165"/>
      <c r="E84" s="165"/>
    </row>
    <row r="85" spans="1:5">
      <c r="A85" s="172"/>
      <c r="B85" s="172"/>
      <c r="C85" s="165"/>
      <c r="D85" s="165"/>
      <c r="E85" s="165"/>
    </row>
    <row r="86" spans="1:5">
      <c r="A86" s="172"/>
      <c r="B86" s="172"/>
      <c r="C86" s="165"/>
      <c r="D86" s="165"/>
      <c r="E86" s="165"/>
    </row>
    <row r="87" spans="1:5">
      <c r="A87" s="172"/>
      <c r="B87" s="172"/>
      <c r="C87" s="165"/>
      <c r="D87" s="165"/>
      <c r="E87" s="165"/>
    </row>
    <row r="88" spans="1:5">
      <c r="A88" s="172"/>
      <c r="B88" s="172"/>
      <c r="C88" s="165"/>
      <c r="D88" s="165"/>
      <c r="E88" s="165"/>
    </row>
    <row r="89" spans="1:5">
      <c r="A89" s="172"/>
      <c r="B89" s="172"/>
      <c r="C89" s="165"/>
      <c r="D89" s="165"/>
      <c r="E89" s="165"/>
    </row>
    <row r="90" spans="1:5">
      <c r="A90" s="172"/>
      <c r="B90" s="172"/>
      <c r="C90" s="165"/>
      <c r="D90" s="165"/>
      <c r="E90" s="165"/>
    </row>
    <row r="91" spans="1:5">
      <c r="A91" s="172"/>
      <c r="B91" s="172"/>
      <c r="C91" s="165"/>
      <c r="D91" s="165"/>
      <c r="E91" s="165"/>
    </row>
    <row r="92" spans="1:5">
      <c r="A92" s="172"/>
      <c r="B92" s="172"/>
      <c r="C92" s="165"/>
      <c r="D92" s="165"/>
      <c r="E92" s="165"/>
    </row>
    <row r="93" spans="1:5">
      <c r="A93" s="172"/>
      <c r="B93" s="172"/>
      <c r="C93" s="165"/>
      <c r="D93" s="165"/>
      <c r="E93" s="165"/>
    </row>
    <row r="94" spans="1:5">
      <c r="A94" s="172"/>
      <c r="B94" s="172"/>
      <c r="C94" s="165"/>
      <c r="D94" s="165"/>
      <c r="E94" s="165"/>
    </row>
    <row r="95" spans="1:5">
      <c r="A95" s="172"/>
      <c r="B95" s="172"/>
      <c r="C95" s="165"/>
      <c r="D95" s="165"/>
      <c r="E95" s="165"/>
    </row>
    <row r="96" spans="1:5">
      <c r="A96" s="172"/>
      <c r="B96" s="172"/>
      <c r="C96" s="165"/>
      <c r="D96" s="165"/>
      <c r="E96" s="165"/>
    </row>
    <row r="97" spans="1:5">
      <c r="A97" s="172"/>
      <c r="B97" s="172"/>
      <c r="C97" s="165"/>
      <c r="D97" s="165"/>
      <c r="E97" s="165"/>
    </row>
    <row r="98" spans="1:5">
      <c r="A98" s="172"/>
      <c r="B98" s="172"/>
      <c r="C98" s="165"/>
      <c r="D98" s="165"/>
      <c r="E98" s="165"/>
    </row>
    <row r="99" spans="1:5">
      <c r="A99" s="172"/>
      <c r="B99" s="172"/>
      <c r="C99" s="165"/>
      <c r="D99" s="165"/>
      <c r="E99" s="165"/>
    </row>
    <row r="100" spans="1:5">
      <c r="A100" s="172"/>
      <c r="B100" s="172"/>
      <c r="C100" s="165"/>
      <c r="D100" s="165"/>
      <c r="E100" s="165"/>
    </row>
    <row r="101" spans="1:5">
      <c r="A101" s="172"/>
      <c r="B101" s="172"/>
      <c r="C101" s="165"/>
      <c r="D101" s="165"/>
      <c r="E101" s="165"/>
    </row>
    <row r="102" spans="1:5">
      <c r="A102" s="172"/>
      <c r="B102" s="172"/>
      <c r="C102" s="165"/>
      <c r="D102" s="165"/>
      <c r="E102" s="165"/>
    </row>
    <row r="103" spans="1:5">
      <c r="A103" s="172"/>
      <c r="B103" s="172"/>
      <c r="C103" s="165"/>
      <c r="D103" s="165"/>
      <c r="E103" s="165"/>
    </row>
    <row r="104" spans="1:5">
      <c r="A104" s="172"/>
      <c r="B104" s="172"/>
      <c r="C104" s="165"/>
      <c r="D104" s="165"/>
      <c r="E104" s="165"/>
    </row>
    <row r="105" spans="1:5">
      <c r="A105" s="172"/>
      <c r="B105" s="172"/>
      <c r="C105" s="165"/>
      <c r="D105" s="165"/>
      <c r="E105" s="165"/>
    </row>
    <row r="106" spans="1:5">
      <c r="A106" s="172"/>
      <c r="B106" s="172"/>
      <c r="C106" s="165"/>
      <c r="D106" s="165"/>
      <c r="E106" s="165"/>
    </row>
    <row r="107" spans="1:5">
      <c r="A107" s="172"/>
      <c r="B107" s="172"/>
      <c r="C107" s="165"/>
      <c r="D107" s="165"/>
      <c r="E107" s="165"/>
    </row>
    <row r="108" spans="1:5">
      <c r="A108" s="172"/>
      <c r="B108" s="172"/>
      <c r="C108" s="165"/>
      <c r="D108" s="165"/>
      <c r="E108" s="165"/>
    </row>
    <row r="109" spans="1:5">
      <c r="A109" s="172"/>
      <c r="B109" s="172"/>
      <c r="C109" s="165"/>
      <c r="D109" s="165"/>
      <c r="E109" s="165"/>
    </row>
    <row r="110" spans="1:5">
      <c r="A110" s="172"/>
      <c r="B110" s="172"/>
      <c r="C110" s="165"/>
      <c r="D110" s="165"/>
      <c r="E110" s="165"/>
    </row>
    <row r="111" spans="1:5">
      <c r="A111" s="172"/>
      <c r="B111" s="172"/>
      <c r="C111" s="165"/>
      <c r="D111" s="165"/>
      <c r="E111" s="165"/>
    </row>
    <row r="112" spans="1:5">
      <c r="A112" s="172"/>
      <c r="B112" s="172"/>
      <c r="C112" s="165"/>
      <c r="D112" s="165"/>
      <c r="E112" s="165"/>
    </row>
    <row r="113" spans="1:5">
      <c r="A113" s="172"/>
      <c r="B113" s="172"/>
      <c r="C113" s="165"/>
      <c r="D113" s="165"/>
      <c r="E113" s="165"/>
    </row>
    <row r="114" spans="1:5">
      <c r="A114" s="172"/>
      <c r="B114" s="172"/>
      <c r="C114" s="165"/>
      <c r="D114" s="165"/>
      <c r="E114" s="165"/>
    </row>
    <row r="115" spans="1:5">
      <c r="A115" s="172"/>
      <c r="B115" s="172"/>
      <c r="C115" s="165"/>
      <c r="D115" s="165"/>
      <c r="E115" s="165"/>
    </row>
    <row r="116" spans="1:5">
      <c r="A116" s="172"/>
      <c r="B116" s="172"/>
      <c r="C116" s="165"/>
      <c r="D116" s="165"/>
      <c r="E116" s="165"/>
    </row>
    <row r="117" spans="1:5">
      <c r="A117" s="172"/>
      <c r="B117" s="172"/>
      <c r="C117" s="165"/>
      <c r="D117" s="165"/>
      <c r="E117" s="165"/>
    </row>
    <row r="118" spans="1:5">
      <c r="A118" s="172"/>
      <c r="B118" s="172"/>
      <c r="C118" s="165"/>
      <c r="D118" s="165"/>
      <c r="E118" s="165"/>
    </row>
    <row r="119" spans="1:5">
      <c r="A119" s="172"/>
      <c r="B119" s="172"/>
      <c r="C119" s="165"/>
      <c r="D119" s="165"/>
      <c r="E119" s="165"/>
    </row>
    <row r="120" spans="1:5">
      <c r="A120" s="172"/>
      <c r="B120" s="172"/>
      <c r="C120" s="165"/>
      <c r="D120" s="165"/>
      <c r="E120" s="165"/>
    </row>
    <row r="121" spans="1:5">
      <c r="A121" s="172"/>
      <c r="B121" s="172"/>
      <c r="C121" s="165"/>
      <c r="D121" s="165"/>
      <c r="E121" s="165"/>
    </row>
    <row r="122" spans="1:5">
      <c r="A122" s="172"/>
      <c r="B122" s="172"/>
      <c r="C122" s="165"/>
      <c r="D122" s="165"/>
      <c r="E122" s="165"/>
    </row>
    <row r="123" spans="1:5">
      <c r="A123" s="172"/>
      <c r="B123" s="172"/>
      <c r="C123" s="165"/>
      <c r="D123" s="165"/>
      <c r="E123" s="165"/>
    </row>
    <row r="124" spans="1:5">
      <c r="A124" s="172"/>
      <c r="B124" s="172"/>
      <c r="C124" s="165"/>
      <c r="D124" s="165"/>
      <c r="E124" s="165"/>
    </row>
    <row r="125" spans="1:5">
      <c r="A125" s="172"/>
      <c r="B125" s="172"/>
      <c r="C125" s="165"/>
      <c r="D125" s="165"/>
      <c r="E125" s="165"/>
    </row>
    <row r="126" spans="1:5">
      <c r="A126" s="172"/>
      <c r="B126" s="172"/>
      <c r="C126" s="165"/>
      <c r="D126" s="165"/>
      <c r="E126" s="165"/>
    </row>
    <row r="127" spans="1:5">
      <c r="A127" s="172"/>
      <c r="B127" s="172"/>
      <c r="C127" s="165"/>
      <c r="D127" s="165"/>
      <c r="E127" s="165"/>
    </row>
    <row r="128" spans="1:5">
      <c r="A128" s="172"/>
      <c r="B128" s="172"/>
      <c r="C128" s="165"/>
      <c r="D128" s="165"/>
      <c r="E128" s="165"/>
    </row>
    <row r="129" spans="1:5">
      <c r="A129" s="172"/>
      <c r="B129" s="172"/>
      <c r="C129" s="165"/>
      <c r="D129" s="165"/>
      <c r="E129" s="165"/>
    </row>
    <row r="130" spans="1:5">
      <c r="A130" s="172"/>
      <c r="B130" s="172"/>
      <c r="C130" s="165"/>
      <c r="D130" s="165"/>
      <c r="E130" s="165"/>
    </row>
    <row r="131" spans="1:5">
      <c r="A131" s="172"/>
      <c r="B131" s="172"/>
      <c r="C131" s="165"/>
      <c r="D131" s="165"/>
      <c r="E131" s="165"/>
    </row>
    <row r="132" spans="1:5">
      <c r="A132" s="172"/>
      <c r="B132" s="172"/>
      <c r="C132" s="165"/>
      <c r="D132" s="165"/>
      <c r="E132" s="165"/>
    </row>
    <row r="133" spans="1:5">
      <c r="A133" s="172"/>
      <c r="B133" s="172"/>
      <c r="C133" s="165"/>
      <c r="D133" s="165"/>
      <c r="E133" s="165"/>
    </row>
    <row r="134" spans="1:5">
      <c r="A134" s="172"/>
      <c r="B134" s="172"/>
      <c r="C134" s="165"/>
      <c r="D134" s="165"/>
      <c r="E134" s="165"/>
    </row>
    <row r="135" spans="1:5">
      <c r="A135" s="172"/>
      <c r="B135" s="172"/>
      <c r="C135" s="165"/>
      <c r="D135" s="165"/>
      <c r="E135" s="165"/>
    </row>
    <row r="136" spans="1:5">
      <c r="A136" s="172"/>
      <c r="B136" s="172"/>
      <c r="C136" s="165"/>
      <c r="D136" s="165"/>
      <c r="E136" s="165"/>
    </row>
    <row r="137" spans="1:5">
      <c r="A137" s="172"/>
      <c r="B137" s="172"/>
      <c r="C137" s="165"/>
      <c r="D137" s="165"/>
      <c r="E137" s="165"/>
    </row>
    <row r="138" spans="1:5">
      <c r="A138" s="172"/>
      <c r="B138" s="172"/>
      <c r="C138" s="165"/>
      <c r="D138" s="165"/>
      <c r="E138" s="165"/>
    </row>
    <row r="139" spans="1:5">
      <c r="A139" s="172"/>
      <c r="B139" s="172"/>
      <c r="C139" s="165"/>
      <c r="D139" s="165"/>
      <c r="E139" s="165"/>
    </row>
    <row r="140" spans="1:5">
      <c r="A140" s="172"/>
      <c r="B140" s="172"/>
      <c r="C140" s="165"/>
      <c r="D140" s="165"/>
      <c r="E140" s="165"/>
    </row>
    <row r="141" spans="1:5">
      <c r="A141" s="172"/>
      <c r="B141" s="172"/>
      <c r="C141" s="165"/>
      <c r="D141" s="165"/>
      <c r="E141" s="165"/>
    </row>
    <row r="142" spans="1:5">
      <c r="A142" s="172"/>
      <c r="B142" s="172"/>
      <c r="C142" s="165"/>
      <c r="D142" s="165"/>
      <c r="E142" s="165"/>
    </row>
    <row r="143" spans="1:5">
      <c r="A143" s="172"/>
      <c r="B143" s="172"/>
      <c r="C143" s="165"/>
      <c r="D143" s="165"/>
      <c r="E143" s="165"/>
    </row>
    <row r="144" spans="1:5">
      <c r="A144" s="172"/>
      <c r="B144" s="172"/>
      <c r="C144" s="165"/>
      <c r="D144" s="165"/>
      <c r="E144" s="165"/>
    </row>
    <row r="145" spans="1:5">
      <c r="A145" s="172"/>
      <c r="B145" s="172"/>
      <c r="C145" s="165"/>
      <c r="D145" s="165"/>
      <c r="E145" s="165"/>
    </row>
    <row r="146" spans="1:5">
      <c r="A146" s="172"/>
      <c r="B146" s="172"/>
      <c r="C146" s="165"/>
      <c r="D146" s="165"/>
      <c r="E146" s="165"/>
    </row>
    <row r="147" spans="1:5">
      <c r="A147" s="172"/>
      <c r="B147" s="172"/>
      <c r="C147" s="165"/>
      <c r="D147" s="165"/>
      <c r="E147" s="165"/>
    </row>
    <row r="148" spans="1:5">
      <c r="A148" s="172"/>
      <c r="B148" s="172"/>
      <c r="C148" s="165"/>
      <c r="D148" s="165"/>
      <c r="E148" s="165"/>
    </row>
    <row r="149" spans="1:5">
      <c r="A149" s="172"/>
      <c r="B149" s="172"/>
      <c r="C149" s="165"/>
      <c r="D149" s="165"/>
      <c r="E149" s="165"/>
    </row>
    <row r="150" spans="1:5">
      <c r="A150" s="172"/>
      <c r="B150" s="172"/>
      <c r="C150" s="165"/>
      <c r="D150" s="165"/>
      <c r="E150" s="165"/>
    </row>
    <row r="151" spans="1:5">
      <c r="A151" s="172"/>
      <c r="B151" s="172"/>
      <c r="C151" s="165"/>
      <c r="D151" s="165"/>
      <c r="E151" s="165"/>
    </row>
    <row r="152" spans="1:5">
      <c r="A152" s="172"/>
      <c r="B152" s="172"/>
      <c r="C152" s="165"/>
      <c r="D152" s="165"/>
      <c r="E152" s="165"/>
    </row>
    <row r="153" spans="1:5">
      <c r="A153" s="172"/>
      <c r="B153" s="172"/>
      <c r="C153" s="165"/>
      <c r="D153" s="165"/>
      <c r="E153" s="165"/>
    </row>
    <row r="154" spans="1:5">
      <c r="A154" s="172"/>
      <c r="B154" s="172"/>
      <c r="C154" s="165"/>
      <c r="D154" s="165"/>
      <c r="E154" s="165"/>
    </row>
    <row r="155" spans="1:5">
      <c r="A155" s="172"/>
      <c r="B155" s="172"/>
      <c r="C155" s="165"/>
      <c r="D155" s="165"/>
      <c r="E155" s="165"/>
    </row>
    <row r="156" spans="1:5">
      <c r="A156" s="172"/>
      <c r="B156" s="172"/>
      <c r="C156" s="165"/>
      <c r="D156" s="165"/>
      <c r="E156" s="165"/>
    </row>
    <row r="157" spans="1:5">
      <c r="A157" s="172"/>
      <c r="B157" s="172"/>
      <c r="C157" s="165"/>
      <c r="D157" s="165"/>
      <c r="E157" s="165"/>
    </row>
    <row r="158" spans="1:5">
      <c r="A158" s="172"/>
      <c r="B158" s="172"/>
      <c r="C158" s="165"/>
      <c r="D158" s="165"/>
      <c r="E158" s="165"/>
    </row>
    <row r="159" spans="1:5">
      <c r="A159" s="172"/>
      <c r="B159" s="172"/>
      <c r="C159" s="165"/>
      <c r="D159" s="165"/>
      <c r="E159" s="165"/>
    </row>
    <row r="160" spans="1:5">
      <c r="A160" s="172"/>
      <c r="B160" s="172"/>
      <c r="C160" s="165"/>
      <c r="D160" s="165"/>
      <c r="E160" s="165"/>
    </row>
    <row r="161" spans="1:5">
      <c r="A161" s="151"/>
      <c r="B161" s="151"/>
      <c r="C161" s="203"/>
      <c r="D161" s="203"/>
      <c r="E161" s="203"/>
    </row>
    <row r="162" spans="1:5" s="19" customFormat="1">
      <c r="A162" s="152"/>
      <c r="B162" s="152" t="s">
        <v>389</v>
      </c>
      <c r="C162" s="166">
        <f>SUM(C8:C161)</f>
        <v>11964815.420000004</v>
      </c>
      <c r="D162" s="166">
        <f>SUM(D8:D161)</f>
        <v>21316540.630000003</v>
      </c>
      <c r="E162" s="166">
        <f>SUM(E8:E161)</f>
        <v>9351725.2100000009</v>
      </c>
    </row>
    <row r="163" spans="1:5" s="19" customFormat="1">
      <c r="A163" s="198"/>
      <c r="B163" s="198"/>
      <c r="C163" s="204"/>
      <c r="D163" s="204"/>
      <c r="E163" s="204"/>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4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zoomScaleNormal="100" zoomScaleSheetLayoutView="100" workbookViewId="0"/>
  </sheetViews>
  <sheetFormatPr baseColWidth="10" defaultRowHeight="11.25"/>
  <cols>
    <col min="1" max="1" width="20.7109375" style="154" customWidth="1"/>
    <col min="2" max="2" width="50.7109375" style="154" customWidth="1"/>
    <col min="3" max="3" width="17.7109375" style="118" customWidth="1"/>
    <col min="4" max="4" width="17.7109375" style="119" customWidth="1"/>
    <col min="5" max="16384" width="11.42578125" style="274"/>
  </cols>
  <sheetData>
    <row r="1" spans="1:4" s="41" customFormat="1">
      <c r="A1" s="71" t="s">
        <v>43</v>
      </c>
      <c r="B1" s="71"/>
      <c r="C1" s="105"/>
      <c r="D1" s="106"/>
    </row>
    <row r="2" spans="1:4" s="41" customFormat="1">
      <c r="A2" s="71" t="s">
        <v>0</v>
      </c>
      <c r="B2" s="71"/>
      <c r="C2" s="105"/>
      <c r="D2" s="107"/>
    </row>
    <row r="3" spans="1:4" s="41" customFormat="1">
      <c r="A3" s="71"/>
      <c r="B3" s="71"/>
      <c r="C3" s="105"/>
      <c r="D3" s="107"/>
    </row>
    <row r="4" spans="1:4" s="41" customFormat="1">
      <c r="C4" s="105"/>
      <c r="D4" s="107"/>
    </row>
    <row r="5" spans="1:4" s="41" customFormat="1" ht="11.25" customHeight="1">
      <c r="A5" s="1021" t="s">
        <v>280</v>
      </c>
      <c r="B5" s="1022"/>
      <c r="C5" s="105"/>
      <c r="D5" s="108" t="s">
        <v>120</v>
      </c>
    </row>
    <row r="6" spans="1:4">
      <c r="A6" s="109"/>
      <c r="B6" s="109"/>
      <c r="C6" s="110"/>
      <c r="D6" s="111"/>
    </row>
    <row r="7" spans="1:4" ht="15" customHeight="1">
      <c r="A7" s="15" t="s">
        <v>46</v>
      </c>
      <c r="B7" s="16" t="s">
        <v>47</v>
      </c>
      <c r="C7" s="57" t="s">
        <v>77</v>
      </c>
      <c r="D7" s="51" t="s">
        <v>121</v>
      </c>
    </row>
    <row r="8" spans="1:4">
      <c r="A8" s="112" t="s">
        <v>12295</v>
      </c>
      <c r="B8" s="113" t="s">
        <v>12296</v>
      </c>
      <c r="C8" s="114">
        <v>0</v>
      </c>
      <c r="D8" s="115">
        <v>0</v>
      </c>
    </row>
    <row r="9" spans="1:4">
      <c r="A9" s="112"/>
      <c r="B9" s="113"/>
      <c r="C9" s="114"/>
      <c r="D9" s="115"/>
    </row>
    <row r="10" spans="1:4">
      <c r="A10" s="112"/>
      <c r="B10" s="113"/>
      <c r="C10" s="114"/>
      <c r="D10" s="115"/>
    </row>
    <row r="11" spans="1:4">
      <c r="A11" s="112"/>
      <c r="B11" s="113"/>
      <c r="C11" s="114"/>
      <c r="D11" s="115"/>
    </row>
    <row r="12" spans="1:4">
      <c r="A12" s="112"/>
      <c r="B12" s="113"/>
      <c r="C12" s="114"/>
      <c r="D12" s="115"/>
    </row>
    <row r="13" spans="1:4">
      <c r="A13" s="112"/>
      <c r="B13" s="113"/>
      <c r="C13" s="114"/>
      <c r="D13" s="115"/>
    </row>
    <row r="14" spans="1:4">
      <c r="A14" s="112"/>
      <c r="B14" s="113"/>
      <c r="C14" s="114"/>
      <c r="D14" s="115"/>
    </row>
    <row r="15" spans="1:4">
      <c r="A15" s="112"/>
      <c r="B15" s="113"/>
      <c r="C15" s="114"/>
      <c r="D15" s="115"/>
    </row>
    <row r="16" spans="1:4">
      <c r="A16" s="112"/>
      <c r="B16" s="112"/>
      <c r="C16" s="114"/>
      <c r="D16" s="115"/>
    </row>
    <row r="17" spans="1:4">
      <c r="A17" s="112"/>
      <c r="B17" s="113"/>
      <c r="C17" s="114"/>
      <c r="D17" s="115"/>
    </row>
    <row r="18" spans="1:4">
      <c r="A18" s="112"/>
      <c r="B18" s="113"/>
      <c r="C18" s="114"/>
      <c r="D18" s="115"/>
    </row>
    <row r="19" spans="1:4">
      <c r="A19" s="112"/>
      <c r="B19" s="113"/>
      <c r="C19" s="114"/>
      <c r="D19" s="115"/>
    </row>
    <row r="20" spans="1:4">
      <c r="A20" s="112"/>
      <c r="B20" s="113"/>
      <c r="C20" s="114"/>
      <c r="D20" s="115"/>
    </row>
    <row r="21" spans="1:4">
      <c r="A21" s="112"/>
      <c r="B21" s="113"/>
      <c r="C21" s="114"/>
      <c r="D21" s="115"/>
    </row>
    <row r="22" spans="1:4">
      <c r="A22" s="112"/>
      <c r="B22" s="113"/>
      <c r="C22" s="114"/>
      <c r="D22" s="115"/>
    </row>
    <row r="23" spans="1:4">
      <c r="A23" s="112"/>
      <c r="B23" s="113"/>
      <c r="C23" s="114"/>
      <c r="D23" s="115"/>
    </row>
    <row r="24" spans="1:4">
      <c r="A24" s="112"/>
      <c r="B24" s="113"/>
      <c r="C24" s="114"/>
      <c r="D24" s="115"/>
    </row>
    <row r="25" spans="1:4">
      <c r="A25" s="112"/>
      <c r="B25" s="113"/>
      <c r="C25" s="114"/>
      <c r="D25" s="115"/>
    </row>
    <row r="26" spans="1:4">
      <c r="A26" s="112"/>
      <c r="B26" s="113"/>
      <c r="C26" s="114"/>
      <c r="D26" s="115"/>
    </row>
    <row r="27" spans="1:4">
      <c r="A27" s="112"/>
      <c r="B27" s="113"/>
      <c r="C27" s="114"/>
      <c r="D27" s="115"/>
    </row>
    <row r="28" spans="1:4">
      <c r="A28" s="112"/>
      <c r="B28" s="113"/>
      <c r="C28" s="114"/>
      <c r="D28" s="115"/>
    </row>
    <row r="29" spans="1:4">
      <c r="A29" s="112"/>
      <c r="B29" s="113"/>
      <c r="C29" s="114"/>
      <c r="D29" s="115"/>
    </row>
    <row r="30" spans="1:4">
      <c r="A30" s="112"/>
      <c r="B30" s="113"/>
      <c r="C30" s="114"/>
      <c r="D30" s="115"/>
    </row>
    <row r="31" spans="1:4">
      <c r="A31" s="112"/>
      <c r="B31" s="112"/>
      <c r="C31" s="114"/>
      <c r="D31" s="115"/>
    </row>
    <row r="32" spans="1:4">
      <c r="A32" s="116"/>
      <c r="B32" s="116" t="s">
        <v>387</v>
      </c>
      <c r="C32" s="117">
        <f>SUM(C8:C31)</f>
        <v>0</v>
      </c>
      <c r="D32" s="205">
        <v>0</v>
      </c>
    </row>
    <row r="35" spans="1:4">
      <c r="A35" s="1021" t="s">
        <v>281</v>
      </c>
      <c r="B35" s="1022"/>
      <c r="C35" s="105"/>
      <c r="D35" s="108" t="s">
        <v>120</v>
      </c>
    </row>
    <row r="36" spans="1:4">
      <c r="A36" s="109"/>
      <c r="B36" s="109"/>
      <c r="C36" s="110"/>
      <c r="D36" s="111"/>
    </row>
    <row r="37" spans="1:4">
      <c r="A37" s="15" t="s">
        <v>46</v>
      </c>
      <c r="B37" s="16" t="s">
        <v>47</v>
      </c>
      <c r="C37" s="57" t="s">
        <v>77</v>
      </c>
      <c r="D37" s="51" t="s">
        <v>121</v>
      </c>
    </row>
    <row r="38" spans="1:4">
      <c r="A38" s="112" t="s">
        <v>11169</v>
      </c>
      <c r="B38" s="113" t="s">
        <v>3696</v>
      </c>
      <c r="C38" s="114">
        <v>377910.5299999998</v>
      </c>
      <c r="D38" s="115">
        <f>+C38/C62</f>
        <v>0.24993998697411768</v>
      </c>
    </row>
    <row r="39" spans="1:4">
      <c r="A39" s="112" t="s">
        <v>11177</v>
      </c>
      <c r="B39" s="113" t="s">
        <v>12298</v>
      </c>
      <c r="C39" s="114">
        <v>0</v>
      </c>
      <c r="D39" s="115">
        <f>+C39/C62</f>
        <v>0</v>
      </c>
    </row>
    <row r="40" spans="1:4">
      <c r="A40" s="112" t="s">
        <v>11181</v>
      </c>
      <c r="B40" s="113" t="s">
        <v>473</v>
      </c>
      <c r="C40" s="114">
        <v>0</v>
      </c>
      <c r="D40" s="115">
        <f>+C40/C62</f>
        <v>0</v>
      </c>
    </row>
    <row r="41" spans="1:4">
      <c r="A41" s="112" t="s">
        <v>11187</v>
      </c>
      <c r="B41" s="113" t="s">
        <v>4507</v>
      </c>
      <c r="C41" s="114">
        <v>-7860160</v>
      </c>
      <c r="D41" s="115">
        <f>+C41/C62</f>
        <v>-5.1985010526551934</v>
      </c>
    </row>
    <row r="42" spans="1:4">
      <c r="A42" s="112" t="s">
        <v>11190</v>
      </c>
      <c r="B42" s="113" t="s">
        <v>7529</v>
      </c>
      <c r="C42" s="114">
        <v>0</v>
      </c>
      <c r="D42" s="115">
        <f>+C42/C62</f>
        <v>0</v>
      </c>
    </row>
    <row r="43" spans="1:4">
      <c r="A43" s="112" t="s">
        <v>11194</v>
      </c>
      <c r="B43" s="113" t="s">
        <v>12299</v>
      </c>
      <c r="C43" s="114">
        <v>8994254.5500000007</v>
      </c>
      <c r="D43" s="115">
        <f>+C43/C62</f>
        <v>5.9485610656810755</v>
      </c>
    </row>
    <row r="44" spans="1:4">
      <c r="A44" s="112" t="s">
        <v>11226</v>
      </c>
      <c r="B44" s="113" t="s">
        <v>840</v>
      </c>
      <c r="C44" s="114">
        <v>0</v>
      </c>
      <c r="D44" s="115">
        <f>+C44/C62</f>
        <v>0</v>
      </c>
    </row>
    <row r="45" spans="1:4">
      <c r="A45" s="112"/>
      <c r="B45" s="113"/>
      <c r="C45" s="114"/>
      <c r="D45" s="115"/>
    </row>
    <row r="46" spans="1:4">
      <c r="A46" s="112"/>
      <c r="B46" s="112"/>
      <c r="C46" s="114"/>
      <c r="D46" s="115"/>
    </row>
    <row r="47" spans="1:4">
      <c r="A47" s="112"/>
      <c r="B47" s="113"/>
      <c r="C47" s="114"/>
      <c r="D47" s="115"/>
    </row>
    <row r="48" spans="1:4">
      <c r="A48" s="112"/>
      <c r="B48" s="113"/>
      <c r="C48" s="114"/>
      <c r="D48" s="115"/>
    </row>
    <row r="49" spans="1:4">
      <c r="A49" s="112"/>
      <c r="B49" s="113"/>
      <c r="C49" s="114"/>
      <c r="D49" s="115"/>
    </row>
    <row r="50" spans="1:4">
      <c r="A50" s="112"/>
      <c r="B50" s="113"/>
      <c r="C50" s="114"/>
      <c r="D50" s="115"/>
    </row>
    <row r="51" spans="1:4">
      <c r="A51" s="112"/>
      <c r="B51" s="113"/>
      <c r="C51" s="114"/>
      <c r="D51" s="115"/>
    </row>
    <row r="52" spans="1:4">
      <c r="A52" s="112"/>
      <c r="B52" s="113"/>
      <c r="C52" s="114"/>
      <c r="D52" s="115"/>
    </row>
    <row r="53" spans="1:4">
      <c r="A53" s="112"/>
      <c r="B53" s="113"/>
      <c r="C53" s="114"/>
      <c r="D53" s="115"/>
    </row>
    <row r="54" spans="1:4">
      <c r="A54" s="112"/>
      <c r="B54" s="113"/>
      <c r="C54" s="114"/>
      <c r="D54" s="115"/>
    </row>
    <row r="55" spans="1:4">
      <c r="A55" s="112"/>
      <c r="B55" s="113"/>
      <c r="C55" s="114"/>
      <c r="D55" s="115"/>
    </row>
    <row r="56" spans="1:4">
      <c r="A56" s="112"/>
      <c r="B56" s="113"/>
      <c r="C56" s="114"/>
      <c r="D56" s="115"/>
    </row>
    <row r="57" spans="1:4">
      <c r="A57" s="112"/>
      <c r="B57" s="113"/>
      <c r="C57" s="114"/>
      <c r="D57" s="115"/>
    </row>
    <row r="58" spans="1:4">
      <c r="A58" s="112"/>
      <c r="B58" s="113"/>
      <c r="C58" s="114"/>
      <c r="D58" s="115"/>
    </row>
    <row r="59" spans="1:4">
      <c r="A59" s="112"/>
      <c r="B59" s="113"/>
      <c r="C59" s="114"/>
      <c r="D59" s="115"/>
    </row>
    <row r="60" spans="1:4">
      <c r="A60" s="112"/>
      <c r="B60" s="113"/>
      <c r="C60" s="114"/>
      <c r="D60" s="115"/>
    </row>
    <row r="61" spans="1:4">
      <c r="A61" s="112"/>
      <c r="B61" s="112"/>
      <c r="C61" s="114"/>
      <c r="D61" s="115"/>
    </row>
    <row r="62" spans="1:4">
      <c r="A62" s="116"/>
      <c r="B62" s="116" t="s">
        <v>390</v>
      </c>
      <c r="C62" s="117">
        <f>SUM(C38:C61)</f>
        <v>1512005.08</v>
      </c>
      <c r="D62" s="205">
        <f>SUM(D38:D61)</f>
        <v>1</v>
      </c>
    </row>
  </sheetData>
  <mergeCells count="2">
    <mergeCell ref="A5:B5"/>
    <mergeCell ref="A35:B35"/>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A37"/>
    <dataValidation allowBlank="1" showInputMessage="1" showErrorMessage="1" prompt="Corresponde al nombre o descripción de la cuenta de acuerdo al Plan de Cuentas emitido por el CONAC." sqref="B7 B37"/>
    <dataValidation allowBlank="1" showInputMessage="1" showErrorMessage="1" prompt="Importe (saldo final) de las adquisiciones de bienes muebles e inmuebles efectuadas en el periodo al que corresponde la cuenta pública presentada." sqref="C37"/>
    <dataValidation allowBlank="1" showInputMessage="1" showErrorMessage="1" prompt="Detallar el porcentaje de estas adquisiciones que fueron realizadas mediante subsidios de capital del sector central (subsidiados por la federación, estado o municipio)." sqref="D7 D37"/>
  </dataValidations>
  <pageMargins left="0.7" right="0.7" top="0.75" bottom="0.75" header="0.3" footer="0.3"/>
  <pageSetup scale="90" orientation="portrait" r:id="rId1"/>
</worksheet>
</file>

<file path=xl/worksheets/sheet4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zoomScaleSheetLayoutView="100" workbookViewId="0">
      <pane ySplit="8" topLeftCell="A9" activePane="bottomLeft" state="frozen"/>
      <selection pane="bottomLeft"/>
    </sheetView>
  </sheetViews>
  <sheetFormatPr baseColWidth="10" defaultRowHeight="11.25"/>
  <cols>
    <col min="1" max="1" width="11.7109375" style="154" customWidth="1"/>
    <col min="2" max="2" width="68" style="154" customWidth="1"/>
    <col min="3" max="3" width="17.7109375" style="118" customWidth="1"/>
    <col min="4" max="4" width="17.7109375" style="274" customWidth="1"/>
    <col min="5" max="16384" width="11.42578125" style="274"/>
  </cols>
  <sheetData>
    <row r="1" spans="1:4" s="41" customFormat="1">
      <c r="A1" s="71" t="s">
        <v>43</v>
      </c>
      <c r="B1" s="71"/>
      <c r="C1" s="105"/>
    </row>
    <row r="2" spans="1:4" s="41" customFormat="1">
      <c r="A2" s="71" t="s">
        <v>0</v>
      </c>
      <c r="B2" s="71"/>
      <c r="C2" s="105"/>
    </row>
    <row r="3" spans="1:4" s="41" customFormat="1">
      <c r="A3" s="71"/>
      <c r="B3" s="71"/>
      <c r="C3" s="105"/>
    </row>
    <row r="4" spans="1:4" s="41" customFormat="1">
      <c r="A4" s="71"/>
      <c r="B4" s="71"/>
      <c r="C4" s="105"/>
    </row>
    <row r="5" spans="1:4" s="41" customFormat="1">
      <c r="C5" s="105"/>
    </row>
    <row r="6" spans="1:4" s="41" customFormat="1" ht="11.25" customHeight="1">
      <c r="A6" s="1021" t="s">
        <v>262</v>
      </c>
      <c r="B6" s="1022"/>
      <c r="C6" s="105"/>
      <c r="D6" s="279" t="s">
        <v>220</v>
      </c>
    </row>
    <row r="7" spans="1:4">
      <c r="A7" s="109"/>
      <c r="B7" s="109"/>
      <c r="C7" s="110"/>
    </row>
    <row r="8" spans="1:4" ht="15" customHeight="1">
      <c r="A8" s="15" t="s">
        <v>46</v>
      </c>
      <c r="B8" s="216" t="s">
        <v>47</v>
      </c>
      <c r="C8" s="57" t="s">
        <v>75</v>
      </c>
      <c r="D8" s="57" t="s">
        <v>76</v>
      </c>
    </row>
    <row r="9" spans="1:4">
      <c r="A9" s="306">
        <v>5500</v>
      </c>
      <c r="B9" s="307" t="s">
        <v>289</v>
      </c>
      <c r="C9" s="221">
        <f>SUM(C10:C40)</f>
        <v>0</v>
      </c>
      <c r="D9" s="993">
        <f>SUM(D10:D40)</f>
        <v>4017475.5400000005</v>
      </c>
    </row>
    <row r="10" spans="1:4">
      <c r="A10" s="310">
        <v>5510</v>
      </c>
      <c r="B10" s="311" t="s">
        <v>177</v>
      </c>
      <c r="C10" s="308">
        <v>0</v>
      </c>
      <c r="D10" s="994">
        <v>0</v>
      </c>
    </row>
    <row r="11" spans="1:4">
      <c r="A11" s="310">
        <v>5511</v>
      </c>
      <c r="B11" s="311" t="s">
        <v>290</v>
      </c>
      <c r="C11" s="308">
        <v>0</v>
      </c>
      <c r="D11" s="994">
        <v>0</v>
      </c>
    </row>
    <row r="12" spans="1:4">
      <c r="A12" s="310">
        <v>5512</v>
      </c>
      <c r="B12" s="311" t="s">
        <v>291</v>
      </c>
      <c r="C12" s="308">
        <v>0</v>
      </c>
      <c r="D12" s="994">
        <v>0</v>
      </c>
    </row>
    <row r="13" spans="1:4">
      <c r="A13" s="310">
        <v>5513</v>
      </c>
      <c r="B13" s="311" t="s">
        <v>292</v>
      </c>
      <c r="C13" s="308">
        <v>0</v>
      </c>
      <c r="D13" s="994">
        <v>54275.6</v>
      </c>
    </row>
    <row r="14" spans="1:4">
      <c r="A14" s="310">
        <v>5514</v>
      </c>
      <c r="B14" s="311" t="s">
        <v>293</v>
      </c>
      <c r="C14" s="308">
        <v>0</v>
      </c>
      <c r="D14" s="994">
        <v>0</v>
      </c>
    </row>
    <row r="15" spans="1:4">
      <c r="A15" s="310">
        <v>5515</v>
      </c>
      <c r="B15" s="311" t="s">
        <v>294</v>
      </c>
      <c r="C15" s="308">
        <v>0</v>
      </c>
      <c r="D15" s="994">
        <v>3471581.97</v>
      </c>
    </row>
    <row r="16" spans="1:4">
      <c r="A16" s="310">
        <v>5516</v>
      </c>
      <c r="B16" s="311" t="s">
        <v>295</v>
      </c>
      <c r="C16" s="308">
        <v>0</v>
      </c>
      <c r="D16" s="994">
        <v>0</v>
      </c>
    </row>
    <row r="17" spans="1:4">
      <c r="A17" s="310">
        <v>5517</v>
      </c>
      <c r="B17" s="311" t="s">
        <v>296</v>
      </c>
      <c r="C17" s="308">
        <v>0</v>
      </c>
      <c r="D17" s="994">
        <v>238156.85</v>
      </c>
    </row>
    <row r="18" spans="1:4">
      <c r="A18" s="310">
        <v>5518</v>
      </c>
      <c r="B18" s="311" t="s">
        <v>297</v>
      </c>
      <c r="C18" s="308">
        <v>0</v>
      </c>
      <c r="D18" s="994">
        <v>0</v>
      </c>
    </row>
    <row r="19" spans="1:4">
      <c r="A19" s="310">
        <v>5520</v>
      </c>
      <c r="B19" s="311" t="s">
        <v>178</v>
      </c>
      <c r="C19" s="308">
        <v>0</v>
      </c>
      <c r="D19" s="994">
        <v>0</v>
      </c>
    </row>
    <row r="20" spans="1:4">
      <c r="A20" s="310">
        <v>5521</v>
      </c>
      <c r="B20" s="311" t="s">
        <v>298</v>
      </c>
      <c r="C20" s="308">
        <v>0</v>
      </c>
      <c r="D20" s="994">
        <v>0</v>
      </c>
    </row>
    <row r="21" spans="1:4">
      <c r="A21" s="310">
        <v>5522</v>
      </c>
      <c r="B21" s="311" t="s">
        <v>299</v>
      </c>
      <c r="C21" s="308">
        <v>0</v>
      </c>
      <c r="D21" s="994">
        <v>0</v>
      </c>
    </row>
    <row r="22" spans="1:4">
      <c r="A22" s="310">
        <v>5530</v>
      </c>
      <c r="B22" s="311" t="s">
        <v>179</v>
      </c>
      <c r="C22" s="308">
        <v>0</v>
      </c>
      <c r="D22" s="994">
        <v>0</v>
      </c>
    </row>
    <row r="23" spans="1:4">
      <c r="A23" s="310">
        <v>5531</v>
      </c>
      <c r="B23" s="311" t="s">
        <v>300</v>
      </c>
      <c r="C23" s="308">
        <v>0</v>
      </c>
      <c r="D23" s="994">
        <v>0</v>
      </c>
    </row>
    <row r="24" spans="1:4">
      <c r="A24" s="310">
        <v>5532</v>
      </c>
      <c r="B24" s="311" t="s">
        <v>301</v>
      </c>
      <c r="C24" s="308">
        <v>0</v>
      </c>
      <c r="D24" s="994">
        <v>0</v>
      </c>
    </row>
    <row r="25" spans="1:4">
      <c r="A25" s="310">
        <v>5533</v>
      </c>
      <c r="B25" s="311" t="s">
        <v>302</v>
      </c>
      <c r="C25" s="308">
        <v>0</v>
      </c>
      <c r="D25" s="994">
        <v>0</v>
      </c>
    </row>
    <row r="26" spans="1:4">
      <c r="A26" s="310">
        <v>5534</v>
      </c>
      <c r="B26" s="311" t="s">
        <v>303</v>
      </c>
      <c r="C26" s="308">
        <v>0</v>
      </c>
      <c r="D26" s="994">
        <v>0</v>
      </c>
    </row>
    <row r="27" spans="1:4">
      <c r="A27" s="310">
        <v>5535</v>
      </c>
      <c r="B27" s="311" t="s">
        <v>304</v>
      </c>
      <c r="C27" s="308">
        <v>0</v>
      </c>
      <c r="D27" s="994">
        <v>0</v>
      </c>
    </row>
    <row r="28" spans="1:4">
      <c r="A28" s="310">
        <v>5540</v>
      </c>
      <c r="B28" s="311" t="s">
        <v>180</v>
      </c>
      <c r="C28" s="308">
        <v>0</v>
      </c>
      <c r="D28" s="994">
        <v>0</v>
      </c>
    </row>
    <row r="29" spans="1:4">
      <c r="A29" s="310">
        <v>5541</v>
      </c>
      <c r="B29" s="311" t="s">
        <v>180</v>
      </c>
      <c r="C29" s="308">
        <v>0</v>
      </c>
      <c r="D29" s="994">
        <v>0</v>
      </c>
    </row>
    <row r="30" spans="1:4">
      <c r="A30" s="310">
        <v>5550</v>
      </c>
      <c r="B30" s="312" t="s">
        <v>181</v>
      </c>
      <c r="C30" s="308">
        <v>0</v>
      </c>
      <c r="D30" s="994">
        <v>0</v>
      </c>
    </row>
    <row r="31" spans="1:4">
      <c r="A31" s="310">
        <v>5551</v>
      </c>
      <c r="B31" s="312" t="s">
        <v>181</v>
      </c>
      <c r="C31" s="308">
        <v>0</v>
      </c>
      <c r="D31" s="994">
        <v>0</v>
      </c>
    </row>
    <row r="32" spans="1:4">
      <c r="A32" s="310">
        <v>5590</v>
      </c>
      <c r="B32" s="312" t="s">
        <v>203</v>
      </c>
      <c r="C32" s="308">
        <v>0</v>
      </c>
      <c r="D32" s="994">
        <v>0</v>
      </c>
    </row>
    <row r="33" spans="1:4">
      <c r="A33" s="310">
        <v>5591</v>
      </c>
      <c r="B33" s="312" t="s">
        <v>305</v>
      </c>
      <c r="C33" s="308">
        <v>0</v>
      </c>
      <c r="D33" s="994">
        <v>0</v>
      </c>
    </row>
    <row r="34" spans="1:4">
      <c r="A34" s="310">
        <v>5592</v>
      </c>
      <c r="B34" s="312" t="s">
        <v>306</v>
      </c>
      <c r="C34" s="308">
        <v>0</v>
      </c>
      <c r="D34" s="994">
        <v>0</v>
      </c>
    </row>
    <row r="35" spans="1:4">
      <c r="A35" s="310">
        <v>5593</v>
      </c>
      <c r="B35" s="312" t="s">
        <v>307</v>
      </c>
      <c r="C35" s="308">
        <v>0</v>
      </c>
      <c r="D35" s="994">
        <v>0</v>
      </c>
    </row>
    <row r="36" spans="1:4">
      <c r="A36" s="310">
        <v>5594</v>
      </c>
      <c r="B36" s="312" t="s">
        <v>308</v>
      </c>
      <c r="C36" s="308">
        <v>0</v>
      </c>
      <c r="D36" s="994">
        <v>0</v>
      </c>
    </row>
    <row r="37" spans="1:4">
      <c r="A37" s="310">
        <v>5595</v>
      </c>
      <c r="B37" s="312" t="s">
        <v>309</v>
      </c>
      <c r="C37" s="308">
        <v>0</v>
      </c>
      <c r="D37" s="994">
        <v>0</v>
      </c>
    </row>
    <row r="38" spans="1:4">
      <c r="A38" s="310">
        <v>5596</v>
      </c>
      <c r="B38" s="312" t="s">
        <v>310</v>
      </c>
      <c r="C38" s="308">
        <v>0</v>
      </c>
      <c r="D38" s="994">
        <v>0</v>
      </c>
    </row>
    <row r="39" spans="1:4">
      <c r="A39" s="310">
        <v>5597</v>
      </c>
      <c r="B39" s="312" t="s">
        <v>311</v>
      </c>
      <c r="C39" s="308">
        <v>0</v>
      </c>
      <c r="D39" s="994">
        <v>0</v>
      </c>
    </row>
    <row r="40" spans="1:4">
      <c r="A40" s="310">
        <v>5599</v>
      </c>
      <c r="B40" s="312" t="s">
        <v>312</v>
      </c>
      <c r="C40" s="308">
        <v>0</v>
      </c>
      <c r="D40" s="994">
        <v>253461.12</v>
      </c>
    </row>
    <row r="41" spans="1:4">
      <c r="A41" s="306">
        <v>5600</v>
      </c>
      <c r="B41" s="313" t="s">
        <v>313</v>
      </c>
      <c r="C41" s="221">
        <f>SUM(C42:C43)</f>
        <v>0</v>
      </c>
      <c r="D41" s="993">
        <f>SUM(D42:D43)</f>
        <v>0</v>
      </c>
    </row>
    <row r="42" spans="1:4">
      <c r="A42" s="310">
        <v>5610</v>
      </c>
      <c r="B42" s="312" t="s">
        <v>314</v>
      </c>
      <c r="C42" s="308">
        <v>0</v>
      </c>
      <c r="D42" s="994">
        <v>0</v>
      </c>
    </row>
    <row r="43" spans="1:4">
      <c r="A43" s="314">
        <v>5611</v>
      </c>
      <c r="B43" s="315" t="s">
        <v>315</v>
      </c>
      <c r="C43" s="316">
        <v>0</v>
      </c>
      <c r="D43" s="995">
        <v>0</v>
      </c>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4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baseColWidth="10" defaultRowHeight="11.25"/>
  <cols>
    <col min="1" max="1" width="20.7109375" style="274" customWidth="1"/>
    <col min="2" max="2" width="50.7109375" style="274" customWidth="1"/>
    <col min="3" max="3" width="17.7109375" style="274"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v>82601264.359999999</v>
      </c>
    </row>
    <row r="9" spans="1:3">
      <c r="A9" s="234">
        <v>900002</v>
      </c>
      <c r="B9" s="218" t="s">
        <v>184</v>
      </c>
      <c r="C9" s="221">
        <f>SUM(C10:C14)</f>
        <v>333984.71999999997</v>
      </c>
    </row>
    <row r="10" spans="1:3">
      <c r="A10" s="232">
        <v>4320</v>
      </c>
      <c r="B10" s="219" t="s">
        <v>185</v>
      </c>
      <c r="C10" s="222">
        <v>0</v>
      </c>
    </row>
    <row r="11" spans="1:3" ht="22.5">
      <c r="A11" s="232">
        <v>4330</v>
      </c>
      <c r="B11" s="219" t="s">
        <v>186</v>
      </c>
      <c r="C11" s="222">
        <v>0</v>
      </c>
    </row>
    <row r="12" spans="1:3">
      <c r="A12" s="232">
        <v>4340</v>
      </c>
      <c r="B12" s="219" t="s">
        <v>187</v>
      </c>
      <c r="C12" s="222">
        <v>0</v>
      </c>
    </row>
    <row r="13" spans="1:3">
      <c r="A13" s="232">
        <v>4399</v>
      </c>
      <c r="B13" s="219" t="s">
        <v>188</v>
      </c>
      <c r="C13" s="222">
        <v>232554.84</v>
      </c>
    </row>
    <row r="14" spans="1:3">
      <c r="A14" s="233">
        <v>4400</v>
      </c>
      <c r="B14" s="219" t="s">
        <v>189</v>
      </c>
      <c r="C14" s="222">
        <v>101429.88</v>
      </c>
    </row>
    <row r="15" spans="1:3">
      <c r="A15" s="234">
        <v>900003</v>
      </c>
      <c r="B15" s="218" t="s">
        <v>190</v>
      </c>
      <c r="C15" s="221">
        <f>SUM(C16:C19)</f>
        <v>5031371.24</v>
      </c>
    </row>
    <row r="16" spans="1:3">
      <c r="A16" s="237">
        <v>52</v>
      </c>
      <c r="B16" s="219" t="s">
        <v>191</v>
      </c>
      <c r="C16" s="222">
        <v>0</v>
      </c>
    </row>
    <row r="17" spans="1:3">
      <c r="A17" s="237">
        <v>62</v>
      </c>
      <c r="B17" s="219" t="s">
        <v>192</v>
      </c>
      <c r="C17" s="222">
        <v>0</v>
      </c>
    </row>
    <row r="18" spans="1:3">
      <c r="A18" s="241" t="s">
        <v>206</v>
      </c>
      <c r="B18" s="219" t="s">
        <v>193</v>
      </c>
      <c r="C18" s="222">
        <v>5031371.24</v>
      </c>
    </row>
    <row r="19" spans="1:3">
      <c r="A19" s="233">
        <v>4500</v>
      </c>
      <c r="B19" s="220" t="s">
        <v>201</v>
      </c>
      <c r="C19" s="222">
        <v>0</v>
      </c>
    </row>
    <row r="20" spans="1:3">
      <c r="A20" s="235">
        <v>900004</v>
      </c>
      <c r="B20" s="223" t="s">
        <v>194</v>
      </c>
      <c r="C20" s="224">
        <f>+C8+C9-C15</f>
        <v>77903877.840000004</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4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heetViews>
  <sheetFormatPr baseColWidth="10" defaultRowHeight="11.25"/>
  <cols>
    <col min="1" max="1" width="20.7109375" style="274" customWidth="1"/>
    <col min="2" max="2" width="50.7109375" style="274" customWidth="1"/>
    <col min="3" max="3" width="17.7109375" style="9" customWidth="1"/>
    <col min="4" max="16384" width="11.42578125" style="274"/>
  </cols>
  <sheetData>
    <row r="1" spans="1:3">
      <c r="A1" s="71" t="s">
        <v>43</v>
      </c>
    </row>
    <row r="2" spans="1:3">
      <c r="A2" s="71"/>
    </row>
    <row r="3" spans="1:3">
      <c r="A3" s="71"/>
    </row>
    <row r="4" spans="1:3">
      <c r="A4" s="71"/>
    </row>
    <row r="5" spans="1:3" ht="11.25" customHeight="1">
      <c r="A5" s="259" t="s">
        <v>196</v>
      </c>
      <c r="B5" s="260"/>
      <c r="C5" s="263" t="s">
        <v>214</v>
      </c>
    </row>
    <row r="6" spans="1:3" ht="11.25" customHeight="1">
      <c r="A6" s="264"/>
      <c r="B6" s="265"/>
      <c r="C6" s="266"/>
    </row>
    <row r="7" spans="1:3" ht="15" customHeight="1">
      <c r="A7" s="15" t="s">
        <v>46</v>
      </c>
      <c r="B7" s="261" t="s">
        <v>47</v>
      </c>
      <c r="C7" s="216" t="s">
        <v>54</v>
      </c>
    </row>
    <row r="8" spans="1:3">
      <c r="A8" s="239">
        <v>900001</v>
      </c>
      <c r="B8" s="226" t="s">
        <v>160</v>
      </c>
      <c r="C8" s="229">
        <v>71799657.670000002</v>
      </c>
    </row>
    <row r="9" spans="1:3">
      <c r="A9" s="239">
        <v>900002</v>
      </c>
      <c r="B9" s="226" t="s">
        <v>161</v>
      </c>
      <c r="C9" s="229">
        <f>SUM(C10:C26)</f>
        <v>2636239.9900000002</v>
      </c>
    </row>
    <row r="10" spans="1:3">
      <c r="A10" s="232">
        <v>5100</v>
      </c>
      <c r="B10" s="227" t="s">
        <v>162</v>
      </c>
      <c r="C10" s="225">
        <v>377910.5299999998</v>
      </c>
    </row>
    <row r="11" spans="1:3">
      <c r="A11" s="232">
        <v>5200</v>
      </c>
      <c r="B11" s="227" t="s">
        <v>163</v>
      </c>
      <c r="C11" s="225">
        <v>0</v>
      </c>
    </row>
    <row r="12" spans="1:3">
      <c r="A12" s="232">
        <v>5300</v>
      </c>
      <c r="B12" s="227" t="s">
        <v>164</v>
      </c>
      <c r="C12" s="225">
        <v>0</v>
      </c>
    </row>
    <row r="13" spans="1:3">
      <c r="A13" s="232">
        <v>5400</v>
      </c>
      <c r="B13" s="227" t="s">
        <v>165</v>
      </c>
      <c r="C13" s="225">
        <v>-7860160</v>
      </c>
    </row>
    <row r="14" spans="1:3">
      <c r="A14" s="232">
        <v>5500</v>
      </c>
      <c r="B14" s="227" t="s">
        <v>166</v>
      </c>
      <c r="C14" s="225">
        <v>0</v>
      </c>
    </row>
    <row r="15" spans="1:3">
      <c r="A15" s="232">
        <v>5600</v>
      </c>
      <c r="B15" s="227" t="s">
        <v>167</v>
      </c>
      <c r="C15" s="225">
        <v>8994254.5500000007</v>
      </c>
    </row>
    <row r="16" spans="1:3">
      <c r="A16" s="232">
        <v>5700</v>
      </c>
      <c r="B16" s="227" t="s">
        <v>168</v>
      </c>
      <c r="C16" s="225">
        <v>0</v>
      </c>
    </row>
    <row r="17" spans="1:3">
      <c r="A17" s="232" t="s">
        <v>212</v>
      </c>
      <c r="B17" s="227" t="s">
        <v>169</v>
      </c>
      <c r="C17" s="225">
        <v>0</v>
      </c>
    </row>
    <row r="18" spans="1:3">
      <c r="A18" s="232">
        <v>5900</v>
      </c>
      <c r="B18" s="227" t="s">
        <v>170</v>
      </c>
      <c r="C18" s="225">
        <v>0</v>
      </c>
    </row>
    <row r="19" spans="1:3">
      <c r="A19" s="237">
        <v>6200</v>
      </c>
      <c r="B19" s="227" t="s">
        <v>171</v>
      </c>
      <c r="C19" s="225">
        <v>0</v>
      </c>
    </row>
    <row r="20" spans="1:3">
      <c r="A20" s="237">
        <v>7200</v>
      </c>
      <c r="B20" s="227" t="s">
        <v>172</v>
      </c>
      <c r="C20" s="225">
        <v>0</v>
      </c>
    </row>
    <row r="21" spans="1:3">
      <c r="A21" s="237">
        <v>7300</v>
      </c>
      <c r="B21" s="227" t="s">
        <v>173</v>
      </c>
      <c r="C21" s="225">
        <v>0</v>
      </c>
    </row>
    <row r="22" spans="1:3">
      <c r="A22" s="237">
        <v>7500</v>
      </c>
      <c r="B22" s="227" t="s">
        <v>174</v>
      </c>
      <c r="C22" s="225">
        <v>0</v>
      </c>
    </row>
    <row r="23" spans="1:3">
      <c r="A23" s="237">
        <v>7900</v>
      </c>
      <c r="B23" s="227" t="s">
        <v>175</v>
      </c>
      <c r="C23" s="225">
        <v>0</v>
      </c>
    </row>
    <row r="24" spans="1:3">
      <c r="A24" s="237">
        <v>9100</v>
      </c>
      <c r="B24" s="227" t="s">
        <v>200</v>
      </c>
      <c r="C24" s="225">
        <v>0</v>
      </c>
    </row>
    <row r="25" spans="1:3">
      <c r="A25" s="237">
        <v>9900</v>
      </c>
      <c r="B25" s="227" t="s">
        <v>176</v>
      </c>
      <c r="C25" s="225">
        <v>1124234.9099999999</v>
      </c>
    </row>
    <row r="26" spans="1:3">
      <c r="A26" s="237">
        <v>7400</v>
      </c>
      <c r="B26" s="228" t="s">
        <v>202</v>
      </c>
      <c r="C26" s="225">
        <v>0</v>
      </c>
    </row>
    <row r="27" spans="1:3">
      <c r="A27" s="239">
        <v>900003</v>
      </c>
      <c r="B27" s="226" t="s">
        <v>205</v>
      </c>
      <c r="C27" s="229">
        <f>SUM(C28:C34)</f>
        <v>4017475.54</v>
      </c>
    </row>
    <row r="28" spans="1:3" ht="22.5">
      <c r="A28" s="232">
        <v>5510</v>
      </c>
      <c r="B28" s="227" t="s">
        <v>177</v>
      </c>
      <c r="C28" s="225">
        <v>3764014.42</v>
      </c>
    </row>
    <row r="29" spans="1:3">
      <c r="A29" s="232">
        <v>5520</v>
      </c>
      <c r="B29" s="227" t="s">
        <v>178</v>
      </c>
      <c r="C29" s="225">
        <v>0</v>
      </c>
    </row>
    <row r="30" spans="1:3">
      <c r="A30" s="232">
        <v>5530</v>
      </c>
      <c r="B30" s="227" t="s">
        <v>179</v>
      </c>
      <c r="C30" s="225">
        <v>0</v>
      </c>
    </row>
    <row r="31" spans="1:3" ht="22.5">
      <c r="A31" s="232">
        <v>5540</v>
      </c>
      <c r="B31" s="227" t="s">
        <v>180</v>
      </c>
      <c r="C31" s="225">
        <v>0</v>
      </c>
    </row>
    <row r="32" spans="1:3">
      <c r="A32" s="232">
        <v>5550</v>
      </c>
      <c r="B32" s="227" t="s">
        <v>181</v>
      </c>
      <c r="C32" s="225">
        <v>0</v>
      </c>
    </row>
    <row r="33" spans="1:3">
      <c r="A33" s="232">
        <v>5590</v>
      </c>
      <c r="B33" s="227" t="s">
        <v>203</v>
      </c>
      <c r="C33" s="225">
        <v>253461.12</v>
      </c>
    </row>
    <row r="34" spans="1:3">
      <c r="A34" s="232">
        <v>5600</v>
      </c>
      <c r="B34" s="228" t="s">
        <v>204</v>
      </c>
      <c r="C34" s="225">
        <v>0</v>
      </c>
    </row>
    <row r="35" spans="1:3">
      <c r="A35" s="240">
        <v>900004</v>
      </c>
      <c r="B35" s="230" t="s">
        <v>182</v>
      </c>
      <c r="C35" s="231">
        <f>+C8-C9+C27</f>
        <v>73180893.220000014</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worksheet>
</file>

<file path=xl/worksheets/sheet4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zoomScaleNormal="100" zoomScaleSheetLayoutView="100" workbookViewId="0"/>
  </sheetViews>
  <sheetFormatPr baseColWidth="10" defaultRowHeight="11.25"/>
  <cols>
    <col min="1" max="1" width="13" style="274" customWidth="1"/>
    <col min="2" max="2" width="53.5703125" style="274" customWidth="1"/>
    <col min="3" max="3" width="18.7109375" style="274" bestFit="1" customWidth="1"/>
    <col min="4" max="4" width="17" style="274" bestFit="1" customWidth="1"/>
    <col min="5" max="5" width="13" style="274" customWidth="1"/>
    <col min="6" max="16384" width="11.42578125" style="274"/>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333">
        <v>7000</v>
      </c>
      <c r="B11" s="332" t="s">
        <v>370</v>
      </c>
      <c r="C11" s="122"/>
      <c r="D11" s="122"/>
    </row>
    <row r="12" spans="1:8" s="120" customFormat="1" ht="12.75">
      <c r="A12" s="333"/>
      <c r="B12" s="332"/>
      <c r="C12" s="122"/>
      <c r="D12" s="122"/>
    </row>
    <row r="13" spans="1:8" s="120" customFormat="1">
      <c r="A13" s="125" t="s">
        <v>46</v>
      </c>
      <c r="B13" s="125" t="s">
        <v>47</v>
      </c>
      <c r="C13" s="125" t="s">
        <v>75</v>
      </c>
      <c r="D13" s="125" t="s">
        <v>76</v>
      </c>
      <c r="E13" s="125" t="s">
        <v>77</v>
      </c>
    </row>
    <row r="14" spans="1:8" s="120" customFormat="1">
      <c r="A14" s="334">
        <v>7100</v>
      </c>
      <c r="B14" s="335" t="s">
        <v>338</v>
      </c>
      <c r="C14" s="336"/>
      <c r="D14" s="336"/>
      <c r="E14" s="337"/>
    </row>
    <row r="15" spans="1:8" s="120" customFormat="1">
      <c r="A15" s="329">
        <v>7110</v>
      </c>
      <c r="B15" s="338" t="s">
        <v>339</v>
      </c>
      <c r="C15" s="336"/>
      <c r="D15" s="336"/>
      <c r="E15" s="337"/>
    </row>
    <row r="16" spans="1:8" s="120" customFormat="1">
      <c r="A16" s="329">
        <v>7120</v>
      </c>
      <c r="B16" s="338" t="s">
        <v>340</v>
      </c>
      <c r="C16" s="336"/>
      <c r="D16" s="336"/>
      <c r="E16" s="337"/>
    </row>
    <row r="17" spans="1:5" s="120" customFormat="1">
      <c r="A17" s="329">
        <v>7130</v>
      </c>
      <c r="B17" s="338" t="s">
        <v>341</v>
      </c>
      <c r="C17" s="336"/>
      <c r="D17" s="336"/>
      <c r="E17" s="337"/>
    </row>
    <row r="18" spans="1:5" s="120" customFormat="1" ht="22.5">
      <c r="A18" s="329">
        <v>7140</v>
      </c>
      <c r="B18" s="338" t="s">
        <v>342</v>
      </c>
      <c r="C18" s="336"/>
      <c r="D18" s="336"/>
      <c r="E18" s="337"/>
    </row>
    <row r="19" spans="1:5" s="120" customFormat="1" ht="22.5">
      <c r="A19" s="329">
        <v>7150</v>
      </c>
      <c r="B19" s="338" t="s">
        <v>343</v>
      </c>
      <c r="C19" s="336"/>
      <c r="D19" s="336"/>
      <c r="E19" s="337"/>
    </row>
    <row r="20" spans="1:5" s="120" customFormat="1">
      <c r="A20" s="329">
        <v>7160</v>
      </c>
      <c r="B20" s="338" t="s">
        <v>344</v>
      </c>
      <c r="C20" s="336"/>
      <c r="D20" s="336"/>
      <c r="E20" s="337"/>
    </row>
    <row r="21" spans="1:5" s="120" customFormat="1">
      <c r="A21" s="334">
        <v>7200</v>
      </c>
      <c r="B21" s="335" t="s">
        <v>345</v>
      </c>
      <c r="C21" s="336"/>
      <c r="D21" s="336"/>
      <c r="E21" s="337"/>
    </row>
    <row r="22" spans="1:5" s="120" customFormat="1" ht="22.5">
      <c r="A22" s="329">
        <v>7210</v>
      </c>
      <c r="B22" s="338" t="s">
        <v>346</v>
      </c>
      <c r="C22" s="336"/>
      <c r="D22" s="336"/>
      <c r="E22" s="337"/>
    </row>
    <row r="23" spans="1:5" s="120" customFormat="1" ht="22.5">
      <c r="A23" s="329">
        <v>7220</v>
      </c>
      <c r="B23" s="338" t="s">
        <v>347</v>
      </c>
      <c r="C23" s="336"/>
      <c r="D23" s="336"/>
      <c r="E23" s="337"/>
    </row>
    <row r="24" spans="1:5" s="120" customFormat="1" ht="12.95" customHeight="1">
      <c r="A24" s="329">
        <v>7230</v>
      </c>
      <c r="B24" s="339" t="s">
        <v>348</v>
      </c>
      <c r="C24" s="337"/>
      <c r="D24" s="337"/>
      <c r="E24" s="337"/>
    </row>
    <row r="25" spans="1:5" s="120" customFormat="1" ht="22.5">
      <c r="A25" s="329">
        <v>7240</v>
      </c>
      <c r="B25" s="339" t="s">
        <v>349</v>
      </c>
      <c r="C25" s="337"/>
      <c r="D25" s="337"/>
      <c r="E25" s="337"/>
    </row>
    <row r="26" spans="1:5" s="120" customFormat="1" ht="22.5">
      <c r="A26" s="329">
        <v>7250</v>
      </c>
      <c r="B26" s="339" t="s">
        <v>350</v>
      </c>
      <c r="C26" s="337"/>
      <c r="D26" s="337"/>
      <c r="E26" s="337"/>
    </row>
    <row r="27" spans="1:5" s="120" customFormat="1" ht="22.5">
      <c r="A27" s="329">
        <v>7260</v>
      </c>
      <c r="B27" s="339" t="s">
        <v>351</v>
      </c>
      <c r="C27" s="337"/>
      <c r="D27" s="337"/>
      <c r="E27" s="337"/>
    </row>
    <row r="28" spans="1:5" s="120" customFormat="1">
      <c r="A28" s="334">
        <v>7300</v>
      </c>
      <c r="B28" s="340" t="s">
        <v>352</v>
      </c>
      <c r="C28" s="337"/>
      <c r="D28" s="337"/>
      <c r="E28" s="337"/>
    </row>
    <row r="29" spans="1:5" s="120" customFormat="1">
      <c r="A29" s="329">
        <v>7310</v>
      </c>
      <c r="B29" s="339" t="s">
        <v>353</v>
      </c>
      <c r="C29" s="337"/>
      <c r="D29" s="337"/>
      <c r="E29" s="337"/>
    </row>
    <row r="30" spans="1:5" s="120" customFormat="1">
      <c r="A30" s="329">
        <v>7320</v>
      </c>
      <c r="B30" s="339" t="s">
        <v>354</v>
      </c>
      <c r="C30" s="337"/>
      <c r="D30" s="337"/>
      <c r="E30" s="337"/>
    </row>
    <row r="31" spans="1:5" s="120" customFormat="1">
      <c r="A31" s="329">
        <v>7330</v>
      </c>
      <c r="B31" s="339" t="s">
        <v>355</v>
      </c>
      <c r="C31" s="337"/>
      <c r="D31" s="337"/>
      <c r="E31" s="337"/>
    </row>
    <row r="32" spans="1:5" s="120" customFormat="1">
      <c r="A32" s="329">
        <v>7340</v>
      </c>
      <c r="B32" s="339" t="s">
        <v>356</v>
      </c>
      <c r="C32" s="337"/>
      <c r="D32" s="337"/>
      <c r="E32" s="337"/>
    </row>
    <row r="33" spans="1:5" s="120" customFormat="1">
      <c r="A33" s="329">
        <v>7350</v>
      </c>
      <c r="B33" s="339" t="s">
        <v>357</v>
      </c>
      <c r="C33" s="337"/>
      <c r="D33" s="337"/>
      <c r="E33" s="337"/>
    </row>
    <row r="34" spans="1:5" s="120" customFormat="1">
      <c r="A34" s="329">
        <v>7360</v>
      </c>
      <c r="B34" s="339" t="s">
        <v>358</v>
      </c>
      <c r="C34" s="337"/>
      <c r="D34" s="337"/>
      <c r="E34" s="337"/>
    </row>
    <row r="35" spans="1:5" s="120" customFormat="1">
      <c r="A35" s="334">
        <v>7400</v>
      </c>
      <c r="B35" s="340" t="s">
        <v>359</v>
      </c>
      <c r="C35" s="337"/>
      <c r="D35" s="337"/>
      <c r="E35" s="337"/>
    </row>
    <row r="36" spans="1:5" s="120" customFormat="1">
      <c r="A36" s="329">
        <v>7410</v>
      </c>
      <c r="B36" s="339" t="s">
        <v>360</v>
      </c>
      <c r="C36" s="337"/>
      <c r="D36" s="337"/>
      <c r="E36" s="337"/>
    </row>
    <row r="37" spans="1:5" s="120" customFormat="1">
      <c r="A37" s="329">
        <v>7420</v>
      </c>
      <c r="B37" s="339" t="s">
        <v>361</v>
      </c>
      <c r="C37" s="337"/>
      <c r="D37" s="337"/>
      <c r="E37" s="337"/>
    </row>
    <row r="38" spans="1:5" s="120" customFormat="1" ht="22.5">
      <c r="A38" s="334">
        <v>7500</v>
      </c>
      <c r="B38" s="340" t="s">
        <v>362</v>
      </c>
      <c r="C38" s="337"/>
      <c r="D38" s="337"/>
      <c r="E38" s="337"/>
    </row>
    <row r="39" spans="1:5" s="120" customFormat="1" ht="22.5">
      <c r="A39" s="329">
        <v>7510</v>
      </c>
      <c r="B39" s="339" t="s">
        <v>363</v>
      </c>
      <c r="C39" s="337"/>
      <c r="D39" s="337"/>
      <c r="E39" s="337"/>
    </row>
    <row r="40" spans="1:5" s="120" customFormat="1" ht="22.5">
      <c r="A40" s="329">
        <v>7520</v>
      </c>
      <c r="B40" s="339" t="s">
        <v>364</v>
      </c>
      <c r="C40" s="337"/>
      <c r="D40" s="337"/>
      <c r="E40" s="337"/>
    </row>
    <row r="41" spans="1:5" s="120" customFormat="1">
      <c r="A41" s="334">
        <v>7600</v>
      </c>
      <c r="B41" s="340" t="s">
        <v>365</v>
      </c>
      <c r="C41" s="337"/>
      <c r="D41" s="337"/>
      <c r="E41" s="337"/>
    </row>
    <row r="42" spans="1:5" s="120" customFormat="1">
      <c r="A42" s="329">
        <v>7610</v>
      </c>
      <c r="B42" s="338" t="s">
        <v>366</v>
      </c>
      <c r="C42" s="336"/>
      <c r="D42" s="336"/>
      <c r="E42" s="337"/>
    </row>
    <row r="43" spans="1:5" s="120" customFormat="1">
      <c r="A43" s="329">
        <v>7620</v>
      </c>
      <c r="B43" s="338" t="s">
        <v>367</v>
      </c>
      <c r="C43" s="336"/>
      <c r="D43" s="336"/>
      <c r="E43" s="337"/>
    </row>
    <row r="44" spans="1:5" s="120" customFormat="1">
      <c r="A44" s="329">
        <v>7630</v>
      </c>
      <c r="B44" s="338" t="s">
        <v>368</v>
      </c>
      <c r="C44" s="336"/>
      <c r="D44" s="336"/>
      <c r="E44" s="337"/>
    </row>
    <row r="45" spans="1:5" s="120" customFormat="1">
      <c r="A45" s="329">
        <v>7640</v>
      </c>
      <c r="B45" s="339" t="s">
        <v>369</v>
      </c>
      <c r="C45" s="337"/>
      <c r="D45" s="337"/>
      <c r="E45" s="337"/>
    </row>
    <row r="46" spans="1:5" s="120" customFormat="1">
      <c r="A46" s="329"/>
      <c r="B46" s="339"/>
      <c r="C46" s="337"/>
      <c r="D46" s="337"/>
      <c r="E46" s="337"/>
    </row>
    <row r="47" spans="1:5" s="120" customFormat="1">
      <c r="A47" s="334" t="s">
        <v>371</v>
      </c>
      <c r="B47" s="341" t="s">
        <v>372</v>
      </c>
      <c r="C47" s="337"/>
      <c r="D47" s="337"/>
      <c r="E47" s="337"/>
    </row>
    <row r="48" spans="1:5" s="120" customFormat="1">
      <c r="A48" s="329" t="s">
        <v>373</v>
      </c>
      <c r="B48" s="342" t="s">
        <v>374</v>
      </c>
      <c r="C48" s="337"/>
      <c r="D48" s="337"/>
      <c r="E48" s="337"/>
    </row>
    <row r="49" spans="1:8" s="120" customFormat="1">
      <c r="A49" s="329" t="s">
        <v>375</v>
      </c>
      <c r="B49" s="342" t="s">
        <v>376</v>
      </c>
      <c r="C49" s="337"/>
      <c r="D49" s="337"/>
      <c r="E49" s="337"/>
    </row>
    <row r="50" spans="1:8" s="120" customFormat="1">
      <c r="A50" s="329" t="s">
        <v>377</v>
      </c>
      <c r="B50" s="342" t="s">
        <v>378</v>
      </c>
      <c r="C50" s="337"/>
      <c r="D50" s="337"/>
      <c r="E50" s="337"/>
    </row>
    <row r="51" spans="1:8" s="120" customFormat="1">
      <c r="A51" s="329" t="s">
        <v>379</v>
      </c>
      <c r="B51" s="342" t="s">
        <v>380</v>
      </c>
      <c r="C51" s="337"/>
      <c r="D51" s="337"/>
      <c r="E51" s="337"/>
    </row>
    <row r="52" spans="1:8" s="120" customFormat="1">
      <c r="A52" s="329" t="s">
        <v>381</v>
      </c>
      <c r="B52" s="342" t="s">
        <v>382</v>
      </c>
      <c r="C52" s="337"/>
      <c r="D52" s="337"/>
      <c r="E52" s="337"/>
    </row>
    <row r="53" spans="1:8" s="120" customFormat="1">
      <c r="A53" s="329" t="s">
        <v>383</v>
      </c>
      <c r="B53" s="342" t="s">
        <v>384</v>
      </c>
      <c r="C53" s="337"/>
      <c r="D53" s="337"/>
      <c r="E53" s="337"/>
    </row>
    <row r="54" spans="1:8" s="120" customFormat="1" ht="12">
      <c r="A54" s="320" t="s">
        <v>321</v>
      </c>
      <c r="B54" s="131"/>
    </row>
    <row r="55" spans="1:8" s="120" customFormat="1">
      <c r="A55" s="122"/>
      <c r="B55" s="131"/>
    </row>
    <row r="56" spans="1:8" s="120" customFormat="1" ht="12.75">
      <c r="A56" s="321" t="s">
        <v>385</v>
      </c>
      <c r="B56" s="131"/>
    </row>
    <row r="57" spans="1:8" s="120" customFormat="1" ht="12.75">
      <c r="A57" s="321"/>
    </row>
    <row r="58" spans="1:8" s="120" customFormat="1" ht="12.75">
      <c r="A58" s="333">
        <v>8000</v>
      </c>
      <c r="B58" s="332" t="s">
        <v>323</v>
      </c>
    </row>
    <row r="59" spans="1:8" s="120" customFormat="1">
      <c r="B59" s="1024" t="s">
        <v>126</v>
      </c>
      <c r="C59" s="1024"/>
      <c r="D59" s="1024"/>
      <c r="E59" s="1024"/>
      <c r="H59" s="123"/>
    </row>
    <row r="60" spans="1:8" s="120" customFormat="1">
      <c r="A60" s="124" t="s">
        <v>46</v>
      </c>
      <c r="B60" s="124" t="s">
        <v>47</v>
      </c>
      <c r="C60" s="125" t="s">
        <v>75</v>
      </c>
      <c r="D60" s="125" t="s">
        <v>76</v>
      </c>
      <c r="E60" s="125" t="s">
        <v>77</v>
      </c>
      <c r="H60" s="123"/>
    </row>
    <row r="61" spans="1:8" s="120" customFormat="1">
      <c r="A61" s="326">
        <v>8100</v>
      </c>
      <c r="B61" s="327" t="s">
        <v>324</v>
      </c>
      <c r="C61" s="546"/>
      <c r="D61" s="125"/>
      <c r="E61" s="125"/>
      <c r="H61" s="123"/>
    </row>
    <row r="62" spans="1:8" s="120" customFormat="1">
      <c r="A62" s="322">
        <v>8110</v>
      </c>
      <c r="B62" s="126" t="s">
        <v>325</v>
      </c>
      <c r="C62" s="547"/>
      <c r="D62" s="547">
        <v>29490193.789999999</v>
      </c>
      <c r="E62" s="547"/>
      <c r="F62" s="123"/>
      <c r="H62" s="123"/>
    </row>
    <row r="63" spans="1:8" s="120" customFormat="1">
      <c r="A63" s="322">
        <v>8120</v>
      </c>
      <c r="B63" s="126" t="s">
        <v>326</v>
      </c>
      <c r="C63" s="547"/>
      <c r="D63" s="547">
        <v>-710613.46</v>
      </c>
      <c r="E63" s="547"/>
      <c r="F63" s="123"/>
      <c r="H63" s="123"/>
    </row>
    <row r="64" spans="1:8" s="120" customFormat="1">
      <c r="A64" s="323">
        <v>8130</v>
      </c>
      <c r="B64" s="126" t="s">
        <v>327</v>
      </c>
      <c r="C64" s="547"/>
      <c r="D64" s="547">
        <v>52400457.109999999</v>
      </c>
      <c r="E64" s="547"/>
      <c r="F64" s="123"/>
      <c r="H64" s="123"/>
    </row>
    <row r="65" spans="1:8" s="120" customFormat="1">
      <c r="A65" s="323">
        <v>8140</v>
      </c>
      <c r="B65" s="126" t="s">
        <v>328</v>
      </c>
      <c r="C65" s="547"/>
      <c r="D65" s="547">
        <v>82601264.359999999</v>
      </c>
      <c r="E65" s="547"/>
      <c r="F65" s="123"/>
      <c r="H65" s="123"/>
    </row>
    <row r="66" spans="1:8" s="120" customFormat="1">
      <c r="A66" s="323">
        <v>8150</v>
      </c>
      <c r="B66" s="126" t="s">
        <v>329</v>
      </c>
      <c r="C66" s="547"/>
      <c r="D66" s="547">
        <v>82601264.359999999</v>
      </c>
      <c r="E66" s="547"/>
      <c r="F66" s="123"/>
      <c r="H66" s="123"/>
    </row>
    <row r="67" spans="1:8" s="120" customFormat="1">
      <c r="A67" s="328">
        <v>8200</v>
      </c>
      <c r="B67" s="327" t="s">
        <v>330</v>
      </c>
      <c r="C67" s="547"/>
      <c r="D67" s="547"/>
      <c r="E67" s="547"/>
      <c r="F67" s="123"/>
      <c r="G67" s="123"/>
      <c r="H67" s="123"/>
    </row>
    <row r="68" spans="1:8" s="120" customFormat="1">
      <c r="A68" s="323">
        <v>8210</v>
      </c>
      <c r="B68" s="126" t="s">
        <v>331</v>
      </c>
      <c r="C68" s="547"/>
      <c r="D68" s="547">
        <v>29490193.789999999</v>
      </c>
      <c r="E68" s="547"/>
      <c r="F68" s="123"/>
      <c r="G68" s="123"/>
      <c r="H68" s="123"/>
    </row>
    <row r="69" spans="1:8" s="120" customFormat="1">
      <c r="A69" s="323">
        <v>8220</v>
      </c>
      <c r="B69" s="126" t="s">
        <v>332</v>
      </c>
      <c r="C69" s="547"/>
      <c r="D69" s="547">
        <v>10916170.189999999</v>
      </c>
      <c r="E69" s="547"/>
      <c r="F69" s="123"/>
      <c r="G69" s="123"/>
      <c r="H69" s="123"/>
    </row>
    <row r="70" spans="1:8" s="120" customFormat="1">
      <c r="A70" s="323">
        <v>8230</v>
      </c>
      <c r="B70" s="126" t="s">
        <v>333</v>
      </c>
      <c r="C70" s="547"/>
      <c r="D70" s="547">
        <v>53524692.020000003</v>
      </c>
      <c r="E70" s="547"/>
      <c r="F70" s="123"/>
      <c r="G70" s="123"/>
      <c r="H70" s="123"/>
    </row>
    <row r="71" spans="1:8" s="120" customFormat="1">
      <c r="A71" s="323">
        <v>8240</v>
      </c>
      <c r="B71" s="126" t="s">
        <v>334</v>
      </c>
      <c r="C71" s="547"/>
      <c r="D71" s="547">
        <v>299057.95</v>
      </c>
      <c r="E71" s="547"/>
      <c r="F71" s="123"/>
      <c r="G71" s="123"/>
      <c r="H71" s="123"/>
    </row>
    <row r="72" spans="1:8" s="120" customFormat="1">
      <c r="A72" s="324">
        <v>8250</v>
      </c>
      <c r="B72" s="127" t="s">
        <v>335</v>
      </c>
      <c r="C72" s="547"/>
      <c r="D72" s="547">
        <v>71799657.670000002</v>
      </c>
      <c r="E72" s="547"/>
      <c r="F72" s="123"/>
      <c r="G72" s="123"/>
      <c r="H72" s="123"/>
    </row>
    <row r="73" spans="1:8" s="120" customFormat="1">
      <c r="A73" s="325">
        <v>8260</v>
      </c>
      <c r="B73" s="128" t="s">
        <v>336</v>
      </c>
      <c r="C73" s="547"/>
      <c r="D73" s="547">
        <v>70762849.349999994</v>
      </c>
      <c r="E73" s="547"/>
      <c r="F73" s="123"/>
      <c r="G73" s="123"/>
      <c r="H73" s="123"/>
    </row>
    <row r="74" spans="1:8" s="120" customFormat="1">
      <c r="A74" s="329">
        <v>8270</v>
      </c>
      <c r="B74" s="330" t="s">
        <v>337</v>
      </c>
      <c r="C74" s="547"/>
      <c r="D74" s="547">
        <v>70762849.349999994</v>
      </c>
      <c r="E74" s="547"/>
      <c r="F74" s="123"/>
      <c r="G74" s="123"/>
      <c r="H74" s="123"/>
    </row>
    <row r="75" spans="1:8" ht="12">
      <c r="A75" s="320" t="s">
        <v>322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4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zoomScaleSheetLayoutView="90" workbookViewId="0">
      <selection activeCell="C31" sqref="C31"/>
    </sheetView>
  </sheetViews>
  <sheetFormatPr baseColWidth="10" defaultRowHeight="11.25"/>
  <cols>
    <col min="1" max="1" width="20.7109375" style="19" customWidth="1"/>
    <col min="2" max="2" width="50.7109375" style="19" customWidth="1"/>
    <col min="3" max="3" width="17.7109375" style="21" customWidth="1"/>
    <col min="4" max="5" width="17.7109375" style="164"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c r="C3" s="9"/>
      <c r="D3" s="5"/>
      <c r="E3" s="6"/>
    </row>
    <row r="4" spans="1:6" s="274" customFormat="1">
      <c r="C4" s="9"/>
      <c r="D4" s="5"/>
      <c r="E4" s="6"/>
    </row>
    <row r="5" spans="1:6" s="274" customFormat="1" ht="11.25" customHeight="1">
      <c r="A5" s="10" t="s">
        <v>141</v>
      </c>
      <c r="B5" s="11"/>
      <c r="C5" s="9"/>
      <c r="D5" s="4"/>
      <c r="E5" s="366" t="s">
        <v>45</v>
      </c>
    </row>
    <row r="6" spans="1:6" s="274" customFormat="1">
      <c r="A6" s="13"/>
      <c r="B6" s="13"/>
      <c r="C6" s="14"/>
      <c r="D6" s="3"/>
      <c r="E6" s="4"/>
      <c r="F6" s="3"/>
    </row>
    <row r="7" spans="1:6" ht="15" customHeight="1">
      <c r="A7" s="15" t="s">
        <v>46</v>
      </c>
      <c r="B7" s="16" t="s">
        <v>47</v>
      </c>
      <c r="C7" s="17" t="s">
        <v>48</v>
      </c>
      <c r="D7" s="18" t="s">
        <v>49</v>
      </c>
      <c r="E7" s="17" t="s">
        <v>50</v>
      </c>
    </row>
    <row r="8" spans="1:6" ht="11.25" customHeight="1">
      <c r="A8" s="155"/>
      <c r="B8" s="155"/>
      <c r="C8" s="132"/>
      <c r="D8" s="141"/>
      <c r="E8" s="132"/>
    </row>
    <row r="9" spans="1:6" ht="11.25" customHeight="1">
      <c r="A9" s="155"/>
      <c r="B9" s="155"/>
      <c r="C9" s="132"/>
      <c r="D9" s="141"/>
      <c r="E9" s="132"/>
    </row>
    <row r="10" spans="1:6" ht="11.25" customHeight="1">
      <c r="A10" s="155"/>
      <c r="B10" s="155"/>
      <c r="C10" s="132"/>
      <c r="D10" s="141"/>
      <c r="E10" s="132"/>
    </row>
    <row r="11" spans="1:6" ht="11.25" customHeight="1">
      <c r="A11" s="155"/>
      <c r="B11" s="155"/>
      <c r="C11" s="132"/>
      <c r="D11" s="141"/>
      <c r="E11" s="132"/>
    </row>
    <row r="12" spans="1:6" ht="11.25" customHeight="1">
      <c r="A12" s="155"/>
      <c r="B12" s="155"/>
      <c r="C12" s="132"/>
      <c r="D12" s="141"/>
      <c r="E12" s="132"/>
    </row>
    <row r="13" spans="1:6" ht="11.25" customHeight="1">
      <c r="A13" s="155"/>
      <c r="B13" s="155"/>
      <c r="C13" s="132"/>
      <c r="D13" s="141"/>
      <c r="E13" s="132"/>
    </row>
    <row r="14" spans="1:6" ht="11.25" customHeight="1">
      <c r="A14" s="155"/>
      <c r="B14" s="155"/>
      <c r="C14" s="132"/>
      <c r="D14" s="141"/>
      <c r="E14" s="132"/>
    </row>
    <row r="15" spans="1:6" ht="11.25" customHeight="1">
      <c r="A15" s="155"/>
      <c r="B15" s="155"/>
      <c r="C15" s="132"/>
      <c r="D15" s="141"/>
      <c r="E15" s="132"/>
    </row>
    <row r="16" spans="1:6" ht="11.25" customHeight="1">
      <c r="A16" s="155"/>
      <c r="B16" s="155"/>
      <c r="C16" s="132"/>
      <c r="D16" s="141"/>
      <c r="E16" s="132"/>
    </row>
    <row r="17" spans="1:6" ht="11.25" customHeight="1">
      <c r="A17" s="155"/>
      <c r="B17" s="155"/>
      <c r="C17" s="132"/>
      <c r="D17" s="141"/>
      <c r="E17" s="132"/>
    </row>
    <row r="18" spans="1:6">
      <c r="A18" s="155"/>
      <c r="B18" s="155"/>
      <c r="C18" s="132"/>
      <c r="D18" s="141"/>
      <c r="E18" s="132"/>
    </row>
    <row r="19" spans="1:6">
      <c r="A19" s="155"/>
      <c r="B19" s="155"/>
      <c r="C19" s="132"/>
      <c r="D19" s="141"/>
      <c r="E19" s="132"/>
    </row>
    <row r="20" spans="1:6">
      <c r="A20" s="156"/>
      <c r="B20" s="156"/>
      <c r="C20" s="146"/>
      <c r="D20" s="141"/>
      <c r="E20" s="146"/>
    </row>
    <row r="21" spans="1:6">
      <c r="A21" s="157"/>
      <c r="B21" s="157" t="s">
        <v>223</v>
      </c>
      <c r="C21" s="20">
        <f>SUM(C8:C20)</f>
        <v>0</v>
      </c>
      <c r="D21" s="140"/>
      <c r="E21" s="20"/>
    </row>
    <row r="22" spans="1:6">
      <c r="A22" s="158"/>
      <c r="B22" s="158"/>
      <c r="C22" s="159"/>
      <c r="D22" s="158"/>
      <c r="E22" s="159"/>
    </row>
    <row r="23" spans="1:6">
      <c r="A23" s="158"/>
      <c r="B23" s="158"/>
      <c r="C23" s="159"/>
      <c r="D23" s="158"/>
      <c r="E23" s="159"/>
    </row>
    <row r="24" spans="1:6" ht="11.25" customHeight="1">
      <c r="A24" s="10" t="s">
        <v>211</v>
      </c>
      <c r="B24" s="11"/>
      <c r="C24" s="22"/>
      <c r="D24" s="366" t="s">
        <v>45</v>
      </c>
    </row>
    <row r="25" spans="1:6">
      <c r="A25" s="274"/>
      <c r="B25" s="274"/>
      <c r="C25" s="9"/>
      <c r="D25" s="5"/>
      <c r="E25" s="6"/>
      <c r="F25" s="274"/>
    </row>
    <row r="26" spans="1:6" ht="15" customHeight="1">
      <c r="A26" s="15" t="s">
        <v>46</v>
      </c>
      <c r="B26" s="16" t="s">
        <v>47</v>
      </c>
      <c r="C26" s="17" t="s">
        <v>48</v>
      </c>
      <c r="D26" s="18" t="s">
        <v>49</v>
      </c>
      <c r="E26" s="24"/>
    </row>
    <row r="27" spans="1:6" ht="11.25" customHeight="1">
      <c r="A27" s="155" t="s">
        <v>12516</v>
      </c>
      <c r="B27" s="155" t="s">
        <v>12517</v>
      </c>
      <c r="C27" s="143">
        <v>373347.7</v>
      </c>
      <c r="D27" s="132" t="s">
        <v>12518</v>
      </c>
      <c r="E27" s="25"/>
    </row>
    <row r="28" spans="1:6" ht="11.25" customHeight="1">
      <c r="A28" s="150" t="s">
        <v>12519</v>
      </c>
      <c r="B28" s="160" t="s">
        <v>12520</v>
      </c>
      <c r="C28" s="143">
        <v>5574237.2400000002</v>
      </c>
      <c r="D28" s="132" t="s">
        <v>12518</v>
      </c>
      <c r="E28" s="25"/>
    </row>
    <row r="29" spans="1:6" ht="11.25" customHeight="1">
      <c r="A29" s="150" t="s">
        <v>12521</v>
      </c>
      <c r="B29" s="160" t="s">
        <v>12522</v>
      </c>
      <c r="C29" s="143">
        <v>57390.94</v>
      </c>
      <c r="D29" s="132" t="s">
        <v>12518</v>
      </c>
      <c r="E29" s="25"/>
    </row>
    <row r="30" spans="1:6" ht="11.25" customHeight="1">
      <c r="A30" s="150" t="s">
        <v>12523</v>
      </c>
      <c r="B30" s="160" t="s">
        <v>12524</v>
      </c>
      <c r="C30" s="143">
        <v>113318.44</v>
      </c>
      <c r="D30" s="132" t="s">
        <v>12518</v>
      </c>
      <c r="E30" s="25"/>
    </row>
    <row r="31" spans="1:6" ht="11.25" customHeight="1">
      <c r="A31" s="150"/>
      <c r="B31" s="160"/>
      <c r="C31" s="143"/>
      <c r="D31" s="132"/>
      <c r="E31" s="25"/>
    </row>
    <row r="32" spans="1:6" ht="11.25" customHeight="1">
      <c r="A32" s="150"/>
      <c r="B32" s="160"/>
      <c r="C32" s="143"/>
      <c r="D32" s="132"/>
      <c r="E32" s="25"/>
    </row>
    <row r="33" spans="1:5" ht="11.25" customHeight="1">
      <c r="A33" s="150"/>
      <c r="B33" s="160"/>
      <c r="C33" s="143"/>
      <c r="D33" s="132"/>
      <c r="E33" s="25"/>
    </row>
    <row r="34" spans="1:5" ht="11.25" customHeight="1">
      <c r="A34" s="150"/>
      <c r="B34" s="160"/>
      <c r="C34" s="143"/>
      <c r="D34" s="132"/>
      <c r="E34" s="25"/>
    </row>
    <row r="35" spans="1:5" ht="11.25" customHeight="1">
      <c r="A35" s="150"/>
      <c r="B35" s="160"/>
      <c r="C35" s="143"/>
      <c r="D35" s="132"/>
      <c r="E35" s="25"/>
    </row>
    <row r="36" spans="1:5" ht="11.25" customHeight="1">
      <c r="A36" s="150"/>
      <c r="B36" s="160"/>
      <c r="C36" s="143"/>
      <c r="D36" s="132"/>
      <c r="E36" s="25"/>
    </row>
    <row r="37" spans="1:5" ht="11.25" customHeight="1">
      <c r="A37" s="150"/>
      <c r="B37" s="160"/>
      <c r="C37" s="143"/>
      <c r="D37" s="132"/>
      <c r="E37" s="25"/>
    </row>
    <row r="38" spans="1:5" ht="11.25" customHeight="1">
      <c r="A38" s="150"/>
      <c r="B38" s="160"/>
      <c r="C38" s="143"/>
      <c r="D38" s="132"/>
      <c r="E38" s="25"/>
    </row>
    <row r="39" spans="1:5" ht="11.25" customHeight="1">
      <c r="A39" s="150"/>
      <c r="B39" s="160"/>
      <c r="C39" s="143"/>
      <c r="D39" s="132"/>
      <c r="E39" s="25"/>
    </row>
    <row r="40" spans="1:5" ht="11.25" customHeight="1">
      <c r="A40" s="150"/>
      <c r="B40" s="160"/>
      <c r="C40" s="143"/>
      <c r="D40" s="132"/>
      <c r="E40" s="25"/>
    </row>
    <row r="41" spans="1:5" ht="11.25" customHeight="1">
      <c r="A41" s="150"/>
      <c r="B41" s="160"/>
      <c r="C41" s="143"/>
      <c r="D41" s="132"/>
      <c r="E41" s="25"/>
    </row>
    <row r="42" spans="1:5" ht="11.25" customHeight="1">
      <c r="A42" s="150"/>
      <c r="B42" s="160"/>
      <c r="C42" s="143"/>
      <c r="D42" s="132"/>
      <c r="E42" s="25"/>
    </row>
    <row r="43" spans="1:5" ht="11.25" customHeight="1">
      <c r="A43" s="150"/>
      <c r="B43" s="160"/>
      <c r="C43" s="143"/>
      <c r="D43" s="132"/>
      <c r="E43" s="25"/>
    </row>
    <row r="44" spans="1:5" ht="11.25" customHeight="1">
      <c r="A44" s="150"/>
      <c r="B44" s="160"/>
      <c r="C44" s="143"/>
      <c r="D44" s="132"/>
      <c r="E44" s="25"/>
    </row>
    <row r="45" spans="1:5" ht="11.25" customHeight="1">
      <c r="A45" s="150"/>
      <c r="B45" s="160"/>
      <c r="C45" s="143"/>
      <c r="D45" s="132"/>
      <c r="E45" s="25"/>
    </row>
    <row r="46" spans="1:5" ht="11.25" customHeight="1">
      <c r="A46" s="150"/>
      <c r="B46" s="160"/>
      <c r="C46" s="143"/>
      <c r="D46" s="132"/>
      <c r="E46" s="25"/>
    </row>
    <row r="47" spans="1:5" ht="11.25" customHeight="1">
      <c r="A47" s="150"/>
      <c r="B47" s="160"/>
      <c r="C47" s="143"/>
      <c r="D47" s="132"/>
      <c r="E47" s="25"/>
    </row>
    <row r="48" spans="1:5" ht="11.25" customHeight="1">
      <c r="A48" s="150"/>
      <c r="B48" s="160"/>
      <c r="C48" s="143"/>
      <c r="D48" s="132"/>
      <c r="E48" s="25"/>
    </row>
    <row r="49" spans="1:6" ht="11.25" customHeight="1">
      <c r="A49" s="150"/>
      <c r="B49" s="160"/>
      <c r="C49" s="143"/>
      <c r="D49" s="132"/>
      <c r="E49" s="25"/>
    </row>
    <row r="50" spans="1:6" ht="11.25" customHeight="1">
      <c r="A50" s="150"/>
      <c r="B50" s="160"/>
      <c r="C50" s="143"/>
      <c r="D50" s="132"/>
      <c r="E50" s="25"/>
    </row>
    <row r="51" spans="1:6" ht="11.25" customHeight="1">
      <c r="A51" s="150"/>
      <c r="B51" s="160"/>
      <c r="C51" s="143"/>
      <c r="D51" s="132"/>
      <c r="E51" s="25"/>
    </row>
    <row r="52" spans="1:6">
      <c r="A52" s="161"/>
      <c r="B52" s="161" t="s">
        <v>224</v>
      </c>
      <c r="C52" s="26">
        <f>SUM(C27:C51)</f>
        <v>6118294.3200000012</v>
      </c>
      <c r="D52" s="142"/>
      <c r="E52" s="27"/>
    </row>
    <row r="53" spans="1:6">
      <c r="A53" s="154"/>
      <c r="B53" s="154"/>
      <c r="C53" s="162"/>
      <c r="D53" s="154"/>
      <c r="E53" s="162"/>
      <c r="F53" s="274"/>
    </row>
    <row r="54" spans="1:6">
      <c r="A54" s="154"/>
      <c r="B54" s="154"/>
      <c r="C54" s="162"/>
      <c r="D54" s="154"/>
      <c r="E54" s="162"/>
      <c r="F54" s="274"/>
    </row>
    <row r="55" spans="1:6" ht="11.25" customHeight="1">
      <c r="A55" s="10" t="s">
        <v>148</v>
      </c>
      <c r="B55" s="11"/>
      <c r="C55" s="22"/>
      <c r="D55" s="274"/>
      <c r="E55" s="366" t="s">
        <v>45</v>
      </c>
    </row>
    <row r="56" spans="1:6">
      <c r="A56" s="274"/>
      <c r="B56" s="274"/>
      <c r="C56" s="9"/>
      <c r="D56" s="274"/>
      <c r="E56" s="9"/>
      <c r="F56" s="274"/>
    </row>
    <row r="57" spans="1:6" ht="15" customHeight="1">
      <c r="A57" s="15" t="s">
        <v>46</v>
      </c>
      <c r="B57" s="16" t="s">
        <v>47</v>
      </c>
      <c r="C57" s="17" t="s">
        <v>48</v>
      </c>
      <c r="D57" s="18" t="s">
        <v>49</v>
      </c>
      <c r="E57" s="17" t="s">
        <v>50</v>
      </c>
      <c r="F57" s="28"/>
    </row>
    <row r="58" spans="1:6">
      <c r="A58" s="150"/>
      <c r="B58" s="160"/>
      <c r="C58" s="143"/>
      <c r="D58" s="143"/>
      <c r="E58" s="132"/>
      <c r="F58" s="25"/>
    </row>
    <row r="59" spans="1:6">
      <c r="A59" s="150"/>
      <c r="B59" s="160"/>
      <c r="C59" s="143"/>
      <c r="D59" s="143"/>
      <c r="E59" s="132"/>
      <c r="F59" s="25"/>
    </row>
    <row r="60" spans="1:6">
      <c r="A60" s="150"/>
      <c r="B60" s="160"/>
      <c r="C60" s="143"/>
      <c r="D60" s="143"/>
      <c r="E60" s="132"/>
      <c r="F60" s="25"/>
    </row>
    <row r="61" spans="1:6">
      <c r="A61" s="150"/>
      <c r="B61" s="160"/>
      <c r="C61" s="143"/>
      <c r="D61" s="143"/>
      <c r="E61" s="132"/>
      <c r="F61" s="25"/>
    </row>
    <row r="62" spans="1:6">
      <c r="A62" s="150"/>
      <c r="B62" s="160"/>
      <c r="C62" s="143"/>
      <c r="D62" s="143"/>
      <c r="E62" s="132"/>
      <c r="F62" s="25"/>
    </row>
    <row r="63" spans="1:6">
      <c r="A63" s="150"/>
      <c r="B63" s="160"/>
      <c r="C63" s="143"/>
      <c r="D63" s="143"/>
      <c r="E63" s="132"/>
      <c r="F63" s="25"/>
    </row>
    <row r="64" spans="1:6">
      <c r="A64" s="150"/>
      <c r="B64" s="160"/>
      <c r="C64" s="143"/>
      <c r="D64" s="143"/>
      <c r="E64" s="132"/>
      <c r="F64" s="25"/>
    </row>
    <row r="65" spans="1:6">
      <c r="A65" s="161"/>
      <c r="B65" s="161" t="s">
        <v>225</v>
      </c>
      <c r="C65" s="26">
        <f>SUM(C58:C64)</f>
        <v>0</v>
      </c>
      <c r="D65" s="144"/>
      <c r="E65" s="20"/>
      <c r="F65" s="27"/>
    </row>
    <row r="66" spans="1:6">
      <c r="A66" s="154"/>
      <c r="B66" s="154"/>
      <c r="C66" s="162"/>
      <c r="D66" s="154"/>
      <c r="E66" s="162"/>
      <c r="F66" s="274"/>
    </row>
    <row r="67" spans="1:6">
      <c r="A67" s="154"/>
      <c r="B67" s="154"/>
      <c r="C67" s="162"/>
      <c r="D67" s="154"/>
      <c r="E67" s="162"/>
      <c r="F67" s="274"/>
    </row>
    <row r="68" spans="1:6" ht="11.25" customHeight="1">
      <c r="A68" s="10" t="s">
        <v>149</v>
      </c>
      <c r="B68" s="11"/>
      <c r="C68" s="22"/>
      <c r="D68" s="274"/>
      <c r="E68" s="366" t="s">
        <v>45</v>
      </c>
    </row>
    <row r="69" spans="1:6">
      <c r="A69" s="274"/>
      <c r="B69" s="274"/>
      <c r="C69" s="9"/>
      <c r="D69" s="274"/>
      <c r="E69" s="9"/>
      <c r="F69" s="274"/>
    </row>
    <row r="70" spans="1:6" ht="15" customHeight="1">
      <c r="A70" s="15" t="s">
        <v>46</v>
      </c>
      <c r="B70" s="16" t="s">
        <v>47</v>
      </c>
      <c r="C70" s="17" t="s">
        <v>48</v>
      </c>
      <c r="D70" s="18" t="s">
        <v>49</v>
      </c>
      <c r="E70" s="17" t="s">
        <v>50</v>
      </c>
      <c r="F70" s="28"/>
    </row>
    <row r="71" spans="1:6">
      <c r="A71" s="155"/>
      <c r="B71" s="155"/>
      <c r="C71" s="132"/>
      <c r="D71" s="132"/>
      <c r="E71" s="132"/>
      <c r="F71" s="25"/>
    </row>
    <row r="72" spans="1:6">
      <c r="A72" s="155"/>
      <c r="B72" s="155"/>
      <c r="C72" s="132"/>
      <c r="D72" s="132"/>
      <c r="E72" s="132"/>
      <c r="F72" s="25"/>
    </row>
    <row r="73" spans="1:6">
      <c r="A73" s="155"/>
      <c r="B73" s="155"/>
      <c r="C73" s="132"/>
      <c r="D73" s="132"/>
      <c r="E73" s="132"/>
      <c r="F73" s="25"/>
    </row>
    <row r="74" spans="1:6">
      <c r="A74" s="155"/>
      <c r="B74" s="155"/>
      <c r="C74" s="132"/>
      <c r="D74" s="132"/>
      <c r="E74" s="132"/>
      <c r="F74" s="25"/>
    </row>
    <row r="75" spans="1:6">
      <c r="A75" s="155"/>
      <c r="B75" s="155"/>
      <c r="C75" s="132"/>
      <c r="D75" s="132"/>
      <c r="E75" s="132"/>
      <c r="F75" s="25"/>
    </row>
    <row r="76" spans="1:6">
      <c r="A76" s="155"/>
      <c r="B76" s="155"/>
      <c r="C76" s="132"/>
      <c r="D76" s="132"/>
      <c r="E76" s="132"/>
      <c r="F76" s="25"/>
    </row>
    <row r="77" spans="1:6">
      <c r="A77" s="155"/>
      <c r="B77" s="155"/>
      <c r="C77" s="132"/>
      <c r="D77" s="132"/>
      <c r="E77" s="132"/>
      <c r="F77" s="25"/>
    </row>
    <row r="78" spans="1:6">
      <c r="A78" s="163"/>
      <c r="B78" s="163" t="s">
        <v>226</v>
      </c>
      <c r="C78" s="30">
        <f>SUM(C71:C77)</f>
        <v>0</v>
      </c>
      <c r="D78" s="145"/>
      <c r="E78" s="31"/>
      <c r="F78" s="27"/>
    </row>
  </sheetData>
  <dataValidations count="5">
    <dataValidation allowBlank="1" showInputMessage="1" showErrorMessage="1" prompt="Saldo final de la Información Financiera Trimestral que se presenta (trimestral: 1er, 2do, 3ro. o 4to.)." sqref="C7 C26 C57 C70"/>
    <dataValidation allowBlank="1" showInputMessage="1" showErrorMessage="1" prompt="Corresponde al número de la cuenta de acuerdo al Plan de Cuentas emitido por el CONAC (DOF 23/12/2015)." sqref="A7 A26 A57 A70"/>
    <dataValidation allowBlank="1" showInputMessage="1" showErrorMessage="1" prompt="Corresponde al nombre o descripción de la cuenta de acuerdo al Plan de Cuentas emitido por el CONAC." sqref="B7 B26 B57 B70"/>
    <dataValidation allowBlank="1" showInputMessage="1" showErrorMessage="1" prompt="Especificar el tipo de instrumento de inversión: Bondes, Petrobonos, Cetes, Mesa de dinero, etc." sqref="D7 D26 D57 D70"/>
    <dataValidation allowBlank="1" showInputMessage="1" showErrorMessage="1" prompt="En los casos en que la inversión se localice en dos o mas tipos de instrumentos, se detallará cada una de ellas y el importe invertido." sqref="E7 E57 E70"/>
  </dataValidations>
  <pageMargins left="0.7" right="0.7" top="0.75" bottom="0.75" header="0.3" footer="0.3"/>
  <pageSetup scale="56" orientation="portrait" r:id="rId1"/>
</worksheet>
</file>

<file path=xl/worksheets/sheet4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zoomScaleSheetLayoutView="100" workbookViewId="0">
      <selection activeCell="C31" sqref="C31"/>
    </sheetView>
  </sheetViews>
  <sheetFormatPr baseColWidth="10" defaultRowHeight="11.25"/>
  <cols>
    <col min="1" max="1" width="20.7109375" style="274" customWidth="1"/>
    <col min="2" max="2" width="50.7109375" style="274" customWidth="1"/>
    <col min="3" max="7" width="17.7109375" style="9" customWidth="1"/>
    <col min="8" max="9" width="11.42578125" style="274" customWidth="1"/>
    <col min="10" max="16384" width="11.42578125" style="274"/>
  </cols>
  <sheetData>
    <row r="1" spans="1:9">
      <c r="A1" s="3" t="s">
        <v>43</v>
      </c>
      <c r="B1" s="3"/>
      <c r="G1" s="32"/>
    </row>
    <row r="2" spans="1:9">
      <c r="A2" s="3" t="s">
        <v>199</v>
      </c>
      <c r="B2" s="3"/>
      <c r="C2" s="21"/>
      <c r="D2" s="21"/>
    </row>
    <row r="3" spans="1:9">
      <c r="B3" s="3"/>
      <c r="C3" s="21"/>
      <c r="D3" s="21"/>
    </row>
    <row r="5" spans="1:9" s="35" customFormat="1" ht="11.25" customHeight="1">
      <c r="A5" s="33" t="s">
        <v>142</v>
      </c>
      <c r="B5" s="33"/>
      <c r="C5" s="34"/>
      <c r="D5" s="34"/>
      <c r="E5" s="9"/>
      <c r="F5" s="9"/>
      <c r="G5" s="253" t="s">
        <v>51</v>
      </c>
    </row>
    <row r="6" spans="1:9">
      <c r="A6" s="13"/>
      <c r="B6" s="13"/>
      <c r="C6" s="4"/>
      <c r="D6" s="4"/>
      <c r="E6" s="4"/>
      <c r="F6" s="4"/>
      <c r="G6" s="4"/>
    </row>
    <row r="7" spans="1:9" ht="15" customHeight="1">
      <c r="A7" s="15" t="s">
        <v>46</v>
      </c>
      <c r="B7" s="16" t="s">
        <v>47</v>
      </c>
      <c r="C7" s="17" t="s">
        <v>48</v>
      </c>
      <c r="D7" s="305">
        <v>2015</v>
      </c>
      <c r="E7" s="275" t="s">
        <v>207</v>
      </c>
      <c r="F7" s="275" t="s">
        <v>158</v>
      </c>
      <c r="G7" s="36" t="s">
        <v>52</v>
      </c>
    </row>
    <row r="8" spans="1:9">
      <c r="A8" s="150" t="s">
        <v>2744</v>
      </c>
      <c r="B8" s="150" t="s">
        <v>2745</v>
      </c>
      <c r="C8" s="165">
        <v>3288124.46</v>
      </c>
      <c r="D8" s="165">
        <v>2644486.77</v>
      </c>
      <c r="E8" s="165">
        <v>2291814.96</v>
      </c>
      <c r="F8" s="165">
        <v>1615208.53</v>
      </c>
      <c r="G8" s="165">
        <v>1988700.85</v>
      </c>
    </row>
    <row r="9" spans="1:9">
      <c r="A9" s="150" t="s">
        <v>2746</v>
      </c>
      <c r="B9" s="150" t="s">
        <v>2747</v>
      </c>
      <c r="C9" s="165">
        <v>74945.8</v>
      </c>
      <c r="D9" s="165">
        <v>43401.05</v>
      </c>
      <c r="E9" s="165">
        <v>17496.23</v>
      </c>
      <c r="F9" s="165">
        <v>0</v>
      </c>
      <c r="G9" s="165">
        <v>0</v>
      </c>
    </row>
    <row r="10" spans="1:9">
      <c r="A10" s="150" t="s">
        <v>2748</v>
      </c>
      <c r="B10" s="150" t="s">
        <v>2749</v>
      </c>
      <c r="C10" s="165">
        <v>62715.98</v>
      </c>
      <c r="D10" s="165">
        <v>40906.31</v>
      </c>
      <c r="E10" s="165">
        <v>26844.16</v>
      </c>
      <c r="F10" s="165">
        <v>21073.19</v>
      </c>
      <c r="G10" s="165">
        <v>22420.959999999999</v>
      </c>
    </row>
    <row r="11" spans="1:9">
      <c r="A11" s="150" t="s">
        <v>2756</v>
      </c>
      <c r="B11" s="150" t="s">
        <v>2757</v>
      </c>
      <c r="C11" s="165">
        <v>0</v>
      </c>
      <c r="D11" s="165">
        <v>0</v>
      </c>
      <c r="E11" s="165">
        <v>-300</v>
      </c>
      <c r="F11" s="165">
        <v>-300</v>
      </c>
      <c r="G11" s="165">
        <v>0</v>
      </c>
    </row>
    <row r="12" spans="1:9">
      <c r="A12" s="150" t="s">
        <v>12525</v>
      </c>
      <c r="B12" s="150" t="s">
        <v>12526</v>
      </c>
      <c r="C12" s="165">
        <v>839466.7</v>
      </c>
      <c r="D12" s="165">
        <v>1206337.44</v>
      </c>
      <c r="E12" s="165">
        <v>1299662.8</v>
      </c>
      <c r="F12" s="165">
        <v>-186352.49</v>
      </c>
      <c r="G12" s="165">
        <v>162427.68</v>
      </c>
    </row>
    <row r="13" spans="1:9">
      <c r="A13" s="150" t="s">
        <v>12527</v>
      </c>
      <c r="B13" s="150" t="s">
        <v>12528</v>
      </c>
      <c r="C13" s="165">
        <v>41721435.810000002</v>
      </c>
      <c r="D13" s="165">
        <v>0</v>
      </c>
      <c r="E13" s="165">
        <v>0</v>
      </c>
      <c r="F13" s="165">
        <v>0</v>
      </c>
      <c r="G13" s="165">
        <v>0</v>
      </c>
      <c r="I13" s="509"/>
    </row>
    <row r="14" spans="1:9">
      <c r="A14" s="152"/>
      <c r="B14" s="152" t="s">
        <v>227</v>
      </c>
      <c r="C14" s="166">
        <f>SUM(C8:C13)</f>
        <v>45986688.75</v>
      </c>
      <c r="D14" s="166">
        <f>SUM(D8:D13)</f>
        <v>3935131.57</v>
      </c>
      <c r="E14" s="166">
        <f>SUM(E8:E13)</f>
        <v>3635518.1500000004</v>
      </c>
      <c r="F14" s="166">
        <f>SUM(F8:F13)</f>
        <v>1449629.23</v>
      </c>
      <c r="G14" s="166">
        <f>SUM(G8:G13)</f>
        <v>2173549.4900000002</v>
      </c>
    </row>
    <row r="15" spans="1:9">
      <c r="A15" s="154"/>
      <c r="B15" s="154"/>
      <c r="C15" s="162"/>
      <c r="D15" s="162"/>
      <c r="E15" s="162"/>
      <c r="F15" s="162"/>
      <c r="G15" s="162"/>
    </row>
    <row r="16" spans="1:9">
      <c r="A16" s="154"/>
      <c r="B16" s="154"/>
      <c r="C16" s="162"/>
      <c r="D16" s="162"/>
      <c r="E16" s="162"/>
      <c r="F16" s="162"/>
      <c r="G16" s="162"/>
    </row>
    <row r="17" spans="1:7" s="35" customFormat="1" ht="11.25" customHeight="1">
      <c r="A17" s="33" t="s">
        <v>150</v>
      </c>
      <c r="B17" s="33"/>
      <c r="C17" s="34"/>
      <c r="D17" s="34"/>
      <c r="E17" s="9"/>
      <c r="F17" s="9"/>
      <c r="G17" s="253" t="s">
        <v>51</v>
      </c>
    </row>
    <row r="18" spans="1:7">
      <c r="A18" s="13"/>
      <c r="B18" s="13"/>
      <c r="C18" s="4"/>
      <c r="D18" s="4"/>
      <c r="E18" s="4"/>
      <c r="F18" s="4"/>
      <c r="G18" s="4"/>
    </row>
    <row r="19" spans="1:7" ht="15" customHeight="1">
      <c r="A19" s="15" t="s">
        <v>46</v>
      </c>
      <c r="B19" s="16" t="s">
        <v>47</v>
      </c>
      <c r="C19" s="17" t="s">
        <v>48</v>
      </c>
      <c r="D19" s="305">
        <v>2015</v>
      </c>
      <c r="E19" s="275" t="s">
        <v>207</v>
      </c>
      <c r="F19" s="275" t="s">
        <v>158</v>
      </c>
      <c r="G19" s="36" t="s">
        <v>52</v>
      </c>
    </row>
    <row r="20" spans="1:7">
      <c r="A20" s="150"/>
      <c r="B20" s="150"/>
      <c r="C20" s="165"/>
      <c r="D20" s="165"/>
      <c r="E20" s="165"/>
      <c r="F20" s="165"/>
      <c r="G20" s="165"/>
    </row>
    <row r="21" spans="1:7">
      <c r="A21" s="150"/>
      <c r="B21" s="150"/>
      <c r="C21" s="165"/>
      <c r="D21" s="165"/>
      <c r="E21" s="165"/>
      <c r="F21" s="165"/>
      <c r="G21" s="165"/>
    </row>
    <row r="22" spans="1:7">
      <c r="A22" s="150"/>
      <c r="B22" s="150"/>
      <c r="C22" s="165"/>
      <c r="D22" s="165"/>
      <c r="E22" s="165"/>
      <c r="F22" s="165"/>
      <c r="G22" s="165"/>
    </row>
    <row r="23" spans="1:7">
      <c r="A23" s="150"/>
      <c r="B23" s="150"/>
      <c r="C23" s="165"/>
      <c r="D23" s="165"/>
      <c r="E23" s="165"/>
      <c r="F23" s="165"/>
      <c r="G23" s="165"/>
    </row>
    <row r="24" spans="1:7">
      <c r="A24" s="152"/>
      <c r="B24" s="152" t="s">
        <v>228</v>
      </c>
      <c r="C24" s="166">
        <f>SUM(C20:C23)</f>
        <v>0</v>
      </c>
      <c r="D24" s="166">
        <f>SUM(D20:D23)</f>
        <v>0</v>
      </c>
      <c r="E24" s="166">
        <f>SUM(E20:E23)</f>
        <v>0</v>
      </c>
      <c r="F24" s="166">
        <f>SUM(F20:F23)</f>
        <v>0</v>
      </c>
      <c r="G24" s="166">
        <f>SUM(G20:G23)</f>
        <v>0</v>
      </c>
    </row>
  </sheetData>
  <dataValidations count="7">
    <dataValidation allowBlank="1" showInputMessage="1" showErrorMessage="1" prompt="Saldo final de la Información Financiera Trimestral que se presenta (trimestral: 1er, 2do, 3ro. o 4to.)." sqref="C7 C19"/>
    <dataValidation allowBlank="1" showInputMessage="1" showErrorMessage="1" prompt="Corresponde al número de la cuenta de acuerdo al Plan de Cuentas emitido por el CONAC (DOF 23/12/2015)." sqref="A7 A19"/>
    <dataValidation allowBlank="1" showInputMessage="1" showErrorMessage="1" prompt="Saldo final al 31 de diciembre de 2015." sqref="D19 D7"/>
    <dataValidation allowBlank="1" showInputMessage="1" showErrorMessage="1" prompt="Saldo final al 31 de diciembre de 2014." sqref="E19 E7"/>
    <dataValidation allowBlank="1" showInputMessage="1" showErrorMessage="1" prompt="Saldo final al 31 de diciembre de 2013." sqref="F7 F19"/>
    <dataValidation allowBlank="1" showInputMessage="1" showErrorMessage="1" prompt="Corresponde al nombre o descripción de la cuenta de acuerdo al Plan de Cuentas emitido por el CONAC." sqref="B7 B19"/>
    <dataValidation allowBlank="1" showInputMessage="1" showErrorMessage="1" prompt="Saldo final al 31 de diciembre de 2012." sqref="G7 G19"/>
  </dataValidations>
  <pageMargins left="0.7" right="0.7" top="0.75" bottom="0.75" header="0.3" footer="0.3"/>
  <pageSetup scale="72" orientation="portrait" r:id="rId1"/>
</worksheet>
</file>

<file path=xl/worksheets/sheet4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1"/>
  <sheetViews>
    <sheetView zoomScaleNormal="100" zoomScaleSheetLayoutView="100" workbookViewId="0">
      <selection activeCell="C31" sqref="C31"/>
    </sheetView>
  </sheetViews>
  <sheetFormatPr baseColWidth="10" defaultRowHeight="11.25"/>
  <cols>
    <col min="1" max="1" width="20.7109375" style="274" customWidth="1"/>
    <col min="2" max="2" width="50.7109375" style="274" customWidth="1"/>
    <col min="3" max="3" width="17.7109375" style="9" customWidth="1"/>
    <col min="4" max="4" width="11.5703125" style="9" customWidth="1"/>
    <col min="5" max="5" width="9" style="9" customWidth="1"/>
    <col min="6" max="6" width="10.5703125" style="9" customWidth="1"/>
    <col min="7" max="7" width="10.85546875" style="9" bestFit="1" customWidth="1"/>
    <col min="8" max="8" width="35" style="274" customWidth="1"/>
    <col min="9" max="9" width="35.7109375" style="274"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ht="11.25" customHeight="1">
      <c r="A8" s="155" t="s">
        <v>2772</v>
      </c>
      <c r="B8" s="996" t="s">
        <v>12529</v>
      </c>
      <c r="C8" s="132">
        <v>-2382</v>
      </c>
      <c r="D8" s="133"/>
      <c r="E8" s="133"/>
      <c r="F8" s="133"/>
      <c r="G8" s="134"/>
      <c r="H8" s="138" t="s">
        <v>12530</v>
      </c>
      <c r="I8" s="139" t="s">
        <v>12531</v>
      </c>
    </row>
    <row r="9" spans="1:10" ht="11.25" customHeight="1">
      <c r="A9" s="155" t="s">
        <v>2774</v>
      </c>
      <c r="B9" s="996" t="s">
        <v>2775</v>
      </c>
      <c r="C9" s="132">
        <v>0</v>
      </c>
      <c r="D9" s="133"/>
      <c r="E9" s="133"/>
      <c r="F9" s="133"/>
      <c r="G9" s="134"/>
      <c r="H9" s="138"/>
      <c r="I9" s="139"/>
    </row>
    <row r="10" spans="1:10" ht="11.25" customHeight="1">
      <c r="A10" s="997" t="s">
        <v>2776</v>
      </c>
      <c r="B10" s="167" t="s">
        <v>2777</v>
      </c>
      <c r="C10" s="135">
        <v>9357897.3699999992</v>
      </c>
      <c r="D10" s="133"/>
      <c r="E10" s="133"/>
      <c r="F10" s="133"/>
      <c r="G10" s="134"/>
      <c r="H10" s="138" t="s">
        <v>12532</v>
      </c>
      <c r="I10" s="139" t="s">
        <v>12533</v>
      </c>
    </row>
    <row r="11" spans="1:10" ht="11.25" customHeight="1">
      <c r="A11" s="160" t="s">
        <v>12534</v>
      </c>
      <c r="B11" s="167" t="s">
        <v>2679</v>
      </c>
      <c r="C11" s="135">
        <v>6456164.6900000004</v>
      </c>
      <c r="D11" s="133"/>
      <c r="E11" s="133"/>
      <c r="F11" s="133"/>
      <c r="G11" s="134"/>
      <c r="H11" s="138" t="s">
        <v>12532</v>
      </c>
      <c r="I11" s="139" t="s">
        <v>12533</v>
      </c>
    </row>
    <row r="12" spans="1:10" ht="11.25" customHeight="1">
      <c r="A12" s="160" t="s">
        <v>12535</v>
      </c>
      <c r="B12" s="167" t="s">
        <v>2679</v>
      </c>
      <c r="C12" s="135">
        <v>2235764.89</v>
      </c>
      <c r="D12" s="133"/>
      <c r="E12" s="133"/>
      <c r="F12" s="133"/>
      <c r="G12" s="134"/>
      <c r="H12" s="138" t="s">
        <v>12536</v>
      </c>
      <c r="I12" s="139" t="s">
        <v>12533</v>
      </c>
    </row>
    <row r="13" spans="1:10">
      <c r="A13" s="160"/>
      <c r="B13" s="167"/>
      <c r="C13" s="135"/>
      <c r="D13" s="133"/>
      <c r="E13" s="133"/>
      <c r="F13" s="133"/>
      <c r="G13" s="134"/>
      <c r="H13" s="138"/>
      <c r="I13" s="139"/>
    </row>
    <row r="14" spans="1:10">
      <c r="A14" s="160"/>
      <c r="B14" s="167"/>
      <c r="C14" s="135"/>
      <c r="D14" s="133"/>
      <c r="E14" s="133"/>
      <c r="F14" s="133"/>
      <c r="G14" s="134"/>
      <c r="H14" s="138"/>
      <c r="I14" s="139"/>
    </row>
    <row r="15" spans="1:10">
      <c r="A15" s="152"/>
      <c r="B15" s="152" t="s">
        <v>229</v>
      </c>
      <c r="C15" s="166">
        <f>SUM(C8:C14)</f>
        <v>18047444.949999999</v>
      </c>
      <c r="D15" s="166">
        <f>SUM(D8:D14)</f>
        <v>0</v>
      </c>
      <c r="E15" s="166">
        <f>SUM(E8:E14)</f>
        <v>0</v>
      </c>
      <c r="F15" s="166">
        <f>SUM(F8:F14)</f>
        <v>0</v>
      </c>
      <c r="G15" s="166">
        <f>SUM(G8:G14)</f>
        <v>0</v>
      </c>
      <c r="H15" s="140"/>
      <c r="I15" s="140"/>
    </row>
    <row r="16" spans="1:10">
      <c r="A16" s="154"/>
      <c r="B16" s="154"/>
      <c r="C16" s="162"/>
      <c r="D16" s="162"/>
      <c r="E16" s="162"/>
      <c r="F16" s="162"/>
      <c r="G16" s="162"/>
      <c r="H16" s="154"/>
      <c r="I16" s="154"/>
    </row>
    <row r="17" spans="1:9">
      <c r="A17" s="154"/>
      <c r="B17" s="154"/>
      <c r="C17" s="162"/>
      <c r="D17" s="162"/>
      <c r="E17" s="162"/>
      <c r="F17" s="162"/>
      <c r="G17" s="162"/>
      <c r="H17" s="154"/>
      <c r="I17" s="154"/>
    </row>
    <row r="18" spans="1:9" ht="11.25" customHeight="1">
      <c r="A18" s="10" t="s">
        <v>151</v>
      </c>
      <c r="B18" s="11"/>
      <c r="E18" s="37"/>
      <c r="F18" s="37"/>
      <c r="I18" s="53" t="s">
        <v>53</v>
      </c>
    </row>
    <row r="19" spans="1:9">
      <c r="A19" s="38"/>
      <c r="B19" s="38"/>
      <c r="C19" s="37"/>
      <c r="D19" s="37"/>
      <c r="E19" s="37"/>
      <c r="F19" s="37"/>
    </row>
    <row r="20" spans="1:9" ht="15" customHeight="1">
      <c r="A20" s="15" t="s">
        <v>46</v>
      </c>
      <c r="B20" s="16" t="s">
        <v>47</v>
      </c>
      <c r="C20" s="39" t="s">
        <v>54</v>
      </c>
      <c r="D20" s="39" t="s">
        <v>55</v>
      </c>
      <c r="E20" s="39" t="s">
        <v>56</v>
      </c>
      <c r="F20" s="39" t="s">
        <v>57</v>
      </c>
      <c r="G20" s="40" t="s">
        <v>58</v>
      </c>
      <c r="H20" s="16" t="s">
        <v>59</v>
      </c>
      <c r="I20" s="16" t="s">
        <v>60</v>
      </c>
    </row>
    <row r="21" spans="1:9">
      <c r="A21" s="155"/>
      <c r="B21" s="155"/>
      <c r="C21" s="132"/>
      <c r="D21" s="136"/>
      <c r="E21" s="136"/>
      <c r="F21" s="136"/>
      <c r="G21" s="136"/>
      <c r="H21" s="138"/>
      <c r="I21" s="138"/>
    </row>
    <row r="22" spans="1:9">
      <c r="A22" s="155"/>
      <c r="B22" s="155"/>
      <c r="C22" s="132"/>
      <c r="D22" s="136"/>
      <c r="E22" s="136"/>
      <c r="F22" s="136"/>
      <c r="G22" s="136"/>
      <c r="H22" s="138"/>
      <c r="I22" s="138"/>
    </row>
    <row r="23" spans="1:9">
      <c r="A23" s="155"/>
      <c r="B23" s="155"/>
      <c r="C23" s="132"/>
      <c r="D23" s="136"/>
      <c r="E23" s="136"/>
      <c r="F23" s="136"/>
      <c r="G23" s="136"/>
      <c r="H23" s="138"/>
      <c r="I23" s="138"/>
    </row>
    <row r="24" spans="1:9">
      <c r="A24" s="155"/>
      <c r="B24" s="155"/>
      <c r="C24" s="132"/>
      <c r="D24" s="136"/>
      <c r="E24" s="136"/>
      <c r="F24" s="136"/>
      <c r="G24" s="136"/>
      <c r="H24" s="138"/>
      <c r="I24" s="138"/>
    </row>
    <row r="25" spans="1:9">
      <c r="A25" s="168"/>
      <c r="B25" s="168" t="s">
        <v>230</v>
      </c>
      <c r="C25" s="140">
        <f>SUM(C21:C24)</f>
        <v>0</v>
      </c>
      <c r="D25" s="140">
        <f>SUM(D21:D24)</f>
        <v>0</v>
      </c>
      <c r="E25" s="140">
        <f>SUM(E21:E24)</f>
        <v>0</v>
      </c>
      <c r="F25" s="140">
        <f>SUM(F21:F24)</f>
        <v>0</v>
      </c>
      <c r="G25" s="140">
        <f>SUM(G21:G24)</f>
        <v>0</v>
      </c>
      <c r="H25" s="140"/>
      <c r="I25" s="140"/>
    </row>
    <row r="28" spans="1:9">
      <c r="A28" s="10" t="s">
        <v>263</v>
      </c>
      <c r="B28" s="11"/>
      <c r="E28" s="37"/>
      <c r="F28" s="37"/>
      <c r="I28" s="53" t="s">
        <v>53</v>
      </c>
    </row>
    <row r="29" spans="1:9">
      <c r="A29" s="38"/>
      <c r="B29" s="38"/>
      <c r="C29" s="37"/>
      <c r="D29" s="37"/>
      <c r="E29" s="37"/>
      <c r="F29" s="37"/>
    </row>
    <row r="30" spans="1:9">
      <c r="A30" s="15" t="s">
        <v>46</v>
      </c>
      <c r="B30" s="16" t="s">
        <v>47</v>
      </c>
      <c r="C30" s="39" t="s">
        <v>54</v>
      </c>
      <c r="D30" s="39" t="s">
        <v>55</v>
      </c>
      <c r="E30" s="39" t="s">
        <v>56</v>
      </c>
      <c r="F30" s="39" t="s">
        <v>57</v>
      </c>
      <c r="G30" s="40" t="s">
        <v>58</v>
      </c>
      <c r="H30" s="16" t="s">
        <v>59</v>
      </c>
      <c r="I30" s="16" t="s">
        <v>60</v>
      </c>
    </row>
    <row r="31" spans="1:9">
      <c r="A31" s="155"/>
      <c r="B31" s="155"/>
      <c r="C31" s="132"/>
      <c r="D31" s="136"/>
      <c r="E31" s="136"/>
      <c r="F31" s="136"/>
      <c r="G31" s="136"/>
      <c r="H31" s="138"/>
      <c r="I31" s="138"/>
    </row>
    <row r="32" spans="1:9">
      <c r="A32" s="155"/>
      <c r="B32" s="155"/>
      <c r="C32" s="132"/>
      <c r="D32" s="136"/>
      <c r="E32" s="136"/>
      <c r="F32" s="136"/>
      <c r="G32" s="136"/>
      <c r="H32" s="138"/>
      <c r="I32" s="138"/>
    </row>
    <row r="33" spans="1:9">
      <c r="A33" s="155"/>
      <c r="B33" s="155"/>
      <c r="C33" s="132"/>
      <c r="D33" s="136"/>
      <c r="E33" s="136"/>
      <c r="F33" s="136"/>
      <c r="G33" s="136"/>
      <c r="H33" s="138"/>
      <c r="I33" s="138"/>
    </row>
    <row r="34" spans="1:9">
      <c r="A34" s="155"/>
      <c r="B34" s="155"/>
      <c r="C34" s="132"/>
      <c r="D34" s="136"/>
      <c r="E34" s="136"/>
      <c r="F34" s="136"/>
      <c r="G34" s="136"/>
      <c r="H34" s="138"/>
      <c r="I34" s="138"/>
    </row>
    <row r="35" spans="1:9">
      <c r="A35" s="168"/>
      <c r="B35" s="168" t="s">
        <v>264</v>
      </c>
      <c r="C35" s="140">
        <f>SUM(C31:C34)</f>
        <v>0</v>
      </c>
      <c r="D35" s="140">
        <f>SUM(D31:D34)</f>
        <v>0</v>
      </c>
      <c r="E35" s="140">
        <f>SUM(E31:E34)</f>
        <v>0</v>
      </c>
      <c r="F35" s="140">
        <f>SUM(F31:F34)</f>
        <v>0</v>
      </c>
      <c r="G35" s="140">
        <f>SUM(G31:G34)</f>
        <v>0</v>
      </c>
      <c r="H35" s="140"/>
      <c r="I35" s="140"/>
    </row>
    <row r="38" spans="1:9">
      <c r="A38" s="10" t="s">
        <v>265</v>
      </c>
      <c r="B38" s="11"/>
      <c r="E38" s="37"/>
      <c r="F38" s="37"/>
      <c r="I38" s="53" t="s">
        <v>53</v>
      </c>
    </row>
    <row r="39" spans="1:9">
      <c r="A39" s="38"/>
      <c r="B39" s="38"/>
      <c r="C39" s="37"/>
      <c r="D39" s="37"/>
      <c r="E39" s="37"/>
      <c r="F39" s="37"/>
    </row>
    <row r="40" spans="1:9">
      <c r="A40" s="15" t="s">
        <v>46</v>
      </c>
      <c r="B40" s="16" t="s">
        <v>47</v>
      </c>
      <c r="C40" s="39" t="s">
        <v>54</v>
      </c>
      <c r="D40" s="39" t="s">
        <v>55</v>
      </c>
      <c r="E40" s="39" t="s">
        <v>56</v>
      </c>
      <c r="F40" s="39" t="s">
        <v>57</v>
      </c>
      <c r="G40" s="40" t="s">
        <v>58</v>
      </c>
      <c r="H40" s="16" t="s">
        <v>59</v>
      </c>
      <c r="I40" s="16" t="s">
        <v>60</v>
      </c>
    </row>
    <row r="41" spans="1:9">
      <c r="A41" s="155" t="s">
        <v>2834</v>
      </c>
      <c r="B41" s="155" t="s">
        <v>2835</v>
      </c>
      <c r="C41" s="132">
        <v>10671162.789999999</v>
      </c>
      <c r="D41" s="136">
        <v>10671162.789999999</v>
      </c>
      <c r="E41" s="136"/>
      <c r="F41" s="136"/>
      <c r="G41" s="136"/>
      <c r="H41" s="138"/>
      <c r="I41" s="138"/>
    </row>
    <row r="42" spans="1:9">
      <c r="A42" s="155" t="s">
        <v>12537</v>
      </c>
      <c r="B42" s="155" t="s">
        <v>402</v>
      </c>
      <c r="C42" s="132">
        <v>-7984.06</v>
      </c>
      <c r="D42" s="136"/>
      <c r="E42" s="136"/>
      <c r="F42" s="136"/>
      <c r="G42" s="136"/>
      <c r="H42" s="138"/>
      <c r="I42" s="138"/>
    </row>
    <row r="43" spans="1:9" ht="11.25" customHeight="1">
      <c r="A43" s="155" t="s">
        <v>2836</v>
      </c>
      <c r="B43" s="155" t="s">
        <v>2837</v>
      </c>
      <c r="C43" s="132">
        <v>27651931.219999999</v>
      </c>
      <c r="D43" s="136"/>
      <c r="E43" s="136"/>
      <c r="F43" s="136"/>
      <c r="G43" s="132">
        <v>27651931.219999999</v>
      </c>
      <c r="H43" s="138" t="s">
        <v>12538</v>
      </c>
      <c r="I43" s="138" t="s">
        <v>12539</v>
      </c>
    </row>
    <row r="44" spans="1:9">
      <c r="A44" s="155"/>
      <c r="B44" s="155"/>
      <c r="C44" s="132"/>
      <c r="D44" s="136"/>
      <c r="E44" s="136"/>
      <c r="F44" s="136"/>
      <c r="G44" s="136"/>
      <c r="H44" s="138"/>
      <c r="I44" s="138"/>
    </row>
    <row r="45" spans="1:9">
      <c r="A45" s="168"/>
      <c r="B45" s="168" t="s">
        <v>266</v>
      </c>
      <c r="C45" s="140">
        <f>SUM(C41:C44)</f>
        <v>38315109.949999996</v>
      </c>
      <c r="D45" s="140">
        <f>SUM(D41:D44)</f>
        <v>10671162.789999999</v>
      </c>
      <c r="E45" s="140">
        <f>SUM(E41:E44)</f>
        <v>0</v>
      </c>
      <c r="F45" s="140">
        <f>SUM(F41:F44)</f>
        <v>0</v>
      </c>
      <c r="G45" s="140">
        <f>SUM(G41:G44)</f>
        <v>27651931.219999999</v>
      </c>
      <c r="H45" s="140"/>
      <c r="I45" s="140"/>
    </row>
    <row r="48" spans="1:9">
      <c r="A48" s="10" t="s">
        <v>267</v>
      </c>
      <c r="B48" s="11"/>
      <c r="C48" s="37"/>
      <c r="D48" s="37"/>
      <c r="E48" s="37"/>
      <c r="F48" s="37"/>
    </row>
    <row r="49" spans="1:9">
      <c r="A49" s="38"/>
      <c r="B49" s="38"/>
      <c r="C49" s="37"/>
      <c r="D49" s="37"/>
      <c r="E49" s="37"/>
      <c r="F49" s="37"/>
    </row>
    <row r="50" spans="1:9">
      <c r="A50" s="15" t="s">
        <v>46</v>
      </c>
      <c r="B50" s="16" t="s">
        <v>47</v>
      </c>
      <c r="C50" s="39" t="s">
        <v>54</v>
      </c>
      <c r="D50" s="39" t="s">
        <v>55</v>
      </c>
      <c r="E50" s="39" t="s">
        <v>56</v>
      </c>
      <c r="F50" s="39" t="s">
        <v>57</v>
      </c>
      <c r="G50" s="40" t="s">
        <v>58</v>
      </c>
      <c r="H50" s="16" t="s">
        <v>59</v>
      </c>
      <c r="I50" s="16" t="s">
        <v>60</v>
      </c>
    </row>
    <row r="51" spans="1:9" ht="22.5">
      <c r="A51" s="155" t="s">
        <v>2840</v>
      </c>
      <c r="B51" s="155" t="s">
        <v>12540</v>
      </c>
      <c r="C51" s="132">
        <v>5359992.74</v>
      </c>
      <c r="D51" s="136">
        <v>5359992.74</v>
      </c>
      <c r="E51" s="136"/>
      <c r="F51" s="136"/>
      <c r="G51" s="136"/>
      <c r="H51" s="138" t="s">
        <v>12541</v>
      </c>
      <c r="I51" s="138" t="s">
        <v>12542</v>
      </c>
    </row>
    <row r="52" spans="1:9">
      <c r="A52" s="155"/>
      <c r="B52" s="155"/>
      <c r="C52" s="132"/>
      <c r="D52" s="136"/>
      <c r="E52" s="136"/>
      <c r="F52" s="136"/>
      <c r="G52" s="136"/>
      <c r="H52" s="138"/>
      <c r="I52" s="138"/>
    </row>
    <row r="53" spans="1:9">
      <c r="A53" s="155"/>
      <c r="B53" s="155"/>
      <c r="C53" s="132"/>
      <c r="D53" s="136"/>
      <c r="E53" s="136"/>
      <c r="F53" s="136"/>
      <c r="G53" s="136"/>
      <c r="H53" s="138"/>
      <c r="I53" s="138"/>
    </row>
    <row r="54" spans="1:9">
      <c r="A54" s="155"/>
      <c r="B54" s="155"/>
      <c r="C54" s="132"/>
      <c r="D54" s="136"/>
      <c r="E54" s="136"/>
      <c r="F54" s="136"/>
      <c r="G54" s="136"/>
      <c r="H54" s="138"/>
      <c r="I54" s="138"/>
    </row>
    <row r="55" spans="1:9">
      <c r="A55" s="155"/>
      <c r="B55" s="155"/>
      <c r="C55" s="132"/>
      <c r="D55" s="136"/>
      <c r="E55" s="136"/>
      <c r="F55" s="136"/>
      <c r="G55" s="136"/>
      <c r="H55" s="138"/>
      <c r="I55" s="138"/>
    </row>
    <row r="56" spans="1:9">
      <c r="A56" s="155"/>
      <c r="B56" s="155"/>
      <c r="C56" s="132"/>
      <c r="D56" s="136"/>
      <c r="E56" s="136"/>
      <c r="F56" s="136"/>
      <c r="G56" s="136"/>
      <c r="H56" s="138"/>
      <c r="I56" s="138"/>
    </row>
    <row r="57" spans="1:9">
      <c r="A57" s="155"/>
      <c r="B57" s="155"/>
      <c r="C57" s="132"/>
      <c r="D57" s="136"/>
      <c r="E57" s="136"/>
      <c r="F57" s="136"/>
      <c r="G57" s="136"/>
      <c r="H57" s="138"/>
      <c r="I57" s="138"/>
    </row>
    <row r="58" spans="1:9">
      <c r="A58" s="155"/>
      <c r="B58" s="155"/>
      <c r="C58" s="132"/>
      <c r="D58" s="136"/>
      <c r="E58" s="136"/>
      <c r="F58" s="136"/>
      <c r="G58" s="136"/>
      <c r="H58" s="138"/>
      <c r="I58" s="138"/>
    </row>
    <row r="59" spans="1:9">
      <c r="A59" s="155"/>
      <c r="B59" s="155"/>
      <c r="C59" s="132"/>
      <c r="D59" s="136"/>
      <c r="E59" s="136"/>
      <c r="F59" s="136"/>
      <c r="G59" s="136"/>
      <c r="H59" s="138"/>
      <c r="I59" s="138"/>
    </row>
    <row r="60" spans="1:9">
      <c r="A60" s="155"/>
      <c r="B60" s="155"/>
      <c r="C60" s="132"/>
      <c r="D60" s="136"/>
      <c r="E60" s="136"/>
      <c r="F60" s="136"/>
      <c r="G60" s="136"/>
      <c r="H60" s="138"/>
      <c r="I60" s="138"/>
    </row>
    <row r="61" spans="1:9">
      <c r="A61" s="155"/>
      <c r="B61" s="155"/>
      <c r="C61" s="132"/>
      <c r="D61" s="136"/>
      <c r="E61" s="136"/>
      <c r="F61" s="136"/>
      <c r="G61" s="136"/>
      <c r="H61" s="138"/>
      <c r="I61" s="138"/>
    </row>
    <row r="62" spans="1:9">
      <c r="A62" s="155"/>
      <c r="B62" s="155"/>
      <c r="C62" s="132"/>
      <c r="D62" s="136"/>
      <c r="E62" s="136"/>
      <c r="F62" s="136"/>
      <c r="G62" s="136"/>
      <c r="H62" s="138"/>
      <c r="I62" s="138"/>
    </row>
    <row r="63" spans="1:9">
      <c r="A63" s="155"/>
      <c r="B63" s="155"/>
      <c r="C63" s="132"/>
      <c r="D63" s="136"/>
      <c r="E63" s="136"/>
      <c r="F63" s="136"/>
      <c r="G63" s="136"/>
      <c r="H63" s="138"/>
      <c r="I63" s="138"/>
    </row>
    <row r="64" spans="1:9">
      <c r="A64" s="155"/>
      <c r="B64" s="155"/>
      <c r="C64" s="132"/>
      <c r="D64" s="136"/>
      <c r="E64" s="136"/>
      <c r="F64" s="136"/>
      <c r="G64" s="136"/>
      <c r="H64" s="138"/>
      <c r="I64" s="138"/>
    </row>
    <row r="65" spans="1:9">
      <c r="A65" s="155"/>
      <c r="B65" s="155"/>
      <c r="C65" s="132"/>
      <c r="D65" s="136"/>
      <c r="E65" s="136"/>
      <c r="F65" s="136"/>
      <c r="G65" s="136"/>
      <c r="H65" s="138"/>
      <c r="I65" s="138"/>
    </row>
    <row r="66" spans="1:9">
      <c r="A66" s="155"/>
      <c r="B66" s="155"/>
      <c r="C66" s="132"/>
      <c r="D66" s="136"/>
      <c r="E66" s="136"/>
      <c r="F66" s="136"/>
      <c r="G66" s="136"/>
      <c r="H66" s="138"/>
      <c r="I66" s="138"/>
    </row>
    <row r="67" spans="1:9">
      <c r="A67" s="155"/>
      <c r="B67" s="155"/>
      <c r="C67" s="132"/>
      <c r="D67" s="136"/>
      <c r="E67" s="136"/>
      <c r="F67" s="136"/>
      <c r="G67" s="136"/>
      <c r="H67" s="138"/>
      <c r="I67" s="138"/>
    </row>
    <row r="68" spans="1:9">
      <c r="A68" s="155"/>
      <c r="B68" s="155"/>
      <c r="C68" s="132"/>
      <c r="D68" s="136"/>
      <c r="E68" s="136"/>
      <c r="F68" s="136"/>
      <c r="G68" s="136"/>
      <c r="H68" s="138"/>
      <c r="I68" s="138"/>
    </row>
    <row r="69" spans="1:9">
      <c r="A69" s="155"/>
      <c r="B69" s="155"/>
      <c r="C69" s="132"/>
      <c r="D69" s="136"/>
      <c r="E69" s="136"/>
      <c r="F69" s="136"/>
      <c r="G69" s="136"/>
      <c r="H69" s="138"/>
      <c r="I69" s="138"/>
    </row>
    <row r="70" spans="1:9">
      <c r="A70" s="155"/>
      <c r="B70" s="155"/>
      <c r="C70" s="132"/>
      <c r="D70" s="136"/>
      <c r="E70" s="136"/>
      <c r="F70" s="136"/>
      <c r="G70" s="136"/>
      <c r="H70" s="138"/>
      <c r="I70" s="138"/>
    </row>
    <row r="71" spans="1:9">
      <c r="A71" s="155"/>
      <c r="B71" s="155"/>
      <c r="C71" s="132"/>
      <c r="D71" s="136"/>
      <c r="E71" s="136"/>
      <c r="F71" s="136"/>
      <c r="G71" s="136"/>
      <c r="H71" s="138"/>
      <c r="I71" s="138"/>
    </row>
    <row r="72" spans="1:9">
      <c r="A72" s="155"/>
      <c r="B72" s="155"/>
      <c r="C72" s="132"/>
      <c r="D72" s="136"/>
      <c r="E72" s="136"/>
      <c r="F72" s="136"/>
      <c r="G72" s="136"/>
      <c r="H72" s="138"/>
      <c r="I72" s="138"/>
    </row>
    <row r="73" spans="1:9">
      <c r="A73" s="155"/>
      <c r="B73" s="155"/>
      <c r="C73" s="132"/>
      <c r="D73" s="136"/>
      <c r="E73" s="136"/>
      <c r="F73" s="136"/>
      <c r="G73" s="136"/>
      <c r="H73" s="138"/>
      <c r="I73" s="138"/>
    </row>
    <row r="74" spans="1:9">
      <c r="A74" s="155"/>
      <c r="B74" s="155"/>
      <c r="C74" s="132"/>
      <c r="D74" s="136"/>
      <c r="E74" s="136"/>
      <c r="F74" s="136"/>
      <c r="G74" s="136"/>
      <c r="H74" s="138"/>
      <c r="I74" s="138"/>
    </row>
    <row r="75" spans="1:9">
      <c r="A75" s="168"/>
      <c r="B75" s="168" t="s">
        <v>386</v>
      </c>
      <c r="C75" s="140">
        <f>SUM(C51:C74)</f>
        <v>5359992.74</v>
      </c>
      <c r="D75" s="140">
        <f>SUM(D51:D74)</f>
        <v>5359992.74</v>
      </c>
      <c r="E75" s="140">
        <f>SUM(E51:E74)</f>
        <v>0</v>
      </c>
      <c r="F75" s="140">
        <f>SUM(F51:F74)</f>
        <v>0</v>
      </c>
      <c r="G75" s="140">
        <f>SUM(G51:G74)</f>
        <v>0</v>
      </c>
      <c r="H75" s="140"/>
      <c r="I75" s="140"/>
    </row>
    <row r="78" spans="1:9">
      <c r="A78" s="10" t="s">
        <v>268</v>
      </c>
      <c r="B78" s="11"/>
      <c r="C78" s="276"/>
      <c r="E78" s="37"/>
      <c r="F78" s="37"/>
      <c r="I78" s="53" t="s">
        <v>53</v>
      </c>
    </row>
    <row r="79" spans="1:9">
      <c r="A79" s="38"/>
      <c r="B79" s="38"/>
      <c r="C79" s="37"/>
      <c r="D79" s="37"/>
      <c r="E79" s="37"/>
      <c r="F79" s="37"/>
    </row>
    <row r="80" spans="1:9">
      <c r="A80" s="15" t="s">
        <v>46</v>
      </c>
      <c r="B80" s="16" t="s">
        <v>47</v>
      </c>
      <c r="C80" s="39" t="s">
        <v>54</v>
      </c>
      <c r="D80" s="39" t="s">
        <v>55</v>
      </c>
      <c r="E80" s="39" t="s">
        <v>56</v>
      </c>
      <c r="F80" s="39" t="s">
        <v>57</v>
      </c>
      <c r="G80" s="40" t="s">
        <v>58</v>
      </c>
      <c r="H80" s="16" t="s">
        <v>59</v>
      </c>
      <c r="I80" s="16" t="s">
        <v>60</v>
      </c>
    </row>
    <row r="81" spans="1:11">
      <c r="A81" s="155"/>
      <c r="B81" s="155"/>
      <c r="C81" s="132"/>
      <c r="D81" s="136"/>
      <c r="E81" s="136"/>
      <c r="F81" s="136"/>
      <c r="G81" s="136"/>
      <c r="H81" s="138"/>
      <c r="I81" s="138"/>
    </row>
    <row r="82" spans="1:11">
      <c r="A82" s="155"/>
      <c r="B82" s="155"/>
      <c r="C82" s="132"/>
      <c r="D82" s="136"/>
      <c r="E82" s="136"/>
      <c r="F82" s="136"/>
      <c r="G82" s="136"/>
      <c r="H82" s="138"/>
      <c r="I82" s="138"/>
    </row>
    <row r="83" spans="1:11">
      <c r="A83" s="155"/>
      <c r="B83" s="155"/>
      <c r="C83" s="132"/>
      <c r="D83" s="136"/>
      <c r="E83" s="136"/>
      <c r="F83" s="136"/>
      <c r="G83" s="136"/>
      <c r="H83" s="138"/>
      <c r="I83" s="138"/>
      <c r="K83" s="9"/>
    </row>
    <row r="84" spans="1:11">
      <c r="A84" s="155"/>
      <c r="B84" s="155"/>
      <c r="C84" s="132"/>
      <c r="D84" s="136"/>
      <c r="E84" s="136"/>
      <c r="F84" s="136"/>
      <c r="G84" s="136"/>
      <c r="H84" s="138"/>
      <c r="I84" s="138"/>
      <c r="K84" s="9"/>
    </row>
    <row r="85" spans="1:11">
      <c r="A85" s="168"/>
      <c r="B85" s="168" t="s">
        <v>269</v>
      </c>
      <c r="C85" s="140">
        <f>SUM(C81:C84)</f>
        <v>0</v>
      </c>
      <c r="D85" s="140">
        <f>SUM(D81:D84)</f>
        <v>0</v>
      </c>
      <c r="E85" s="140">
        <f>SUM(E81:E84)</f>
        <v>0</v>
      </c>
      <c r="F85" s="140">
        <f>SUM(F81:F84)</f>
        <v>0</v>
      </c>
      <c r="G85" s="140">
        <f>SUM(G81:G84)</f>
        <v>0</v>
      </c>
      <c r="H85" s="140"/>
      <c r="I85" s="140"/>
      <c r="K85" s="9"/>
    </row>
    <row r="88" spans="1:11">
      <c r="A88" s="10" t="s">
        <v>270</v>
      </c>
      <c r="B88" s="11"/>
      <c r="E88" s="37"/>
      <c r="F88" s="37"/>
      <c r="I88" s="53" t="s">
        <v>53</v>
      </c>
    </row>
    <row r="89" spans="1:11">
      <c r="A89" s="38"/>
      <c r="B89" s="38"/>
      <c r="C89" s="37"/>
      <c r="D89" s="37"/>
      <c r="E89" s="37"/>
      <c r="F89" s="37"/>
    </row>
    <row r="90" spans="1:11">
      <c r="A90" s="15" t="s">
        <v>46</v>
      </c>
      <c r="B90" s="16" t="s">
        <v>47</v>
      </c>
      <c r="C90" s="39" t="s">
        <v>54</v>
      </c>
      <c r="D90" s="39" t="s">
        <v>55</v>
      </c>
      <c r="E90" s="39" t="s">
        <v>56</v>
      </c>
      <c r="F90" s="39" t="s">
        <v>57</v>
      </c>
      <c r="G90" s="40" t="s">
        <v>58</v>
      </c>
      <c r="H90" s="16" t="s">
        <v>59</v>
      </c>
      <c r="I90" s="16" t="s">
        <v>60</v>
      </c>
    </row>
    <row r="91" spans="1:11">
      <c r="A91" s="155"/>
      <c r="B91" s="155"/>
      <c r="C91" s="132"/>
      <c r="D91" s="136"/>
      <c r="E91" s="136"/>
      <c r="F91" s="136"/>
      <c r="G91" s="136"/>
      <c r="H91" s="138"/>
      <c r="I91" s="138"/>
    </row>
    <row r="92" spans="1:11">
      <c r="A92" s="155"/>
      <c r="B92" s="155"/>
      <c r="C92" s="132"/>
      <c r="D92" s="136"/>
      <c r="E92" s="136"/>
      <c r="F92" s="136"/>
      <c r="G92" s="136"/>
      <c r="H92" s="138"/>
      <c r="I92" s="138"/>
    </row>
    <row r="93" spans="1:11">
      <c r="A93" s="155"/>
      <c r="B93" s="155"/>
      <c r="C93" s="132"/>
      <c r="D93" s="136"/>
      <c r="E93" s="136"/>
      <c r="F93" s="136"/>
      <c r="G93" s="136"/>
      <c r="H93" s="138"/>
      <c r="I93" s="138"/>
    </row>
    <row r="94" spans="1:11">
      <c r="A94" s="155"/>
      <c r="B94" s="155"/>
      <c r="C94" s="132"/>
      <c r="D94" s="136"/>
      <c r="E94" s="136"/>
      <c r="F94" s="136"/>
      <c r="G94" s="136"/>
      <c r="H94" s="138"/>
      <c r="I94" s="138"/>
    </row>
    <row r="95" spans="1:11">
      <c r="A95" s="168"/>
      <c r="B95" s="168" t="s">
        <v>271</v>
      </c>
      <c r="C95" s="140">
        <f>SUM(C91:C94)</f>
        <v>0</v>
      </c>
      <c r="D95" s="140">
        <f>SUM(D91:D94)</f>
        <v>0</v>
      </c>
      <c r="E95" s="140">
        <f>SUM(E91:E94)</f>
        <v>0</v>
      </c>
      <c r="F95" s="140">
        <f>SUM(F91:F94)</f>
        <v>0</v>
      </c>
      <c r="G95" s="140">
        <f>SUM(G91:G94)</f>
        <v>0</v>
      </c>
      <c r="H95" s="140"/>
      <c r="I95" s="140"/>
    </row>
    <row r="98" spans="1:11">
      <c r="A98" s="10" t="s">
        <v>272</v>
      </c>
      <c r="B98" s="11"/>
      <c r="E98" s="37"/>
      <c r="F98" s="37"/>
      <c r="I98" s="53" t="s">
        <v>53</v>
      </c>
    </row>
    <row r="99" spans="1:11">
      <c r="A99" s="38"/>
      <c r="B99" s="38"/>
      <c r="C99" s="37"/>
      <c r="D99" s="37"/>
      <c r="E99" s="37"/>
      <c r="F99" s="37"/>
    </row>
    <row r="100" spans="1:11">
      <c r="A100" s="15" t="s">
        <v>46</v>
      </c>
      <c r="B100" s="16" t="s">
        <v>47</v>
      </c>
      <c r="C100" s="39" t="s">
        <v>54</v>
      </c>
      <c r="D100" s="39" t="s">
        <v>55</v>
      </c>
      <c r="E100" s="39" t="s">
        <v>56</v>
      </c>
      <c r="F100" s="39" t="s">
        <v>57</v>
      </c>
      <c r="G100" s="40" t="s">
        <v>58</v>
      </c>
      <c r="H100" s="16" t="s">
        <v>59</v>
      </c>
      <c r="I100" s="16" t="s">
        <v>60</v>
      </c>
    </row>
    <row r="101" spans="1:11">
      <c r="A101" s="155"/>
      <c r="B101" s="155"/>
      <c r="C101" s="132"/>
      <c r="D101" s="136"/>
      <c r="E101" s="136"/>
      <c r="F101" s="136"/>
      <c r="G101" s="136"/>
      <c r="H101" s="138"/>
      <c r="I101" s="138"/>
      <c r="K101" s="9"/>
    </row>
    <row r="102" spans="1:11">
      <c r="A102" s="155"/>
      <c r="B102" s="155"/>
      <c r="C102" s="132"/>
      <c r="D102" s="136"/>
      <c r="E102" s="136"/>
      <c r="F102" s="136"/>
      <c r="G102" s="136"/>
      <c r="H102" s="138"/>
      <c r="I102" s="138"/>
      <c r="K102" s="9"/>
    </row>
    <row r="103" spans="1:11">
      <c r="A103" s="155"/>
      <c r="B103" s="155"/>
      <c r="C103" s="132"/>
      <c r="D103" s="136"/>
      <c r="E103" s="136"/>
      <c r="F103" s="136"/>
      <c r="G103" s="136"/>
      <c r="H103" s="138"/>
      <c r="I103" s="138"/>
    </row>
    <row r="104" spans="1:11">
      <c r="A104" s="155"/>
      <c r="B104" s="155"/>
      <c r="C104" s="132"/>
      <c r="D104" s="136"/>
      <c r="E104" s="136"/>
      <c r="F104" s="136"/>
      <c r="G104" s="136"/>
      <c r="H104" s="138"/>
      <c r="I104" s="138"/>
    </row>
    <row r="105" spans="1:11">
      <c r="A105" s="168"/>
      <c r="B105" s="168" t="s">
        <v>273</v>
      </c>
      <c r="C105" s="140">
        <f>SUM(C101:C104)</f>
        <v>0</v>
      </c>
      <c r="D105" s="140">
        <f>SUM(D101:D104)</f>
        <v>0</v>
      </c>
      <c r="E105" s="140">
        <f>SUM(E101:E104)</f>
        <v>0</v>
      </c>
      <c r="F105" s="140">
        <f>SUM(F101:F104)</f>
        <v>0</v>
      </c>
      <c r="G105" s="140">
        <f>SUM(G101:G104)</f>
        <v>0</v>
      </c>
      <c r="H105" s="140"/>
      <c r="I105" s="140"/>
    </row>
    <row r="108" spans="1:11">
      <c r="A108" s="10" t="s">
        <v>274</v>
      </c>
      <c r="B108" s="11"/>
      <c r="E108" s="37"/>
      <c r="F108" s="37"/>
      <c r="I108" s="53" t="s">
        <v>53</v>
      </c>
    </row>
    <row r="109" spans="1:11">
      <c r="A109" s="38"/>
      <c r="B109" s="38"/>
      <c r="C109" s="37"/>
      <c r="D109" s="37"/>
      <c r="E109" s="37"/>
      <c r="F109" s="37"/>
    </row>
    <row r="110" spans="1:11">
      <c r="A110" s="15" t="s">
        <v>46</v>
      </c>
      <c r="B110" s="16" t="s">
        <v>47</v>
      </c>
      <c r="C110" s="39" t="s">
        <v>54</v>
      </c>
      <c r="D110" s="39" t="s">
        <v>55</v>
      </c>
      <c r="E110" s="39" t="s">
        <v>56</v>
      </c>
      <c r="F110" s="39" t="s">
        <v>57</v>
      </c>
      <c r="G110" s="40" t="s">
        <v>58</v>
      </c>
      <c r="H110" s="16" t="s">
        <v>59</v>
      </c>
      <c r="I110" s="16" t="s">
        <v>60</v>
      </c>
    </row>
    <row r="111" spans="1:11">
      <c r="A111" s="155"/>
      <c r="B111" s="155"/>
      <c r="C111" s="132"/>
      <c r="D111" s="136"/>
      <c r="E111" s="136"/>
      <c r="F111" s="136"/>
      <c r="G111" s="136"/>
      <c r="H111" s="138"/>
      <c r="I111" s="138"/>
    </row>
    <row r="112" spans="1:11">
      <c r="A112" s="155"/>
      <c r="B112" s="155"/>
      <c r="C112" s="132"/>
      <c r="D112" s="136"/>
      <c r="E112" s="136"/>
      <c r="F112" s="136"/>
      <c r="G112" s="136"/>
      <c r="H112" s="138"/>
      <c r="I112" s="138"/>
    </row>
    <row r="113" spans="1:9">
      <c r="A113" s="155"/>
      <c r="B113" s="155"/>
      <c r="C113" s="132"/>
      <c r="D113" s="136"/>
      <c r="E113" s="136"/>
      <c r="F113" s="136"/>
      <c r="G113" s="136"/>
      <c r="H113" s="138"/>
      <c r="I113" s="138"/>
    </row>
    <row r="114" spans="1:9">
      <c r="A114" s="155"/>
      <c r="B114" s="155"/>
      <c r="C114" s="132"/>
      <c r="D114" s="136"/>
      <c r="E114" s="136"/>
      <c r="F114" s="136"/>
      <c r="G114" s="136"/>
      <c r="H114" s="138"/>
      <c r="I114" s="138"/>
    </row>
    <row r="115" spans="1:9">
      <c r="A115" s="168"/>
      <c r="B115" s="168" t="s">
        <v>275</v>
      </c>
      <c r="C115" s="140">
        <f>SUM(C111:C114)</f>
        <v>0</v>
      </c>
      <c r="D115" s="140">
        <f>SUM(D111:D114)</f>
        <v>0</v>
      </c>
      <c r="E115" s="140">
        <f>SUM(E111:E114)</f>
        <v>0</v>
      </c>
      <c r="F115" s="140">
        <f>SUM(F111:F114)</f>
        <v>0</v>
      </c>
      <c r="G115" s="140">
        <f>SUM(G111:G114)</f>
        <v>0</v>
      </c>
      <c r="H115" s="140"/>
      <c r="I115" s="140"/>
    </row>
    <row r="196" spans="1:8">
      <c r="A196" s="41"/>
      <c r="B196" s="41"/>
      <c r="C196" s="42"/>
      <c r="D196" s="42"/>
      <c r="E196" s="42"/>
      <c r="F196" s="42"/>
      <c r="G196" s="42"/>
      <c r="H196" s="41"/>
    </row>
    <row r="197" spans="1:8">
      <c r="A197" s="251"/>
      <c r="B197" s="252"/>
    </row>
    <row r="198" spans="1:8">
      <c r="A198" s="251"/>
      <c r="B198" s="252"/>
    </row>
    <row r="199" spans="1:8">
      <c r="A199" s="251"/>
      <c r="B199" s="252"/>
    </row>
    <row r="200" spans="1:8">
      <c r="A200" s="251"/>
      <c r="B200" s="252"/>
    </row>
    <row r="201" spans="1:8">
      <c r="A201" s="251"/>
      <c r="B201" s="252"/>
    </row>
  </sheetData>
  <dataValidations count="9">
    <dataValidation allowBlank="1" showInputMessage="1" showErrorMessage="1" prompt="Saldo final del periodo de la información financiera trimestral presentada, el cual debe coincidir con la suma de las columnas de 90, 180, 365 y más de 365 días." sqref="C7 C20 C30 C40 C50 C80 C90 C100 C110"/>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20 A30 A40 A50 A80 A90 A100 A110"/>
    <dataValidation allowBlank="1" showInputMessage="1" showErrorMessage="1" prompt="Corresponde al nombre o descripción de la cuenta de acuerdo al Plan de Cuentas emitido por el CONAC." sqref="B7 B20 B50 B80 B90 B100 B110 B30 B40"/>
    <dataValidation allowBlank="1" showInputMessage="1" showErrorMessage="1" prompt="Importe de la cuentas por cobrar con fecha de vencimiento de 1 a 90 días." sqref="D7 D20 D50 D80 D90 D100 D110 D30 D40"/>
    <dataValidation allowBlank="1" showInputMessage="1" showErrorMessage="1" prompt="Importe de la cuentas por cobrar con fecha de vencimiento de 91 a 180 días." sqref="E7 E20 E50 E80 E90 E100 E110 E30 E40"/>
    <dataValidation allowBlank="1" showInputMessage="1" showErrorMessage="1" prompt="Importe de la cuentas por cobrar con fecha de vencimiento de 181 a 365 días." sqref="F7 F20 F50 F80 F90 F100 F110 F30 F40"/>
    <dataValidation allowBlank="1" showInputMessage="1" showErrorMessage="1" prompt="Importe de la cuentas por cobrar con vencimiento mayor a 365 días." sqref="G7 G20 G50 G80 G90 G100 G110 G30 G40"/>
    <dataValidation allowBlank="1" showInputMessage="1" showErrorMessage="1" prompt="Informar sobre caraterísticas cualitativas de la cuenta, ejemplo: acciones implementadas para su recuperación, causas de la demora en su recuperación." sqref="H7 H20 H50 H80 H90 H100 H110 H30 H40"/>
    <dataValidation allowBlank="1" showInputMessage="1" showErrorMessage="1" prompt="Indicar si el deudor ya sobrepasó el plazo estipulado para pago, 90, 180 o 365 días." sqref="I7 I20 I50 I80 I90 I100 I110 I30 I40"/>
  </dataValidations>
  <pageMargins left="0.7" right="0.7" top="0.75" bottom="0.75" header="0.3" footer="0.3"/>
  <pageSetup scale="60" orientation="landscape" r:id="rId1"/>
</worksheet>
</file>

<file path=xl/worksheets/sheet4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zoomScaleNormal="100" zoomScaleSheetLayoutView="100" workbookViewId="0">
      <selection activeCell="D31" sqref="D31"/>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66" t="s">
        <v>318</v>
      </c>
    </row>
    <row r="6" spans="1:17">
      <c r="J6" s="1014"/>
      <c r="K6" s="1014"/>
      <c r="L6" s="1014"/>
      <c r="M6" s="1014"/>
      <c r="N6" s="1014"/>
      <c r="O6" s="1014"/>
      <c r="P6" s="1014"/>
      <c r="Q6" s="1014"/>
    </row>
    <row r="7" spans="1:17">
      <c r="A7" s="3" t="s">
        <v>84</v>
      </c>
    </row>
    <row r="8" spans="1:17" ht="52.5" customHeight="1">
      <c r="A8" s="1015" t="s">
        <v>317</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4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zoomScaleNormal="100" zoomScaleSheetLayoutView="100" workbookViewId="0">
      <selection activeCell="C31" sqref="C31"/>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5"/>
      <c r="B8" s="998" t="s">
        <v>12543</v>
      </c>
      <c r="C8" s="136"/>
      <c r="D8" s="138"/>
    </row>
    <row r="9" spans="1:4">
      <c r="A9" s="155"/>
      <c r="B9" s="138"/>
      <c r="C9" s="136"/>
      <c r="D9" s="138"/>
    </row>
    <row r="10" spans="1:4">
      <c r="A10" s="155"/>
      <c r="B10" s="138"/>
      <c r="C10" s="136"/>
      <c r="D10" s="138"/>
    </row>
    <row r="11" spans="1:4">
      <c r="A11" s="155"/>
      <c r="B11" s="138"/>
      <c r="C11" s="136"/>
      <c r="D11" s="138"/>
    </row>
    <row r="12" spans="1:4">
      <c r="A12" s="155"/>
      <c r="B12" s="138"/>
      <c r="C12" s="136"/>
      <c r="D12" s="138"/>
    </row>
    <row r="13" spans="1:4">
      <c r="A13" s="155"/>
      <c r="B13" s="138"/>
      <c r="C13" s="136"/>
      <c r="D13" s="138"/>
    </row>
    <row r="14" spans="1:4">
      <c r="A14" s="155"/>
      <c r="B14" s="138"/>
      <c r="C14" s="136"/>
      <c r="D14" s="138"/>
    </row>
    <row r="15" spans="1:4">
      <c r="A15" s="155"/>
      <c r="B15" s="138"/>
      <c r="C15" s="136"/>
      <c r="D15" s="138"/>
    </row>
    <row r="16" spans="1:4">
      <c r="A16" s="169"/>
      <c r="B16" s="169" t="s">
        <v>221</v>
      </c>
      <c r="C16" s="145">
        <f>SUM(C8:C15)</f>
        <v>0</v>
      </c>
      <c r="D16" s="170"/>
    </row>
    <row r="17" spans="1:4">
      <c r="A17" s="154"/>
      <c r="B17" s="154"/>
      <c r="C17" s="162"/>
      <c r="D17" s="154"/>
    </row>
    <row r="18" spans="1:4">
      <c r="A18" s="154"/>
      <c r="B18" s="154"/>
      <c r="C18" s="162"/>
      <c r="D18" s="154"/>
    </row>
    <row r="19" spans="1:4" s="35" customFormat="1" ht="11.25" customHeight="1">
      <c r="A19" s="33" t="s">
        <v>64</v>
      </c>
      <c r="B19" s="154"/>
      <c r="C19" s="43"/>
      <c r="D19" s="257" t="s">
        <v>62</v>
      </c>
    </row>
    <row r="20" spans="1:4">
      <c r="A20" s="44"/>
      <c r="B20" s="44"/>
      <c r="C20" s="45"/>
      <c r="D20" s="46"/>
    </row>
    <row r="21" spans="1:4" ht="15" customHeight="1">
      <c r="A21" s="15" t="s">
        <v>46</v>
      </c>
      <c r="B21" s="16" t="s">
        <v>47</v>
      </c>
      <c r="C21" s="17" t="s">
        <v>48</v>
      </c>
      <c r="D21" s="47" t="s">
        <v>63</v>
      </c>
    </row>
    <row r="22" spans="1:4">
      <c r="A22" s="160"/>
      <c r="B22" s="998" t="s">
        <v>12544</v>
      </c>
      <c r="C22" s="136"/>
      <c r="D22" s="138"/>
    </row>
    <row r="23" spans="1:4">
      <c r="A23" s="160"/>
      <c r="B23" s="167"/>
      <c r="C23" s="136"/>
      <c r="D23" s="138"/>
    </row>
    <row r="24" spans="1:4">
      <c r="A24" s="160"/>
      <c r="B24" s="167"/>
      <c r="C24" s="136"/>
      <c r="D24" s="138"/>
    </row>
    <row r="25" spans="1:4">
      <c r="A25" s="160"/>
      <c r="B25" s="167"/>
      <c r="C25" s="136"/>
      <c r="D25" s="138"/>
    </row>
    <row r="26" spans="1:4">
      <c r="A26" s="152"/>
      <c r="B26" s="152" t="s">
        <v>222</v>
      </c>
      <c r="C26" s="144">
        <f>SUM(C22:C25)</f>
        <v>0</v>
      </c>
      <c r="D26" s="170"/>
    </row>
    <row r="28" spans="1:4">
      <c r="B28" s="274" t="str">
        <f>+UPPER(B17)</f>
        <v/>
      </c>
    </row>
  </sheetData>
  <dataValidations count="6">
    <dataValidation allowBlank="1" showInputMessage="1" showErrorMessage="1" prompt="Saldo final de la Información Financiera Trimestral que se presenta (trimestral: 1er, 2do, 3ro. o 4to.)." sqref="C21"/>
    <dataValidation allowBlank="1" showInputMessage="1" showErrorMessage="1" prompt="Saldo final de la Información Financiera Trimestral que se presentada (trimestral: 1er, 2do, 3ro. o 4to.)." sqref="C7"/>
    <dataValidation allowBlank="1" showInputMessage="1" showErrorMessage="1" prompt="Corresponde al número de la cuenta de acuerdo al Plan de Cuentas emitido por el CONAC (DOF 23/12/2015)." sqref="A7 A21"/>
    <dataValidation allowBlank="1" showInputMessage="1" showErrorMessage="1" prompt="Método de valuación aplicados." sqref="D21"/>
    <dataValidation allowBlank="1" showInputMessage="1" showErrorMessage="1" prompt="Corresponde al nombre o descripción de la cuenta de acuerdo al Plan de Cuentas emitido por el CONAC." sqref="B7 B21"/>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76" orientation="portrait" r:id="rId1"/>
</worksheet>
</file>

<file path=xl/worksheets/sheet4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zoomScaleSheetLayoutView="100" workbookViewId="0">
      <selection activeCell="C31" sqref="C31"/>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7" width="22.7109375" style="274" customWidth="1"/>
    <col min="8" max="16384" width="11.42578125" style="274"/>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366"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71"/>
      <c r="B8" s="171"/>
      <c r="C8" s="132"/>
      <c r="D8" s="172"/>
      <c r="E8" s="173"/>
      <c r="F8" s="171"/>
      <c r="G8" s="171"/>
    </row>
    <row r="9" spans="1:7">
      <c r="A9" s="171"/>
      <c r="B9" s="171"/>
      <c r="C9" s="132"/>
      <c r="D9" s="173"/>
      <c r="E9" s="173"/>
      <c r="F9" s="171"/>
      <c r="G9" s="171"/>
    </row>
    <row r="10" spans="1:7">
      <c r="A10" s="171"/>
      <c r="B10" s="171"/>
      <c r="C10" s="132"/>
      <c r="D10" s="173"/>
      <c r="E10" s="173"/>
      <c r="F10" s="171"/>
      <c r="G10" s="171"/>
    </row>
    <row r="11" spans="1:7">
      <c r="A11" s="171"/>
      <c r="B11" s="171"/>
      <c r="C11" s="132"/>
      <c r="D11" s="173"/>
      <c r="E11" s="173"/>
      <c r="F11" s="171"/>
      <c r="G11" s="171"/>
    </row>
    <row r="12" spans="1:7">
      <c r="A12" s="171"/>
      <c r="B12" s="171"/>
      <c r="C12" s="132"/>
      <c r="D12" s="173"/>
      <c r="E12" s="173"/>
      <c r="F12" s="171"/>
      <c r="G12" s="171"/>
    </row>
    <row r="13" spans="1:7">
      <c r="A13" s="171"/>
      <c r="B13" s="171"/>
      <c r="C13" s="132"/>
      <c r="D13" s="173"/>
      <c r="E13" s="173"/>
      <c r="F13" s="171"/>
      <c r="G13" s="171"/>
    </row>
    <row r="14" spans="1:7">
      <c r="A14" s="171"/>
      <c r="B14" s="171"/>
      <c r="C14" s="132"/>
      <c r="D14" s="173"/>
      <c r="E14" s="173"/>
      <c r="F14" s="171"/>
      <c r="G14" s="171"/>
    </row>
    <row r="15" spans="1:7">
      <c r="A15" s="171"/>
      <c r="B15" s="171"/>
      <c r="C15" s="132"/>
      <c r="D15" s="173"/>
      <c r="E15" s="173"/>
      <c r="F15" s="171"/>
      <c r="G15" s="171"/>
    </row>
    <row r="16" spans="1:7">
      <c r="A16" s="168"/>
      <c r="B16" s="168" t="s">
        <v>231</v>
      </c>
      <c r="C16" s="140">
        <f>SUM(C8:C15)</f>
        <v>0</v>
      </c>
      <c r="D16" s="168"/>
      <c r="E16" s="168"/>
      <c r="F16" s="168"/>
      <c r="G16" s="168"/>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4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election activeCell="C31" sqref="C31"/>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c r="A1" s="3" t="s">
        <v>43</v>
      </c>
      <c r="B1" s="3"/>
      <c r="C1" s="4"/>
      <c r="D1" s="3"/>
      <c r="E1" s="7"/>
    </row>
    <row r="2" spans="1:5">
      <c r="A2" s="3" t="s">
        <v>199</v>
      </c>
      <c r="B2" s="3"/>
      <c r="C2" s="4"/>
      <c r="D2" s="3"/>
      <c r="E2" s="3"/>
    </row>
    <row r="5" spans="1:5" ht="11.25" customHeight="1">
      <c r="A5" s="10" t="s">
        <v>70</v>
      </c>
      <c r="B5" s="10"/>
      <c r="E5" s="366" t="s">
        <v>71</v>
      </c>
    </row>
    <row r="6" spans="1:5">
      <c r="A6" s="272"/>
      <c r="B6" s="272"/>
      <c r="C6" s="66"/>
      <c r="D6" s="272"/>
      <c r="E6" s="272"/>
    </row>
    <row r="7" spans="1:5" ht="15" customHeight="1">
      <c r="A7" s="15" t="s">
        <v>46</v>
      </c>
      <c r="B7" s="16" t="s">
        <v>47</v>
      </c>
      <c r="C7" s="17" t="s">
        <v>48</v>
      </c>
      <c r="D7" s="18" t="s">
        <v>49</v>
      </c>
      <c r="E7" s="16" t="s">
        <v>72</v>
      </c>
    </row>
    <row r="8" spans="1:5" ht="11.25" customHeight="1">
      <c r="A8" s="172"/>
      <c r="B8" s="172"/>
      <c r="C8" s="165"/>
      <c r="D8" s="172"/>
      <c r="E8" s="172"/>
    </row>
    <row r="9" spans="1:5" ht="11.25" customHeight="1">
      <c r="A9" s="172"/>
      <c r="B9" s="172"/>
      <c r="C9" s="165"/>
      <c r="D9" s="172"/>
      <c r="E9" s="172"/>
    </row>
    <row r="10" spans="1:5" ht="11.25" customHeight="1">
      <c r="A10" s="172"/>
      <c r="B10" s="172"/>
      <c r="C10" s="165"/>
      <c r="D10" s="172"/>
      <c r="E10" s="172"/>
    </row>
    <row r="11" spans="1:5" ht="11.25" customHeight="1">
      <c r="A11" s="172"/>
      <c r="B11" s="172"/>
      <c r="C11" s="165"/>
      <c r="D11" s="172"/>
      <c r="E11" s="172"/>
    </row>
    <row r="12" spans="1:5" ht="11.25" customHeight="1">
      <c r="A12" s="172"/>
      <c r="B12" s="172"/>
      <c r="C12" s="165"/>
      <c r="D12" s="172"/>
      <c r="E12" s="172"/>
    </row>
    <row r="13" spans="1:5" ht="11.25" customHeight="1">
      <c r="A13" s="172"/>
      <c r="B13" s="172"/>
      <c r="C13" s="165"/>
      <c r="D13" s="172"/>
      <c r="E13" s="172"/>
    </row>
    <row r="14" spans="1:5" ht="11.25" customHeight="1">
      <c r="A14" s="172"/>
      <c r="B14" s="172"/>
      <c r="C14" s="165"/>
      <c r="D14" s="172"/>
      <c r="E14" s="172"/>
    </row>
    <row r="15" spans="1:5">
      <c r="A15" s="172"/>
      <c r="B15" s="172"/>
      <c r="C15" s="165"/>
      <c r="D15" s="172"/>
      <c r="E15" s="172"/>
    </row>
    <row r="16" spans="1:5">
      <c r="A16" s="152"/>
      <c r="B16" s="152" t="s">
        <v>232</v>
      </c>
      <c r="C16" s="166">
        <f>SUM(C8:C15)</f>
        <v>0</v>
      </c>
      <c r="D16" s="152"/>
      <c r="E16" s="152"/>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4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zoomScaleNormal="100" zoomScaleSheetLayoutView="100" workbookViewId="0">
      <selection activeCell="C31" sqref="C31"/>
    </sheetView>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8" width="8.7109375" style="274" customWidth="1"/>
    <col min="9" max="16384" width="11.42578125" style="274"/>
  </cols>
  <sheetData>
    <row r="1" spans="1:6">
      <c r="A1" s="3" t="s">
        <v>43</v>
      </c>
      <c r="B1" s="3"/>
      <c r="C1" s="4"/>
      <c r="D1" s="4"/>
      <c r="E1" s="4"/>
      <c r="F1" s="7"/>
    </row>
    <row r="2" spans="1:6">
      <c r="A2" s="3" t="s">
        <v>199</v>
      </c>
      <c r="B2" s="3"/>
      <c r="C2" s="4"/>
      <c r="D2" s="4"/>
      <c r="E2" s="4"/>
      <c r="F2" s="5"/>
    </row>
    <row r="3" spans="1:6">
      <c r="F3" s="5"/>
    </row>
    <row r="4" spans="1:6">
      <c r="F4" s="5"/>
    </row>
    <row r="5" spans="1:6" ht="11.25" customHeight="1">
      <c r="A5" s="10" t="s">
        <v>73</v>
      </c>
      <c r="B5" s="10"/>
      <c r="C5" s="52"/>
      <c r="D5" s="52"/>
      <c r="E5" s="52"/>
      <c r="F5" s="53" t="s">
        <v>74</v>
      </c>
    </row>
    <row r="6" spans="1:6">
      <c r="A6" s="54"/>
      <c r="B6" s="54"/>
      <c r="C6" s="52"/>
      <c r="D6" s="55"/>
      <c r="E6" s="55"/>
      <c r="F6" s="56"/>
    </row>
    <row r="7" spans="1:6" ht="15" customHeight="1">
      <c r="A7" s="15" t="s">
        <v>46</v>
      </c>
      <c r="B7" s="16" t="s">
        <v>47</v>
      </c>
      <c r="C7" s="57" t="s">
        <v>75</v>
      </c>
      <c r="D7" s="57" t="s">
        <v>76</v>
      </c>
      <c r="E7" s="57" t="s">
        <v>77</v>
      </c>
      <c r="F7" s="58" t="s">
        <v>78</v>
      </c>
    </row>
    <row r="8" spans="1:6">
      <c r="A8" s="155" t="s">
        <v>2873</v>
      </c>
      <c r="B8" s="155" t="s">
        <v>2874</v>
      </c>
      <c r="C8" s="132">
        <v>6022057.4199999999</v>
      </c>
      <c r="D8" s="132">
        <v>16834688.82</v>
      </c>
      <c r="E8" s="132">
        <f>+D8-C8</f>
        <v>10812631.4</v>
      </c>
      <c r="F8" s="132" t="s">
        <v>12297</v>
      </c>
    </row>
    <row r="9" spans="1:6">
      <c r="A9" s="155" t="s">
        <v>2877</v>
      </c>
      <c r="B9" s="155" t="s">
        <v>2878</v>
      </c>
      <c r="C9" s="132">
        <v>11684142.439999999</v>
      </c>
      <c r="D9" s="132">
        <v>22206845.149999999</v>
      </c>
      <c r="E9" s="132">
        <f t="shared" ref="E9:E12" si="0">+D9-C9</f>
        <v>10522702.709999999</v>
      </c>
      <c r="F9" s="132" t="s">
        <v>12297</v>
      </c>
    </row>
    <row r="10" spans="1:6">
      <c r="A10" s="155" t="s">
        <v>2893</v>
      </c>
      <c r="B10" s="155" t="s">
        <v>2894</v>
      </c>
      <c r="C10" s="132">
        <v>21458560.649999999</v>
      </c>
      <c r="D10" s="132">
        <v>22032121.469999999</v>
      </c>
      <c r="E10" s="132">
        <f t="shared" si="0"/>
        <v>573560.8200000003</v>
      </c>
      <c r="F10" s="132" t="s">
        <v>807</v>
      </c>
    </row>
    <row r="11" spans="1:6">
      <c r="A11" s="155" t="s">
        <v>2895</v>
      </c>
      <c r="B11" s="155" t="s">
        <v>2896</v>
      </c>
      <c r="C11" s="132">
        <v>35303241.719999999</v>
      </c>
      <c r="D11" s="132">
        <v>47425462.100000001</v>
      </c>
      <c r="E11" s="132">
        <f t="shared" si="0"/>
        <v>12122220.380000003</v>
      </c>
      <c r="F11" s="132" t="s">
        <v>807</v>
      </c>
    </row>
    <row r="12" spans="1:6">
      <c r="A12" s="155" t="s">
        <v>2901</v>
      </c>
      <c r="B12" s="155" t="s">
        <v>2902</v>
      </c>
      <c r="C12" s="132">
        <v>3023552.12</v>
      </c>
      <c r="D12" s="132">
        <v>6063153.6900000004</v>
      </c>
      <c r="E12" s="132">
        <f t="shared" si="0"/>
        <v>3039601.5700000003</v>
      </c>
      <c r="F12" s="132" t="s">
        <v>807</v>
      </c>
    </row>
    <row r="13" spans="1:6">
      <c r="A13" s="155"/>
      <c r="B13" s="155"/>
      <c r="C13" s="132"/>
      <c r="D13" s="132"/>
      <c r="E13" s="132"/>
      <c r="F13" s="132"/>
    </row>
    <row r="14" spans="1:6">
      <c r="A14" s="155"/>
      <c r="B14" s="155"/>
      <c r="C14" s="132"/>
      <c r="D14" s="132"/>
      <c r="E14" s="132"/>
      <c r="F14" s="132"/>
    </row>
    <row r="15" spans="1:6">
      <c r="A15" s="155"/>
      <c r="B15" s="155"/>
      <c r="C15" s="132"/>
      <c r="D15" s="132"/>
      <c r="E15" s="132"/>
      <c r="F15" s="132"/>
    </row>
    <row r="16" spans="1:6">
      <c r="A16" s="168"/>
      <c r="B16" s="168" t="s">
        <v>387</v>
      </c>
      <c r="C16" s="140">
        <f>SUM(C8:C15)</f>
        <v>77491554.349999994</v>
      </c>
      <c r="D16" s="140">
        <f>SUM(D8:D15)</f>
        <v>114562271.22999999</v>
      </c>
      <c r="E16" s="140">
        <f>SUM(E8:E15)</f>
        <v>37070716.880000003</v>
      </c>
      <c r="F16" s="140"/>
    </row>
    <row r="17" spans="1:6">
      <c r="A17" s="154"/>
      <c r="B17" s="154"/>
      <c r="C17" s="162"/>
      <c r="D17" s="162"/>
      <c r="E17" s="162"/>
      <c r="F17" s="154"/>
    </row>
    <row r="18" spans="1:6">
      <c r="A18" s="154"/>
      <c r="B18" s="154"/>
      <c r="C18" s="162"/>
      <c r="D18" s="162"/>
      <c r="E18" s="162"/>
      <c r="F18" s="154"/>
    </row>
    <row r="19" spans="1:6" ht="11.25" customHeight="1">
      <c r="A19" s="10" t="s">
        <v>79</v>
      </c>
      <c r="B19" s="154"/>
      <c r="C19" s="52"/>
      <c r="D19" s="52"/>
      <c r="E19" s="52"/>
      <c r="F19" s="53" t="s">
        <v>74</v>
      </c>
    </row>
    <row r="20" spans="1:6" ht="12.75" customHeight="1">
      <c r="A20" s="44"/>
      <c r="B20" s="44"/>
      <c r="C20" s="22"/>
    </row>
    <row r="21" spans="1:6" ht="15" customHeight="1">
      <c r="A21" s="15" t="s">
        <v>46</v>
      </c>
      <c r="B21" s="16" t="s">
        <v>47</v>
      </c>
      <c r="C21" s="57" t="s">
        <v>75</v>
      </c>
      <c r="D21" s="57" t="s">
        <v>76</v>
      </c>
      <c r="E21" s="57" t="s">
        <v>77</v>
      </c>
      <c r="F21" s="58" t="s">
        <v>78</v>
      </c>
    </row>
    <row r="22" spans="1:6">
      <c r="A22" s="155"/>
      <c r="B22" s="138"/>
      <c r="C22" s="136"/>
      <c r="D22" s="136"/>
      <c r="E22" s="136"/>
      <c r="F22" s="138"/>
    </row>
    <row r="23" spans="1:6">
      <c r="A23" s="155"/>
      <c r="B23" s="138"/>
      <c r="C23" s="136"/>
      <c r="D23" s="136"/>
      <c r="E23" s="136"/>
      <c r="F23" s="138"/>
    </row>
    <row r="24" spans="1:6">
      <c r="A24" s="155"/>
      <c r="B24" s="138"/>
      <c r="C24" s="136"/>
      <c r="D24" s="136"/>
      <c r="E24" s="136"/>
      <c r="F24" s="138"/>
    </row>
    <row r="25" spans="1:6">
      <c r="A25" s="155"/>
      <c r="B25" s="138"/>
      <c r="C25" s="136"/>
      <c r="D25" s="136"/>
      <c r="E25" s="136"/>
      <c r="F25" s="138"/>
    </row>
    <row r="26" spans="1:6">
      <c r="A26" s="155"/>
      <c r="B26" s="138"/>
      <c r="C26" s="136"/>
      <c r="D26" s="136"/>
      <c r="E26" s="136"/>
      <c r="F26" s="138"/>
    </row>
    <row r="27" spans="1:6">
      <c r="A27" s="155"/>
      <c r="B27" s="138"/>
      <c r="C27" s="136"/>
      <c r="D27" s="136"/>
      <c r="E27" s="136"/>
      <c r="F27" s="138"/>
    </row>
    <row r="28" spans="1:6">
      <c r="A28" s="155"/>
      <c r="B28" s="138"/>
      <c r="C28" s="136"/>
      <c r="D28" s="136"/>
      <c r="E28" s="136"/>
      <c r="F28" s="138"/>
    </row>
    <row r="29" spans="1:6">
      <c r="A29" s="155"/>
      <c r="B29" s="138"/>
      <c r="C29" s="136"/>
      <c r="D29" s="136"/>
      <c r="E29" s="136"/>
      <c r="F29" s="138"/>
    </row>
    <row r="30" spans="1:6">
      <c r="A30" s="168"/>
      <c r="B30" s="168" t="s">
        <v>233</v>
      </c>
      <c r="C30" s="140">
        <f>SUM(C22:C29)</f>
        <v>0</v>
      </c>
      <c r="D30" s="140">
        <f>SUM(D22:D29)</f>
        <v>0</v>
      </c>
      <c r="E30" s="140">
        <f>SUM(E22:E29)</f>
        <v>0</v>
      </c>
      <c r="F30" s="140"/>
    </row>
    <row r="31" spans="1:6" s="19" customFormat="1">
      <c r="A31" s="153"/>
      <c r="B31" s="153"/>
      <c r="C31" s="27"/>
      <c r="D31" s="27"/>
      <c r="E31" s="27"/>
      <c r="F31" s="27"/>
    </row>
    <row r="32" spans="1:6" s="19" customFormat="1">
      <c r="A32" s="153"/>
      <c r="B32" s="153"/>
      <c r="C32" s="27"/>
      <c r="D32" s="27"/>
      <c r="E32" s="27"/>
      <c r="F32" s="27"/>
    </row>
    <row r="33" spans="1:8" s="19" customFormat="1" ht="11.25" customHeight="1">
      <c r="A33" s="10" t="s">
        <v>215</v>
      </c>
      <c r="B33" s="10"/>
      <c r="C33" s="52"/>
      <c r="D33" s="52"/>
      <c r="E33" s="52"/>
      <c r="G33" s="53" t="s">
        <v>74</v>
      </c>
    </row>
    <row r="34" spans="1:8" s="19" customFormat="1">
      <c r="A34" s="44"/>
      <c r="B34" s="44"/>
      <c r="C34" s="22"/>
      <c r="D34" s="9"/>
      <c r="E34" s="9"/>
      <c r="F34" s="274"/>
    </row>
    <row r="35" spans="1:8" s="19" customFormat="1" ht="27.95" customHeight="1">
      <c r="A35" s="15" t="s">
        <v>46</v>
      </c>
      <c r="B35" s="16" t="s">
        <v>47</v>
      </c>
      <c r="C35" s="57" t="s">
        <v>75</v>
      </c>
      <c r="D35" s="57" t="s">
        <v>76</v>
      </c>
      <c r="E35" s="57" t="s">
        <v>77</v>
      </c>
      <c r="F35" s="58" t="s">
        <v>78</v>
      </c>
      <c r="G35" s="58" t="s">
        <v>242</v>
      </c>
      <c r="H35" s="58" t="s">
        <v>243</v>
      </c>
    </row>
    <row r="36" spans="1:8" s="19" customFormat="1">
      <c r="A36" s="155"/>
      <c r="B36" s="138"/>
      <c r="C36" s="132"/>
      <c r="D36" s="136"/>
      <c r="E36" s="136"/>
      <c r="F36" s="138"/>
      <c r="G36" s="138"/>
      <c r="H36" s="138"/>
    </row>
    <row r="37" spans="1:8" s="19" customFormat="1">
      <c r="A37" s="155"/>
      <c r="B37" s="138"/>
      <c r="C37" s="132"/>
      <c r="D37" s="136"/>
      <c r="E37" s="136"/>
      <c r="F37" s="138"/>
      <c r="G37" s="138"/>
      <c r="H37" s="138"/>
    </row>
    <row r="38" spans="1:8" s="19" customFormat="1">
      <c r="A38" s="155"/>
      <c r="B38" s="138"/>
      <c r="C38" s="132"/>
      <c r="D38" s="136"/>
      <c r="E38" s="136"/>
      <c r="F38" s="138"/>
      <c r="G38" s="138"/>
      <c r="H38" s="138"/>
    </row>
    <row r="39" spans="1:8" s="19" customFormat="1">
      <c r="A39" s="155"/>
      <c r="B39" s="138"/>
      <c r="C39" s="132"/>
      <c r="D39" s="136"/>
      <c r="E39" s="136"/>
      <c r="F39" s="138"/>
      <c r="G39" s="138"/>
      <c r="H39" s="138"/>
    </row>
    <row r="40" spans="1:8" s="19" customFormat="1">
      <c r="A40" s="168"/>
      <c r="B40" s="168" t="s">
        <v>234</v>
      </c>
      <c r="C40" s="140">
        <f>SUM(C36:C39)</f>
        <v>0</v>
      </c>
      <c r="D40" s="140">
        <f>SUM(D36:D39)</f>
        <v>0</v>
      </c>
      <c r="E40" s="140">
        <f>SUM(E36:E39)</f>
        <v>0</v>
      </c>
      <c r="F40" s="140"/>
      <c r="G40" s="140"/>
      <c r="H40" s="140"/>
    </row>
    <row r="41" spans="1:8" s="19" customFormat="1">
      <c r="A41" s="59"/>
      <c r="B41" s="59"/>
      <c r="C41" s="60"/>
      <c r="D41" s="60"/>
      <c r="E41" s="60"/>
      <c r="F41" s="27"/>
    </row>
    <row r="43" spans="1:8">
      <c r="A43" s="10" t="s">
        <v>216</v>
      </c>
      <c r="B43" s="10"/>
      <c r="C43" s="52"/>
      <c r="D43" s="52"/>
      <c r="E43" s="52"/>
      <c r="G43" s="53" t="s">
        <v>74</v>
      </c>
    </row>
    <row r="44" spans="1:8">
      <c r="A44" s="44"/>
      <c r="B44" s="44"/>
      <c r="C44" s="22"/>
      <c r="H44" s="9"/>
    </row>
    <row r="45" spans="1:8" ht="27.95" customHeight="1">
      <c r="A45" s="15" t="s">
        <v>46</v>
      </c>
      <c r="B45" s="16" t="s">
        <v>47</v>
      </c>
      <c r="C45" s="57" t="s">
        <v>75</v>
      </c>
      <c r="D45" s="57" t="s">
        <v>76</v>
      </c>
      <c r="E45" s="57" t="s">
        <v>77</v>
      </c>
      <c r="F45" s="58" t="s">
        <v>78</v>
      </c>
      <c r="G45" s="58" t="s">
        <v>242</v>
      </c>
      <c r="H45" s="58" t="s">
        <v>243</v>
      </c>
    </row>
    <row r="46" spans="1:8">
      <c r="A46" s="155"/>
      <c r="B46" s="138"/>
      <c r="C46" s="132"/>
      <c r="D46" s="136"/>
      <c r="E46" s="136"/>
      <c r="F46" s="138"/>
      <c r="G46" s="138"/>
      <c r="H46" s="138"/>
    </row>
    <row r="47" spans="1:8">
      <c r="A47" s="155"/>
      <c r="B47" s="138"/>
      <c r="C47" s="132"/>
      <c r="D47" s="136"/>
      <c r="E47" s="136"/>
      <c r="F47" s="138"/>
      <c r="G47" s="138"/>
      <c r="H47" s="138"/>
    </row>
    <row r="48" spans="1:8">
      <c r="A48" s="155"/>
      <c r="B48" s="138"/>
      <c r="C48" s="132"/>
      <c r="D48" s="136"/>
      <c r="E48" s="136"/>
      <c r="F48" s="138"/>
      <c r="G48" s="138"/>
      <c r="H48" s="138"/>
    </row>
    <row r="49" spans="1:8">
      <c r="A49" s="155"/>
      <c r="B49" s="138"/>
      <c r="C49" s="132"/>
      <c r="D49" s="136"/>
      <c r="E49" s="136"/>
      <c r="F49" s="138"/>
      <c r="G49" s="138"/>
      <c r="H49" s="138"/>
    </row>
    <row r="50" spans="1:8">
      <c r="A50" s="168"/>
      <c r="B50" s="168" t="s">
        <v>235</v>
      </c>
      <c r="C50" s="140">
        <f>SUM(C46:C49)</f>
        <v>0</v>
      </c>
      <c r="D50" s="140">
        <f>SUM(D46:D49)</f>
        <v>0</v>
      </c>
      <c r="E50" s="140">
        <f>SUM(E46:E49)</f>
        <v>0</v>
      </c>
      <c r="F50" s="140"/>
      <c r="G50" s="140"/>
      <c r="H50" s="140"/>
    </row>
    <row r="53" spans="1:8">
      <c r="A53" s="10" t="s">
        <v>217</v>
      </c>
      <c r="B53" s="10"/>
      <c r="C53" s="52"/>
      <c r="D53" s="52"/>
      <c r="E53" s="52"/>
      <c r="G53" s="53" t="s">
        <v>74</v>
      </c>
    </row>
    <row r="54" spans="1:8">
      <c r="A54" s="44"/>
      <c r="B54" s="44"/>
      <c r="C54" s="22"/>
    </row>
    <row r="55" spans="1:8" ht="27.95" customHeight="1">
      <c r="A55" s="15" t="s">
        <v>46</v>
      </c>
      <c r="B55" s="16" t="s">
        <v>47</v>
      </c>
      <c r="C55" s="57" t="s">
        <v>75</v>
      </c>
      <c r="D55" s="57" t="s">
        <v>76</v>
      </c>
      <c r="E55" s="57" t="s">
        <v>77</v>
      </c>
      <c r="F55" s="58" t="s">
        <v>78</v>
      </c>
      <c r="G55" s="58" t="s">
        <v>242</v>
      </c>
      <c r="H55" s="58" t="s">
        <v>243</v>
      </c>
    </row>
    <row r="56" spans="1:8">
      <c r="A56" s="155"/>
      <c r="B56" s="138"/>
      <c r="C56" s="132"/>
      <c r="D56" s="136"/>
      <c r="E56" s="136"/>
      <c r="F56" s="138"/>
      <c r="G56" s="138"/>
      <c r="H56" s="138"/>
    </row>
    <row r="57" spans="1:8">
      <c r="A57" s="155"/>
      <c r="B57" s="138"/>
      <c r="C57" s="132"/>
      <c r="D57" s="136"/>
      <c r="E57" s="136"/>
      <c r="F57" s="138"/>
      <c r="G57" s="138"/>
      <c r="H57" s="138"/>
    </row>
    <row r="58" spans="1:8">
      <c r="A58" s="155"/>
      <c r="B58" s="138"/>
      <c r="C58" s="132"/>
      <c r="D58" s="136"/>
      <c r="E58" s="136"/>
      <c r="F58" s="138"/>
      <c r="G58" s="138"/>
      <c r="H58" s="138"/>
    </row>
    <row r="59" spans="1:8">
      <c r="A59" s="155"/>
      <c r="B59" s="138"/>
      <c r="C59" s="132"/>
      <c r="D59" s="136"/>
      <c r="E59" s="136"/>
      <c r="F59" s="138"/>
      <c r="G59" s="138"/>
      <c r="H59" s="138"/>
    </row>
    <row r="60" spans="1:8">
      <c r="A60" s="168"/>
      <c r="B60" s="168" t="s">
        <v>237</v>
      </c>
      <c r="C60" s="140">
        <f>SUM(C56:C59)</f>
        <v>0</v>
      </c>
      <c r="D60" s="140">
        <f>SUM(D56:D59)</f>
        <v>0</v>
      </c>
      <c r="E60" s="140">
        <f>SUM(E56:E59)</f>
        <v>0</v>
      </c>
      <c r="F60" s="140"/>
      <c r="G60" s="140"/>
      <c r="H60" s="140"/>
    </row>
    <row r="63" spans="1:8">
      <c r="A63" s="10" t="s">
        <v>218</v>
      </c>
      <c r="B63" s="10"/>
      <c r="C63" s="52"/>
      <c r="D63" s="52"/>
      <c r="E63" s="52"/>
      <c r="G63" s="53" t="s">
        <v>74</v>
      </c>
    </row>
    <row r="64" spans="1:8">
      <c r="A64" s="44"/>
      <c r="B64" s="44"/>
      <c r="C64" s="22"/>
    </row>
    <row r="65" spans="1:8" ht="27.95" customHeight="1">
      <c r="A65" s="15" t="s">
        <v>46</v>
      </c>
      <c r="B65" s="16" t="s">
        <v>47</v>
      </c>
      <c r="C65" s="57" t="s">
        <v>75</v>
      </c>
      <c r="D65" s="57" t="s">
        <v>76</v>
      </c>
      <c r="E65" s="57" t="s">
        <v>77</v>
      </c>
      <c r="F65" s="58" t="s">
        <v>78</v>
      </c>
      <c r="G65" s="58" t="s">
        <v>242</v>
      </c>
      <c r="H65" s="58" t="s">
        <v>243</v>
      </c>
    </row>
    <row r="66" spans="1:8">
      <c r="A66" s="155"/>
      <c r="B66" s="138"/>
      <c r="C66" s="132"/>
      <c r="D66" s="136"/>
      <c r="E66" s="136"/>
      <c r="F66" s="138"/>
      <c r="G66" s="138"/>
      <c r="H66" s="138"/>
    </row>
    <row r="67" spans="1:8">
      <c r="A67" s="155"/>
      <c r="B67" s="138"/>
      <c r="C67" s="132"/>
      <c r="D67" s="136"/>
      <c r="E67" s="136"/>
      <c r="F67" s="138"/>
      <c r="G67" s="138"/>
      <c r="H67" s="138"/>
    </row>
    <row r="68" spans="1:8">
      <c r="A68" s="155"/>
      <c r="B68" s="138"/>
      <c r="C68" s="132"/>
      <c r="D68" s="136"/>
      <c r="E68" s="136"/>
      <c r="F68" s="138"/>
      <c r="G68" s="138"/>
      <c r="H68" s="138"/>
    </row>
    <row r="69" spans="1:8">
      <c r="A69" s="155"/>
      <c r="B69" s="138"/>
      <c r="C69" s="132"/>
      <c r="D69" s="136"/>
      <c r="E69" s="136"/>
      <c r="F69" s="138"/>
      <c r="G69" s="138"/>
      <c r="H69" s="138"/>
    </row>
    <row r="70" spans="1:8">
      <c r="A70" s="168"/>
      <c r="B70" s="168" t="s">
        <v>236</v>
      </c>
      <c r="C70" s="140">
        <f>SUM(C66:C69)</f>
        <v>0</v>
      </c>
      <c r="D70" s="140">
        <f>SUM(D66:D69)</f>
        <v>0</v>
      </c>
      <c r="E70" s="140">
        <f>SUM(E66:E69)</f>
        <v>0</v>
      </c>
      <c r="F70" s="140"/>
      <c r="G70" s="140"/>
      <c r="H70" s="140"/>
    </row>
  </sheetData>
  <dataValidations count="8">
    <dataValidation allowBlank="1" showInputMessage="1" showErrorMessage="1" prompt="Importe final del periodo que corresponde la información financiera trimestral que se presenta." sqref="D7 D21 D35 D45 D55 D65"/>
    <dataValidation allowBlank="1" showInputMessage="1" showErrorMessage="1" prompt="Saldo al 31 de diciembre del año anterior del ejercio que se presenta." sqref="C7 C21 C35 C45 C55 C65"/>
    <dataValidation allowBlank="1" showInputMessage="1" showErrorMessage="1" prompt="Corresponde al número de la cuenta de acuerdo al Plan de Cuentas emitido por el CONAC (DOF 23/12/2015)." sqref="A7 A21 A35 A45 A55 A65"/>
    <dataValidation allowBlank="1" showInputMessage="1" showErrorMessage="1" prompt="Indicar la tasa de aplicación." sqref="H35 H45 H55 H65"/>
    <dataValidation allowBlank="1" showInputMessage="1" showErrorMessage="1" prompt="Indicar el método de depreciación." sqref="G35 G45 G55 G65"/>
    <dataValidation allowBlank="1" showInputMessage="1" showErrorMessage="1" prompt="Corresponde al nombre o descripción de la cuenta de acuerdo al Plan de Cuentas emitido por el CONAC." sqref="B7 B21 B35 B45 B55 B65"/>
    <dataValidation allowBlank="1" showInputMessage="1" showErrorMessage="1" prompt="Diferencia entre el saldo final y el inicial presentados." sqref="E7 E21 E35 E45 E55 E65"/>
    <dataValidation allowBlank="1" showInputMessage="1" showErrorMessage="1" prompt="Criterio para la aplicación de depreciación: anual, mensual, trimestral, etc." sqref="F7 F21 F65 F45 F55 F35"/>
  </dataValidations>
  <pageMargins left="0.7" right="0.7" top="0.75" bottom="0.75" header="0.3" footer="0.3"/>
  <pageSetup scale="54" orientation="portrait" r:id="rId1"/>
</worksheet>
</file>

<file path=xl/worksheets/sheet4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zoomScaleNormal="100" zoomScaleSheetLayoutView="100" workbookViewId="0">
      <selection activeCell="C31" sqref="C31"/>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ht="11.25" customHeight="1">
      <c r="A1" s="3" t="s">
        <v>43</v>
      </c>
      <c r="B1" s="3"/>
      <c r="C1" s="4"/>
      <c r="D1" s="4"/>
      <c r="E1" s="4"/>
      <c r="F1" s="7"/>
    </row>
    <row r="2" spans="1:6" ht="11.25" customHeight="1">
      <c r="A2" s="3" t="s">
        <v>199</v>
      </c>
      <c r="B2" s="3"/>
      <c r="C2" s="4"/>
      <c r="D2" s="4"/>
      <c r="E2" s="4"/>
    </row>
    <row r="3" spans="1:6" ht="11.25" customHeight="1">
      <c r="A3" s="3"/>
      <c r="B3" s="3"/>
      <c r="C3" s="4"/>
      <c r="D3" s="4"/>
      <c r="E3" s="4"/>
    </row>
    <row r="4" spans="1:6" ht="11.25" customHeight="1"/>
    <row r="5" spans="1:6" ht="11.25" customHeight="1">
      <c r="A5" s="61" t="s">
        <v>144</v>
      </c>
      <c r="B5" s="61"/>
      <c r="C5" s="62"/>
      <c r="D5" s="62"/>
      <c r="E5" s="62"/>
      <c r="F5" s="366" t="s">
        <v>80</v>
      </c>
    </row>
    <row r="6" spans="1:6" s="19" customFormat="1">
      <c r="A6" s="63"/>
      <c r="B6" s="63"/>
      <c r="C6" s="62"/>
      <c r="D6" s="62"/>
      <c r="E6" s="62"/>
    </row>
    <row r="7" spans="1:6" ht="15" customHeight="1">
      <c r="A7" s="15" t="s">
        <v>46</v>
      </c>
      <c r="B7" s="16" t="s">
        <v>47</v>
      </c>
      <c r="C7" s="57" t="s">
        <v>75</v>
      </c>
      <c r="D7" s="57" t="s">
        <v>76</v>
      </c>
      <c r="E7" s="57" t="s">
        <v>77</v>
      </c>
      <c r="F7" s="58" t="s">
        <v>78</v>
      </c>
    </row>
    <row r="8" spans="1:6">
      <c r="A8" s="171"/>
      <c r="B8" s="151" t="s">
        <v>12545</v>
      </c>
      <c r="C8" s="132"/>
      <c r="D8" s="174"/>
      <c r="E8" s="174"/>
      <c r="F8" s="137"/>
    </row>
    <row r="9" spans="1:6">
      <c r="A9" s="171"/>
      <c r="B9" s="171"/>
      <c r="C9" s="132"/>
      <c r="D9" s="174"/>
      <c r="E9" s="174"/>
      <c r="F9" s="137"/>
    </row>
    <row r="10" spans="1:6">
      <c r="A10" s="171"/>
      <c r="B10" s="171"/>
      <c r="C10" s="132"/>
      <c r="D10" s="174"/>
      <c r="E10" s="174"/>
      <c r="F10" s="137"/>
    </row>
    <row r="11" spans="1:6">
      <c r="A11" s="171"/>
      <c r="B11" s="171"/>
      <c r="C11" s="132"/>
      <c r="D11" s="174"/>
      <c r="E11" s="174"/>
      <c r="F11" s="137"/>
    </row>
    <row r="12" spans="1:6">
      <c r="A12" s="171"/>
      <c r="B12" s="171"/>
      <c r="C12" s="132"/>
      <c r="D12" s="174"/>
      <c r="E12" s="174"/>
      <c r="F12" s="137"/>
    </row>
    <row r="13" spans="1:6">
      <c r="A13" s="168"/>
      <c r="B13" s="168" t="s">
        <v>238</v>
      </c>
      <c r="C13" s="140">
        <f>SUM(C8:C12)</f>
        <v>0</v>
      </c>
      <c r="D13" s="140">
        <f>SUM(D8:D12)</f>
        <v>0</v>
      </c>
      <c r="E13" s="140">
        <f>SUM(E8:E12)</f>
        <v>0</v>
      </c>
      <c r="F13" s="168"/>
    </row>
    <row r="14" spans="1:6">
      <c r="A14" s="154"/>
      <c r="B14" s="154"/>
      <c r="C14" s="162"/>
      <c r="D14" s="162"/>
      <c r="E14" s="162"/>
      <c r="F14" s="154"/>
    </row>
    <row r="15" spans="1:6">
      <c r="A15" s="154"/>
      <c r="B15" s="154"/>
      <c r="C15" s="162"/>
      <c r="D15" s="162"/>
      <c r="E15" s="162"/>
      <c r="F15" s="154"/>
    </row>
    <row r="16" spans="1:6" ht="11.25" customHeight="1">
      <c r="A16" s="64" t="s">
        <v>219</v>
      </c>
      <c r="B16" s="65"/>
      <c r="C16" s="62"/>
      <c r="D16" s="62"/>
      <c r="E16" s="62"/>
      <c r="F16" s="366" t="s">
        <v>80</v>
      </c>
    </row>
    <row r="17" spans="1:6">
      <c r="A17" s="272"/>
      <c r="B17" s="272"/>
      <c r="C17" s="66"/>
      <c r="D17" s="66"/>
      <c r="E17" s="66"/>
    </row>
    <row r="18" spans="1:6" ht="15" customHeight="1">
      <c r="A18" s="15" t="s">
        <v>46</v>
      </c>
      <c r="B18" s="16" t="s">
        <v>47</v>
      </c>
      <c r="C18" s="57" t="s">
        <v>75</v>
      </c>
      <c r="D18" s="57" t="s">
        <v>76</v>
      </c>
      <c r="E18" s="57" t="s">
        <v>77</v>
      </c>
      <c r="F18" s="58" t="s">
        <v>78</v>
      </c>
    </row>
    <row r="19" spans="1:6" ht="11.25" customHeight="1">
      <c r="A19" s="155"/>
      <c r="B19" s="151" t="s">
        <v>12545</v>
      </c>
      <c r="C19" s="132"/>
      <c r="D19" s="132"/>
      <c r="E19" s="132"/>
      <c r="F19" s="137"/>
    </row>
    <row r="20" spans="1:6" ht="11.25" customHeight="1">
      <c r="A20" s="155"/>
      <c r="B20" s="171"/>
      <c r="C20" s="132"/>
      <c r="D20" s="132"/>
      <c r="E20" s="132"/>
      <c r="F20" s="137"/>
    </row>
    <row r="21" spans="1:6">
      <c r="A21" s="155"/>
      <c r="B21" s="171"/>
      <c r="C21" s="132"/>
      <c r="D21" s="132"/>
      <c r="E21" s="132"/>
      <c r="F21" s="137"/>
    </row>
    <row r="22" spans="1:6">
      <c r="A22" s="168"/>
      <c r="B22" s="168" t="s">
        <v>239</v>
      </c>
      <c r="C22" s="140">
        <f>SUM(C19:C21)</f>
        <v>0</v>
      </c>
      <c r="D22" s="140">
        <f>SUM(D19:D21)</f>
        <v>0</v>
      </c>
      <c r="E22" s="140">
        <f>SUM(E19:E21)</f>
        <v>0</v>
      </c>
      <c r="F22" s="168"/>
    </row>
    <row r="23" spans="1:6">
      <c r="A23" s="154"/>
      <c r="B23" s="154"/>
      <c r="C23" s="162"/>
      <c r="D23" s="162"/>
      <c r="E23" s="162"/>
      <c r="F23" s="154"/>
    </row>
    <row r="24" spans="1:6">
      <c r="A24" s="154"/>
      <c r="B24" s="154"/>
      <c r="C24" s="162"/>
      <c r="D24" s="162"/>
      <c r="E24" s="162"/>
      <c r="F24" s="154"/>
    </row>
    <row r="25" spans="1:6" ht="11.25" customHeight="1">
      <c r="A25" s="65" t="s">
        <v>152</v>
      </c>
      <c r="B25" s="154"/>
      <c r="C25" s="67"/>
      <c r="D25" s="67"/>
      <c r="E25" s="52"/>
      <c r="F25" s="53" t="s">
        <v>81</v>
      </c>
    </row>
    <row r="26" spans="1:6">
      <c r="A26" s="44"/>
      <c r="B26" s="44"/>
      <c r="C26" s="22"/>
    </row>
    <row r="27" spans="1:6" ht="15" customHeight="1">
      <c r="A27" s="15" t="s">
        <v>46</v>
      </c>
      <c r="B27" s="16" t="s">
        <v>47</v>
      </c>
      <c r="C27" s="57" t="s">
        <v>75</v>
      </c>
      <c r="D27" s="57" t="s">
        <v>76</v>
      </c>
      <c r="E27" s="57" t="s">
        <v>77</v>
      </c>
      <c r="F27" s="58" t="s">
        <v>78</v>
      </c>
    </row>
    <row r="28" spans="1:6">
      <c r="A28" s="171"/>
      <c r="B28" s="151" t="s">
        <v>12545</v>
      </c>
      <c r="C28" s="132"/>
      <c r="D28" s="174"/>
      <c r="E28" s="174"/>
      <c r="F28" s="137"/>
    </row>
    <row r="29" spans="1:6">
      <c r="A29" s="171"/>
      <c r="B29" s="171"/>
      <c r="C29" s="132"/>
      <c r="D29" s="174"/>
      <c r="E29" s="174"/>
      <c r="F29" s="137"/>
    </row>
    <row r="30" spans="1:6">
      <c r="A30" s="171"/>
      <c r="B30" s="171"/>
      <c r="C30" s="132"/>
      <c r="D30" s="174"/>
      <c r="E30" s="174"/>
      <c r="F30" s="137"/>
    </row>
    <row r="31" spans="1:6">
      <c r="A31" s="171"/>
      <c r="B31" s="171"/>
      <c r="C31" s="132"/>
      <c r="D31" s="174"/>
      <c r="E31" s="174"/>
      <c r="F31" s="137"/>
    </row>
    <row r="32" spans="1:6">
      <c r="A32" s="171"/>
      <c r="B32" s="171"/>
      <c r="C32" s="132"/>
      <c r="D32" s="174"/>
      <c r="E32" s="174"/>
      <c r="F32" s="137"/>
    </row>
    <row r="33" spans="1:6">
      <c r="A33" s="171"/>
      <c r="B33" s="171"/>
      <c r="C33" s="132"/>
      <c r="D33" s="174"/>
      <c r="E33" s="174"/>
      <c r="F33" s="137"/>
    </row>
    <row r="34" spans="1:6">
      <c r="A34" s="175"/>
      <c r="B34" s="175" t="s">
        <v>240</v>
      </c>
      <c r="C34" s="176">
        <f>SUM(C28:C33)</f>
        <v>0</v>
      </c>
      <c r="D34" s="176">
        <f>SUM(D28:D33)</f>
        <v>0</v>
      </c>
      <c r="E34" s="176">
        <f>SUM(E28:E33)</f>
        <v>0</v>
      </c>
      <c r="F34" s="176"/>
    </row>
    <row r="35" spans="1:6">
      <c r="A35" s="147"/>
      <c r="B35" s="148"/>
      <c r="C35" s="149"/>
      <c r="D35" s="149"/>
      <c r="E35" s="149"/>
      <c r="F35" s="148"/>
    </row>
  </sheetData>
  <dataValidations count="6">
    <dataValidation allowBlank="1" showInputMessage="1" showErrorMessage="1" prompt="Importe final del periodo que corresponde la información financiera trimestral que se presenta." sqref="D7 D18 D27"/>
    <dataValidation allowBlank="1" showInputMessage="1" showErrorMessage="1" prompt="Saldo al 31 de diciembre del año anterior del ejercio que se presenta." sqref="C7 C18 C27"/>
    <dataValidation allowBlank="1" showInputMessage="1" showErrorMessage="1" prompt="Corresponde al número de la cuenta de acuerdo al Plan de Cuentas emitido por el CONAC (DOF 23/12/2015)." sqref="A7 A18 A27"/>
    <dataValidation allowBlank="1" showInputMessage="1" showErrorMessage="1" prompt="Indicar el medio como se está amortizando el intangible, por tiempo, por uso." sqref="F7 F27 F18"/>
    <dataValidation allowBlank="1" showInputMessage="1" showErrorMessage="1" prompt="Diferencia entre el saldo final y el inicial presentados." sqref="E7 E27 E18"/>
    <dataValidation allowBlank="1" showInputMessage="1" showErrorMessage="1" prompt="Corresponde al nombre o descripción de la cuenta de acuerdo al Plan de Cuentas emitido por el CONAC." sqref="B7 B27 B18"/>
  </dataValidations>
  <pageMargins left="0.70866141732283472" right="0.70866141732283472" top="0.74803149606299213" bottom="0.74803149606299213" header="0.31496062992125984" footer="0.31496062992125984"/>
  <pageSetup scale="65" orientation="portrait" r:id="rId1"/>
</worksheet>
</file>

<file path=xl/worksheets/sheet4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C31" sqref="C31"/>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83</v>
      </c>
      <c r="B5" s="70"/>
      <c r="C5" s="274"/>
      <c r="D5" s="274"/>
      <c r="E5" s="63"/>
      <c r="F5" s="63"/>
      <c r="G5" s="63"/>
      <c r="H5" s="366" t="s">
        <v>82</v>
      </c>
    </row>
    <row r="6" spans="1:17">
      <c r="J6" s="1014"/>
      <c r="K6" s="1014"/>
      <c r="L6" s="1014"/>
      <c r="M6" s="1014"/>
      <c r="N6" s="1014"/>
      <c r="O6" s="1014"/>
      <c r="P6" s="1014"/>
      <c r="Q6" s="1014"/>
    </row>
    <row r="7" spans="1:17">
      <c r="A7" s="3" t="s">
        <v>84</v>
      </c>
    </row>
    <row r="8" spans="1:17" ht="52.5" customHeight="1">
      <c r="A8" s="1015" t="s">
        <v>85</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4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zoomScaleSheetLayoutView="100" workbookViewId="0">
      <selection activeCell="C31" sqref="C31"/>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c r="A8" s="172"/>
      <c r="B8" s="151" t="s">
        <v>12545</v>
      </c>
      <c r="C8" s="162"/>
      <c r="D8" s="177"/>
    </row>
    <row r="9" spans="1:4">
      <c r="A9" s="172"/>
      <c r="B9" s="172"/>
      <c r="C9" s="178"/>
      <c r="D9" s="177"/>
    </row>
    <row r="10" spans="1:4">
      <c r="A10" s="172"/>
      <c r="B10" s="172"/>
      <c r="C10" s="178"/>
      <c r="D10" s="179"/>
    </row>
    <row r="11" spans="1:4">
      <c r="A11" s="152"/>
      <c r="B11" s="152" t="s">
        <v>245</v>
      </c>
      <c r="C11" s="144">
        <f>SUM(C8:C10)</f>
        <v>0</v>
      </c>
      <c r="D11" s="180"/>
    </row>
    <row r="14" spans="1:4" ht="11.25" customHeight="1">
      <c r="A14" s="61" t="s">
        <v>145</v>
      </c>
      <c r="B14" s="273"/>
      <c r="C14" s="73"/>
      <c r="D14" s="74" t="s">
        <v>86</v>
      </c>
    </row>
    <row r="15" spans="1:4">
      <c r="A15" s="75"/>
      <c r="B15" s="75"/>
      <c r="C15" s="76"/>
      <c r="D15" s="75"/>
    </row>
    <row r="16" spans="1:4" ht="15" customHeight="1">
      <c r="A16" s="15" t="s">
        <v>46</v>
      </c>
      <c r="B16" s="16" t="s">
        <v>47</v>
      </c>
      <c r="C16" s="17" t="s">
        <v>48</v>
      </c>
      <c r="D16" s="51" t="s">
        <v>59</v>
      </c>
    </row>
    <row r="17" spans="1:4">
      <c r="A17" s="172"/>
      <c r="B17" s="172"/>
      <c r="C17" s="162"/>
      <c r="D17" s="177"/>
    </row>
    <row r="18" spans="1:4">
      <c r="A18" s="172"/>
      <c r="B18" s="172"/>
      <c r="C18" s="178"/>
      <c r="D18" s="177"/>
    </row>
    <row r="19" spans="1:4">
      <c r="A19" s="172"/>
      <c r="B19" s="172"/>
      <c r="C19" s="178"/>
      <c r="D19" s="179"/>
    </row>
    <row r="20" spans="1:4">
      <c r="A20" s="152"/>
      <c r="B20" s="152" t="s">
        <v>241</v>
      </c>
      <c r="C20" s="144">
        <f>SUM(C17:C19)</f>
        <v>0</v>
      </c>
      <c r="D20" s="180"/>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73" orientation="portrait" r:id="rId1"/>
</worksheet>
</file>

<file path=xl/worksheets/sheet4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zoomScaleSheetLayoutView="100" workbookViewId="0">
      <selection activeCell="C31" sqref="C31"/>
    </sheetView>
  </sheetViews>
  <sheetFormatPr baseColWidth="10" defaultColWidth="13.7109375" defaultRowHeight="11.25"/>
  <cols>
    <col min="1" max="1" width="20.7109375" style="274" customWidth="1"/>
    <col min="2" max="2" width="50.7109375" style="274" customWidth="1"/>
    <col min="3" max="3" width="12.42578125" style="9" customWidth="1"/>
    <col min="4" max="4" width="12.5703125" style="9" customWidth="1"/>
    <col min="5" max="5" width="10.5703125" style="9" customWidth="1"/>
    <col min="6" max="6" width="8" style="9" customWidth="1"/>
    <col min="7" max="7" width="10.7109375" style="9" customWidth="1"/>
    <col min="8" max="8" width="24.140625" style="274" customWidth="1"/>
    <col min="9" max="16384" width="13.7109375" style="274"/>
  </cols>
  <sheetData>
    <row r="1" spans="1:8" ht="11.25" customHeight="1">
      <c r="A1" s="3" t="s">
        <v>43</v>
      </c>
      <c r="B1" s="3"/>
      <c r="C1" s="4"/>
      <c r="D1" s="4"/>
      <c r="E1" s="4"/>
      <c r="F1" s="4"/>
      <c r="G1" s="4"/>
      <c r="H1" s="7"/>
    </row>
    <row r="2" spans="1:8">
      <c r="A2" s="3" t="s">
        <v>199</v>
      </c>
      <c r="B2" s="3"/>
      <c r="C2" s="4"/>
      <c r="D2" s="4"/>
      <c r="E2" s="4"/>
      <c r="F2" s="4"/>
      <c r="G2" s="4"/>
      <c r="H2" s="9"/>
    </row>
    <row r="3" spans="1:8">
      <c r="H3" s="9"/>
    </row>
    <row r="4" spans="1:8">
      <c r="H4" s="9"/>
    </row>
    <row r="5" spans="1:8" ht="11.25" customHeight="1">
      <c r="A5" s="10" t="s">
        <v>246</v>
      </c>
      <c r="B5" s="366"/>
      <c r="C5" s="78"/>
      <c r="D5" s="78"/>
      <c r="E5" s="78"/>
      <c r="F5" s="78"/>
      <c r="G5" s="78"/>
      <c r="H5" s="79" t="s">
        <v>87</v>
      </c>
    </row>
    <row r="6" spans="1:8">
      <c r="A6" s="272"/>
    </row>
    <row r="7" spans="1:8" ht="15" customHeight="1">
      <c r="A7" s="15" t="s">
        <v>46</v>
      </c>
      <c r="B7" s="16" t="s">
        <v>47</v>
      </c>
      <c r="C7" s="17" t="s">
        <v>48</v>
      </c>
      <c r="D7" s="39" t="s">
        <v>55</v>
      </c>
      <c r="E7" s="39" t="s">
        <v>56</v>
      </c>
      <c r="F7" s="39" t="s">
        <v>57</v>
      </c>
      <c r="G7" s="40" t="s">
        <v>58</v>
      </c>
      <c r="H7" s="16" t="s">
        <v>59</v>
      </c>
    </row>
    <row r="8" spans="1:8" ht="11.25" customHeight="1">
      <c r="A8" s="155" t="s">
        <v>3089</v>
      </c>
      <c r="B8" s="155" t="s">
        <v>3090</v>
      </c>
      <c r="C8" s="132">
        <v>270261.26</v>
      </c>
      <c r="D8" s="132"/>
      <c r="E8" s="132">
        <v>270261.26</v>
      </c>
      <c r="F8" s="132"/>
      <c r="G8" s="132"/>
      <c r="H8" s="181" t="s">
        <v>12546</v>
      </c>
    </row>
    <row r="9" spans="1:8" ht="11.25" customHeight="1">
      <c r="A9" s="155" t="s">
        <v>3093</v>
      </c>
      <c r="B9" s="155" t="s">
        <v>3094</v>
      </c>
      <c r="C9" s="132">
        <v>72022694.269999996</v>
      </c>
      <c r="D9" s="132">
        <v>72022694.269999996</v>
      </c>
      <c r="E9" s="132"/>
      <c r="F9" s="132"/>
      <c r="G9" s="132"/>
      <c r="H9" s="181" t="s">
        <v>12547</v>
      </c>
    </row>
    <row r="10" spans="1:8" ht="11.25" customHeight="1">
      <c r="A10" s="155" t="s">
        <v>3111</v>
      </c>
      <c r="B10" s="155" t="s">
        <v>3112</v>
      </c>
      <c r="C10" s="132">
        <v>45650.48</v>
      </c>
      <c r="D10" s="132">
        <v>45650.48</v>
      </c>
      <c r="E10" s="132"/>
      <c r="F10" s="132"/>
      <c r="G10" s="132"/>
      <c r="H10" s="181" t="s">
        <v>12546</v>
      </c>
    </row>
    <row r="11" spans="1:8" ht="11.25" customHeight="1">
      <c r="A11" s="155" t="s">
        <v>12548</v>
      </c>
      <c r="B11" s="155" t="s">
        <v>12549</v>
      </c>
      <c r="C11" s="132">
        <v>12270.84</v>
      </c>
      <c r="D11" s="132"/>
      <c r="E11" s="132"/>
      <c r="F11" s="132"/>
      <c r="G11" s="132"/>
      <c r="H11" s="181" t="s">
        <v>807</v>
      </c>
    </row>
    <row r="12" spans="1:8" ht="11.25" customHeight="1">
      <c r="A12" s="155" t="s">
        <v>3127</v>
      </c>
      <c r="B12" s="155" t="s">
        <v>12550</v>
      </c>
      <c r="C12" s="132">
        <v>9474.76</v>
      </c>
      <c r="D12" s="132"/>
      <c r="E12" s="132"/>
      <c r="F12" s="132"/>
      <c r="G12" s="132"/>
      <c r="H12" s="181" t="s">
        <v>12547</v>
      </c>
    </row>
    <row r="13" spans="1:8" ht="11.25" customHeight="1">
      <c r="A13" s="999">
        <v>211714007</v>
      </c>
      <c r="B13" s="48" t="s">
        <v>12551</v>
      </c>
      <c r="C13" s="132">
        <v>119293.38</v>
      </c>
      <c r="D13" s="132"/>
      <c r="E13" s="132"/>
      <c r="F13" s="132"/>
      <c r="G13" s="132"/>
      <c r="H13" s="181" t="s">
        <v>12547</v>
      </c>
    </row>
    <row r="14" spans="1:8" ht="11.25" customHeight="1">
      <c r="A14" s="155" t="s">
        <v>3143</v>
      </c>
      <c r="B14" s="155" t="s">
        <v>2777</v>
      </c>
      <c r="C14" s="132">
        <v>9357897.3699999992</v>
      </c>
      <c r="D14" s="132"/>
      <c r="E14" s="132"/>
      <c r="F14" s="132"/>
      <c r="G14" s="132"/>
      <c r="H14" s="181" t="s">
        <v>12547</v>
      </c>
    </row>
    <row r="15" spans="1:8" ht="11.25" customHeight="1">
      <c r="A15" s="155" t="s">
        <v>3145</v>
      </c>
      <c r="B15" s="155" t="s">
        <v>2775</v>
      </c>
      <c r="C15" s="132">
        <v>0</v>
      </c>
      <c r="D15" s="132"/>
      <c r="E15" s="132"/>
      <c r="F15" s="132"/>
      <c r="G15" s="132"/>
      <c r="H15" s="181" t="s">
        <v>12547</v>
      </c>
    </row>
    <row r="16" spans="1:8" ht="11.25" customHeight="1">
      <c r="A16" s="155" t="s">
        <v>3147</v>
      </c>
      <c r="B16" s="155" t="s">
        <v>2679</v>
      </c>
      <c r="C16" s="132">
        <v>6456164.6900000004</v>
      </c>
      <c r="D16" s="132">
        <v>6456164.6900000004</v>
      </c>
      <c r="E16" s="132"/>
      <c r="F16" s="132"/>
      <c r="G16" s="132"/>
      <c r="H16" s="181" t="s">
        <v>12547</v>
      </c>
    </row>
    <row r="17" spans="1:8">
      <c r="A17" s="155"/>
      <c r="B17" s="155"/>
      <c r="C17" s="132"/>
      <c r="D17" s="132"/>
      <c r="E17" s="132"/>
      <c r="F17" s="132"/>
      <c r="G17" s="132"/>
      <c r="H17" s="181"/>
    </row>
    <row r="18" spans="1:8">
      <c r="A18" s="155"/>
      <c r="B18" s="155"/>
      <c r="C18" s="132"/>
      <c r="D18" s="132"/>
      <c r="E18" s="132"/>
      <c r="F18" s="132"/>
      <c r="G18" s="132"/>
      <c r="H18" s="181"/>
    </row>
    <row r="19" spans="1:8">
      <c r="A19" s="155"/>
      <c r="B19" s="155"/>
      <c r="C19" s="132"/>
      <c r="D19" s="132"/>
      <c r="E19" s="132"/>
      <c r="F19" s="132"/>
      <c r="G19" s="132"/>
      <c r="H19" s="181"/>
    </row>
    <row r="20" spans="1:8">
      <c r="A20" s="155"/>
      <c r="B20" s="155"/>
      <c r="C20" s="132"/>
      <c r="D20" s="132"/>
      <c r="E20" s="132"/>
      <c r="F20" s="132"/>
      <c r="G20" s="132"/>
      <c r="H20" s="181"/>
    </row>
    <row r="21" spans="1:8">
      <c r="A21" s="155"/>
      <c r="B21" s="155"/>
      <c r="C21" s="132"/>
      <c r="D21" s="132"/>
      <c r="E21" s="132"/>
      <c r="F21" s="132"/>
      <c r="G21" s="132"/>
      <c r="H21" s="181"/>
    </row>
    <row r="22" spans="1:8">
      <c r="A22" s="182"/>
      <c r="B22" s="182" t="s">
        <v>248</v>
      </c>
      <c r="C22" s="183">
        <f>SUM(C8:C21)</f>
        <v>88293707.050000012</v>
      </c>
      <c r="D22" s="183">
        <f>SUM(D8:D21)</f>
        <v>78524509.439999998</v>
      </c>
      <c r="E22" s="183">
        <f>SUM(E8:E21)</f>
        <v>270261.26</v>
      </c>
      <c r="F22" s="183">
        <f>SUM(F8:F21)</f>
        <v>0</v>
      </c>
      <c r="G22" s="183">
        <f>SUM(G8:G21)</f>
        <v>0</v>
      </c>
      <c r="H22" s="183"/>
    </row>
    <row r="25" spans="1:8">
      <c r="A25" s="10" t="s">
        <v>247</v>
      </c>
      <c r="B25" s="366"/>
      <c r="C25" s="78"/>
      <c r="D25" s="78"/>
      <c r="E25" s="78"/>
      <c r="F25" s="78"/>
      <c r="G25" s="78"/>
      <c r="H25" s="79" t="s">
        <v>87</v>
      </c>
    </row>
    <row r="26" spans="1:8">
      <c r="A26" s="272"/>
    </row>
    <row r="27" spans="1:8" ht="15" customHeight="1">
      <c r="A27" s="15" t="s">
        <v>46</v>
      </c>
      <c r="B27" s="16" t="s">
        <v>47</v>
      </c>
      <c r="C27" s="17" t="s">
        <v>48</v>
      </c>
      <c r="D27" s="39" t="s">
        <v>55</v>
      </c>
      <c r="E27" s="39" t="s">
        <v>56</v>
      </c>
      <c r="F27" s="39" t="s">
        <v>57</v>
      </c>
      <c r="G27" s="40" t="s">
        <v>58</v>
      </c>
      <c r="H27" s="16" t="s">
        <v>59</v>
      </c>
    </row>
    <row r="28" spans="1:8">
      <c r="A28" s="155"/>
      <c r="B28" s="155"/>
      <c r="C28" s="132"/>
      <c r="D28" s="132"/>
      <c r="E28" s="132"/>
      <c r="F28" s="132"/>
      <c r="G28" s="132"/>
      <c r="H28" s="181"/>
    </row>
    <row r="29" spans="1:8">
      <c r="A29" s="155"/>
      <c r="B29" s="155"/>
      <c r="C29" s="132"/>
      <c r="D29" s="132"/>
      <c r="E29" s="132"/>
      <c r="F29" s="132"/>
      <c r="G29" s="132"/>
      <c r="H29" s="181"/>
    </row>
    <row r="30" spans="1:8">
      <c r="A30" s="155"/>
      <c r="B30" s="155"/>
      <c r="C30" s="132"/>
      <c r="D30" s="132"/>
      <c r="E30" s="132"/>
      <c r="F30" s="132"/>
      <c r="G30" s="132"/>
      <c r="H30" s="181"/>
    </row>
    <row r="31" spans="1:8">
      <c r="A31" s="155"/>
      <c r="B31" s="155"/>
      <c r="C31" s="132"/>
      <c r="D31" s="132"/>
      <c r="E31" s="132"/>
      <c r="F31" s="132"/>
      <c r="G31" s="132"/>
      <c r="H31" s="181"/>
    </row>
    <row r="32" spans="1:8">
      <c r="A32" s="155"/>
      <c r="B32" s="155"/>
      <c r="C32" s="132"/>
      <c r="D32" s="132"/>
      <c r="E32" s="132"/>
      <c r="F32" s="132"/>
      <c r="G32" s="132"/>
      <c r="H32" s="181"/>
    </row>
    <row r="33" spans="1:8">
      <c r="A33" s="155"/>
      <c r="B33" s="155"/>
      <c r="C33" s="132"/>
      <c r="D33" s="132"/>
      <c r="E33" s="132"/>
      <c r="F33" s="132"/>
      <c r="G33" s="132"/>
      <c r="H33" s="181"/>
    </row>
    <row r="34" spans="1:8">
      <c r="A34" s="155"/>
      <c r="B34" s="155"/>
      <c r="C34" s="132"/>
      <c r="D34" s="132"/>
      <c r="E34" s="132"/>
      <c r="F34" s="132"/>
      <c r="G34" s="132"/>
      <c r="H34" s="181"/>
    </row>
    <row r="35" spans="1:8">
      <c r="A35" s="155"/>
      <c r="B35" s="155"/>
      <c r="C35" s="132"/>
      <c r="D35" s="132"/>
      <c r="E35" s="132"/>
      <c r="F35" s="132"/>
      <c r="G35" s="132"/>
      <c r="H35" s="181"/>
    </row>
    <row r="36" spans="1:8">
      <c r="A36" s="155"/>
      <c r="B36" s="155"/>
      <c r="C36" s="132"/>
      <c r="D36" s="132"/>
      <c r="E36" s="132"/>
      <c r="F36" s="132"/>
      <c r="G36" s="132"/>
      <c r="H36" s="181"/>
    </row>
    <row r="37" spans="1:8">
      <c r="A37" s="155"/>
      <c r="B37" s="155"/>
      <c r="C37" s="132"/>
      <c r="D37" s="132"/>
      <c r="E37" s="132"/>
      <c r="F37" s="132"/>
      <c r="G37" s="132"/>
      <c r="H37" s="181"/>
    </row>
    <row r="38" spans="1:8">
      <c r="A38" s="155"/>
      <c r="B38" s="155"/>
      <c r="C38" s="132"/>
      <c r="D38" s="132"/>
      <c r="E38" s="132"/>
      <c r="F38" s="132"/>
      <c r="G38" s="132"/>
      <c r="H38" s="181"/>
    </row>
    <row r="39" spans="1:8">
      <c r="A39" s="155"/>
      <c r="B39" s="155"/>
      <c r="C39" s="132"/>
      <c r="D39" s="132"/>
      <c r="E39" s="132"/>
      <c r="F39" s="132"/>
      <c r="G39" s="132"/>
      <c r="H39" s="181"/>
    </row>
    <row r="40" spans="1:8">
      <c r="A40" s="155"/>
      <c r="B40" s="155"/>
      <c r="C40" s="132"/>
      <c r="D40" s="132"/>
      <c r="E40" s="132"/>
      <c r="F40" s="132"/>
      <c r="G40" s="132"/>
      <c r="H40" s="181"/>
    </row>
    <row r="41" spans="1:8">
      <c r="A41" s="155"/>
      <c r="B41" s="155"/>
      <c r="C41" s="132"/>
      <c r="D41" s="132"/>
      <c r="E41" s="132"/>
      <c r="F41" s="132"/>
      <c r="G41" s="132"/>
      <c r="H41" s="181"/>
    </row>
    <row r="42" spans="1:8">
      <c r="A42" s="182"/>
      <c r="B42" s="182" t="s">
        <v>249</v>
      </c>
      <c r="C42" s="183">
        <f>SUM(C28:C41)</f>
        <v>0</v>
      </c>
      <c r="D42" s="183">
        <f>SUM(D28:D41)</f>
        <v>0</v>
      </c>
      <c r="E42" s="183">
        <f>SUM(E28:E41)</f>
        <v>0</v>
      </c>
      <c r="F42" s="183">
        <f>SUM(F28:F41)</f>
        <v>0</v>
      </c>
      <c r="G42" s="183">
        <f>SUM(G28:G41)</f>
        <v>0</v>
      </c>
      <c r="H42" s="183"/>
    </row>
  </sheetData>
  <dataValidations count="8">
    <dataValidation allowBlank="1" showInputMessage="1" showErrorMessage="1" prompt="Saldo final de la Información Financiera Trimestral que se presenta (trimestral: 1er, 2do, 3ro. o 4to.)." sqref="C7 C27"/>
    <dataValidation allowBlank="1" showInputMessage="1" showErrorMessage="1" prompt="Corresponde al número de la cuenta de acuerdo al Plan de Cuentas emitido por el CONAC (DOF 23/12/2015)." sqref="A7 A27"/>
    <dataValidation allowBlank="1" showInputMessage="1" showErrorMessage="1" prompt="Informar sobre la factibilidad de pago." sqref="H7 H27"/>
    <dataValidation allowBlank="1" showInputMessage="1" showErrorMessage="1" prompt="Importe de la cuentas por cobrar con vencimiento mayor a 365 días." sqref="G7 G27"/>
    <dataValidation allowBlank="1" showInputMessage="1" showErrorMessage="1" prompt="Importe de la cuentas por cobrar con fecha de vencimiento de 181 a 365 días." sqref="F7 F27"/>
    <dataValidation allowBlank="1" showInputMessage="1" showErrorMessage="1" prompt="Importe de la cuentas por cobrar con fecha de vencimiento de 91 a 180 días." sqref="E7 E27"/>
    <dataValidation allowBlank="1" showInputMessage="1" showErrorMessage="1" prompt="Importe de la cuentas por cobrar con fecha de vencimiento de 1 a 90 días." sqref="D7 D27"/>
    <dataValidation allowBlank="1" showInputMessage="1" showErrorMessage="1" prompt="Corresponde al nombre o descripción de la cuenta de acuerdo al Plan de Cuentas emitido por el CONAC." sqref="B7 B27"/>
  </dataValidations>
  <pageMargins left="0.7" right="0.7" top="0.75" bottom="0.75" header="0.3" footer="0.3"/>
  <pageSetup scale="55" orientation="portrait" horizontalDpi="300" verticalDpi="300" r:id="rId1"/>
</worksheet>
</file>

<file path=xl/worksheets/sheet4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31" sqref="C31"/>
    </sheetView>
  </sheetViews>
  <sheetFormatPr baseColWidth="10" defaultColWidth="13.7109375" defaultRowHeight="11.25"/>
  <cols>
    <col min="1" max="1" width="20.7109375" style="274" customWidth="1"/>
    <col min="2" max="2" width="50.7109375" style="274" customWidth="1"/>
    <col min="3" max="3" width="17.7109375" style="9" customWidth="1"/>
    <col min="4" max="5" width="17.7109375" style="274" customWidth="1"/>
    <col min="6" max="16384" width="13.7109375" style="274"/>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ht="11.25" customHeight="1">
      <c r="A8" s="155"/>
      <c r="B8" s="155"/>
      <c r="C8" s="181"/>
      <c r="D8" s="181"/>
      <c r="E8" s="137"/>
    </row>
    <row r="9" spans="1:5">
      <c r="A9" s="155"/>
      <c r="B9" s="155"/>
      <c r="C9" s="181"/>
      <c r="D9" s="181"/>
      <c r="E9" s="137"/>
    </row>
    <row r="10" spans="1:5">
      <c r="A10" s="190"/>
      <c r="B10" s="190" t="s">
        <v>251</v>
      </c>
      <c r="C10" s="191">
        <f>SUM(C8:C9)</f>
        <v>0</v>
      </c>
      <c r="D10" s="189"/>
      <c r="E10" s="189"/>
    </row>
    <row r="13" spans="1:5" ht="11.25" customHeight="1">
      <c r="A13" s="10" t="s">
        <v>250</v>
      </c>
      <c r="B13" s="366"/>
      <c r="E13" s="79" t="s">
        <v>88</v>
      </c>
    </row>
    <row r="14" spans="1:5">
      <c r="A14" s="272"/>
    </row>
    <row r="15" spans="1:5" ht="15" customHeight="1">
      <c r="A15" s="15" t="s">
        <v>46</v>
      </c>
      <c r="B15" s="16" t="s">
        <v>47</v>
      </c>
      <c r="C15" s="17" t="s">
        <v>48</v>
      </c>
      <c r="D15" s="17" t="s">
        <v>89</v>
      </c>
      <c r="E15" s="17" t="s">
        <v>59</v>
      </c>
    </row>
    <row r="16" spans="1:5">
      <c r="A16" s="184"/>
      <c r="B16" s="185"/>
      <c r="C16" s="186"/>
      <c r="D16" s="181"/>
      <c r="E16" s="137"/>
    </row>
    <row r="17" spans="1:5">
      <c r="A17" s="155"/>
      <c r="B17" s="187"/>
      <c r="C17" s="181"/>
      <c r="D17" s="181"/>
      <c r="E17" s="137"/>
    </row>
    <row r="18" spans="1:5">
      <c r="A18" s="182"/>
      <c r="B18" s="182" t="s">
        <v>252</v>
      </c>
      <c r="C18" s="188">
        <f>SUM(C16:C17)</f>
        <v>0</v>
      </c>
      <c r="D18" s="189"/>
      <c r="E18" s="189"/>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4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activeCell="C31" sqref="C31"/>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16384" width="11.42578125" style="274"/>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366"/>
      <c r="C5" s="9"/>
      <c r="D5" s="274"/>
      <c r="E5" s="79" t="s">
        <v>256</v>
      </c>
    </row>
    <row r="6" spans="1:5" s="41" customFormat="1">
      <c r="A6" s="272"/>
      <c r="B6" s="274"/>
      <c r="C6" s="9"/>
      <c r="D6" s="274"/>
      <c r="E6" s="274"/>
    </row>
    <row r="7" spans="1:5" s="41" customFormat="1" ht="15" customHeight="1">
      <c r="A7" s="15" t="s">
        <v>46</v>
      </c>
      <c r="B7" s="16" t="s">
        <v>47</v>
      </c>
      <c r="C7" s="17" t="s">
        <v>48</v>
      </c>
      <c r="D7" s="17" t="s">
        <v>89</v>
      </c>
      <c r="E7" s="17" t="s">
        <v>59</v>
      </c>
    </row>
    <row r="8" spans="1:5" s="41" customFormat="1">
      <c r="A8" s="184"/>
      <c r="B8" s="185"/>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366" t="s">
        <v>90</v>
      </c>
    </row>
    <row r="14" spans="1:5" s="81" customFormat="1">
      <c r="A14" s="44"/>
      <c r="B14" s="44"/>
      <c r="C14" s="78"/>
      <c r="D14" s="82"/>
    </row>
    <row r="15" spans="1:5" ht="15" customHeight="1">
      <c r="A15" s="15" t="s">
        <v>46</v>
      </c>
      <c r="B15" s="16" t="s">
        <v>47</v>
      </c>
      <c r="C15" s="17" t="s">
        <v>48</v>
      </c>
      <c r="D15" s="17" t="s">
        <v>89</v>
      </c>
      <c r="E15" s="17" t="s">
        <v>59</v>
      </c>
    </row>
    <row r="16" spans="1:5" ht="11.25" customHeight="1">
      <c r="A16" s="150"/>
      <c r="B16" s="167"/>
      <c r="C16" s="132"/>
      <c r="D16" s="132"/>
      <c r="E16" s="137"/>
    </row>
    <row r="17" spans="1:5">
      <c r="A17" s="150"/>
      <c r="B17" s="167"/>
      <c r="C17" s="132"/>
      <c r="D17" s="132"/>
      <c r="E17" s="137"/>
    </row>
    <row r="18" spans="1:5">
      <c r="A18" s="192"/>
      <c r="B18" s="192" t="s">
        <v>255</v>
      </c>
      <c r="C18" s="193">
        <f>SUM(C16:C17)</f>
        <v>0</v>
      </c>
      <c r="D18" s="140"/>
      <c r="E18" s="140"/>
    </row>
    <row r="21" spans="1:5">
      <c r="A21" s="10" t="s">
        <v>153</v>
      </c>
      <c r="B21" s="366"/>
      <c r="E21" s="79" t="s">
        <v>256</v>
      </c>
    </row>
    <row r="22" spans="1:5">
      <c r="A22" s="272"/>
    </row>
    <row r="23" spans="1:5" ht="15" customHeight="1">
      <c r="A23" s="15" t="s">
        <v>46</v>
      </c>
      <c r="B23" s="16" t="s">
        <v>47</v>
      </c>
      <c r="C23" s="17" t="s">
        <v>48</v>
      </c>
      <c r="D23" s="17" t="s">
        <v>89</v>
      </c>
      <c r="E23" s="17" t="s">
        <v>59</v>
      </c>
    </row>
    <row r="24" spans="1:5">
      <c r="A24" s="184"/>
      <c r="B24" s="185"/>
      <c r="C24" s="186"/>
      <c r="D24" s="181"/>
      <c r="E24" s="137"/>
    </row>
    <row r="25" spans="1:5">
      <c r="A25" s="155"/>
      <c r="B25" s="187"/>
      <c r="C25" s="181"/>
      <c r="D25" s="181"/>
      <c r="E25" s="137"/>
    </row>
    <row r="26" spans="1:5">
      <c r="A26" s="182"/>
      <c r="B26" s="182" t="s">
        <v>254</v>
      </c>
      <c r="C26" s="188">
        <f>SUM(C24:C25)</f>
        <v>0</v>
      </c>
      <c r="D26" s="189"/>
      <c r="E26" s="189"/>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4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topLeftCell="N1" zoomScaleNormal="100" zoomScaleSheetLayoutView="100" workbookViewId="0">
      <selection activeCell="C31" sqref="C31"/>
    </sheetView>
  </sheetViews>
  <sheetFormatPr baseColWidth="10" defaultRowHeight="11.25"/>
  <cols>
    <col min="1" max="1" width="8.7109375" style="365"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12552</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274"/>
      <c r="B2" s="274"/>
      <c r="C2" s="274"/>
      <c r="D2" s="274"/>
      <c r="E2" s="274"/>
      <c r="F2" s="9"/>
      <c r="G2" s="9"/>
      <c r="H2" s="9"/>
      <c r="I2" s="9"/>
      <c r="J2" s="9"/>
      <c r="K2" s="9"/>
      <c r="L2" s="9"/>
      <c r="M2" s="9"/>
      <c r="N2" s="9"/>
      <c r="O2" s="9"/>
      <c r="P2" s="274"/>
      <c r="Q2" s="274"/>
      <c r="R2" s="274"/>
      <c r="S2" s="84"/>
      <c r="T2" s="274"/>
      <c r="U2" s="274"/>
      <c r="V2" s="274"/>
      <c r="W2" s="274"/>
      <c r="X2" s="274"/>
      <c r="Y2" s="274"/>
      <c r="Z2" s="274"/>
      <c r="AA2" s="274"/>
      <c r="AB2" s="41"/>
    </row>
    <row r="3" spans="1:28" s="81" customFormat="1">
      <c r="A3" s="274"/>
      <c r="B3" s="274"/>
      <c r="C3" s="274"/>
      <c r="D3" s="274"/>
      <c r="E3" s="274"/>
      <c r="F3" s="9"/>
      <c r="G3" s="9"/>
      <c r="H3" s="9"/>
      <c r="I3" s="9"/>
      <c r="J3" s="9"/>
      <c r="K3" s="9"/>
      <c r="L3" s="9"/>
      <c r="M3" s="9"/>
      <c r="N3" s="9"/>
      <c r="O3" s="9"/>
      <c r="P3" s="274"/>
      <c r="Q3" s="274"/>
      <c r="R3" s="274"/>
      <c r="S3" s="84"/>
      <c r="T3" s="274"/>
      <c r="U3" s="274"/>
      <c r="V3" s="274"/>
      <c r="W3" s="274"/>
      <c r="X3" s="274"/>
      <c r="Y3" s="274"/>
      <c r="Z3" s="274"/>
      <c r="AA3" s="274"/>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274"/>
      <c r="V4" s="274"/>
      <c r="W4" s="274"/>
      <c r="X4" s="274"/>
      <c r="Y4" s="274"/>
      <c r="Z4" s="274"/>
      <c r="AA4" s="274"/>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c r="A20" s="59"/>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4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zoomScaleNormal="100" zoomScaleSheetLayoutView="100" workbookViewId="0">
      <selection activeCell="C31" sqref="C31"/>
    </sheetView>
  </sheetViews>
  <sheetFormatPr baseColWidth="10" defaultColWidth="12.42578125" defaultRowHeight="11.25"/>
  <cols>
    <col min="1" max="1" width="19.7109375" style="274" customWidth="1"/>
    <col min="2" max="2" width="50.7109375" style="274" customWidth="1"/>
    <col min="3" max="3" width="17.7109375" style="6" customWidth="1"/>
    <col min="4" max="4" width="23.5703125" style="6" customWidth="1"/>
    <col min="5" max="16384" width="12.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ht="11.25" customHeight="1">
      <c r="A5" s="61" t="s">
        <v>257</v>
      </c>
      <c r="B5" s="61"/>
      <c r="C5" s="42"/>
      <c r="D5" s="366" t="s">
        <v>284</v>
      </c>
    </row>
    <row r="6" spans="1:4" ht="11.25" customHeight="1">
      <c r="A6" s="75"/>
      <c r="B6" s="75"/>
      <c r="C6" s="76"/>
      <c r="D6" s="92"/>
    </row>
    <row r="7" spans="1:4" ht="15" customHeight="1">
      <c r="A7" s="15" t="s">
        <v>46</v>
      </c>
      <c r="B7" s="16" t="s">
        <v>47</v>
      </c>
      <c r="C7" s="17" t="s">
        <v>48</v>
      </c>
      <c r="D7" s="17" t="s">
        <v>59</v>
      </c>
    </row>
    <row r="8" spans="1:4" ht="11.25" customHeight="1">
      <c r="A8" s="150" t="s">
        <v>3159</v>
      </c>
      <c r="B8" s="150" t="s">
        <v>12553</v>
      </c>
      <c r="C8" s="143">
        <v>17597827.870000001</v>
      </c>
      <c r="D8" s="132" t="s">
        <v>12536</v>
      </c>
    </row>
    <row r="9" spans="1:4" ht="11.25" customHeight="1">
      <c r="A9" s="150" t="s">
        <v>3161</v>
      </c>
      <c r="B9" s="150" t="s">
        <v>12554</v>
      </c>
      <c r="C9" s="143">
        <v>27193.8</v>
      </c>
      <c r="D9" s="132" t="s">
        <v>12536</v>
      </c>
    </row>
    <row r="10" spans="1:4" ht="11.25" customHeight="1">
      <c r="A10" s="150" t="s">
        <v>3163</v>
      </c>
      <c r="B10" s="150" t="s">
        <v>12555</v>
      </c>
      <c r="C10" s="143">
        <v>200075.69</v>
      </c>
      <c r="D10" s="132" t="s">
        <v>12536</v>
      </c>
    </row>
    <row r="11" spans="1:4" ht="11.25" customHeight="1">
      <c r="A11" s="1000">
        <v>417312001</v>
      </c>
      <c r="B11" s="1001" t="s">
        <v>12556</v>
      </c>
      <c r="C11" s="143">
        <v>839524.59</v>
      </c>
      <c r="D11" s="132" t="s">
        <v>12557</v>
      </c>
    </row>
    <row r="12" spans="1:4" ht="11.25" customHeight="1">
      <c r="A12" s="1000">
        <v>417312003</v>
      </c>
      <c r="B12" s="1001" t="s">
        <v>12558</v>
      </c>
      <c r="C12" s="143">
        <v>702241.88</v>
      </c>
      <c r="D12" s="132" t="s">
        <v>12557</v>
      </c>
    </row>
    <row r="13" spans="1:4" ht="11.25" customHeight="1">
      <c r="A13" s="549" t="s">
        <v>3177</v>
      </c>
      <c r="B13" s="549" t="s">
        <v>12559</v>
      </c>
      <c r="C13" s="143">
        <v>209774.47</v>
      </c>
      <c r="D13" s="132" t="s">
        <v>12536</v>
      </c>
    </row>
    <row r="14" spans="1:4" ht="11.25" customHeight="1">
      <c r="A14" s="155" t="s">
        <v>3179</v>
      </c>
      <c r="B14" s="1002" t="s">
        <v>12560</v>
      </c>
      <c r="C14" s="143">
        <v>1037.07</v>
      </c>
      <c r="D14" s="132" t="s">
        <v>12536</v>
      </c>
    </row>
    <row r="15" spans="1:4" ht="11.25" customHeight="1">
      <c r="A15" s="155" t="s">
        <v>3181</v>
      </c>
      <c r="B15" s="274" t="s">
        <v>12561</v>
      </c>
      <c r="C15" s="143">
        <v>72415.320000000007</v>
      </c>
      <c r="D15" s="132" t="s">
        <v>12562</v>
      </c>
    </row>
    <row r="16" spans="1:4" ht="11.25" customHeight="1">
      <c r="A16" s="550" t="s">
        <v>3183</v>
      </c>
      <c r="B16" s="150" t="s">
        <v>12563</v>
      </c>
      <c r="C16" s="143">
        <v>164431.10999999999</v>
      </c>
      <c r="D16" s="132" t="s">
        <v>12562</v>
      </c>
    </row>
    <row r="17" spans="1:4" ht="11.25" customHeight="1">
      <c r="A17" s="150" t="s">
        <v>3191</v>
      </c>
      <c r="B17" s="150" t="s">
        <v>12564</v>
      </c>
      <c r="C17" s="143">
        <v>18058.330000000002</v>
      </c>
      <c r="D17" s="132" t="s">
        <v>12562</v>
      </c>
    </row>
    <row r="18" spans="1:4" ht="11.25" customHeight="1">
      <c r="A18" s="150" t="s">
        <v>3193</v>
      </c>
      <c r="B18" s="150" t="s">
        <v>12565</v>
      </c>
      <c r="C18" s="143">
        <v>323.98</v>
      </c>
      <c r="D18" s="132" t="s">
        <v>12562</v>
      </c>
    </row>
    <row r="19" spans="1:4">
      <c r="A19" s="150"/>
      <c r="B19" s="150"/>
      <c r="C19" s="143"/>
      <c r="D19" s="132"/>
    </row>
    <row r="20" spans="1:4">
      <c r="A20" s="150"/>
      <c r="B20" s="150"/>
      <c r="C20" s="143"/>
      <c r="D20" s="132"/>
    </row>
    <row r="21" spans="1:4">
      <c r="A21" s="150"/>
      <c r="B21" s="150"/>
      <c r="C21" s="143"/>
      <c r="D21" s="132"/>
    </row>
    <row r="22" spans="1:4">
      <c r="A22" s="150"/>
      <c r="B22" s="150"/>
      <c r="C22" s="143"/>
      <c r="D22" s="132"/>
    </row>
    <row r="23" spans="1:4">
      <c r="A23" s="150"/>
      <c r="B23" s="150"/>
      <c r="C23" s="143"/>
      <c r="D23" s="132"/>
    </row>
    <row r="24" spans="1:4">
      <c r="A24" s="150"/>
      <c r="B24" s="150"/>
      <c r="C24" s="143"/>
      <c r="D24" s="132"/>
    </row>
    <row r="25" spans="1:4">
      <c r="A25" s="150"/>
      <c r="B25" s="150"/>
      <c r="C25" s="143"/>
      <c r="D25" s="132"/>
    </row>
    <row r="26" spans="1:4">
      <c r="A26" s="150"/>
      <c r="B26" s="150"/>
      <c r="C26" s="143"/>
      <c r="D26" s="132"/>
    </row>
    <row r="27" spans="1:4">
      <c r="A27" s="150"/>
      <c r="B27" s="150"/>
      <c r="C27" s="143"/>
      <c r="D27" s="132"/>
    </row>
    <row r="28" spans="1:4">
      <c r="A28" s="150"/>
      <c r="B28" s="150"/>
      <c r="C28" s="143"/>
      <c r="D28" s="132"/>
    </row>
    <row r="29" spans="1:4">
      <c r="A29" s="150"/>
      <c r="B29" s="150"/>
      <c r="C29" s="143"/>
      <c r="D29" s="132"/>
    </row>
    <row r="30" spans="1:4">
      <c r="A30" s="150"/>
      <c r="B30" s="150"/>
      <c r="C30" s="143"/>
      <c r="D30" s="132"/>
    </row>
    <row r="31" spans="1:4">
      <c r="A31" s="150"/>
      <c r="B31" s="150"/>
      <c r="C31" s="143"/>
      <c r="D31" s="132"/>
    </row>
    <row r="32" spans="1:4">
      <c r="A32" s="150"/>
      <c r="B32" s="150"/>
      <c r="C32" s="143"/>
      <c r="D32" s="132"/>
    </row>
    <row r="33" spans="1:4">
      <c r="A33" s="150"/>
      <c r="B33" s="150"/>
      <c r="C33" s="143"/>
      <c r="D33" s="132"/>
    </row>
    <row r="34" spans="1:4">
      <c r="A34" s="150"/>
      <c r="B34" s="150"/>
      <c r="C34" s="143"/>
      <c r="D34" s="132"/>
    </row>
    <row r="35" spans="1:4">
      <c r="A35" s="150"/>
      <c r="B35" s="150"/>
      <c r="C35" s="143"/>
      <c r="D35" s="132"/>
    </row>
    <row r="36" spans="1:4">
      <c r="A36" s="150"/>
      <c r="B36" s="150"/>
      <c r="C36" s="143"/>
      <c r="D36" s="132"/>
    </row>
    <row r="37" spans="1:4">
      <c r="A37" s="150"/>
      <c r="B37" s="150"/>
      <c r="C37" s="143"/>
      <c r="D37" s="132"/>
    </row>
    <row r="38" spans="1:4">
      <c r="A38" s="150"/>
      <c r="B38" s="150"/>
      <c r="C38" s="143"/>
      <c r="D38" s="132"/>
    </row>
    <row r="39" spans="1:4">
      <c r="A39" s="150"/>
      <c r="B39" s="150"/>
      <c r="C39" s="143"/>
      <c r="D39" s="132"/>
    </row>
    <row r="40" spans="1:4">
      <c r="A40" s="150"/>
      <c r="B40" s="150"/>
      <c r="C40" s="143"/>
      <c r="D40" s="132"/>
    </row>
    <row r="41" spans="1:4">
      <c r="A41" s="150"/>
      <c r="B41" s="150"/>
      <c r="C41" s="143"/>
      <c r="D41" s="132"/>
    </row>
    <row r="42" spans="1:4">
      <c r="A42" s="150"/>
      <c r="B42" s="150"/>
      <c r="C42" s="143"/>
      <c r="D42" s="132"/>
    </row>
    <row r="43" spans="1:4">
      <c r="A43" s="150"/>
      <c r="B43" s="150"/>
      <c r="C43" s="143"/>
      <c r="D43" s="132"/>
    </row>
    <row r="44" spans="1:4">
      <c r="A44" s="150"/>
      <c r="B44" s="150"/>
      <c r="C44" s="143"/>
      <c r="D44" s="132"/>
    </row>
    <row r="45" spans="1:4" s="19" customFormat="1">
      <c r="A45" s="152"/>
      <c r="B45" s="152" t="s">
        <v>260</v>
      </c>
      <c r="C45" s="144">
        <f>SUM(C8:C44)</f>
        <v>19832904.109999999</v>
      </c>
      <c r="D45" s="140"/>
    </row>
    <row r="46" spans="1:4" s="19" customFormat="1">
      <c r="A46" s="153"/>
      <c r="B46" s="153"/>
      <c r="C46" s="27"/>
      <c r="D46" s="27"/>
    </row>
    <row r="47" spans="1:4" s="19" customFormat="1">
      <c r="A47" s="153"/>
      <c r="B47" s="153"/>
      <c r="C47" s="27"/>
      <c r="D47" s="27"/>
    </row>
    <row r="48" spans="1:4">
      <c r="A48" s="154"/>
      <c r="B48" s="154"/>
      <c r="C48" s="118"/>
      <c r="D48" s="118"/>
    </row>
    <row r="49" spans="1:4" ht="21.75" customHeight="1">
      <c r="A49" s="61" t="s">
        <v>258</v>
      </c>
      <c r="B49" s="61"/>
      <c r="C49" s="278"/>
      <c r="D49" s="366" t="s">
        <v>113</v>
      </c>
    </row>
    <row r="50" spans="1:4">
      <c r="A50" s="75"/>
      <c r="B50" s="75"/>
      <c r="C50" s="76"/>
      <c r="D50" s="92"/>
    </row>
    <row r="51" spans="1:4" ht="15" customHeight="1">
      <c r="A51" s="15" t="s">
        <v>46</v>
      </c>
      <c r="B51" s="16" t="s">
        <v>47</v>
      </c>
      <c r="C51" s="17" t="s">
        <v>48</v>
      </c>
      <c r="D51" s="17" t="s">
        <v>59</v>
      </c>
    </row>
    <row r="52" spans="1:4">
      <c r="A52" s="150" t="s">
        <v>12566</v>
      </c>
      <c r="B52" s="150" t="s">
        <v>12567</v>
      </c>
      <c r="C52" s="143">
        <v>0</v>
      </c>
      <c r="D52" s="132" t="s">
        <v>12568</v>
      </c>
    </row>
    <row r="53" spans="1:4">
      <c r="A53" s="150" t="s">
        <v>12569</v>
      </c>
      <c r="B53" s="150" t="s">
        <v>12570</v>
      </c>
      <c r="C53" s="143">
        <v>2167732.2599999998</v>
      </c>
      <c r="D53" s="132" t="s">
        <v>12568</v>
      </c>
    </row>
    <row r="54" spans="1:4">
      <c r="A54" s="150" t="s">
        <v>12571</v>
      </c>
      <c r="B54" s="150" t="s">
        <v>12572</v>
      </c>
      <c r="C54" s="143">
        <v>11528678.26</v>
      </c>
      <c r="D54" s="132" t="s">
        <v>12568</v>
      </c>
    </row>
    <row r="55" spans="1:4">
      <c r="A55" s="150" t="s">
        <v>12573</v>
      </c>
      <c r="B55" s="150" t="s">
        <v>12574</v>
      </c>
      <c r="C55" s="143">
        <v>13543835.310000001</v>
      </c>
      <c r="D55" s="132" t="s">
        <v>12568</v>
      </c>
    </row>
    <row r="56" spans="1:4">
      <c r="A56" s="150" t="s">
        <v>3201</v>
      </c>
      <c r="B56" s="150" t="s">
        <v>3202</v>
      </c>
      <c r="C56" s="143">
        <v>158089.92000000001</v>
      </c>
      <c r="D56" s="132" t="s">
        <v>12568</v>
      </c>
    </row>
    <row r="57" spans="1:4">
      <c r="A57" s="150" t="s">
        <v>12575</v>
      </c>
      <c r="B57" s="150" t="s">
        <v>12576</v>
      </c>
      <c r="C57" s="143">
        <v>41721435.810000002</v>
      </c>
      <c r="D57" s="132" t="s">
        <v>12568</v>
      </c>
    </row>
    <row r="58" spans="1:4">
      <c r="A58" s="150"/>
      <c r="B58" s="150"/>
      <c r="C58" s="143"/>
      <c r="D58" s="132"/>
    </row>
    <row r="59" spans="1:4">
      <c r="A59" s="150"/>
      <c r="B59" s="150"/>
      <c r="C59" s="143"/>
      <c r="D59" s="132"/>
    </row>
    <row r="60" spans="1:4">
      <c r="A60" s="150"/>
      <c r="B60" s="150"/>
      <c r="C60" s="143"/>
      <c r="D60" s="132"/>
    </row>
    <row r="61" spans="1:4">
      <c r="A61" s="150"/>
      <c r="B61" s="150"/>
      <c r="C61" s="143"/>
      <c r="D61" s="132"/>
    </row>
    <row r="62" spans="1:4">
      <c r="A62" s="150"/>
      <c r="B62" s="150"/>
      <c r="C62" s="143"/>
      <c r="D62" s="132"/>
    </row>
    <row r="63" spans="1:4">
      <c r="A63" s="150"/>
      <c r="B63" s="150"/>
      <c r="C63" s="143"/>
      <c r="D63" s="132"/>
    </row>
    <row r="64" spans="1:4">
      <c r="A64" s="150"/>
      <c r="B64" s="150"/>
      <c r="C64" s="143"/>
      <c r="D64" s="132"/>
    </row>
    <row r="65" spans="1:4">
      <c r="A65" s="150"/>
      <c r="B65" s="150"/>
      <c r="C65" s="143"/>
      <c r="D65" s="132"/>
    </row>
    <row r="66" spans="1:4">
      <c r="A66" s="150"/>
      <c r="B66" s="150"/>
      <c r="C66" s="143"/>
      <c r="D66" s="132"/>
    </row>
    <row r="67" spans="1:4">
      <c r="A67" s="150"/>
      <c r="B67" s="150"/>
      <c r="C67" s="143"/>
      <c r="D67" s="132"/>
    </row>
    <row r="68" spans="1:4">
      <c r="A68" s="150"/>
      <c r="B68" s="150"/>
      <c r="C68" s="143"/>
      <c r="D68" s="132"/>
    </row>
    <row r="69" spans="1:4">
      <c r="A69" s="150"/>
      <c r="B69" s="150"/>
      <c r="C69" s="143"/>
      <c r="D69" s="132"/>
    </row>
    <row r="70" spans="1:4">
      <c r="A70" s="150"/>
      <c r="B70" s="150"/>
      <c r="C70" s="143"/>
      <c r="D70" s="132"/>
    </row>
    <row r="71" spans="1:4">
      <c r="A71" s="150"/>
      <c r="B71" s="150"/>
      <c r="C71" s="143"/>
      <c r="D71" s="132"/>
    </row>
    <row r="72" spans="1:4">
      <c r="A72" s="150"/>
      <c r="B72" s="150"/>
      <c r="C72" s="143"/>
      <c r="D72" s="132"/>
    </row>
    <row r="73" spans="1:4">
      <c r="A73" s="150"/>
      <c r="B73" s="150"/>
      <c r="C73" s="143"/>
      <c r="D73" s="132"/>
    </row>
    <row r="74" spans="1:4">
      <c r="A74" s="150"/>
      <c r="B74" s="150"/>
      <c r="C74" s="143"/>
      <c r="D74" s="132"/>
    </row>
    <row r="75" spans="1:4">
      <c r="A75" s="150"/>
      <c r="B75" s="150"/>
      <c r="C75" s="143"/>
      <c r="D75" s="132"/>
    </row>
    <row r="76" spans="1:4">
      <c r="A76" s="150"/>
      <c r="B76" s="150"/>
      <c r="C76" s="143"/>
      <c r="D76" s="132"/>
    </row>
    <row r="77" spans="1:4">
      <c r="A77" s="150"/>
      <c r="B77" s="150"/>
      <c r="C77" s="143"/>
      <c r="D77" s="132"/>
    </row>
    <row r="78" spans="1:4">
      <c r="A78" s="150"/>
      <c r="B78" s="150"/>
      <c r="C78" s="143"/>
      <c r="D78" s="132"/>
    </row>
    <row r="79" spans="1:4">
      <c r="A79" s="150"/>
      <c r="B79" s="150"/>
      <c r="C79" s="143"/>
      <c r="D79" s="132"/>
    </row>
    <row r="80" spans="1:4">
      <c r="A80" s="150"/>
      <c r="B80" s="150"/>
      <c r="C80" s="143"/>
      <c r="D80" s="132"/>
    </row>
    <row r="81" spans="1:4">
      <c r="A81" s="150"/>
      <c r="B81" s="150"/>
      <c r="C81" s="143"/>
      <c r="D81" s="132"/>
    </row>
    <row r="82" spans="1:4">
      <c r="A82" s="150"/>
      <c r="B82" s="150"/>
      <c r="C82" s="143"/>
      <c r="D82" s="132"/>
    </row>
    <row r="83" spans="1:4">
      <c r="A83" s="150"/>
      <c r="B83" s="150"/>
      <c r="C83" s="143"/>
      <c r="D83" s="132"/>
    </row>
    <row r="84" spans="1:4">
      <c r="A84" s="150"/>
      <c r="B84" s="150"/>
      <c r="C84" s="143"/>
      <c r="D84" s="132"/>
    </row>
    <row r="85" spans="1:4">
      <c r="A85" s="150"/>
      <c r="B85" s="150"/>
      <c r="C85" s="143"/>
      <c r="D85" s="132"/>
    </row>
    <row r="86" spans="1:4">
      <c r="A86" s="150"/>
      <c r="B86" s="150"/>
      <c r="C86" s="143"/>
      <c r="D86" s="132"/>
    </row>
    <row r="87" spans="1:4">
      <c r="A87" s="150"/>
      <c r="B87" s="150"/>
      <c r="C87" s="143"/>
      <c r="D87" s="132"/>
    </row>
    <row r="88" spans="1:4">
      <c r="A88" s="150"/>
      <c r="B88" s="150"/>
      <c r="C88" s="143"/>
      <c r="D88" s="132"/>
    </row>
    <row r="89" spans="1:4">
      <c r="A89" s="152"/>
      <c r="B89" s="152" t="s">
        <v>276</v>
      </c>
      <c r="C89" s="144">
        <f>SUM(C52:C88)</f>
        <v>69119771.560000002</v>
      </c>
      <c r="D89" s="140"/>
    </row>
    <row r="90" spans="1:4">
      <c r="A90" s="154"/>
      <c r="B90" s="154"/>
      <c r="C90" s="118"/>
      <c r="D90" s="118"/>
    </row>
    <row r="91" spans="1:4">
      <c r="A91" s="154"/>
      <c r="B91" s="154"/>
      <c r="C91" s="118"/>
      <c r="D91" s="118"/>
    </row>
    <row r="92" spans="1:4">
      <c r="A92" s="154"/>
      <c r="B92" s="154"/>
      <c r="C92" s="118"/>
      <c r="D92" s="118"/>
    </row>
    <row r="93" spans="1:4">
      <c r="A93" s="154"/>
      <c r="B93" s="154"/>
      <c r="C93" s="118"/>
      <c r="D93" s="118"/>
    </row>
    <row r="94" spans="1:4">
      <c r="A94" s="154"/>
      <c r="B94" s="154"/>
      <c r="C94" s="118"/>
      <c r="D94" s="118"/>
    </row>
    <row r="95" spans="1:4">
      <c r="A95" s="154"/>
      <c r="B95" s="154"/>
      <c r="C95" s="118"/>
      <c r="D95" s="118"/>
    </row>
    <row r="96" spans="1:4">
      <c r="A96" s="154"/>
      <c r="B96" s="154"/>
      <c r="C96" s="118"/>
      <c r="D96" s="118"/>
    </row>
    <row r="97" spans="1:4">
      <c r="A97" s="154"/>
      <c r="B97" s="154"/>
      <c r="C97" s="118"/>
      <c r="D97" s="118"/>
    </row>
    <row r="98" spans="1:4">
      <c r="A98" s="154"/>
      <c r="B98" s="154"/>
      <c r="C98" s="118"/>
      <c r="D98" s="118"/>
    </row>
    <row r="99" spans="1:4">
      <c r="A99" s="154"/>
      <c r="B99" s="154"/>
      <c r="C99" s="118"/>
      <c r="D99" s="118"/>
    </row>
    <row r="100" spans="1:4">
      <c r="A100" s="154"/>
      <c r="B100" s="154"/>
      <c r="C100" s="118"/>
      <c r="D100" s="118"/>
    </row>
    <row r="101" spans="1:4">
      <c r="A101" s="154"/>
      <c r="B101" s="154"/>
      <c r="C101" s="118"/>
      <c r="D101" s="118"/>
    </row>
    <row r="102" spans="1:4">
      <c r="A102" s="154"/>
      <c r="B102" s="154"/>
      <c r="C102" s="118"/>
      <c r="D102" s="118"/>
    </row>
    <row r="103" spans="1:4">
      <c r="A103" s="154"/>
      <c r="B103" s="154"/>
      <c r="C103" s="118"/>
      <c r="D103" s="118"/>
    </row>
    <row r="104" spans="1:4">
      <c r="A104" s="154"/>
      <c r="B104" s="154"/>
      <c r="C104" s="118"/>
      <c r="D104" s="118"/>
    </row>
    <row r="105" spans="1:4">
      <c r="A105" s="154"/>
      <c r="B105" s="154"/>
      <c r="C105" s="118"/>
      <c r="D105" s="118"/>
    </row>
    <row r="106" spans="1:4">
      <c r="A106" s="154"/>
      <c r="B106" s="154"/>
      <c r="C106" s="118"/>
      <c r="D106" s="118"/>
    </row>
  </sheetData>
  <dataValidations count="4">
    <dataValidation allowBlank="1" showInputMessage="1" showErrorMessage="1" prompt="Saldo final de la Información Financiera Trimestral que se presenta (trimestral: 1er, 2do, 3ro. o 4to.)." sqref="C7 C51"/>
    <dataValidation allowBlank="1" showInputMessage="1" showErrorMessage="1" prompt="Corresponde al número de la cuenta de acuerdo al Plan de Cuentas emitido por el CONAC (DOF 23/12/2015)." sqref="A7 A51"/>
    <dataValidation allowBlank="1" showInputMessage="1" showErrorMessage="1" prompt="Corresponde al nombre o descripción de la cuenta de acuerdo al Plan de Cuentas emitido por el CONAC." sqref="B7 B51"/>
    <dataValidation allowBlank="1" showInputMessage="1" showErrorMessage="1" prompt="Características cualitativas significativas que les impacten financieramente." sqref="D7 D51"/>
  </dataValidations>
  <pageMargins left="0.70866141732283472" right="0.70866141732283472" top="0.98425196850393704" bottom="0.98425196850393704" header="0.31496062992125984" footer="0.31496062992125984"/>
  <pageSetup scale="78" orientation="portrait" r:id="rId1"/>
</worksheet>
</file>

<file path=xl/worksheets/sheet4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zoomScaleSheetLayoutView="100" workbookViewId="0">
      <selection activeCell="C31" sqref="C31"/>
    </sheetView>
  </sheetViews>
  <sheetFormatPr baseColWidth="10" defaultRowHeight="11.25"/>
  <cols>
    <col min="1" max="1" width="20.7109375" style="274" customWidth="1"/>
    <col min="2" max="2" width="50.7109375" style="274" customWidth="1"/>
    <col min="3" max="3" width="17.7109375" style="9" customWidth="1"/>
    <col min="4" max="4" width="24.7109375" style="274" customWidth="1"/>
    <col min="5" max="5" width="24.5703125" style="274"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41"/>
      <c r="B4" s="41"/>
      <c r="C4" s="72"/>
      <c r="D4" s="41"/>
      <c r="E4" s="41"/>
    </row>
    <row r="5" spans="1:5" ht="11.25" customHeight="1">
      <c r="A5" s="61" t="s">
        <v>138</v>
      </c>
      <c r="B5" s="61"/>
      <c r="C5" s="72"/>
      <c r="E5" s="366" t="s">
        <v>283</v>
      </c>
    </row>
    <row r="6" spans="1:5">
      <c r="A6" s="75"/>
      <c r="B6" s="75"/>
      <c r="C6" s="76"/>
      <c r="D6" s="75"/>
      <c r="E6" s="92"/>
    </row>
    <row r="7" spans="1:5" ht="15" customHeight="1">
      <c r="A7" s="15" t="s">
        <v>46</v>
      </c>
      <c r="B7" s="16" t="s">
        <v>47</v>
      </c>
      <c r="C7" s="17" t="s">
        <v>48</v>
      </c>
      <c r="D7" s="23" t="s">
        <v>89</v>
      </c>
      <c r="E7" s="17" t="s">
        <v>59</v>
      </c>
    </row>
    <row r="8" spans="1:5" ht="11.25" customHeight="1">
      <c r="A8" s="150" t="s">
        <v>12577</v>
      </c>
      <c r="B8" s="150" t="s">
        <v>12578</v>
      </c>
      <c r="C8" s="94">
        <v>378.6</v>
      </c>
      <c r="D8" s="48" t="s">
        <v>12579</v>
      </c>
      <c r="E8" s="132" t="s">
        <v>12562</v>
      </c>
    </row>
    <row r="9" spans="1:5" ht="11.25" customHeight="1">
      <c r="A9" s="150" t="s">
        <v>12580</v>
      </c>
      <c r="B9" s="150" t="s">
        <v>12581</v>
      </c>
      <c r="C9" s="94">
        <v>149657.54999999999</v>
      </c>
      <c r="D9" s="48" t="s">
        <v>10788</v>
      </c>
      <c r="E9" s="132" t="s">
        <v>12562</v>
      </c>
    </row>
    <row r="10" spans="1:5" ht="11.25" customHeight="1">
      <c r="A10" s="150" t="s">
        <v>3208</v>
      </c>
      <c r="B10" s="274" t="s">
        <v>12582</v>
      </c>
      <c r="C10" s="94">
        <v>0</v>
      </c>
      <c r="D10" s="48"/>
      <c r="E10" s="132" t="s">
        <v>12562</v>
      </c>
    </row>
    <row r="11" spans="1:5" ht="11.25" customHeight="1">
      <c r="A11" s="150" t="s">
        <v>3209</v>
      </c>
      <c r="B11" s="150" t="s">
        <v>12583</v>
      </c>
      <c r="C11" s="94">
        <v>1084.3599999999999</v>
      </c>
      <c r="D11" s="48" t="s">
        <v>1086</v>
      </c>
      <c r="E11" s="132" t="s">
        <v>12562</v>
      </c>
    </row>
    <row r="12" spans="1:5">
      <c r="A12" s="93"/>
      <c r="B12" s="93"/>
      <c r="C12" s="94"/>
      <c r="D12" s="48"/>
      <c r="E12" s="48"/>
    </row>
    <row r="13" spans="1:5">
      <c r="A13" s="93"/>
      <c r="B13" s="93"/>
      <c r="C13" s="94"/>
      <c r="D13" s="48"/>
      <c r="E13" s="48"/>
    </row>
    <row r="14" spans="1:5">
      <c r="A14" s="29"/>
      <c r="B14" s="152" t="s">
        <v>277</v>
      </c>
      <c r="C14" s="30">
        <f>SUM(C8:C13)</f>
        <v>151120.50999999998</v>
      </c>
      <c r="D14" s="77"/>
      <c r="E14" s="77"/>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4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zoomScaleNormal="100" zoomScaleSheetLayoutView="100" workbookViewId="0">
      <selection activeCell="C31" sqref="C31"/>
    </sheetView>
  </sheetViews>
  <sheetFormatPr baseColWidth="10" defaultRowHeight="11.25"/>
  <cols>
    <col min="1" max="1" width="20.7109375" style="154" customWidth="1"/>
    <col min="2" max="2" width="50.7109375" style="154" customWidth="1"/>
    <col min="3" max="3" width="12.140625" style="118" customWidth="1"/>
    <col min="4" max="4" width="9" style="194" customWidth="1"/>
    <col min="5" max="5" width="39.28515625" style="195" customWidth="1"/>
    <col min="6" max="8" width="11.42578125" style="154"/>
    <col min="9" max="16384" width="11.42578125" style="274"/>
  </cols>
  <sheetData>
    <row r="1" spans="1:8" s="41" customFormat="1" ht="11.25" customHeight="1">
      <c r="A1" s="71" t="s">
        <v>43</v>
      </c>
      <c r="B1" s="71"/>
      <c r="C1" s="72"/>
      <c r="D1" s="95"/>
      <c r="E1" s="7"/>
    </row>
    <row r="2" spans="1:8" s="41" customFormat="1" ht="11.25" customHeight="1">
      <c r="A2" s="71" t="s">
        <v>0</v>
      </c>
      <c r="B2" s="71"/>
      <c r="C2" s="72"/>
      <c r="D2" s="95"/>
      <c r="E2" s="96"/>
    </row>
    <row r="3" spans="1:8" s="41" customFormat="1" ht="10.5" customHeight="1">
      <c r="C3" s="72"/>
      <c r="D3" s="95"/>
      <c r="E3" s="96"/>
    </row>
    <row r="4" spans="1:8" s="41" customFormat="1" ht="10.5" customHeight="1">
      <c r="C4" s="72"/>
      <c r="D4" s="95"/>
      <c r="E4" s="96"/>
    </row>
    <row r="5" spans="1:8" s="41" customFormat="1" ht="11.25" customHeight="1">
      <c r="A5" s="10" t="s">
        <v>208</v>
      </c>
      <c r="B5" s="10"/>
      <c r="C5" s="72"/>
      <c r="D5" s="97"/>
      <c r="E5" s="98" t="s">
        <v>282</v>
      </c>
    </row>
    <row r="6" spans="1:8" ht="11.25" customHeight="1">
      <c r="A6" s="13"/>
      <c r="B6" s="13"/>
      <c r="C6" s="4"/>
      <c r="D6" s="99"/>
      <c r="E6" s="3"/>
      <c r="F6" s="274"/>
      <c r="G6" s="274"/>
      <c r="H6" s="274"/>
    </row>
    <row r="7" spans="1:8" ht="15" customHeight="1">
      <c r="A7" s="15" t="s">
        <v>46</v>
      </c>
      <c r="B7" s="16" t="s">
        <v>47</v>
      </c>
      <c r="C7" s="17" t="s">
        <v>48</v>
      </c>
      <c r="D7" s="206" t="s">
        <v>114</v>
      </c>
      <c r="E7" s="100" t="s">
        <v>115</v>
      </c>
      <c r="F7" s="274"/>
      <c r="G7" s="274"/>
      <c r="H7" s="274"/>
    </row>
    <row r="8" spans="1:8" ht="11.25" customHeight="1">
      <c r="A8" s="150" t="s">
        <v>3254</v>
      </c>
      <c r="B8" s="150" t="s">
        <v>12584</v>
      </c>
      <c r="C8" s="165">
        <v>128437.17</v>
      </c>
      <c r="D8" s="196">
        <v>5.0000000000000001E-3</v>
      </c>
      <c r="E8" s="197"/>
    </row>
    <row r="9" spans="1:8" ht="11.25" customHeight="1">
      <c r="A9" s="150" t="s">
        <v>3344</v>
      </c>
      <c r="B9" s="150" t="s">
        <v>12585</v>
      </c>
      <c r="C9" s="165">
        <v>8683168.3900000006</v>
      </c>
      <c r="D9" s="196">
        <v>0.3387</v>
      </c>
      <c r="E9" s="197" t="s">
        <v>12586</v>
      </c>
    </row>
    <row r="10" spans="1:8" ht="11.25" customHeight="1">
      <c r="A10" s="150" t="s">
        <v>3354</v>
      </c>
      <c r="B10" s="549" t="s">
        <v>12587</v>
      </c>
      <c r="C10" s="165">
        <v>2463863.04</v>
      </c>
      <c r="D10" s="196">
        <v>9.6100000000000005E-2</v>
      </c>
      <c r="E10" s="197" t="s">
        <v>12588</v>
      </c>
    </row>
    <row r="11" spans="1:8" ht="11.25" customHeight="1">
      <c r="A11" s="150" t="s">
        <v>3371</v>
      </c>
      <c r="B11" s="549" t="s">
        <v>564</v>
      </c>
      <c r="C11" s="165">
        <v>3913.82</v>
      </c>
      <c r="D11" s="196">
        <v>1E-4</v>
      </c>
      <c r="E11" s="197" t="s">
        <v>12589</v>
      </c>
    </row>
    <row r="12" spans="1:8" ht="11.25" customHeight="1">
      <c r="A12" s="150" t="s">
        <v>3434</v>
      </c>
      <c r="B12" s="549" t="s">
        <v>3435</v>
      </c>
      <c r="C12" s="165">
        <v>541745.06999999995</v>
      </c>
      <c r="D12" s="196">
        <v>2.1100000000000001E-2</v>
      </c>
      <c r="E12" s="197" t="s">
        <v>12590</v>
      </c>
    </row>
    <row r="13" spans="1:8" ht="11.25" customHeight="1">
      <c r="A13" s="150" t="s">
        <v>12591</v>
      </c>
      <c r="B13" s="150" t="s">
        <v>12592</v>
      </c>
      <c r="C13" s="165">
        <v>13809234.550000001</v>
      </c>
      <c r="D13" s="196">
        <v>0.53900000000000003</v>
      </c>
      <c r="E13" s="197" t="s">
        <v>12593</v>
      </c>
    </row>
    <row r="14" spans="1:8" hidden="1">
      <c r="A14" s="150"/>
      <c r="B14" s="150"/>
      <c r="C14" s="165"/>
      <c r="D14" s="196"/>
      <c r="E14" s="197"/>
    </row>
    <row r="15" spans="1:8" hidden="1">
      <c r="A15" s="150"/>
      <c r="B15" s="150"/>
      <c r="C15" s="165"/>
      <c r="D15" s="196"/>
      <c r="E15" s="197"/>
    </row>
    <row r="16" spans="1:8" hidden="1">
      <c r="A16" s="150"/>
      <c r="B16" s="150"/>
      <c r="C16" s="165"/>
      <c r="D16" s="196"/>
      <c r="E16" s="197"/>
    </row>
    <row r="17" spans="1:5" hidden="1">
      <c r="A17" s="150"/>
      <c r="B17" s="150"/>
      <c r="C17" s="165"/>
      <c r="D17" s="196"/>
      <c r="E17" s="197"/>
    </row>
    <row r="18" spans="1:5" hidden="1">
      <c r="A18" s="150"/>
      <c r="B18" s="150"/>
      <c r="C18" s="165"/>
      <c r="D18" s="196"/>
      <c r="E18" s="197"/>
    </row>
    <row r="19" spans="1:5" hidden="1">
      <c r="A19" s="150"/>
      <c r="B19" s="150"/>
      <c r="C19" s="165"/>
      <c r="D19" s="196"/>
      <c r="E19" s="197"/>
    </row>
    <row r="20" spans="1:5" hidden="1">
      <c r="A20" s="150"/>
      <c r="B20" s="150"/>
      <c r="C20" s="165"/>
      <c r="D20" s="196"/>
      <c r="E20" s="197"/>
    </row>
    <row r="21" spans="1:5" hidden="1">
      <c r="A21" s="150"/>
      <c r="B21" s="150"/>
      <c r="C21" s="165"/>
      <c r="D21" s="196"/>
      <c r="E21" s="197"/>
    </row>
    <row r="22" spans="1:5" hidden="1">
      <c r="A22" s="150"/>
      <c r="B22" s="150"/>
      <c r="C22" s="165"/>
      <c r="D22" s="196"/>
      <c r="E22" s="197"/>
    </row>
    <row r="23" spans="1:5" hidden="1">
      <c r="A23" s="150"/>
      <c r="B23" s="150"/>
      <c r="C23" s="165"/>
      <c r="D23" s="196"/>
      <c r="E23" s="197"/>
    </row>
    <row r="24" spans="1:5" hidden="1">
      <c r="A24" s="150"/>
      <c r="B24" s="150"/>
      <c r="C24" s="165"/>
      <c r="D24" s="196"/>
      <c r="E24" s="197"/>
    </row>
    <row r="25" spans="1:5" hidden="1">
      <c r="A25" s="150"/>
      <c r="B25" s="150"/>
      <c r="C25" s="165"/>
      <c r="D25" s="196"/>
      <c r="E25" s="197"/>
    </row>
    <row r="26" spans="1:5" hidden="1">
      <c r="A26" s="150"/>
      <c r="B26" s="150"/>
      <c r="C26" s="165"/>
      <c r="D26" s="196"/>
      <c r="E26" s="197"/>
    </row>
    <row r="27" spans="1:5" hidden="1">
      <c r="A27" s="150"/>
      <c r="B27" s="150"/>
      <c r="C27" s="165"/>
      <c r="D27" s="196"/>
      <c r="E27" s="197"/>
    </row>
    <row r="28" spans="1:5" hidden="1">
      <c r="A28" s="150"/>
      <c r="B28" s="150"/>
      <c r="C28" s="165"/>
      <c r="D28" s="196"/>
      <c r="E28" s="197"/>
    </row>
    <row r="29" spans="1:5" hidden="1">
      <c r="A29" s="150"/>
      <c r="B29" s="150"/>
      <c r="C29" s="165"/>
      <c r="D29" s="196"/>
      <c r="E29" s="197"/>
    </row>
    <row r="30" spans="1:5" hidden="1">
      <c r="A30" s="150"/>
      <c r="B30" s="150"/>
      <c r="C30" s="165"/>
      <c r="D30" s="196"/>
      <c r="E30" s="197"/>
    </row>
    <row r="31" spans="1:5" hidden="1">
      <c r="A31" s="150"/>
      <c r="B31" s="150"/>
      <c r="C31" s="165"/>
      <c r="D31" s="196"/>
      <c r="E31" s="197"/>
    </row>
    <row r="32" spans="1:5" hidden="1">
      <c r="A32" s="150"/>
      <c r="B32" s="150"/>
      <c r="C32" s="165"/>
      <c r="D32" s="196"/>
      <c r="E32" s="197"/>
    </row>
    <row r="33" spans="1:5" hidden="1">
      <c r="A33" s="150"/>
      <c r="B33" s="150"/>
      <c r="C33" s="165"/>
      <c r="D33" s="196"/>
      <c r="E33" s="197"/>
    </row>
    <row r="34" spans="1:5" hidden="1">
      <c r="A34" s="150"/>
      <c r="B34" s="150"/>
      <c r="C34" s="165"/>
      <c r="D34" s="196"/>
      <c r="E34" s="197"/>
    </row>
    <row r="35" spans="1:5" hidden="1">
      <c r="A35" s="150"/>
      <c r="B35" s="150"/>
      <c r="C35" s="165"/>
      <c r="D35" s="196"/>
      <c r="E35" s="197"/>
    </row>
    <row r="36" spans="1:5" hidden="1">
      <c r="A36" s="150"/>
      <c r="B36" s="150"/>
      <c r="C36" s="165"/>
      <c r="D36" s="196"/>
      <c r="E36" s="197"/>
    </row>
    <row r="37" spans="1:5" hidden="1">
      <c r="A37" s="150"/>
      <c r="B37" s="150"/>
      <c r="C37" s="165"/>
      <c r="D37" s="196"/>
      <c r="E37" s="197"/>
    </row>
    <row r="38" spans="1:5" hidden="1">
      <c r="A38" s="150"/>
      <c r="B38" s="150"/>
      <c r="C38" s="165"/>
      <c r="D38" s="196"/>
      <c r="E38" s="197"/>
    </row>
    <row r="39" spans="1:5" hidden="1">
      <c r="A39" s="150"/>
      <c r="B39" s="150"/>
      <c r="C39" s="165"/>
      <c r="D39" s="196"/>
      <c r="E39" s="197"/>
    </row>
    <row r="40" spans="1:5" hidden="1">
      <c r="A40" s="150"/>
      <c r="B40" s="150"/>
      <c r="C40" s="165"/>
      <c r="D40" s="196"/>
      <c r="E40" s="197"/>
    </row>
    <row r="41" spans="1:5" hidden="1">
      <c r="A41" s="150"/>
      <c r="B41" s="150"/>
      <c r="C41" s="165"/>
      <c r="D41" s="196"/>
      <c r="E41" s="197"/>
    </row>
    <row r="42" spans="1:5" hidden="1">
      <c r="A42" s="150"/>
      <c r="B42" s="150"/>
      <c r="C42" s="165"/>
      <c r="D42" s="196"/>
      <c r="E42" s="197"/>
    </row>
    <row r="43" spans="1:5" hidden="1">
      <c r="A43" s="150"/>
      <c r="B43" s="150"/>
      <c r="C43" s="165"/>
      <c r="D43" s="196"/>
      <c r="E43" s="197"/>
    </row>
    <row r="44" spans="1:5" hidden="1">
      <c r="A44" s="150"/>
      <c r="B44" s="150"/>
      <c r="C44" s="165"/>
      <c r="D44" s="196"/>
      <c r="E44" s="197"/>
    </row>
    <row r="45" spans="1:5" hidden="1">
      <c r="A45" s="150"/>
      <c r="B45" s="150"/>
      <c r="C45" s="165"/>
      <c r="D45" s="196"/>
      <c r="E45" s="197"/>
    </row>
    <row r="46" spans="1:5" hidden="1">
      <c r="A46" s="150"/>
      <c r="B46" s="150"/>
      <c r="C46" s="165"/>
      <c r="D46" s="196"/>
      <c r="E46" s="197"/>
    </row>
    <row r="47" spans="1:5" hidden="1">
      <c r="A47" s="150"/>
      <c r="B47" s="150"/>
      <c r="C47" s="165"/>
      <c r="D47" s="196"/>
      <c r="E47" s="197"/>
    </row>
    <row r="48" spans="1:5" hidden="1">
      <c r="A48" s="150"/>
      <c r="B48" s="150"/>
      <c r="C48" s="165"/>
      <c r="D48" s="196"/>
      <c r="E48" s="197"/>
    </row>
    <row r="49" spans="1:5" hidden="1">
      <c r="A49" s="150"/>
      <c r="B49" s="150"/>
      <c r="C49" s="165"/>
      <c r="D49" s="196"/>
      <c r="E49" s="197"/>
    </row>
    <row r="50" spans="1:5" hidden="1">
      <c r="A50" s="150"/>
      <c r="B50" s="150"/>
      <c r="C50" s="165"/>
      <c r="D50" s="196"/>
      <c r="E50" s="197"/>
    </row>
    <row r="51" spans="1:5" hidden="1">
      <c r="A51" s="150"/>
      <c r="B51" s="150"/>
      <c r="C51" s="165"/>
      <c r="D51" s="196"/>
      <c r="E51" s="197"/>
    </row>
    <row r="52" spans="1:5" hidden="1">
      <c r="A52" s="150"/>
      <c r="B52" s="150"/>
      <c r="C52" s="165"/>
      <c r="D52" s="196"/>
      <c r="E52" s="197"/>
    </row>
    <row r="53" spans="1:5" hidden="1">
      <c r="A53" s="150"/>
      <c r="B53" s="150"/>
      <c r="C53" s="165"/>
      <c r="D53" s="196"/>
      <c r="E53" s="197"/>
    </row>
    <row r="54" spans="1:5" hidden="1">
      <c r="A54" s="150"/>
      <c r="B54" s="150"/>
      <c r="C54" s="165"/>
      <c r="D54" s="196"/>
      <c r="E54" s="197"/>
    </row>
    <row r="55" spans="1:5" hidden="1">
      <c r="A55" s="150"/>
      <c r="B55" s="150"/>
      <c r="C55" s="165"/>
      <c r="D55" s="196"/>
      <c r="E55" s="197"/>
    </row>
    <row r="56" spans="1:5" hidden="1">
      <c r="A56" s="150"/>
      <c r="B56" s="150"/>
      <c r="C56" s="165"/>
      <c r="D56" s="196"/>
      <c r="E56" s="197"/>
    </row>
    <row r="57" spans="1:5" hidden="1">
      <c r="A57" s="150"/>
      <c r="B57" s="150"/>
      <c r="C57" s="165"/>
      <c r="D57" s="196"/>
      <c r="E57" s="197"/>
    </row>
    <row r="58" spans="1:5" hidden="1">
      <c r="A58" s="150"/>
      <c r="B58" s="150"/>
      <c r="C58" s="165"/>
      <c r="D58" s="196"/>
      <c r="E58" s="197"/>
    </row>
    <row r="59" spans="1:5" hidden="1">
      <c r="A59" s="150"/>
      <c r="B59" s="150"/>
      <c r="C59" s="165"/>
      <c r="D59" s="196"/>
      <c r="E59" s="197"/>
    </row>
    <row r="60" spans="1:5" hidden="1">
      <c r="A60" s="150"/>
      <c r="B60" s="150"/>
      <c r="C60" s="165"/>
      <c r="D60" s="196"/>
      <c r="E60" s="197"/>
    </row>
    <row r="61" spans="1:5" hidden="1">
      <c r="A61" s="150"/>
      <c r="B61" s="150"/>
      <c r="C61" s="165"/>
      <c r="D61" s="196"/>
      <c r="E61" s="197"/>
    </row>
    <row r="62" spans="1:5" hidden="1">
      <c r="A62" s="150"/>
      <c r="B62" s="150"/>
      <c r="C62" s="165"/>
      <c r="D62" s="196"/>
      <c r="E62" s="197"/>
    </row>
    <row r="63" spans="1:5" hidden="1">
      <c r="A63" s="150"/>
      <c r="B63" s="150"/>
      <c r="C63" s="165"/>
      <c r="D63" s="196"/>
      <c r="E63" s="197"/>
    </row>
    <row r="64" spans="1:5" hidden="1">
      <c r="A64" s="150"/>
      <c r="B64" s="150"/>
      <c r="C64" s="165"/>
      <c r="D64" s="196"/>
      <c r="E64" s="197"/>
    </row>
    <row r="65" spans="1:5" hidden="1">
      <c r="A65" s="150"/>
      <c r="B65" s="150"/>
      <c r="C65" s="165"/>
      <c r="D65" s="196"/>
      <c r="E65" s="197"/>
    </row>
    <row r="66" spans="1:5" hidden="1">
      <c r="A66" s="150"/>
      <c r="B66" s="150"/>
      <c r="C66" s="165"/>
      <c r="D66" s="196"/>
      <c r="E66" s="197"/>
    </row>
    <row r="67" spans="1:5" hidden="1">
      <c r="A67" s="150"/>
      <c r="B67" s="150"/>
      <c r="C67" s="165"/>
      <c r="D67" s="196"/>
      <c r="E67" s="197"/>
    </row>
    <row r="68" spans="1:5" hidden="1">
      <c r="A68" s="150"/>
      <c r="B68" s="150"/>
      <c r="C68" s="165"/>
      <c r="D68" s="196"/>
      <c r="E68" s="197"/>
    </row>
    <row r="69" spans="1:5" hidden="1">
      <c r="A69" s="150"/>
      <c r="B69" s="150"/>
      <c r="C69" s="165"/>
      <c r="D69" s="196"/>
      <c r="E69" s="197"/>
    </row>
    <row r="70" spans="1:5" hidden="1">
      <c r="A70" s="150"/>
      <c r="B70" s="150"/>
      <c r="C70" s="165"/>
      <c r="D70" s="196"/>
      <c r="E70" s="197"/>
    </row>
    <row r="71" spans="1:5" hidden="1">
      <c r="A71" s="150"/>
      <c r="B71" s="150"/>
      <c r="C71" s="165"/>
      <c r="D71" s="196"/>
      <c r="E71" s="197"/>
    </row>
    <row r="72" spans="1:5" hidden="1">
      <c r="A72" s="150"/>
      <c r="B72" s="150"/>
      <c r="C72" s="165"/>
      <c r="D72" s="196"/>
      <c r="E72" s="197"/>
    </row>
    <row r="73" spans="1:5" hidden="1">
      <c r="A73" s="150"/>
      <c r="B73" s="150"/>
      <c r="C73" s="165"/>
      <c r="D73" s="196"/>
      <c r="E73" s="197"/>
    </row>
    <row r="74" spans="1:5" hidden="1">
      <c r="A74" s="150"/>
      <c r="B74" s="150"/>
      <c r="C74" s="165"/>
      <c r="D74" s="196"/>
      <c r="E74" s="197"/>
    </row>
    <row r="75" spans="1:5" hidden="1">
      <c r="A75" s="150"/>
      <c r="B75" s="150"/>
      <c r="C75" s="165"/>
      <c r="D75" s="196"/>
      <c r="E75" s="197"/>
    </row>
    <row r="76" spans="1:5" hidden="1">
      <c r="A76" s="150"/>
      <c r="B76" s="150"/>
      <c r="C76" s="165"/>
      <c r="D76" s="196"/>
      <c r="E76" s="197"/>
    </row>
    <row r="77" spans="1:5" hidden="1">
      <c r="A77" s="150"/>
      <c r="B77" s="150"/>
      <c r="C77" s="165"/>
      <c r="D77" s="196"/>
      <c r="E77" s="197"/>
    </row>
    <row r="78" spans="1:5" hidden="1">
      <c r="A78" s="150"/>
      <c r="B78" s="150"/>
      <c r="C78" s="165"/>
      <c r="D78" s="196"/>
      <c r="E78" s="197"/>
    </row>
    <row r="79" spans="1:5" hidden="1">
      <c r="A79" s="150"/>
      <c r="B79" s="150"/>
      <c r="C79" s="165"/>
      <c r="D79" s="196"/>
      <c r="E79" s="197"/>
    </row>
    <row r="80" spans="1:5" hidden="1">
      <c r="A80" s="150"/>
      <c r="B80" s="150"/>
      <c r="C80" s="165"/>
      <c r="D80" s="196"/>
      <c r="E80" s="197"/>
    </row>
    <row r="81" spans="1:5" hidden="1">
      <c r="A81" s="150"/>
      <c r="B81" s="150"/>
      <c r="C81" s="165"/>
      <c r="D81" s="196"/>
      <c r="E81" s="197"/>
    </row>
    <row r="82" spans="1:5" hidden="1">
      <c r="A82" s="150"/>
      <c r="B82" s="150"/>
      <c r="C82" s="165"/>
      <c r="D82" s="196"/>
      <c r="E82" s="197"/>
    </row>
    <row r="83" spans="1:5" hidden="1">
      <c r="A83" s="150"/>
      <c r="B83" s="150"/>
      <c r="C83" s="165"/>
      <c r="D83" s="196"/>
      <c r="E83" s="197"/>
    </row>
    <row r="84" spans="1:5" hidden="1">
      <c r="A84" s="150"/>
      <c r="B84" s="150"/>
      <c r="C84" s="165"/>
      <c r="D84" s="196"/>
      <c r="E84" s="197"/>
    </row>
    <row r="85" spans="1:5" hidden="1">
      <c r="A85" s="150"/>
      <c r="B85" s="150"/>
      <c r="C85" s="165"/>
      <c r="D85" s="196"/>
      <c r="E85" s="197"/>
    </row>
    <row r="86" spans="1:5" hidden="1">
      <c r="A86" s="150"/>
      <c r="B86" s="150"/>
      <c r="C86" s="165"/>
      <c r="D86" s="196"/>
      <c r="E86" s="197"/>
    </row>
    <row r="87" spans="1:5" hidden="1">
      <c r="A87" s="150"/>
      <c r="B87" s="150"/>
      <c r="C87" s="165"/>
      <c r="D87" s="196"/>
      <c r="E87" s="197"/>
    </row>
    <row r="88" spans="1:5" hidden="1">
      <c r="A88" s="150"/>
      <c r="B88" s="150"/>
      <c r="C88" s="165"/>
      <c r="D88" s="196"/>
      <c r="E88" s="197"/>
    </row>
    <row r="89" spans="1:5" hidden="1">
      <c r="A89" s="150"/>
      <c r="B89" s="150"/>
      <c r="C89" s="165"/>
      <c r="D89" s="196"/>
      <c r="E89" s="197"/>
    </row>
    <row r="90" spans="1:5" hidden="1">
      <c r="A90" s="150"/>
      <c r="B90" s="150"/>
      <c r="C90" s="165"/>
      <c r="D90" s="196"/>
      <c r="E90" s="197"/>
    </row>
    <row r="91" spans="1:5" hidden="1">
      <c r="A91" s="150"/>
      <c r="B91" s="150"/>
      <c r="C91" s="165"/>
      <c r="D91" s="196"/>
      <c r="E91" s="197"/>
    </row>
    <row r="92" spans="1:5" hidden="1">
      <c r="A92" s="150"/>
      <c r="B92" s="150"/>
      <c r="C92" s="165"/>
      <c r="D92" s="196"/>
      <c r="E92" s="197"/>
    </row>
    <row r="93" spans="1:5" hidden="1">
      <c r="A93" s="150"/>
      <c r="B93" s="150"/>
      <c r="C93" s="165"/>
      <c r="D93" s="196"/>
      <c r="E93" s="197"/>
    </row>
    <row r="94" spans="1:5" hidden="1">
      <c r="A94" s="150"/>
      <c r="B94" s="150"/>
      <c r="C94" s="165"/>
      <c r="D94" s="196"/>
      <c r="E94" s="197"/>
    </row>
    <row r="95" spans="1:5" hidden="1">
      <c r="A95" s="150"/>
      <c r="B95" s="150"/>
      <c r="C95" s="165"/>
      <c r="D95" s="196"/>
      <c r="E95" s="197"/>
    </row>
    <row r="96" spans="1:5" hidden="1">
      <c r="A96" s="150"/>
      <c r="B96" s="150"/>
      <c r="C96" s="165"/>
      <c r="D96" s="196"/>
      <c r="E96" s="197"/>
    </row>
    <row r="97" spans="1:5" hidden="1">
      <c r="A97" s="150"/>
      <c r="B97" s="150"/>
      <c r="C97" s="165"/>
      <c r="D97" s="196"/>
      <c r="E97" s="197"/>
    </row>
    <row r="98" spans="1:5" hidden="1">
      <c r="A98" s="150"/>
      <c r="B98" s="150"/>
      <c r="C98" s="165"/>
      <c r="D98" s="196"/>
      <c r="E98" s="197"/>
    </row>
    <row r="99" spans="1:5" hidden="1">
      <c r="A99" s="150"/>
      <c r="B99" s="150"/>
      <c r="C99" s="165"/>
      <c r="D99" s="196"/>
      <c r="E99" s="197"/>
    </row>
    <row r="100" spans="1:5" hidden="1">
      <c r="A100" s="150"/>
      <c r="B100" s="150"/>
      <c r="C100" s="165"/>
      <c r="D100" s="196"/>
      <c r="E100" s="197"/>
    </row>
    <row r="101" spans="1:5" hidden="1">
      <c r="A101" s="150"/>
      <c r="B101" s="150"/>
      <c r="C101" s="165"/>
      <c r="D101" s="196"/>
      <c r="E101" s="197"/>
    </row>
    <row r="102" spans="1:5" hidden="1">
      <c r="A102" s="150"/>
      <c r="B102" s="150"/>
      <c r="C102" s="165"/>
      <c r="D102" s="196"/>
      <c r="E102" s="197"/>
    </row>
    <row r="103" spans="1:5" hidden="1">
      <c r="A103" s="150"/>
      <c r="B103" s="150"/>
      <c r="C103" s="165"/>
      <c r="D103" s="196"/>
      <c r="E103" s="197"/>
    </row>
    <row r="104" spans="1:5" hidden="1">
      <c r="A104" s="150"/>
      <c r="B104" s="150"/>
      <c r="C104" s="165"/>
      <c r="D104" s="196"/>
      <c r="E104" s="197"/>
    </row>
    <row r="105" spans="1:5" hidden="1">
      <c r="A105" s="150"/>
      <c r="B105" s="150"/>
      <c r="C105" s="165"/>
      <c r="D105" s="196"/>
      <c r="E105" s="197"/>
    </row>
    <row r="106" spans="1:5" hidden="1">
      <c r="A106" s="150"/>
      <c r="B106" s="150"/>
      <c r="C106" s="165"/>
      <c r="D106" s="196"/>
      <c r="E106" s="197"/>
    </row>
    <row r="107" spans="1:5" hidden="1">
      <c r="A107" s="150"/>
      <c r="B107" s="150"/>
      <c r="C107" s="165"/>
      <c r="D107" s="196"/>
      <c r="E107" s="197"/>
    </row>
    <row r="108" spans="1:5" hidden="1">
      <c r="A108" s="150"/>
      <c r="B108" s="150"/>
      <c r="C108" s="165"/>
      <c r="D108" s="196"/>
      <c r="E108" s="197"/>
    </row>
    <row r="109" spans="1:5" hidden="1">
      <c r="A109" s="150"/>
      <c r="B109" s="150"/>
      <c r="C109" s="165"/>
      <c r="D109" s="196"/>
      <c r="E109" s="197"/>
    </row>
    <row r="110" spans="1:5">
      <c r="A110" s="152"/>
      <c r="B110" s="152" t="s">
        <v>388</v>
      </c>
      <c r="C110" s="166">
        <f>SUM(C8:C109)</f>
        <v>25630362.040000003</v>
      </c>
      <c r="D110" s="569">
        <f>SUM(D8:D109)</f>
        <v>1</v>
      </c>
      <c r="E110" s="180"/>
    </row>
    <row r="111" spans="1:5">
      <c r="A111" s="198"/>
      <c r="B111" s="198"/>
      <c r="C111" s="199"/>
      <c r="D111" s="200"/>
      <c r="E111" s="201"/>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4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B1" zoomScaleNormal="100" zoomScaleSheetLayoutView="100" workbookViewId="0">
      <selection activeCell="C31" sqref="C31"/>
    </sheetView>
  </sheetViews>
  <sheetFormatPr baseColWidth="10" defaultRowHeight="11.25"/>
  <cols>
    <col min="1" max="1" width="20.7109375" style="274" customWidth="1"/>
    <col min="2" max="2" width="50.7109375" style="274" customWidth="1"/>
    <col min="3" max="5" width="17.7109375" style="9" customWidth="1"/>
    <col min="6" max="6" width="39.5703125" style="274" bestFit="1" customWidth="1"/>
    <col min="7" max="7" width="17.7109375" style="274" customWidth="1"/>
    <col min="8" max="16384" width="11.42578125" style="274"/>
  </cols>
  <sheetData>
    <row r="1" spans="1:7" s="41" customFormat="1" ht="11.25" customHeight="1">
      <c r="A1" s="71" t="s">
        <v>43</v>
      </c>
      <c r="B1" s="71"/>
      <c r="C1" s="42"/>
      <c r="D1" s="42"/>
      <c r="E1" s="42"/>
      <c r="F1" s="101"/>
      <c r="G1" s="7"/>
    </row>
    <row r="2" spans="1:7" s="41" customFormat="1" ht="11.25" customHeight="1">
      <c r="A2" s="71" t="s">
        <v>0</v>
      </c>
      <c r="B2" s="71"/>
      <c r="C2" s="42"/>
      <c r="D2" s="42"/>
      <c r="E2" s="42"/>
    </row>
    <row r="3" spans="1:7" s="41" customFormat="1">
      <c r="C3" s="42"/>
      <c r="D3" s="42"/>
      <c r="E3" s="42"/>
    </row>
    <row r="4" spans="1:7" s="41" customFormat="1">
      <c r="C4" s="42"/>
      <c r="D4" s="42"/>
      <c r="E4" s="42"/>
    </row>
    <row r="5" spans="1:7" s="41" customFormat="1" ht="11.25" customHeight="1">
      <c r="A5" s="10" t="s">
        <v>139</v>
      </c>
      <c r="B5" s="10"/>
      <c r="C5" s="42"/>
      <c r="D5" s="42"/>
      <c r="E5" s="42"/>
      <c r="G5" s="366"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c r="A8" s="150" t="s">
        <v>12594</v>
      </c>
      <c r="B8" s="150" t="s">
        <v>12595</v>
      </c>
      <c r="C8" s="165">
        <v>19150962.5</v>
      </c>
      <c r="D8" s="165">
        <v>40486296.609999999</v>
      </c>
      <c r="E8" s="165">
        <f>+D8-C8</f>
        <v>21335334.109999999</v>
      </c>
      <c r="F8" s="177" t="s">
        <v>12596</v>
      </c>
      <c r="G8" s="172" t="s">
        <v>12597</v>
      </c>
    </row>
    <row r="9" spans="1:7">
      <c r="A9" s="150" t="s">
        <v>12598</v>
      </c>
      <c r="B9" s="150" t="s">
        <v>12599</v>
      </c>
      <c r="C9" s="165">
        <v>3477005.65</v>
      </c>
      <c r="D9" s="165">
        <v>3477005.65</v>
      </c>
      <c r="E9" s="165">
        <f>+D9-C9</f>
        <v>0</v>
      </c>
      <c r="F9" s="165" t="s">
        <v>1301</v>
      </c>
      <c r="G9" s="172" t="s">
        <v>1304</v>
      </c>
    </row>
    <row r="10" spans="1:7" hidden="1">
      <c r="A10" s="150"/>
      <c r="B10" s="150"/>
      <c r="C10" s="165"/>
      <c r="D10" s="165"/>
      <c r="E10" s="165"/>
      <c r="F10" s="172"/>
      <c r="G10" s="172"/>
    </row>
    <row r="11" spans="1:7" hidden="1">
      <c r="A11" s="150"/>
      <c r="B11" s="150"/>
      <c r="C11" s="165"/>
      <c r="D11" s="165"/>
      <c r="E11" s="165"/>
      <c r="F11" s="172"/>
      <c r="G11" s="172"/>
    </row>
    <row r="12" spans="1:7" hidden="1">
      <c r="A12" s="150"/>
      <c r="B12" s="150"/>
      <c r="C12" s="165"/>
      <c r="D12" s="165"/>
      <c r="E12" s="165"/>
      <c r="F12" s="172"/>
      <c r="G12" s="172"/>
    </row>
    <row r="13" spans="1:7" hidden="1">
      <c r="A13" s="150"/>
      <c r="B13" s="150"/>
      <c r="C13" s="165"/>
      <c r="D13" s="165"/>
      <c r="E13" s="165"/>
      <c r="F13" s="172"/>
      <c r="G13" s="172"/>
    </row>
    <row r="14" spans="1:7">
      <c r="A14" s="169"/>
      <c r="B14" s="152" t="s">
        <v>278</v>
      </c>
      <c r="C14" s="142">
        <f>SUM(C8:C13)</f>
        <v>22627968.149999999</v>
      </c>
      <c r="D14" s="142">
        <f>SUM(D8:D13)</f>
        <v>43963302.259999998</v>
      </c>
      <c r="E14" s="145">
        <f>SUM(E8:E13)</f>
        <v>21335334.109999999</v>
      </c>
      <c r="F14" s="202"/>
      <c r="G14" s="202"/>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4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zoomScaleSheetLayoutView="100" workbookViewId="0">
      <selection activeCell="C31" sqref="C31"/>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ht="11.25" customHeight="1">
      <c r="A5" s="10" t="s">
        <v>140</v>
      </c>
      <c r="B5" s="10"/>
      <c r="C5" s="42"/>
      <c r="D5" s="42"/>
      <c r="E5" s="42"/>
      <c r="F5" s="366" t="s">
        <v>118</v>
      </c>
    </row>
    <row r="6" spans="1:6" s="81" customFormat="1">
      <c r="A6" s="44"/>
      <c r="B6" s="44"/>
      <c r="C6" s="78"/>
      <c r="D6" s="80"/>
      <c r="E6" s="80"/>
    </row>
    <row r="7" spans="1:6" ht="15" customHeight="1">
      <c r="A7" s="15" t="s">
        <v>46</v>
      </c>
      <c r="B7" s="16" t="s">
        <v>47</v>
      </c>
      <c r="C7" s="1003" t="s">
        <v>75</v>
      </c>
      <c r="D7" s="57" t="s">
        <v>76</v>
      </c>
      <c r="E7" s="102" t="s">
        <v>117</v>
      </c>
      <c r="F7" s="102" t="s">
        <v>89</v>
      </c>
    </row>
    <row r="8" spans="1:6">
      <c r="A8" s="150" t="s">
        <v>12600</v>
      </c>
      <c r="B8" s="160" t="s">
        <v>2572</v>
      </c>
      <c r="C8" s="1004">
        <v>50772198.340000004</v>
      </c>
      <c r="D8" s="606">
        <v>69282246.650000006</v>
      </c>
      <c r="E8" s="165">
        <f>+C8-D8</f>
        <v>-18510048.310000002</v>
      </c>
      <c r="F8" s="207"/>
    </row>
    <row r="9" spans="1:6">
      <c r="A9" s="150" t="s">
        <v>12601</v>
      </c>
      <c r="B9" s="150" t="s">
        <v>12602</v>
      </c>
      <c r="C9" s="600">
        <v>1891240.74</v>
      </c>
      <c r="D9" s="600">
        <v>1891240.74</v>
      </c>
      <c r="E9" s="165">
        <f>+D9-C9</f>
        <v>0</v>
      </c>
      <c r="F9" s="207"/>
    </row>
    <row r="10" spans="1:6">
      <c r="A10" s="150" t="s">
        <v>12603</v>
      </c>
      <c r="B10" s="150" t="s">
        <v>12604</v>
      </c>
      <c r="C10" s="165">
        <v>920843.12</v>
      </c>
      <c r="D10" s="165">
        <v>920843.12</v>
      </c>
      <c r="E10" s="165">
        <f t="shared" ref="E10:E13" si="0">+D10-C10</f>
        <v>0</v>
      </c>
      <c r="F10" s="207"/>
    </row>
    <row r="11" spans="1:6">
      <c r="A11" s="150" t="s">
        <v>12605</v>
      </c>
      <c r="B11" s="150" t="s">
        <v>12606</v>
      </c>
      <c r="C11" s="165">
        <v>10222260.609999999</v>
      </c>
      <c r="D11" s="165">
        <v>10222260.609999999</v>
      </c>
      <c r="E11" s="165">
        <f t="shared" si="0"/>
        <v>0</v>
      </c>
      <c r="F11" s="207"/>
    </row>
    <row r="12" spans="1:6">
      <c r="A12" s="150" t="s">
        <v>12607</v>
      </c>
      <c r="B12" s="150" t="s">
        <v>12608</v>
      </c>
      <c r="C12" s="165">
        <v>6841108.1200000001</v>
      </c>
      <c r="D12" s="165">
        <v>6841108.1200000001</v>
      </c>
      <c r="E12" s="165">
        <f t="shared" si="0"/>
        <v>0</v>
      </c>
      <c r="F12" s="207"/>
    </row>
    <row r="13" spans="1:6">
      <c r="A13" s="150" t="s">
        <v>12609</v>
      </c>
      <c r="B13" s="150" t="s">
        <v>12610</v>
      </c>
      <c r="C13" s="165">
        <v>0</v>
      </c>
      <c r="D13" s="165">
        <v>13326305.529999999</v>
      </c>
      <c r="E13" s="165">
        <f t="shared" si="0"/>
        <v>13326305.529999999</v>
      </c>
      <c r="F13" s="207"/>
    </row>
    <row r="14" spans="1:6">
      <c r="A14" s="150"/>
      <c r="B14" s="150"/>
      <c r="C14" s="165"/>
      <c r="D14" s="165"/>
      <c r="E14" s="165"/>
      <c r="F14" s="207"/>
    </row>
    <row r="15" spans="1:6">
      <c r="A15" s="150"/>
      <c r="B15" s="150"/>
      <c r="C15" s="165"/>
      <c r="D15" s="165"/>
      <c r="E15" s="165"/>
      <c r="F15" s="207"/>
    </row>
    <row r="16" spans="1:6">
      <c r="A16" s="150"/>
      <c r="B16" s="150"/>
      <c r="C16" s="165"/>
      <c r="D16" s="165"/>
      <c r="E16" s="165"/>
      <c r="F16" s="207"/>
    </row>
    <row r="17" spans="1:6">
      <c r="A17" s="150"/>
      <c r="B17" s="150"/>
      <c r="C17" s="165"/>
      <c r="D17" s="165"/>
      <c r="E17" s="165"/>
      <c r="F17" s="207"/>
    </row>
    <row r="18" spans="1:6">
      <c r="A18" s="150"/>
      <c r="B18" s="150"/>
      <c r="C18" s="165"/>
      <c r="D18" s="165"/>
      <c r="E18" s="165"/>
      <c r="F18" s="207"/>
    </row>
    <row r="19" spans="1:6">
      <c r="A19" s="150"/>
      <c r="B19" s="150"/>
      <c r="C19" s="165"/>
      <c r="D19" s="165"/>
      <c r="E19" s="165"/>
      <c r="F19" s="207"/>
    </row>
    <row r="20" spans="1:6">
      <c r="A20" s="150"/>
      <c r="B20" s="150"/>
      <c r="C20" s="165"/>
      <c r="D20" s="165"/>
      <c r="E20" s="165"/>
      <c r="F20" s="207"/>
    </row>
    <row r="21" spans="1:6">
      <c r="A21" s="150"/>
      <c r="B21" s="150"/>
      <c r="C21" s="165"/>
      <c r="D21" s="165"/>
      <c r="E21" s="165"/>
      <c r="F21" s="207"/>
    </row>
    <row r="22" spans="1:6">
      <c r="A22" s="150"/>
      <c r="B22" s="150"/>
      <c r="C22" s="165"/>
      <c r="D22" s="165"/>
      <c r="E22" s="165"/>
      <c r="F22" s="207"/>
    </row>
    <row r="23" spans="1:6">
      <c r="A23" s="152"/>
      <c r="B23" s="152" t="s">
        <v>279</v>
      </c>
      <c r="C23" s="166">
        <f>SUM(C8:C22)</f>
        <v>70647650.930000007</v>
      </c>
      <c r="D23" s="166">
        <f>SUM(D8:D22)</f>
        <v>102484004.77000001</v>
      </c>
      <c r="E23" s="166">
        <f>SUM(E8:E22)</f>
        <v>-5183742.7800000031</v>
      </c>
      <c r="F23" s="152"/>
    </row>
  </sheetData>
  <protectedRanges>
    <protectedRange sqref="F23"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4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3"/>
  <sheetViews>
    <sheetView zoomScaleNormal="100" zoomScaleSheetLayoutView="100" workbookViewId="0">
      <selection activeCell="C31" sqref="C31"/>
    </sheetView>
  </sheetViews>
  <sheetFormatPr baseColWidth="10" defaultRowHeight="11.25"/>
  <cols>
    <col min="1" max="1" width="20.7109375" style="154" customWidth="1"/>
    <col min="2" max="2" width="50.7109375" style="154" customWidth="1"/>
    <col min="3" max="5" width="17.7109375" style="118" customWidth="1"/>
    <col min="6" max="16384" width="11.42578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ht="11.25" customHeight="1">
      <c r="A5" s="65" t="s">
        <v>154</v>
      </c>
      <c r="C5" s="72"/>
      <c r="D5" s="72"/>
      <c r="E5" s="262" t="s">
        <v>119</v>
      </c>
    </row>
    <row r="6" spans="1:5" s="81" customFormat="1">
      <c r="A6" s="28"/>
      <c r="B6" s="28"/>
      <c r="C6" s="103"/>
      <c r="D6" s="104"/>
      <c r="E6" s="104"/>
    </row>
    <row r="7" spans="1:5" ht="15" customHeight="1">
      <c r="A7" s="15" t="s">
        <v>46</v>
      </c>
      <c r="B7" s="16" t="s">
        <v>47</v>
      </c>
      <c r="C7" s="57" t="s">
        <v>75</v>
      </c>
      <c r="D7" s="57" t="s">
        <v>76</v>
      </c>
      <c r="E7" s="57" t="s">
        <v>77</v>
      </c>
    </row>
    <row r="8" spans="1:5">
      <c r="A8" s="172">
        <v>111211001</v>
      </c>
      <c r="B8" s="172" t="s">
        <v>12611</v>
      </c>
      <c r="C8" s="165">
        <v>1472363.64</v>
      </c>
      <c r="D8" s="165">
        <v>2136888.67</v>
      </c>
      <c r="E8" s="165">
        <f>+D8-C8</f>
        <v>664525.03</v>
      </c>
    </row>
    <row r="9" spans="1:5">
      <c r="A9" s="172">
        <v>111212001</v>
      </c>
      <c r="B9" s="172" t="s">
        <v>12612</v>
      </c>
      <c r="C9" s="165">
        <v>12010.82</v>
      </c>
      <c r="D9" s="165">
        <v>11684.82</v>
      </c>
      <c r="E9" s="165">
        <f t="shared" ref="E9:E14" si="0">+D9-C9</f>
        <v>-326</v>
      </c>
    </row>
    <row r="10" spans="1:5">
      <c r="A10" s="172">
        <v>111212002</v>
      </c>
      <c r="B10" s="172" t="s">
        <v>12613</v>
      </c>
      <c r="C10" s="165">
        <v>3823508.57</v>
      </c>
      <c r="D10" s="165">
        <v>4497795.58</v>
      </c>
      <c r="E10" s="165">
        <f t="shared" si="0"/>
        <v>674287.01000000024</v>
      </c>
    </row>
    <row r="11" spans="1:5">
      <c r="A11" s="172">
        <v>111511001</v>
      </c>
      <c r="B11" s="172" t="s">
        <v>12517</v>
      </c>
      <c r="C11" s="165">
        <v>373347.7</v>
      </c>
      <c r="D11" s="165">
        <v>373347.7</v>
      </c>
      <c r="E11" s="165">
        <f t="shared" si="0"/>
        <v>0</v>
      </c>
    </row>
    <row r="12" spans="1:5">
      <c r="A12" s="172">
        <v>111511002</v>
      </c>
      <c r="B12" s="172" t="s">
        <v>12520</v>
      </c>
      <c r="C12" s="165">
        <v>6763302.1600000001</v>
      </c>
      <c r="D12" s="165">
        <v>5574237.2400000002</v>
      </c>
      <c r="E12" s="165">
        <f t="shared" si="0"/>
        <v>-1189064.92</v>
      </c>
    </row>
    <row r="13" spans="1:5">
      <c r="A13" s="172">
        <v>111511003</v>
      </c>
      <c r="B13" s="172" t="s">
        <v>12522</v>
      </c>
      <c r="C13" s="165">
        <v>57390.45</v>
      </c>
      <c r="D13" s="165">
        <v>57390.94</v>
      </c>
      <c r="E13" s="165">
        <f t="shared" si="0"/>
        <v>0.49000000000523869</v>
      </c>
    </row>
    <row r="14" spans="1:5">
      <c r="A14" s="172">
        <v>111511004</v>
      </c>
      <c r="B14" s="172" t="s">
        <v>12524</v>
      </c>
      <c r="C14" s="165">
        <v>113317.46</v>
      </c>
      <c r="D14" s="165">
        <v>113318.44</v>
      </c>
      <c r="E14" s="165">
        <f t="shared" si="0"/>
        <v>0.97999999999592546</v>
      </c>
    </row>
    <row r="15" spans="1:5" hidden="1">
      <c r="A15" s="172"/>
      <c r="B15" s="172"/>
      <c r="C15" s="165"/>
      <c r="D15" s="165"/>
      <c r="E15" s="165"/>
    </row>
    <row r="16" spans="1:5" hidden="1">
      <c r="A16" s="172"/>
      <c r="B16" s="172"/>
      <c r="C16" s="165"/>
      <c r="D16" s="165"/>
      <c r="E16" s="165"/>
    </row>
    <row r="17" spans="1:5" hidden="1">
      <c r="A17" s="172"/>
      <c r="B17" s="172"/>
      <c r="C17" s="165"/>
      <c r="D17" s="165"/>
      <c r="E17" s="165"/>
    </row>
    <row r="18" spans="1:5" hidden="1">
      <c r="A18" s="172"/>
      <c r="B18" s="172"/>
      <c r="C18" s="165"/>
      <c r="D18" s="165"/>
      <c r="E18" s="165"/>
    </row>
    <row r="19" spans="1:5" hidden="1">
      <c r="A19" s="172"/>
      <c r="B19" s="172"/>
      <c r="C19" s="165"/>
      <c r="D19" s="165"/>
      <c r="E19" s="165"/>
    </row>
    <row r="20" spans="1:5" hidden="1">
      <c r="A20" s="172"/>
      <c r="B20" s="172"/>
      <c r="C20" s="165"/>
      <c r="D20" s="165"/>
      <c r="E20" s="165"/>
    </row>
    <row r="21" spans="1:5" hidden="1">
      <c r="A21" s="172"/>
      <c r="B21" s="172"/>
      <c r="C21" s="165"/>
      <c r="D21" s="165"/>
      <c r="E21" s="165"/>
    </row>
    <row r="22" spans="1:5" hidden="1">
      <c r="A22" s="172"/>
      <c r="B22" s="172"/>
      <c r="C22" s="165"/>
      <c r="D22" s="165"/>
      <c r="E22" s="165"/>
    </row>
    <row r="23" spans="1:5" hidden="1">
      <c r="A23" s="172"/>
      <c r="B23" s="172"/>
      <c r="C23" s="165"/>
      <c r="D23" s="165"/>
      <c r="E23" s="165"/>
    </row>
    <row r="24" spans="1:5" hidden="1">
      <c r="A24" s="172"/>
      <c r="B24" s="172"/>
      <c r="C24" s="165"/>
      <c r="D24" s="165"/>
      <c r="E24" s="165"/>
    </row>
    <row r="25" spans="1:5" hidden="1">
      <c r="A25" s="172"/>
      <c r="B25" s="172"/>
      <c r="C25" s="165"/>
      <c r="D25" s="165"/>
      <c r="E25" s="165"/>
    </row>
    <row r="26" spans="1:5" hidden="1">
      <c r="A26" s="172"/>
      <c r="B26" s="172"/>
      <c r="C26" s="165"/>
      <c r="D26" s="165"/>
      <c r="E26" s="165"/>
    </row>
    <row r="27" spans="1:5" hidden="1">
      <c r="A27" s="172"/>
      <c r="B27" s="172"/>
      <c r="C27" s="165"/>
      <c r="D27" s="165"/>
      <c r="E27" s="165"/>
    </row>
    <row r="28" spans="1:5" hidden="1">
      <c r="A28" s="172"/>
      <c r="B28" s="172"/>
      <c r="C28" s="165"/>
      <c r="D28" s="165"/>
      <c r="E28" s="165"/>
    </row>
    <row r="29" spans="1:5" hidden="1">
      <c r="A29" s="172"/>
      <c r="B29" s="172"/>
      <c r="C29" s="165"/>
      <c r="D29" s="165"/>
      <c r="E29" s="165"/>
    </row>
    <row r="30" spans="1:5" hidden="1">
      <c r="A30" s="172"/>
      <c r="B30" s="172"/>
      <c r="C30" s="165"/>
      <c r="D30" s="165"/>
      <c r="E30" s="165"/>
    </row>
    <row r="31" spans="1:5" hidden="1">
      <c r="A31" s="172"/>
      <c r="B31" s="172"/>
      <c r="C31" s="165"/>
      <c r="D31" s="165"/>
      <c r="E31" s="165"/>
    </row>
    <row r="32" spans="1:5" hidden="1">
      <c r="A32" s="172"/>
      <c r="B32" s="172"/>
      <c r="C32" s="165"/>
      <c r="D32" s="165"/>
      <c r="E32" s="165"/>
    </row>
    <row r="33" spans="1:5" hidden="1">
      <c r="A33" s="172"/>
      <c r="B33" s="172"/>
      <c r="C33" s="165"/>
      <c r="D33" s="165"/>
      <c r="E33" s="165"/>
    </row>
    <row r="34" spans="1:5" hidden="1">
      <c r="A34" s="172"/>
      <c r="B34" s="172"/>
      <c r="C34" s="165"/>
      <c r="D34" s="165"/>
      <c r="E34" s="165"/>
    </row>
    <row r="35" spans="1:5" hidden="1">
      <c r="A35" s="172"/>
      <c r="B35" s="172"/>
      <c r="C35" s="165"/>
      <c r="D35" s="165"/>
      <c r="E35" s="165"/>
    </row>
    <row r="36" spans="1:5" hidden="1">
      <c r="A36" s="172"/>
      <c r="B36" s="172"/>
      <c r="C36" s="165"/>
      <c r="D36" s="165"/>
      <c r="E36" s="165"/>
    </row>
    <row r="37" spans="1:5" hidden="1">
      <c r="A37" s="172"/>
      <c r="B37" s="172"/>
      <c r="C37" s="165"/>
      <c r="D37" s="165"/>
      <c r="E37" s="165"/>
    </row>
    <row r="38" spans="1:5" hidden="1">
      <c r="A38" s="172"/>
      <c r="B38" s="172"/>
      <c r="C38" s="165"/>
      <c r="D38" s="165"/>
      <c r="E38" s="165"/>
    </row>
    <row r="39" spans="1:5" hidden="1">
      <c r="A39" s="172"/>
      <c r="B39" s="172"/>
      <c r="C39" s="165"/>
      <c r="D39" s="165"/>
      <c r="E39" s="165"/>
    </row>
    <row r="40" spans="1:5" hidden="1">
      <c r="A40" s="172"/>
      <c r="B40" s="172"/>
      <c r="C40" s="165"/>
      <c r="D40" s="165"/>
      <c r="E40" s="165"/>
    </row>
    <row r="41" spans="1:5" hidden="1">
      <c r="A41" s="172"/>
      <c r="B41" s="172"/>
      <c r="C41" s="165"/>
      <c r="D41" s="165"/>
      <c r="E41" s="165"/>
    </row>
    <row r="42" spans="1:5" hidden="1">
      <c r="A42" s="172"/>
      <c r="B42" s="172"/>
      <c r="C42" s="165"/>
      <c r="D42" s="165"/>
      <c r="E42" s="165"/>
    </row>
    <row r="43" spans="1:5" hidden="1">
      <c r="A43" s="172"/>
      <c r="B43" s="172"/>
      <c r="C43" s="165"/>
      <c r="D43" s="165"/>
      <c r="E43" s="165"/>
    </row>
    <row r="44" spans="1:5" hidden="1">
      <c r="A44" s="172"/>
      <c r="B44" s="172"/>
      <c r="C44" s="165"/>
      <c r="D44" s="165"/>
      <c r="E44" s="165"/>
    </row>
    <row r="45" spans="1:5" hidden="1">
      <c r="A45" s="172"/>
      <c r="B45" s="172"/>
      <c r="C45" s="165"/>
      <c r="D45" s="165"/>
      <c r="E45" s="165"/>
    </row>
    <row r="46" spans="1:5" hidden="1">
      <c r="A46" s="172"/>
      <c r="B46" s="172"/>
      <c r="C46" s="165"/>
      <c r="D46" s="165"/>
      <c r="E46" s="165"/>
    </row>
    <row r="47" spans="1:5" hidden="1">
      <c r="A47" s="172"/>
      <c r="B47" s="172"/>
      <c r="C47" s="165"/>
      <c r="D47" s="165"/>
      <c r="E47" s="165"/>
    </row>
    <row r="48" spans="1:5" hidden="1">
      <c r="A48" s="172"/>
      <c r="B48" s="172"/>
      <c r="C48" s="165"/>
      <c r="D48" s="165"/>
      <c r="E48" s="165"/>
    </row>
    <row r="49" spans="1:5" hidden="1">
      <c r="A49" s="172"/>
      <c r="B49" s="172"/>
      <c r="C49" s="165"/>
      <c r="D49" s="165"/>
      <c r="E49" s="165"/>
    </row>
    <row r="50" spans="1:5" hidden="1">
      <c r="A50" s="172"/>
      <c r="B50" s="172"/>
      <c r="C50" s="165"/>
      <c r="D50" s="165"/>
      <c r="E50" s="165"/>
    </row>
    <row r="51" spans="1:5" hidden="1">
      <c r="A51" s="172"/>
      <c r="B51" s="172"/>
      <c r="C51" s="165"/>
      <c r="D51" s="165"/>
      <c r="E51" s="165"/>
    </row>
    <row r="52" spans="1:5" hidden="1">
      <c r="A52" s="172"/>
      <c r="B52" s="172"/>
      <c r="C52" s="165"/>
      <c r="D52" s="165"/>
      <c r="E52" s="165"/>
    </row>
    <row r="53" spans="1:5" hidden="1">
      <c r="A53" s="172"/>
      <c r="B53" s="172"/>
      <c r="C53" s="165"/>
      <c r="D53" s="165"/>
      <c r="E53" s="165"/>
    </row>
    <row r="54" spans="1:5" hidden="1">
      <c r="A54" s="172"/>
      <c r="B54" s="172"/>
      <c r="C54" s="165"/>
      <c r="D54" s="165"/>
      <c r="E54" s="165"/>
    </row>
    <row r="55" spans="1:5" hidden="1">
      <c r="A55" s="172"/>
      <c r="B55" s="172"/>
      <c r="C55" s="165"/>
      <c r="D55" s="165"/>
      <c r="E55" s="165"/>
    </row>
    <row r="56" spans="1:5" hidden="1">
      <c r="A56" s="172"/>
      <c r="B56" s="172"/>
      <c r="C56" s="165"/>
      <c r="D56" s="165"/>
      <c r="E56" s="165"/>
    </row>
    <row r="57" spans="1:5" hidden="1">
      <c r="A57" s="172"/>
      <c r="B57" s="172"/>
      <c r="C57" s="165"/>
      <c r="D57" s="165"/>
      <c r="E57" s="165"/>
    </row>
    <row r="58" spans="1:5" hidden="1">
      <c r="A58" s="172"/>
      <c r="B58" s="172"/>
      <c r="C58" s="165"/>
      <c r="D58" s="165"/>
      <c r="E58" s="165"/>
    </row>
    <row r="59" spans="1:5" hidden="1">
      <c r="A59" s="172"/>
      <c r="B59" s="172"/>
      <c r="C59" s="165"/>
      <c r="D59" s="165"/>
      <c r="E59" s="165"/>
    </row>
    <row r="60" spans="1:5" hidden="1">
      <c r="A60" s="172"/>
      <c r="B60" s="172"/>
      <c r="C60" s="165"/>
      <c r="D60" s="165"/>
      <c r="E60" s="165"/>
    </row>
    <row r="61" spans="1:5" hidden="1">
      <c r="A61" s="172"/>
      <c r="B61" s="172"/>
      <c r="C61" s="165"/>
      <c r="D61" s="165"/>
      <c r="E61" s="165"/>
    </row>
    <row r="62" spans="1:5" hidden="1">
      <c r="A62" s="172"/>
      <c r="B62" s="172"/>
      <c r="C62" s="165"/>
      <c r="D62" s="165"/>
      <c r="E62" s="165"/>
    </row>
    <row r="63" spans="1:5" hidden="1">
      <c r="A63" s="172"/>
      <c r="B63" s="172"/>
      <c r="C63" s="165"/>
      <c r="D63" s="165"/>
      <c r="E63" s="165"/>
    </row>
    <row r="64" spans="1:5" hidden="1">
      <c r="A64" s="172"/>
      <c r="B64" s="172"/>
      <c r="C64" s="165"/>
      <c r="D64" s="165"/>
      <c r="E64" s="165"/>
    </row>
    <row r="65" spans="1:5" hidden="1">
      <c r="A65" s="172"/>
      <c r="B65" s="172"/>
      <c r="C65" s="165"/>
      <c r="D65" s="165"/>
      <c r="E65" s="165"/>
    </row>
    <row r="66" spans="1:5" hidden="1">
      <c r="A66" s="172"/>
      <c r="B66" s="172"/>
      <c r="C66" s="165"/>
      <c r="D66" s="165"/>
      <c r="E66" s="165"/>
    </row>
    <row r="67" spans="1:5" hidden="1">
      <c r="A67" s="172"/>
      <c r="B67" s="172"/>
      <c r="C67" s="165"/>
      <c r="D67" s="165"/>
      <c r="E67" s="165"/>
    </row>
    <row r="68" spans="1:5" hidden="1">
      <c r="A68" s="172"/>
      <c r="B68" s="172"/>
      <c r="C68" s="165"/>
      <c r="D68" s="165"/>
      <c r="E68" s="165"/>
    </row>
    <row r="69" spans="1:5" hidden="1">
      <c r="A69" s="172"/>
      <c r="B69" s="172"/>
      <c r="C69" s="165"/>
      <c r="D69" s="165"/>
      <c r="E69" s="165"/>
    </row>
    <row r="70" spans="1:5" hidden="1">
      <c r="A70" s="172"/>
      <c r="B70" s="172"/>
      <c r="C70" s="165"/>
      <c r="D70" s="165"/>
      <c r="E70" s="165"/>
    </row>
    <row r="71" spans="1:5" hidden="1">
      <c r="A71" s="172"/>
      <c r="B71" s="172"/>
      <c r="C71" s="165"/>
      <c r="D71" s="165"/>
      <c r="E71" s="165"/>
    </row>
    <row r="72" spans="1:5" hidden="1">
      <c r="A72" s="172"/>
      <c r="B72" s="172"/>
      <c r="C72" s="165"/>
      <c r="D72" s="165"/>
      <c r="E72" s="165"/>
    </row>
    <row r="73" spans="1:5" hidden="1">
      <c r="A73" s="172"/>
      <c r="B73" s="172"/>
      <c r="C73" s="165"/>
      <c r="D73" s="165"/>
      <c r="E73" s="165"/>
    </row>
    <row r="74" spans="1:5" hidden="1">
      <c r="A74" s="172"/>
      <c r="B74" s="172"/>
      <c r="C74" s="165"/>
      <c r="D74" s="165"/>
      <c r="E74" s="165"/>
    </row>
    <row r="75" spans="1:5" hidden="1">
      <c r="A75" s="172"/>
      <c r="B75" s="172"/>
      <c r="C75" s="165"/>
      <c r="D75" s="165"/>
      <c r="E75" s="165"/>
    </row>
    <row r="76" spans="1:5" hidden="1">
      <c r="A76" s="172"/>
      <c r="B76" s="172"/>
      <c r="C76" s="165"/>
      <c r="D76" s="165"/>
      <c r="E76" s="165"/>
    </row>
    <row r="77" spans="1:5" hidden="1">
      <c r="A77" s="172"/>
      <c r="B77" s="172"/>
      <c r="C77" s="165"/>
      <c r="D77" s="165"/>
      <c r="E77" s="165"/>
    </row>
    <row r="78" spans="1:5" hidden="1">
      <c r="A78" s="172"/>
      <c r="B78" s="172"/>
      <c r="C78" s="165"/>
      <c r="D78" s="165"/>
      <c r="E78" s="165"/>
    </row>
    <row r="79" spans="1:5" hidden="1">
      <c r="A79" s="172"/>
      <c r="B79" s="172"/>
      <c r="C79" s="165"/>
      <c r="D79" s="165"/>
      <c r="E79" s="165"/>
    </row>
    <row r="80" spans="1:5" hidden="1">
      <c r="A80" s="172"/>
      <c r="B80" s="172"/>
      <c r="C80" s="165"/>
      <c r="D80" s="165"/>
      <c r="E80" s="165"/>
    </row>
    <row r="81" spans="1:5" hidden="1">
      <c r="A81" s="172"/>
      <c r="B81" s="172"/>
      <c r="C81" s="165"/>
      <c r="D81" s="165"/>
      <c r="E81" s="165"/>
    </row>
    <row r="82" spans="1:5" hidden="1">
      <c r="A82" s="172"/>
      <c r="B82" s="172"/>
      <c r="C82" s="165"/>
      <c r="D82" s="165"/>
      <c r="E82" s="165"/>
    </row>
    <row r="83" spans="1:5" hidden="1">
      <c r="A83" s="172"/>
      <c r="B83" s="172"/>
      <c r="C83" s="165"/>
      <c r="D83" s="165"/>
      <c r="E83" s="165"/>
    </row>
    <row r="84" spans="1:5" hidden="1">
      <c r="A84" s="172"/>
      <c r="B84" s="172"/>
      <c r="C84" s="165"/>
      <c r="D84" s="165"/>
      <c r="E84" s="165"/>
    </row>
    <row r="85" spans="1:5" hidden="1">
      <c r="A85" s="172"/>
      <c r="B85" s="172"/>
      <c r="C85" s="165"/>
      <c r="D85" s="165"/>
      <c r="E85" s="165"/>
    </row>
    <row r="86" spans="1:5" hidden="1">
      <c r="A86" s="172"/>
      <c r="B86" s="172"/>
      <c r="C86" s="165"/>
      <c r="D86" s="165"/>
      <c r="E86" s="165"/>
    </row>
    <row r="87" spans="1:5" hidden="1">
      <c r="A87" s="172"/>
      <c r="B87" s="172"/>
      <c r="C87" s="165"/>
      <c r="D87" s="165"/>
      <c r="E87" s="165"/>
    </row>
    <row r="88" spans="1:5" hidden="1">
      <c r="A88" s="172"/>
      <c r="B88" s="172"/>
      <c r="C88" s="165"/>
      <c r="D88" s="165"/>
      <c r="E88" s="165"/>
    </row>
    <row r="89" spans="1:5" hidden="1">
      <c r="A89" s="172"/>
      <c r="B89" s="172"/>
      <c r="C89" s="165"/>
      <c r="D89" s="165"/>
      <c r="E89" s="165"/>
    </row>
    <row r="90" spans="1:5" hidden="1">
      <c r="A90" s="172"/>
      <c r="B90" s="172"/>
      <c r="C90" s="165"/>
      <c r="D90" s="165"/>
      <c r="E90" s="165"/>
    </row>
    <row r="91" spans="1:5" hidden="1">
      <c r="A91" s="172"/>
      <c r="B91" s="172"/>
      <c r="C91" s="165"/>
      <c r="D91" s="165"/>
      <c r="E91" s="165"/>
    </row>
    <row r="92" spans="1:5" hidden="1">
      <c r="A92" s="172"/>
      <c r="B92" s="172"/>
      <c r="C92" s="165"/>
      <c r="D92" s="165"/>
      <c r="E92" s="165"/>
    </row>
    <row r="93" spans="1:5" hidden="1">
      <c r="A93" s="172"/>
      <c r="B93" s="172"/>
      <c r="C93" s="165"/>
      <c r="D93" s="165"/>
      <c r="E93" s="165"/>
    </row>
    <row r="94" spans="1:5" hidden="1">
      <c r="A94" s="172"/>
      <c r="B94" s="172"/>
      <c r="C94" s="165"/>
      <c r="D94" s="165"/>
      <c r="E94" s="165"/>
    </row>
    <row r="95" spans="1:5" hidden="1">
      <c r="A95" s="172"/>
      <c r="B95" s="172"/>
      <c r="C95" s="165"/>
      <c r="D95" s="165"/>
      <c r="E95" s="165"/>
    </row>
    <row r="96" spans="1:5" hidden="1">
      <c r="A96" s="172"/>
      <c r="B96" s="172"/>
      <c r="C96" s="165"/>
      <c r="D96" s="165"/>
      <c r="E96" s="165"/>
    </row>
    <row r="97" spans="1:5" hidden="1">
      <c r="A97" s="172"/>
      <c r="B97" s="172"/>
      <c r="C97" s="165"/>
      <c r="D97" s="165"/>
      <c r="E97" s="165"/>
    </row>
    <row r="98" spans="1:5" hidden="1">
      <c r="A98" s="172"/>
      <c r="B98" s="172"/>
      <c r="C98" s="165"/>
      <c r="D98" s="165"/>
      <c r="E98" s="165"/>
    </row>
    <row r="99" spans="1:5" hidden="1">
      <c r="A99" s="172"/>
      <c r="B99" s="172"/>
      <c r="C99" s="165"/>
      <c r="D99" s="165"/>
      <c r="E99" s="165"/>
    </row>
    <row r="100" spans="1:5" hidden="1">
      <c r="A100" s="172"/>
      <c r="B100" s="172"/>
      <c r="C100" s="165"/>
      <c r="D100" s="165"/>
      <c r="E100" s="165"/>
    </row>
    <row r="101" spans="1:5" hidden="1">
      <c r="A101" s="172"/>
      <c r="B101" s="172"/>
      <c r="C101" s="165"/>
      <c r="D101" s="165"/>
      <c r="E101" s="165"/>
    </row>
    <row r="102" spans="1:5" hidden="1">
      <c r="A102" s="172"/>
      <c r="B102" s="172"/>
      <c r="C102" s="165"/>
      <c r="D102" s="165"/>
      <c r="E102" s="165"/>
    </row>
    <row r="103" spans="1:5" hidden="1">
      <c r="A103" s="172"/>
      <c r="B103" s="172"/>
      <c r="C103" s="165"/>
      <c r="D103" s="165"/>
      <c r="E103" s="165"/>
    </row>
    <row r="104" spans="1:5" hidden="1">
      <c r="A104" s="172"/>
      <c r="B104" s="172"/>
      <c r="C104" s="165"/>
      <c r="D104" s="165"/>
      <c r="E104" s="165"/>
    </row>
    <row r="105" spans="1:5" hidden="1">
      <c r="A105" s="172"/>
      <c r="B105" s="172"/>
      <c r="C105" s="165"/>
      <c r="D105" s="165"/>
      <c r="E105" s="165"/>
    </row>
    <row r="106" spans="1:5" hidden="1">
      <c r="A106" s="172"/>
      <c r="B106" s="172"/>
      <c r="C106" s="165"/>
      <c r="D106" s="165"/>
      <c r="E106" s="165"/>
    </row>
    <row r="107" spans="1:5" hidden="1">
      <c r="A107" s="172"/>
      <c r="B107" s="172"/>
      <c r="C107" s="165"/>
      <c r="D107" s="165"/>
      <c r="E107" s="165"/>
    </row>
    <row r="108" spans="1:5" hidden="1">
      <c r="A108" s="172"/>
      <c r="B108" s="172"/>
      <c r="C108" s="165"/>
      <c r="D108" s="165"/>
      <c r="E108" s="165"/>
    </row>
    <row r="109" spans="1:5" hidden="1">
      <c r="A109" s="172"/>
      <c r="B109" s="172"/>
      <c r="C109" s="165"/>
      <c r="D109" s="165"/>
      <c r="E109" s="165"/>
    </row>
    <row r="110" spans="1:5" hidden="1">
      <c r="A110" s="172"/>
      <c r="B110" s="172"/>
      <c r="C110" s="165"/>
      <c r="D110" s="165"/>
      <c r="E110" s="165"/>
    </row>
    <row r="111" spans="1:5" hidden="1">
      <c r="A111" s="172"/>
      <c r="B111" s="172"/>
      <c r="C111" s="165"/>
      <c r="D111" s="165"/>
      <c r="E111" s="165"/>
    </row>
    <row r="112" spans="1:5" hidden="1">
      <c r="A112" s="172"/>
      <c r="B112" s="172"/>
      <c r="C112" s="165"/>
      <c r="D112" s="165"/>
      <c r="E112" s="165"/>
    </row>
    <row r="113" spans="1:5" hidden="1">
      <c r="A113" s="172"/>
      <c r="B113" s="172"/>
      <c r="C113" s="165"/>
      <c r="D113" s="165"/>
      <c r="E113" s="165"/>
    </row>
    <row r="114" spans="1:5" hidden="1">
      <c r="A114" s="172"/>
      <c r="B114" s="172"/>
      <c r="C114" s="165"/>
      <c r="D114" s="165"/>
      <c r="E114" s="165"/>
    </row>
    <row r="115" spans="1:5" hidden="1">
      <c r="A115" s="172"/>
      <c r="B115" s="172"/>
      <c r="C115" s="165"/>
      <c r="D115" s="165"/>
      <c r="E115" s="165"/>
    </row>
    <row r="116" spans="1:5" hidden="1">
      <c r="A116" s="172"/>
      <c r="B116" s="172"/>
      <c r="C116" s="165"/>
      <c r="D116" s="165"/>
      <c r="E116" s="165"/>
    </row>
    <row r="117" spans="1:5" hidden="1">
      <c r="A117" s="172"/>
      <c r="B117" s="172"/>
      <c r="C117" s="165"/>
      <c r="D117" s="165"/>
      <c r="E117" s="165"/>
    </row>
    <row r="118" spans="1:5" hidden="1">
      <c r="A118" s="172"/>
      <c r="B118" s="172"/>
      <c r="C118" s="165"/>
      <c r="D118" s="165"/>
      <c r="E118" s="165"/>
    </row>
    <row r="119" spans="1:5" hidden="1">
      <c r="A119" s="172"/>
      <c r="B119" s="172"/>
      <c r="C119" s="165"/>
      <c r="D119" s="165"/>
      <c r="E119" s="165"/>
    </row>
    <row r="120" spans="1:5" hidden="1">
      <c r="A120" s="172"/>
      <c r="B120" s="172"/>
      <c r="C120" s="165"/>
      <c r="D120" s="165"/>
      <c r="E120" s="165"/>
    </row>
    <row r="121" spans="1:5" hidden="1">
      <c r="A121" s="172"/>
      <c r="B121" s="172"/>
      <c r="C121" s="165"/>
      <c r="D121" s="165"/>
      <c r="E121" s="165"/>
    </row>
    <row r="122" spans="1:5" hidden="1">
      <c r="A122" s="172"/>
      <c r="B122" s="172"/>
      <c r="C122" s="165"/>
      <c r="D122" s="165"/>
      <c r="E122" s="165"/>
    </row>
    <row r="123" spans="1:5" hidden="1">
      <c r="A123" s="172"/>
      <c r="B123" s="172"/>
      <c r="C123" s="165"/>
      <c r="D123" s="165"/>
      <c r="E123" s="165"/>
    </row>
    <row r="124" spans="1:5" hidden="1">
      <c r="A124" s="172"/>
      <c r="B124" s="172"/>
      <c r="C124" s="165"/>
      <c r="D124" s="165"/>
      <c r="E124" s="165"/>
    </row>
    <row r="125" spans="1:5" hidden="1">
      <c r="A125" s="172"/>
      <c r="B125" s="172"/>
      <c r="C125" s="165"/>
      <c r="D125" s="165"/>
      <c r="E125" s="165"/>
    </row>
    <row r="126" spans="1:5" hidden="1">
      <c r="A126" s="172"/>
      <c r="B126" s="172"/>
      <c r="C126" s="165"/>
      <c r="D126" s="165"/>
      <c r="E126" s="165"/>
    </row>
    <row r="127" spans="1:5" hidden="1">
      <c r="A127" s="172"/>
      <c r="B127" s="172"/>
      <c r="C127" s="165"/>
      <c r="D127" s="165"/>
      <c r="E127" s="165"/>
    </row>
    <row r="128" spans="1:5" hidden="1">
      <c r="A128" s="172"/>
      <c r="B128" s="172"/>
      <c r="C128" s="165"/>
      <c r="D128" s="165"/>
      <c r="E128" s="165"/>
    </row>
    <row r="129" spans="1:5" hidden="1">
      <c r="A129" s="172"/>
      <c r="B129" s="172"/>
      <c r="C129" s="165"/>
      <c r="D129" s="165"/>
      <c r="E129" s="165"/>
    </row>
    <row r="130" spans="1:5" hidden="1">
      <c r="A130" s="172"/>
      <c r="B130" s="172"/>
      <c r="C130" s="165"/>
      <c r="D130" s="165"/>
      <c r="E130" s="165"/>
    </row>
    <row r="131" spans="1:5" hidden="1">
      <c r="A131" s="172"/>
      <c r="B131" s="172"/>
      <c r="C131" s="165"/>
      <c r="D131" s="165"/>
      <c r="E131" s="165"/>
    </row>
    <row r="132" spans="1:5" hidden="1">
      <c r="A132" s="172"/>
      <c r="B132" s="172"/>
      <c r="C132" s="165"/>
      <c r="D132" s="165"/>
      <c r="E132" s="165"/>
    </row>
    <row r="133" spans="1:5" hidden="1">
      <c r="A133" s="172"/>
      <c r="B133" s="172"/>
      <c r="C133" s="165"/>
      <c r="D133" s="165"/>
      <c r="E133" s="165"/>
    </row>
    <row r="134" spans="1:5" hidden="1">
      <c r="A134" s="172"/>
      <c r="B134" s="172"/>
      <c r="C134" s="165"/>
      <c r="D134" s="165"/>
      <c r="E134" s="165"/>
    </row>
    <row r="135" spans="1:5" hidden="1">
      <c r="A135" s="172"/>
      <c r="B135" s="172"/>
      <c r="C135" s="165"/>
      <c r="D135" s="165"/>
      <c r="E135" s="165"/>
    </row>
    <row r="136" spans="1:5" hidden="1">
      <c r="A136" s="172"/>
      <c r="B136" s="172"/>
      <c r="C136" s="165"/>
      <c r="D136" s="165"/>
      <c r="E136" s="165"/>
    </row>
    <row r="137" spans="1:5" hidden="1">
      <c r="A137" s="172"/>
      <c r="B137" s="172"/>
      <c r="C137" s="165"/>
      <c r="D137" s="165"/>
      <c r="E137" s="165"/>
    </row>
    <row r="138" spans="1:5" hidden="1">
      <c r="A138" s="172"/>
      <c r="B138" s="172"/>
      <c r="C138" s="165"/>
      <c r="D138" s="165"/>
      <c r="E138" s="165"/>
    </row>
    <row r="139" spans="1:5" hidden="1">
      <c r="A139" s="172"/>
      <c r="B139" s="172"/>
      <c r="C139" s="165"/>
      <c r="D139" s="165"/>
      <c r="E139" s="165"/>
    </row>
    <row r="140" spans="1:5" hidden="1">
      <c r="A140" s="172"/>
      <c r="B140" s="172"/>
      <c r="C140" s="165"/>
      <c r="D140" s="165"/>
      <c r="E140" s="165"/>
    </row>
    <row r="141" spans="1:5" hidden="1">
      <c r="A141" s="172"/>
      <c r="B141" s="172"/>
      <c r="C141" s="165"/>
      <c r="D141" s="165"/>
      <c r="E141" s="165"/>
    </row>
    <row r="142" spans="1:5" hidden="1">
      <c r="A142" s="172"/>
      <c r="B142" s="172"/>
      <c r="C142" s="165"/>
      <c r="D142" s="165"/>
      <c r="E142" s="165"/>
    </row>
    <row r="143" spans="1:5" hidden="1">
      <c r="A143" s="172"/>
      <c r="B143" s="172"/>
      <c r="C143" s="165"/>
      <c r="D143" s="165"/>
      <c r="E143" s="165"/>
    </row>
    <row r="144" spans="1:5" hidden="1">
      <c r="A144" s="172"/>
      <c r="B144" s="172"/>
      <c r="C144" s="165"/>
      <c r="D144" s="165"/>
      <c r="E144" s="165"/>
    </row>
    <row r="145" spans="1:5" hidden="1">
      <c r="A145" s="172"/>
      <c r="B145" s="172"/>
      <c r="C145" s="165"/>
      <c r="D145" s="165"/>
      <c r="E145" s="165"/>
    </row>
    <row r="146" spans="1:5" hidden="1">
      <c r="A146" s="172"/>
      <c r="B146" s="172"/>
      <c r="C146" s="165"/>
      <c r="D146" s="165"/>
      <c r="E146" s="165"/>
    </row>
    <row r="147" spans="1:5" hidden="1">
      <c r="A147" s="172"/>
      <c r="B147" s="172"/>
      <c r="C147" s="165"/>
      <c r="D147" s="165"/>
      <c r="E147" s="165"/>
    </row>
    <row r="148" spans="1:5" hidden="1">
      <c r="A148" s="172"/>
      <c r="B148" s="172"/>
      <c r="C148" s="165"/>
      <c r="D148" s="165"/>
      <c r="E148" s="165"/>
    </row>
    <row r="149" spans="1:5" hidden="1">
      <c r="A149" s="172"/>
      <c r="B149" s="172"/>
      <c r="C149" s="165"/>
      <c r="D149" s="165"/>
      <c r="E149" s="165"/>
    </row>
    <row r="150" spans="1:5" hidden="1">
      <c r="A150" s="172"/>
      <c r="B150" s="172"/>
      <c r="C150" s="165"/>
      <c r="D150" s="165"/>
      <c r="E150" s="165"/>
    </row>
    <row r="151" spans="1:5" hidden="1">
      <c r="A151" s="172"/>
      <c r="B151" s="172"/>
      <c r="C151" s="165"/>
      <c r="D151" s="165"/>
      <c r="E151" s="165"/>
    </row>
    <row r="152" spans="1:5" hidden="1">
      <c r="A152" s="172"/>
      <c r="B152" s="172"/>
      <c r="C152" s="165"/>
      <c r="D152" s="165"/>
      <c r="E152" s="165"/>
    </row>
    <row r="153" spans="1:5" hidden="1">
      <c r="A153" s="172"/>
      <c r="B153" s="172"/>
      <c r="C153" s="165"/>
      <c r="D153" s="165"/>
      <c r="E153" s="165"/>
    </row>
    <row r="154" spans="1:5" hidden="1">
      <c r="A154" s="172"/>
      <c r="B154" s="172"/>
      <c r="C154" s="165"/>
      <c r="D154" s="165"/>
      <c r="E154" s="165"/>
    </row>
    <row r="155" spans="1:5" hidden="1">
      <c r="A155" s="172"/>
      <c r="B155" s="172"/>
      <c r="C155" s="165"/>
      <c r="D155" s="165"/>
      <c r="E155" s="165"/>
    </row>
    <row r="156" spans="1:5" hidden="1">
      <c r="A156" s="172"/>
      <c r="B156" s="172"/>
      <c r="C156" s="165"/>
      <c r="D156" s="165"/>
      <c r="E156" s="165"/>
    </row>
    <row r="157" spans="1:5" hidden="1">
      <c r="A157" s="172"/>
      <c r="B157" s="172"/>
      <c r="C157" s="165"/>
      <c r="D157" s="165"/>
      <c r="E157" s="165"/>
    </row>
    <row r="158" spans="1:5" hidden="1">
      <c r="A158" s="172"/>
      <c r="B158" s="172"/>
      <c r="C158" s="165"/>
      <c r="D158" s="165"/>
      <c r="E158" s="165"/>
    </row>
    <row r="159" spans="1:5" hidden="1">
      <c r="A159" s="172"/>
      <c r="B159" s="172"/>
      <c r="C159" s="165"/>
      <c r="D159" s="165"/>
      <c r="E159" s="165"/>
    </row>
    <row r="160" spans="1:5" hidden="1">
      <c r="A160" s="172"/>
      <c r="B160" s="172"/>
      <c r="C160" s="165"/>
      <c r="D160" s="165"/>
      <c r="E160" s="165"/>
    </row>
    <row r="161" spans="1:5" hidden="1">
      <c r="A161" s="151"/>
      <c r="B161" s="151"/>
      <c r="C161" s="203"/>
      <c r="D161" s="203"/>
      <c r="E161" s="203"/>
    </row>
    <row r="162" spans="1:5" s="19" customFormat="1">
      <c r="A162" s="152"/>
      <c r="B162" s="152" t="s">
        <v>389</v>
      </c>
      <c r="C162" s="166">
        <f>SUM(C8:C161)</f>
        <v>12615240.800000001</v>
      </c>
      <c r="D162" s="166">
        <f>SUM(D8:D161)</f>
        <v>12764663.390000001</v>
      </c>
      <c r="E162" s="166">
        <f>SUM(E8:E161)</f>
        <v>149422.59000000032</v>
      </c>
    </row>
    <row r="163" spans="1:5" s="19" customFormat="1">
      <c r="A163" s="198"/>
      <c r="B163" s="198"/>
      <c r="C163" s="204"/>
      <c r="D163" s="204"/>
      <c r="E163" s="204"/>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4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zoomScaleNormal="100" zoomScaleSheetLayoutView="100" workbookViewId="0">
      <selection activeCell="C31" sqref="C31"/>
    </sheetView>
  </sheetViews>
  <sheetFormatPr baseColWidth="10" defaultRowHeight="11.25"/>
  <cols>
    <col min="1" max="1" width="20.7109375" style="154" customWidth="1"/>
    <col min="2" max="2" width="50.7109375" style="154" customWidth="1"/>
    <col min="3" max="3" width="17.7109375" style="118" customWidth="1"/>
    <col min="4" max="4" width="17.7109375" style="119" customWidth="1"/>
    <col min="5" max="16384" width="11.42578125" style="274"/>
  </cols>
  <sheetData>
    <row r="1" spans="1:6" s="41" customFormat="1">
      <c r="A1" s="71" t="s">
        <v>43</v>
      </c>
      <c r="B1" s="71"/>
      <c r="C1" s="105"/>
      <c r="D1" s="106"/>
    </row>
    <row r="2" spans="1:6" s="41" customFormat="1">
      <c r="A2" s="71" t="s">
        <v>0</v>
      </c>
      <c r="B2" s="71"/>
      <c r="C2" s="105"/>
      <c r="D2" s="107"/>
    </row>
    <row r="3" spans="1:6" s="41" customFormat="1">
      <c r="A3" s="71"/>
      <c r="B3" s="71"/>
      <c r="C3" s="105"/>
      <c r="D3" s="107"/>
    </row>
    <row r="4" spans="1:6" s="41" customFormat="1">
      <c r="C4" s="105"/>
      <c r="D4" s="107"/>
    </row>
    <row r="5" spans="1:6" s="41" customFormat="1" ht="11.25" customHeight="1">
      <c r="A5" s="1021" t="s">
        <v>280</v>
      </c>
      <c r="B5" s="1022"/>
      <c r="C5" s="105"/>
      <c r="D5" s="108" t="s">
        <v>120</v>
      </c>
    </row>
    <row r="6" spans="1:6">
      <c r="A6" s="109"/>
      <c r="B6" s="109"/>
      <c r="C6" s="110"/>
      <c r="D6" s="111"/>
    </row>
    <row r="7" spans="1:6" ht="15" customHeight="1">
      <c r="A7" s="15" t="s">
        <v>46</v>
      </c>
      <c r="B7" s="16" t="s">
        <v>47</v>
      </c>
      <c r="C7" s="57" t="s">
        <v>77</v>
      </c>
      <c r="D7" s="51" t="s">
        <v>121</v>
      </c>
    </row>
    <row r="8" spans="1:6">
      <c r="A8" s="112">
        <v>123500000</v>
      </c>
      <c r="B8" s="113" t="s">
        <v>12614</v>
      </c>
      <c r="C8" s="1005">
        <v>4463356.2</v>
      </c>
      <c r="D8" s="115" t="s">
        <v>12615</v>
      </c>
    </row>
    <row r="9" spans="1:6">
      <c r="A9" s="112"/>
      <c r="B9" s="113"/>
      <c r="C9" s="114"/>
      <c r="D9" s="115"/>
    </row>
    <row r="10" spans="1:6">
      <c r="A10" s="112"/>
      <c r="B10" s="113"/>
      <c r="C10" s="114"/>
      <c r="D10" s="115"/>
      <c r="F10" s="358"/>
    </row>
    <row r="11" spans="1:6">
      <c r="A11" s="112"/>
      <c r="B11" s="113"/>
      <c r="C11" s="114"/>
      <c r="D11" s="115"/>
    </row>
    <row r="12" spans="1:6">
      <c r="A12" s="112"/>
      <c r="B12" s="113"/>
      <c r="C12" s="114"/>
      <c r="D12" s="115"/>
    </row>
    <row r="13" spans="1:6">
      <c r="A13" s="112"/>
      <c r="B13" s="113"/>
      <c r="C13" s="114"/>
      <c r="D13" s="115"/>
    </row>
    <row r="14" spans="1:6">
      <c r="A14" s="112"/>
      <c r="B14" s="113"/>
      <c r="C14" s="114"/>
      <c r="D14" s="115"/>
    </row>
    <row r="15" spans="1:6">
      <c r="A15" s="112"/>
      <c r="B15" s="113"/>
      <c r="C15" s="114"/>
      <c r="D15" s="115"/>
    </row>
    <row r="16" spans="1:6">
      <c r="A16" s="112"/>
      <c r="B16" s="112"/>
      <c r="C16" s="114"/>
      <c r="D16" s="115"/>
    </row>
    <row r="17" spans="1:4">
      <c r="A17" s="112"/>
      <c r="B17" s="113"/>
      <c r="C17" s="114"/>
      <c r="D17" s="115"/>
    </row>
    <row r="18" spans="1:4">
      <c r="A18" s="112"/>
      <c r="B18" s="113"/>
      <c r="C18" s="114"/>
      <c r="D18" s="115"/>
    </row>
    <row r="19" spans="1:4">
      <c r="A19" s="112"/>
      <c r="B19" s="113"/>
      <c r="C19" s="114"/>
      <c r="D19" s="115"/>
    </row>
    <row r="20" spans="1:4">
      <c r="A20" s="112"/>
      <c r="B20" s="113"/>
      <c r="C20" s="114"/>
      <c r="D20" s="115"/>
    </row>
    <row r="21" spans="1:4">
      <c r="A21" s="112"/>
      <c r="B21" s="113"/>
      <c r="C21" s="114"/>
      <c r="D21" s="115"/>
    </row>
    <row r="22" spans="1:4">
      <c r="A22" s="112"/>
      <c r="B22" s="113"/>
      <c r="C22" s="114"/>
      <c r="D22" s="115"/>
    </row>
    <row r="23" spans="1:4">
      <c r="A23" s="112"/>
      <c r="B23" s="113"/>
      <c r="C23" s="114"/>
      <c r="D23" s="115"/>
    </row>
    <row r="24" spans="1:4">
      <c r="A24" s="112"/>
      <c r="B24" s="113"/>
      <c r="C24" s="114"/>
      <c r="D24" s="115"/>
    </row>
    <row r="25" spans="1:4">
      <c r="A25" s="112"/>
      <c r="B25" s="113"/>
      <c r="C25" s="114"/>
      <c r="D25" s="115"/>
    </row>
    <row r="26" spans="1:4">
      <c r="A26" s="112"/>
      <c r="B26" s="113"/>
      <c r="C26" s="114"/>
      <c r="D26" s="115"/>
    </row>
    <row r="27" spans="1:4">
      <c r="A27" s="112"/>
      <c r="B27" s="113"/>
      <c r="C27" s="114"/>
      <c r="D27" s="115"/>
    </row>
    <row r="28" spans="1:4">
      <c r="A28" s="112"/>
      <c r="B28" s="113"/>
      <c r="C28" s="114"/>
      <c r="D28" s="115"/>
    </row>
    <row r="29" spans="1:4">
      <c r="A29" s="112"/>
      <c r="B29" s="113"/>
      <c r="C29" s="114"/>
      <c r="D29" s="115"/>
    </row>
    <row r="30" spans="1:4">
      <c r="A30" s="112"/>
      <c r="B30" s="113"/>
      <c r="C30" s="114"/>
      <c r="D30" s="115"/>
    </row>
    <row r="31" spans="1:4">
      <c r="A31" s="112"/>
      <c r="B31" s="112"/>
      <c r="C31" s="114"/>
      <c r="D31" s="115"/>
    </row>
    <row r="32" spans="1:4">
      <c r="A32" s="116"/>
      <c r="B32" s="116" t="s">
        <v>387</v>
      </c>
      <c r="C32" s="117">
        <f>SUM(C8:C31)</f>
        <v>4463356.2</v>
      </c>
      <c r="D32" s="205" t="s">
        <v>12615</v>
      </c>
    </row>
    <row r="35" spans="1:4">
      <c r="A35" s="1021" t="s">
        <v>281</v>
      </c>
      <c r="B35" s="1022"/>
      <c r="C35" s="105"/>
      <c r="D35" s="108" t="s">
        <v>120</v>
      </c>
    </row>
    <row r="36" spans="1:4">
      <c r="A36" s="109"/>
      <c r="B36" s="109"/>
      <c r="C36" s="110"/>
      <c r="D36" s="111"/>
    </row>
    <row r="37" spans="1:4">
      <c r="A37" s="15" t="s">
        <v>46</v>
      </c>
      <c r="B37" s="16" t="s">
        <v>47</v>
      </c>
      <c r="C37" s="57" t="s">
        <v>77</v>
      </c>
      <c r="D37" s="51" t="s">
        <v>121</v>
      </c>
    </row>
    <row r="38" spans="1:4">
      <c r="A38" s="112"/>
      <c r="B38" s="113"/>
      <c r="C38" s="114"/>
      <c r="D38" s="115"/>
    </row>
    <row r="39" spans="1:4">
      <c r="A39" s="112"/>
      <c r="B39" s="113"/>
      <c r="C39" s="114"/>
      <c r="D39" s="115"/>
    </row>
    <row r="40" spans="1:4">
      <c r="A40" s="112"/>
      <c r="B40" s="113"/>
      <c r="C40" s="114"/>
      <c r="D40" s="115"/>
    </row>
    <row r="41" spans="1:4">
      <c r="A41" s="112"/>
      <c r="B41" s="113"/>
      <c r="C41" s="114"/>
      <c r="D41" s="115"/>
    </row>
    <row r="42" spans="1:4">
      <c r="A42" s="112"/>
      <c r="B42" s="113"/>
      <c r="C42" s="114"/>
      <c r="D42" s="115"/>
    </row>
    <row r="43" spans="1:4">
      <c r="A43" s="112"/>
      <c r="B43" s="113"/>
      <c r="C43" s="114"/>
      <c r="D43" s="115"/>
    </row>
    <row r="44" spans="1:4">
      <c r="A44" s="112"/>
      <c r="B44" s="113"/>
      <c r="C44" s="114"/>
      <c r="D44" s="115"/>
    </row>
    <row r="45" spans="1:4">
      <c r="A45" s="112"/>
      <c r="B45" s="113"/>
      <c r="C45" s="114"/>
      <c r="D45" s="115"/>
    </row>
    <row r="46" spans="1:4">
      <c r="A46" s="112"/>
      <c r="B46" s="112"/>
      <c r="C46" s="114"/>
      <c r="D46" s="115"/>
    </row>
    <row r="47" spans="1:4">
      <c r="A47" s="112"/>
      <c r="B47" s="113"/>
      <c r="C47" s="114"/>
      <c r="D47" s="115"/>
    </row>
    <row r="48" spans="1:4">
      <c r="A48" s="112"/>
      <c r="B48" s="113"/>
      <c r="C48" s="114"/>
      <c r="D48" s="115"/>
    </row>
    <row r="49" spans="1:4">
      <c r="A49" s="112"/>
      <c r="B49" s="113"/>
      <c r="C49" s="114"/>
      <c r="D49" s="115"/>
    </row>
    <row r="50" spans="1:4">
      <c r="A50" s="112"/>
      <c r="B50" s="113"/>
      <c r="C50" s="114"/>
      <c r="D50" s="115"/>
    </row>
    <row r="51" spans="1:4">
      <c r="A51" s="112"/>
      <c r="B51" s="113"/>
      <c r="C51" s="114"/>
      <c r="D51" s="115"/>
    </row>
    <row r="52" spans="1:4">
      <c r="A52" s="112"/>
      <c r="B52" s="113"/>
      <c r="C52" s="114"/>
      <c r="D52" s="115"/>
    </row>
    <row r="53" spans="1:4">
      <c r="A53" s="112"/>
      <c r="B53" s="113"/>
      <c r="C53" s="114"/>
      <c r="D53" s="115"/>
    </row>
    <row r="54" spans="1:4">
      <c r="A54" s="112"/>
      <c r="B54" s="113"/>
      <c r="C54" s="114"/>
      <c r="D54" s="115"/>
    </row>
    <row r="55" spans="1:4">
      <c r="A55" s="112"/>
      <c r="B55" s="113"/>
      <c r="C55" s="114"/>
      <c r="D55" s="115"/>
    </row>
    <row r="56" spans="1:4">
      <c r="A56" s="112"/>
      <c r="B56" s="113"/>
      <c r="C56" s="114"/>
      <c r="D56" s="115"/>
    </row>
    <row r="57" spans="1:4">
      <c r="A57" s="112"/>
      <c r="B57" s="113"/>
      <c r="C57" s="114"/>
      <c r="D57" s="115"/>
    </row>
    <row r="58" spans="1:4">
      <c r="A58" s="112"/>
      <c r="B58" s="113"/>
      <c r="C58" s="114"/>
      <c r="D58" s="115"/>
    </row>
    <row r="59" spans="1:4">
      <c r="A59" s="112"/>
      <c r="B59" s="113"/>
      <c r="C59" s="114"/>
      <c r="D59" s="115"/>
    </row>
    <row r="60" spans="1:4">
      <c r="A60" s="112"/>
      <c r="B60" s="113"/>
      <c r="C60" s="114"/>
      <c r="D60" s="115"/>
    </row>
    <row r="61" spans="1:4">
      <c r="A61" s="112"/>
      <c r="B61" s="112"/>
      <c r="C61" s="114"/>
      <c r="D61" s="115"/>
    </row>
    <row r="62" spans="1:4">
      <c r="A62" s="116"/>
      <c r="B62" s="116" t="s">
        <v>390</v>
      </c>
      <c r="C62" s="117">
        <f>SUM(C38:C61)</f>
        <v>0</v>
      </c>
      <c r="D62" s="205">
        <v>0</v>
      </c>
    </row>
  </sheetData>
  <mergeCells count="2">
    <mergeCell ref="A5:B5"/>
    <mergeCell ref="A35:B35"/>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A37"/>
    <dataValidation allowBlank="1" showInputMessage="1" showErrorMessage="1" prompt="Corresponde al nombre o descripción de la cuenta de acuerdo al Plan de Cuentas emitido por el CONAC." sqref="B7 B37"/>
    <dataValidation allowBlank="1" showInputMessage="1" showErrorMessage="1" prompt="Importe (saldo final) de las adquisiciones de bienes muebles e inmuebles efectuadas en el periodo al que corresponde la cuenta pública presentada." sqref="C37"/>
    <dataValidation allowBlank="1" showInputMessage="1" showErrorMessage="1" prompt="Detallar el porcentaje de estas adquisiciones que fueron realizadas mediante subsidios de capital del sector central (subsidiados por la federación, estado o municipio)." sqref="D7 D37"/>
  </dataValidations>
  <pageMargins left="0.7" right="0.7" top="0.75" bottom="0.75" header="0.3" footer="0.3"/>
  <pageSetup scale="90" orientation="portrait" r:id="rId1"/>
</worksheet>
</file>

<file path=xl/worksheets/sheet4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zoomScaleSheetLayoutView="100" workbookViewId="0">
      <pane ySplit="8" topLeftCell="A24" activePane="bottomLeft" state="frozen"/>
      <selection activeCell="C31" sqref="C31"/>
      <selection pane="bottomLeft" activeCell="C31" sqref="C31"/>
    </sheetView>
  </sheetViews>
  <sheetFormatPr baseColWidth="10" defaultRowHeight="11.25"/>
  <cols>
    <col min="1" max="1" width="11.7109375" style="154" customWidth="1"/>
    <col min="2" max="2" width="68" style="154" customWidth="1"/>
    <col min="3" max="3" width="17.7109375" style="118" customWidth="1"/>
    <col min="4" max="4" width="17.7109375" style="274" customWidth="1"/>
    <col min="5" max="16384" width="11.42578125" style="274"/>
  </cols>
  <sheetData>
    <row r="1" spans="1:4" s="41" customFormat="1">
      <c r="A1" s="71" t="s">
        <v>43</v>
      </c>
      <c r="B1" s="71"/>
      <c r="C1" s="105"/>
    </row>
    <row r="2" spans="1:4" s="41" customFormat="1">
      <c r="A2" s="71" t="s">
        <v>0</v>
      </c>
      <c r="B2" s="71"/>
      <c r="C2" s="105"/>
    </row>
    <row r="3" spans="1:4" s="41" customFormat="1">
      <c r="A3" s="71"/>
      <c r="B3" s="71"/>
      <c r="C3" s="105"/>
    </row>
    <row r="4" spans="1:4" s="41" customFormat="1">
      <c r="A4" s="71"/>
      <c r="B4" s="71"/>
      <c r="C4" s="105"/>
    </row>
    <row r="5" spans="1:4" s="41" customFormat="1">
      <c r="C5" s="105"/>
    </row>
    <row r="6" spans="1:4" s="41" customFormat="1" ht="11.25" customHeight="1">
      <c r="A6" s="1021" t="s">
        <v>262</v>
      </c>
      <c r="B6" s="1022"/>
      <c r="C6" s="105"/>
      <c r="D6" s="279" t="s">
        <v>220</v>
      </c>
    </row>
    <row r="7" spans="1:4">
      <c r="A7" s="109"/>
      <c r="B7" s="109"/>
      <c r="C7" s="110"/>
    </row>
    <row r="8" spans="1:4" ht="15" customHeight="1">
      <c r="A8" s="15" t="s">
        <v>46</v>
      </c>
      <c r="B8" s="216" t="s">
        <v>47</v>
      </c>
      <c r="C8" s="57" t="s">
        <v>75</v>
      </c>
      <c r="D8" s="57" t="s">
        <v>76</v>
      </c>
    </row>
    <row r="9" spans="1:4">
      <c r="A9" s="306">
        <v>5500</v>
      </c>
      <c r="B9" s="307" t="s">
        <v>289</v>
      </c>
      <c r="C9" s="308"/>
      <c r="D9" s="309"/>
    </row>
    <row r="10" spans="1:4">
      <c r="A10" s="310">
        <v>5510</v>
      </c>
      <c r="B10" s="311" t="s">
        <v>177</v>
      </c>
      <c r="C10" s="308"/>
      <c r="D10" s="309"/>
    </row>
    <row r="11" spans="1:4">
      <c r="A11" s="310">
        <v>5511</v>
      </c>
      <c r="B11" s="311" t="s">
        <v>290</v>
      </c>
      <c r="C11" s="308"/>
      <c r="D11" s="309"/>
    </row>
    <row r="12" spans="1:4">
      <c r="A12" s="310">
        <v>5512</v>
      </c>
      <c r="B12" s="311" t="s">
        <v>291</v>
      </c>
      <c r="C12" s="308"/>
      <c r="D12" s="309"/>
    </row>
    <row r="13" spans="1:4">
      <c r="A13" s="310">
        <v>5513</v>
      </c>
      <c r="B13" s="311" t="s">
        <v>292</v>
      </c>
      <c r="C13" s="308"/>
      <c r="D13" s="309"/>
    </row>
    <row r="14" spans="1:4">
      <c r="A14" s="310">
        <v>5514</v>
      </c>
      <c r="B14" s="311" t="s">
        <v>293</v>
      </c>
      <c r="C14" s="308"/>
      <c r="D14" s="309"/>
    </row>
    <row r="15" spans="1:4">
      <c r="A15" s="310">
        <v>5515</v>
      </c>
      <c r="B15" s="311" t="s">
        <v>294</v>
      </c>
      <c r="C15" s="308"/>
      <c r="D15" s="309"/>
    </row>
    <row r="16" spans="1:4">
      <c r="A16" s="310">
        <v>5516</v>
      </c>
      <c r="B16" s="311" t="s">
        <v>295</v>
      </c>
      <c r="C16" s="308"/>
      <c r="D16" s="309"/>
    </row>
    <row r="17" spans="1:4">
      <c r="A17" s="310">
        <v>5517</v>
      </c>
      <c r="B17" s="311" t="s">
        <v>296</v>
      </c>
      <c r="C17" s="308"/>
      <c r="D17" s="309"/>
    </row>
    <row r="18" spans="1:4">
      <c r="A18" s="310">
        <v>5518</v>
      </c>
      <c r="B18" s="311" t="s">
        <v>297</v>
      </c>
      <c r="C18" s="308"/>
      <c r="D18" s="309"/>
    </row>
    <row r="19" spans="1:4">
      <c r="A19" s="310">
        <v>5520</v>
      </c>
      <c r="B19" s="311" t="s">
        <v>178</v>
      </c>
      <c r="C19" s="308"/>
      <c r="D19" s="309"/>
    </row>
    <row r="20" spans="1:4">
      <c r="A20" s="310">
        <v>5521</v>
      </c>
      <c r="B20" s="311" t="s">
        <v>298</v>
      </c>
      <c r="C20" s="308"/>
      <c r="D20" s="309"/>
    </row>
    <row r="21" spans="1:4">
      <c r="A21" s="310">
        <v>5522</v>
      </c>
      <c r="B21" s="311" t="s">
        <v>299</v>
      </c>
      <c r="C21" s="308"/>
      <c r="D21" s="309"/>
    </row>
    <row r="22" spans="1:4">
      <c r="A22" s="310">
        <v>5530</v>
      </c>
      <c r="B22" s="311" t="s">
        <v>179</v>
      </c>
      <c r="C22" s="308"/>
      <c r="D22" s="309"/>
    </row>
    <row r="23" spans="1:4">
      <c r="A23" s="310">
        <v>5531</v>
      </c>
      <c r="B23" s="311" t="s">
        <v>300</v>
      </c>
      <c r="C23" s="308"/>
      <c r="D23" s="309"/>
    </row>
    <row r="24" spans="1:4">
      <c r="A24" s="310">
        <v>5532</v>
      </c>
      <c r="B24" s="311" t="s">
        <v>301</v>
      </c>
      <c r="C24" s="308"/>
      <c r="D24" s="309"/>
    </row>
    <row r="25" spans="1:4">
      <c r="A25" s="310">
        <v>5533</v>
      </c>
      <c r="B25" s="311" t="s">
        <v>302</v>
      </c>
      <c r="C25" s="308"/>
      <c r="D25" s="309"/>
    </row>
    <row r="26" spans="1:4">
      <c r="A26" s="310">
        <v>5534</v>
      </c>
      <c r="B26" s="311" t="s">
        <v>303</v>
      </c>
      <c r="C26" s="308"/>
      <c r="D26" s="309"/>
    </row>
    <row r="27" spans="1:4">
      <c r="A27" s="310">
        <v>5535</v>
      </c>
      <c r="B27" s="311" t="s">
        <v>304</v>
      </c>
      <c r="C27" s="308"/>
      <c r="D27" s="309"/>
    </row>
    <row r="28" spans="1:4">
      <c r="A28" s="310">
        <v>5540</v>
      </c>
      <c r="B28" s="311" t="s">
        <v>180</v>
      </c>
      <c r="C28" s="308"/>
      <c r="D28" s="309"/>
    </row>
    <row r="29" spans="1:4">
      <c r="A29" s="310">
        <v>5541</v>
      </c>
      <c r="B29" s="311" t="s">
        <v>180</v>
      </c>
      <c r="C29" s="308"/>
      <c r="D29" s="309"/>
    </row>
    <row r="30" spans="1:4">
      <c r="A30" s="310">
        <v>5550</v>
      </c>
      <c r="B30" s="312" t="s">
        <v>181</v>
      </c>
      <c r="C30" s="308"/>
      <c r="D30" s="309"/>
    </row>
    <row r="31" spans="1:4">
      <c r="A31" s="310">
        <v>5551</v>
      </c>
      <c r="B31" s="312" t="s">
        <v>181</v>
      </c>
      <c r="C31" s="308"/>
      <c r="D31" s="309"/>
    </row>
    <row r="32" spans="1:4">
      <c r="A32" s="310">
        <v>5590</v>
      </c>
      <c r="B32" s="312" t="s">
        <v>203</v>
      </c>
      <c r="C32" s="308"/>
      <c r="D32" s="309"/>
    </row>
    <row r="33" spans="1:4">
      <c r="A33" s="310">
        <v>5591</v>
      </c>
      <c r="B33" s="312" t="s">
        <v>305</v>
      </c>
      <c r="C33" s="308">
        <v>0</v>
      </c>
      <c r="D33" s="309">
        <v>13809234.550000001</v>
      </c>
    </row>
    <row r="34" spans="1:4">
      <c r="A34" s="310">
        <v>5592</v>
      </c>
      <c r="B34" s="312" t="s">
        <v>306</v>
      </c>
      <c r="C34" s="308"/>
      <c r="D34" s="309"/>
    </row>
    <row r="35" spans="1:4">
      <c r="A35" s="310">
        <v>5593</v>
      </c>
      <c r="B35" s="312" t="s">
        <v>307</v>
      </c>
      <c r="C35" s="308"/>
      <c r="D35" s="309"/>
    </row>
    <row r="36" spans="1:4">
      <c r="A36" s="310">
        <v>5594</v>
      </c>
      <c r="B36" s="312" t="s">
        <v>308</v>
      </c>
      <c r="C36" s="308"/>
      <c r="D36" s="309"/>
    </row>
    <row r="37" spans="1:4">
      <c r="A37" s="310">
        <v>5595</v>
      </c>
      <c r="B37" s="312" t="s">
        <v>309</v>
      </c>
      <c r="C37" s="308"/>
      <c r="D37" s="309"/>
    </row>
    <row r="38" spans="1:4">
      <c r="A38" s="310">
        <v>5596</v>
      </c>
      <c r="B38" s="312" t="s">
        <v>310</v>
      </c>
      <c r="C38" s="308"/>
      <c r="D38" s="309"/>
    </row>
    <row r="39" spans="1:4">
      <c r="A39" s="310">
        <v>5597</v>
      </c>
      <c r="B39" s="312" t="s">
        <v>311</v>
      </c>
      <c r="C39" s="308"/>
      <c r="D39" s="309"/>
    </row>
    <row r="40" spans="1:4">
      <c r="A40" s="310">
        <v>5599</v>
      </c>
      <c r="B40" s="312" t="s">
        <v>312</v>
      </c>
      <c r="C40" s="308"/>
      <c r="D40" s="309"/>
    </row>
    <row r="41" spans="1:4">
      <c r="A41" s="306">
        <v>5600</v>
      </c>
      <c r="B41" s="313" t="s">
        <v>313</v>
      </c>
      <c r="C41" s="308"/>
      <c r="D41" s="309"/>
    </row>
    <row r="42" spans="1:4">
      <c r="A42" s="310">
        <v>5610</v>
      </c>
      <c r="B42" s="312" t="s">
        <v>314</v>
      </c>
      <c r="C42" s="308"/>
      <c r="D42" s="309"/>
    </row>
    <row r="43" spans="1:4">
      <c r="A43" s="314">
        <v>5611</v>
      </c>
      <c r="B43" s="315" t="s">
        <v>315</v>
      </c>
      <c r="C43" s="316">
        <v>0</v>
      </c>
      <c r="D43" s="317">
        <v>0</v>
      </c>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4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31" sqref="C31"/>
    </sheetView>
  </sheetViews>
  <sheetFormatPr baseColWidth="10" defaultRowHeight="11.25"/>
  <cols>
    <col min="1" max="1" width="20.7109375" style="274" customWidth="1"/>
    <col min="2" max="2" width="50.7109375" style="274" customWidth="1"/>
    <col min="3" max="3" width="17.7109375" style="274"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v>103051781</v>
      </c>
    </row>
    <row r="9" spans="1:3">
      <c r="A9" s="234">
        <v>900002</v>
      </c>
      <c r="B9" s="218" t="s">
        <v>184</v>
      </c>
      <c r="C9" s="221">
        <f>SUM(C10:C14)</f>
        <v>1084.3599999999999</v>
      </c>
    </row>
    <row r="10" spans="1:3">
      <c r="A10" s="232">
        <v>4320</v>
      </c>
      <c r="B10" s="219" t="s">
        <v>185</v>
      </c>
      <c r="C10" s="222"/>
    </row>
    <row r="11" spans="1:3" ht="22.5">
      <c r="A11" s="232">
        <v>4330</v>
      </c>
      <c r="B11" s="219" t="s">
        <v>186</v>
      </c>
      <c r="C11" s="222"/>
    </row>
    <row r="12" spans="1:3">
      <c r="A12" s="232">
        <v>4340</v>
      </c>
      <c r="B12" s="219" t="s">
        <v>187</v>
      </c>
      <c r="C12" s="222"/>
    </row>
    <row r="13" spans="1:3">
      <c r="A13" s="232">
        <v>4399</v>
      </c>
      <c r="B13" s="219" t="s">
        <v>188</v>
      </c>
      <c r="C13" s="222">
        <v>1084.3599999999999</v>
      </c>
    </row>
    <row r="14" spans="1:3">
      <c r="A14" s="233">
        <v>4400</v>
      </c>
      <c r="B14" s="219" t="s">
        <v>189</v>
      </c>
      <c r="C14" s="222"/>
    </row>
    <row r="15" spans="1:3">
      <c r="A15" s="234">
        <v>900003</v>
      </c>
      <c r="B15" s="218" t="s">
        <v>190</v>
      </c>
      <c r="C15" s="221">
        <f>SUM(C16:C19)</f>
        <v>0</v>
      </c>
    </row>
    <row r="16" spans="1:3">
      <c r="A16" s="237">
        <v>52</v>
      </c>
      <c r="B16" s="219" t="s">
        <v>191</v>
      </c>
      <c r="C16" s="222"/>
    </row>
    <row r="17" spans="1:3">
      <c r="A17" s="237">
        <v>62</v>
      </c>
      <c r="B17" s="219" t="s">
        <v>192</v>
      </c>
      <c r="C17" s="222"/>
    </row>
    <row r="18" spans="1:3">
      <c r="A18" s="241" t="s">
        <v>206</v>
      </c>
      <c r="B18" s="219" t="s">
        <v>193</v>
      </c>
      <c r="C18" s="222"/>
    </row>
    <row r="19" spans="1:3">
      <c r="A19" s="233">
        <v>4500</v>
      </c>
      <c r="B19" s="220" t="s">
        <v>201</v>
      </c>
      <c r="C19" s="222"/>
    </row>
    <row r="20" spans="1:3">
      <c r="A20" s="235">
        <v>900004</v>
      </c>
      <c r="B20" s="223" t="s">
        <v>194</v>
      </c>
      <c r="C20" s="224">
        <f>+C8+C9-C15</f>
        <v>103052865.36</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4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4" workbookViewId="0">
      <selection activeCell="C31" sqref="C31"/>
    </sheetView>
  </sheetViews>
  <sheetFormatPr baseColWidth="10" defaultRowHeight="11.25"/>
  <cols>
    <col min="1" max="1" width="20.7109375" style="274" customWidth="1"/>
    <col min="2" max="2" width="50.7109375" style="274" customWidth="1"/>
    <col min="3" max="3" width="17.7109375" style="9" customWidth="1"/>
    <col min="4" max="16384" width="11.42578125" style="274"/>
  </cols>
  <sheetData>
    <row r="1" spans="1:3">
      <c r="A1" s="71" t="s">
        <v>43</v>
      </c>
    </row>
    <row r="2" spans="1:3">
      <c r="A2" s="71"/>
    </row>
    <row r="3" spans="1:3">
      <c r="A3" s="71"/>
    </row>
    <row r="4" spans="1:3">
      <c r="A4" s="71"/>
    </row>
    <row r="5" spans="1:3" ht="11.25" customHeight="1">
      <c r="A5" s="259" t="s">
        <v>196</v>
      </c>
      <c r="B5" s="260"/>
      <c r="C5" s="263" t="s">
        <v>214</v>
      </c>
    </row>
    <row r="6" spans="1:3" ht="11.25" customHeight="1">
      <c r="A6" s="264"/>
      <c r="B6" s="265"/>
      <c r="C6" s="266"/>
    </row>
    <row r="7" spans="1:3" ht="15" customHeight="1">
      <c r="A7" s="15" t="s">
        <v>46</v>
      </c>
      <c r="B7" s="261" t="s">
        <v>47</v>
      </c>
      <c r="C7" s="216" t="s">
        <v>54</v>
      </c>
    </row>
    <row r="8" spans="1:3">
      <c r="A8" s="239">
        <v>900001</v>
      </c>
      <c r="B8" s="226" t="s">
        <v>160</v>
      </c>
      <c r="C8" s="229">
        <v>103051781</v>
      </c>
    </row>
    <row r="9" spans="1:3">
      <c r="A9" s="239">
        <v>900002</v>
      </c>
      <c r="B9" s="226" t="s">
        <v>161</v>
      </c>
      <c r="C9" s="229">
        <f>SUM(C10:C26)</f>
        <v>82566965.019999996</v>
      </c>
    </row>
    <row r="10" spans="1:3">
      <c r="A10" s="232">
        <v>5100</v>
      </c>
      <c r="B10" s="227" t="s">
        <v>162</v>
      </c>
      <c r="C10" s="225"/>
    </row>
    <row r="11" spans="1:3">
      <c r="A11" s="232">
        <v>5200</v>
      </c>
      <c r="B11" s="227" t="s">
        <v>163</v>
      </c>
      <c r="C11" s="225"/>
    </row>
    <row r="12" spans="1:3">
      <c r="A12" s="232">
        <v>5300</v>
      </c>
      <c r="B12" s="227" t="s">
        <v>164</v>
      </c>
      <c r="C12" s="225"/>
    </row>
    <row r="13" spans="1:3">
      <c r="A13" s="232">
        <v>5400</v>
      </c>
      <c r="B13" s="227" t="s">
        <v>165</v>
      </c>
      <c r="C13" s="225"/>
    </row>
    <row r="14" spans="1:3">
      <c r="A14" s="232">
        <v>5500</v>
      </c>
      <c r="B14" s="227" t="s">
        <v>166</v>
      </c>
      <c r="C14" s="225"/>
    </row>
    <row r="15" spans="1:3">
      <c r="A15" s="232">
        <v>5600</v>
      </c>
      <c r="B15" s="227" t="s">
        <v>167</v>
      </c>
      <c r="C15" s="225"/>
    </row>
    <row r="16" spans="1:3">
      <c r="A16" s="232">
        <v>5700</v>
      </c>
      <c r="B16" s="227" t="s">
        <v>168</v>
      </c>
      <c r="C16" s="225"/>
    </row>
    <row r="17" spans="1:3">
      <c r="A17" s="232" t="s">
        <v>212</v>
      </c>
      <c r="B17" s="227" t="s">
        <v>169</v>
      </c>
      <c r="C17" s="225"/>
    </row>
    <row r="18" spans="1:3">
      <c r="A18" s="232">
        <v>5900</v>
      </c>
      <c r="B18" s="227" t="s">
        <v>170</v>
      </c>
      <c r="C18" s="225"/>
    </row>
    <row r="19" spans="1:3">
      <c r="A19" s="237">
        <v>6200</v>
      </c>
      <c r="B19" s="227" t="s">
        <v>171</v>
      </c>
      <c r="C19" s="225">
        <v>82566965.019999996</v>
      </c>
    </row>
    <row r="20" spans="1:3">
      <c r="A20" s="237">
        <v>7200</v>
      </c>
      <c r="B20" s="227" t="s">
        <v>172</v>
      </c>
      <c r="C20" s="225"/>
    </row>
    <row r="21" spans="1:3">
      <c r="A21" s="237">
        <v>7300</v>
      </c>
      <c r="B21" s="227" t="s">
        <v>173</v>
      </c>
      <c r="C21" s="225"/>
    </row>
    <row r="22" spans="1:3">
      <c r="A22" s="237">
        <v>7500</v>
      </c>
      <c r="B22" s="227" t="s">
        <v>174</v>
      </c>
      <c r="C22" s="225"/>
    </row>
    <row r="23" spans="1:3">
      <c r="A23" s="237">
        <v>7900</v>
      </c>
      <c r="B23" s="227" t="s">
        <v>175</v>
      </c>
      <c r="C23" s="225"/>
    </row>
    <row r="24" spans="1:3">
      <c r="A24" s="237">
        <v>9100</v>
      </c>
      <c r="B24" s="227" t="s">
        <v>200</v>
      </c>
      <c r="C24" s="225"/>
    </row>
    <row r="25" spans="1:3">
      <c r="A25" s="237">
        <v>9900</v>
      </c>
      <c r="B25" s="227" t="s">
        <v>176</v>
      </c>
      <c r="C25" s="225"/>
    </row>
    <row r="26" spans="1:3">
      <c r="A26" s="237">
        <v>7400</v>
      </c>
      <c r="B26" s="228" t="s">
        <v>202</v>
      </c>
      <c r="C26" s="225"/>
    </row>
    <row r="27" spans="1:3">
      <c r="A27" s="239">
        <v>900003</v>
      </c>
      <c r="B27" s="226" t="s">
        <v>205</v>
      </c>
      <c r="C27" s="229">
        <f>SUM(C28:C34)</f>
        <v>0</v>
      </c>
    </row>
    <row r="28" spans="1:3" ht="22.5">
      <c r="A28" s="232">
        <v>5510</v>
      </c>
      <c r="B28" s="227" t="s">
        <v>177</v>
      </c>
      <c r="C28" s="225"/>
    </row>
    <row r="29" spans="1:3">
      <c r="A29" s="232">
        <v>5520</v>
      </c>
      <c r="B29" s="227" t="s">
        <v>178</v>
      </c>
      <c r="C29" s="225"/>
    </row>
    <row r="30" spans="1:3">
      <c r="A30" s="232">
        <v>5530</v>
      </c>
      <c r="B30" s="227" t="s">
        <v>179</v>
      </c>
      <c r="C30" s="225"/>
    </row>
    <row r="31" spans="1:3" ht="22.5">
      <c r="A31" s="232">
        <v>5540</v>
      </c>
      <c r="B31" s="227" t="s">
        <v>180</v>
      </c>
      <c r="C31" s="225"/>
    </row>
    <row r="32" spans="1:3">
      <c r="A32" s="232">
        <v>5550</v>
      </c>
      <c r="B32" s="227" t="s">
        <v>181</v>
      </c>
      <c r="C32" s="225"/>
    </row>
    <row r="33" spans="1:3">
      <c r="A33" s="232">
        <v>5590</v>
      </c>
      <c r="B33" s="227" t="s">
        <v>203</v>
      </c>
      <c r="C33" s="225"/>
    </row>
    <row r="34" spans="1:3">
      <c r="A34" s="232">
        <v>5600</v>
      </c>
      <c r="B34" s="228" t="s">
        <v>204</v>
      </c>
      <c r="C34" s="225"/>
    </row>
    <row r="35" spans="1:3">
      <c r="A35" s="240">
        <v>900004</v>
      </c>
      <c r="B35" s="230" t="s">
        <v>182</v>
      </c>
      <c r="C35" s="231">
        <f>+C8-C9+C27</f>
        <v>20484815.980000004</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worksheet>
</file>

<file path=xl/worksheets/sheet4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topLeftCell="A49" zoomScaleNormal="100" zoomScaleSheetLayoutView="100" workbookViewId="0">
      <selection activeCell="C31" sqref="C31"/>
    </sheetView>
  </sheetViews>
  <sheetFormatPr baseColWidth="10" defaultRowHeight="11.25"/>
  <cols>
    <col min="1" max="1" width="13" style="274" customWidth="1"/>
    <col min="2" max="2" width="53.5703125" style="274" customWidth="1"/>
    <col min="3" max="3" width="18.7109375" style="274" bestFit="1" customWidth="1"/>
    <col min="4" max="4" width="17" style="274" bestFit="1" customWidth="1"/>
    <col min="5" max="5" width="10.5703125" style="274" bestFit="1" customWidth="1"/>
    <col min="6" max="16384" width="11.42578125" style="274"/>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369"/>
      <c r="B6" s="369"/>
      <c r="C6" s="369"/>
      <c r="D6" s="369"/>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333">
        <v>7000</v>
      </c>
      <c r="B11" s="332" t="s">
        <v>370</v>
      </c>
      <c r="C11" s="122"/>
      <c r="D11" s="122"/>
    </row>
    <row r="12" spans="1:8" s="120" customFormat="1" ht="12.75">
      <c r="A12" s="333"/>
      <c r="B12" s="332"/>
      <c r="C12" s="122"/>
      <c r="D12" s="122"/>
    </row>
    <row r="13" spans="1:8" s="120" customFormat="1">
      <c r="A13" s="125" t="s">
        <v>46</v>
      </c>
      <c r="B13" s="125" t="s">
        <v>47</v>
      </c>
      <c r="C13" s="125" t="s">
        <v>75</v>
      </c>
      <c r="D13" s="125" t="s">
        <v>76</v>
      </c>
      <c r="E13" s="125" t="s">
        <v>77</v>
      </c>
    </row>
    <row r="14" spans="1:8" s="120" customFormat="1">
      <c r="A14" s="334">
        <v>7100</v>
      </c>
      <c r="B14" s="335" t="s">
        <v>338</v>
      </c>
      <c r="C14" s="336"/>
      <c r="D14" s="336"/>
      <c r="E14" s="337"/>
    </row>
    <row r="15" spans="1:8" s="120" customFormat="1">
      <c r="A15" s="329">
        <v>7110</v>
      </c>
      <c r="B15" s="338" t="s">
        <v>339</v>
      </c>
      <c r="C15" s="336"/>
      <c r="D15" s="336"/>
      <c r="E15" s="337"/>
    </row>
    <row r="16" spans="1:8" s="120" customFormat="1">
      <c r="A16" s="329">
        <v>7120</v>
      </c>
      <c r="B16" s="338" t="s">
        <v>340</v>
      </c>
      <c r="C16" s="336"/>
      <c r="D16" s="336"/>
      <c r="E16" s="337"/>
    </row>
    <row r="17" spans="1:5" s="120" customFormat="1">
      <c r="A17" s="329">
        <v>7130</v>
      </c>
      <c r="B17" s="338" t="s">
        <v>341</v>
      </c>
      <c r="C17" s="336"/>
      <c r="D17" s="336"/>
      <c r="E17" s="337"/>
    </row>
    <row r="18" spans="1:5" s="120" customFormat="1" ht="22.5">
      <c r="A18" s="329">
        <v>7140</v>
      </c>
      <c r="B18" s="338" t="s">
        <v>342</v>
      </c>
      <c r="C18" s="336"/>
      <c r="D18" s="336"/>
      <c r="E18" s="337"/>
    </row>
    <row r="19" spans="1:5" s="120" customFormat="1" ht="22.5">
      <c r="A19" s="329">
        <v>7150</v>
      </c>
      <c r="B19" s="338" t="s">
        <v>343</v>
      </c>
      <c r="C19" s="336"/>
      <c r="D19" s="336"/>
      <c r="E19" s="337"/>
    </row>
    <row r="20" spans="1:5" s="120" customFormat="1">
      <c r="A20" s="329">
        <v>7160</v>
      </c>
      <c r="B20" s="338" t="s">
        <v>344</v>
      </c>
      <c r="C20" s="336"/>
      <c r="D20" s="336"/>
      <c r="E20" s="337"/>
    </row>
    <row r="21" spans="1:5" s="120" customFormat="1">
      <c r="A21" s="334">
        <v>7200</v>
      </c>
      <c r="B21" s="335" t="s">
        <v>345</v>
      </c>
      <c r="C21" s="336"/>
      <c r="D21" s="336"/>
      <c r="E21" s="337"/>
    </row>
    <row r="22" spans="1:5" s="120" customFormat="1" ht="22.5">
      <c r="A22" s="329">
        <v>7210</v>
      </c>
      <c r="B22" s="338" t="s">
        <v>346</v>
      </c>
      <c r="C22" s="336"/>
      <c r="D22" s="336"/>
      <c r="E22" s="337"/>
    </row>
    <row r="23" spans="1:5" s="120" customFormat="1" ht="22.5">
      <c r="A23" s="329">
        <v>7220</v>
      </c>
      <c r="B23" s="338" t="s">
        <v>347</v>
      </c>
      <c r="C23" s="336"/>
      <c r="D23" s="336"/>
      <c r="E23" s="337"/>
    </row>
    <row r="24" spans="1:5" s="120" customFormat="1" ht="12.95" customHeight="1">
      <c r="A24" s="329">
        <v>7230</v>
      </c>
      <c r="B24" s="339" t="s">
        <v>348</v>
      </c>
      <c r="C24" s="337"/>
      <c r="D24" s="337"/>
      <c r="E24" s="337"/>
    </row>
    <row r="25" spans="1:5" s="120" customFormat="1" ht="22.5">
      <c r="A25" s="329">
        <v>7240</v>
      </c>
      <c r="B25" s="339" t="s">
        <v>349</v>
      </c>
      <c r="C25" s="337"/>
      <c r="D25" s="337"/>
      <c r="E25" s="337"/>
    </row>
    <row r="26" spans="1:5" s="120" customFormat="1" ht="22.5">
      <c r="A26" s="329">
        <v>7250</v>
      </c>
      <c r="B26" s="339" t="s">
        <v>350</v>
      </c>
      <c r="C26" s="337"/>
      <c r="D26" s="337"/>
      <c r="E26" s="337"/>
    </row>
    <row r="27" spans="1:5" s="120" customFormat="1" ht="22.5">
      <c r="A27" s="329">
        <v>7260</v>
      </c>
      <c r="B27" s="339" t="s">
        <v>351</v>
      </c>
      <c r="C27" s="337"/>
      <c r="D27" s="337"/>
      <c r="E27" s="337"/>
    </row>
    <row r="28" spans="1:5" s="120" customFormat="1">
      <c r="A28" s="334">
        <v>7300</v>
      </c>
      <c r="B28" s="340" t="s">
        <v>352</v>
      </c>
      <c r="C28" s="337"/>
      <c r="D28" s="337"/>
      <c r="E28" s="337"/>
    </row>
    <row r="29" spans="1:5" s="120" customFormat="1">
      <c r="A29" s="329">
        <v>7310</v>
      </c>
      <c r="B29" s="339" t="s">
        <v>353</v>
      </c>
      <c r="C29" s="337"/>
      <c r="D29" s="337"/>
      <c r="E29" s="337"/>
    </row>
    <row r="30" spans="1:5" s="120" customFormat="1">
      <c r="A30" s="329">
        <v>7320</v>
      </c>
      <c r="B30" s="339" t="s">
        <v>354</v>
      </c>
      <c r="C30" s="337"/>
      <c r="D30" s="337"/>
      <c r="E30" s="337"/>
    </row>
    <row r="31" spans="1:5" s="120" customFormat="1">
      <c r="A31" s="329">
        <v>7330</v>
      </c>
      <c r="B31" s="339" t="s">
        <v>355</v>
      </c>
      <c r="C31" s="337"/>
      <c r="D31" s="337"/>
      <c r="E31" s="337"/>
    </row>
    <row r="32" spans="1:5" s="120" customFormat="1">
      <c r="A32" s="329">
        <v>7340</v>
      </c>
      <c r="B32" s="339" t="s">
        <v>356</v>
      </c>
      <c r="C32" s="337"/>
      <c r="D32" s="337"/>
      <c r="E32" s="337"/>
    </row>
    <row r="33" spans="1:5" s="120" customFormat="1">
      <c r="A33" s="329">
        <v>7350</v>
      </c>
      <c r="B33" s="339" t="s">
        <v>357</v>
      </c>
      <c r="C33" s="337"/>
      <c r="D33" s="337"/>
      <c r="E33" s="337"/>
    </row>
    <row r="34" spans="1:5" s="120" customFormat="1">
      <c r="A34" s="329">
        <v>7360</v>
      </c>
      <c r="B34" s="339" t="s">
        <v>358</v>
      </c>
      <c r="C34" s="337"/>
      <c r="D34" s="337"/>
      <c r="E34" s="337"/>
    </row>
    <row r="35" spans="1:5" s="120" customFormat="1">
      <c r="A35" s="334">
        <v>7400</v>
      </c>
      <c r="B35" s="340" t="s">
        <v>359</v>
      </c>
      <c r="C35" s="337"/>
      <c r="D35" s="337"/>
      <c r="E35" s="337"/>
    </row>
    <row r="36" spans="1:5" s="120" customFormat="1">
      <c r="A36" s="329">
        <v>7410</v>
      </c>
      <c r="B36" s="339" t="s">
        <v>360</v>
      </c>
      <c r="C36" s="337"/>
      <c r="D36" s="337"/>
      <c r="E36" s="337"/>
    </row>
    <row r="37" spans="1:5" s="120" customFormat="1">
      <c r="A37" s="329">
        <v>7420</v>
      </c>
      <c r="B37" s="339" t="s">
        <v>361</v>
      </c>
      <c r="C37" s="337"/>
      <c r="D37" s="337"/>
      <c r="E37" s="337"/>
    </row>
    <row r="38" spans="1:5" s="120" customFormat="1" ht="22.5">
      <c r="A38" s="334">
        <v>7500</v>
      </c>
      <c r="B38" s="340" t="s">
        <v>362</v>
      </c>
      <c r="C38" s="337"/>
      <c r="D38" s="337"/>
      <c r="E38" s="337"/>
    </row>
    <row r="39" spans="1:5" s="120" customFormat="1" ht="22.5">
      <c r="A39" s="329">
        <v>7510</v>
      </c>
      <c r="B39" s="339" t="s">
        <v>363</v>
      </c>
      <c r="C39" s="337"/>
      <c r="D39" s="337"/>
      <c r="E39" s="337"/>
    </row>
    <row r="40" spans="1:5" s="120" customFormat="1" ht="22.5">
      <c r="A40" s="329">
        <v>7520</v>
      </c>
      <c r="B40" s="339" t="s">
        <v>364</v>
      </c>
      <c r="C40" s="337"/>
      <c r="D40" s="337"/>
      <c r="E40" s="337"/>
    </row>
    <row r="41" spans="1:5" s="120" customFormat="1">
      <c r="A41" s="334">
        <v>7600</v>
      </c>
      <c r="B41" s="340" t="s">
        <v>365</v>
      </c>
      <c r="C41" s="337"/>
      <c r="D41" s="337"/>
      <c r="E41" s="337"/>
    </row>
    <row r="42" spans="1:5" s="120" customFormat="1">
      <c r="A42" s="329">
        <v>7610</v>
      </c>
      <c r="B42" s="338" t="s">
        <v>366</v>
      </c>
      <c r="C42" s="336"/>
      <c r="D42" s="336"/>
      <c r="E42" s="337"/>
    </row>
    <row r="43" spans="1:5" s="120" customFormat="1">
      <c r="A43" s="329">
        <v>7620</v>
      </c>
      <c r="B43" s="338" t="s">
        <v>367</v>
      </c>
      <c r="C43" s="336"/>
      <c r="D43" s="336"/>
      <c r="E43" s="337"/>
    </row>
    <row r="44" spans="1:5" s="120" customFormat="1">
      <c r="A44" s="329">
        <v>7630</v>
      </c>
      <c r="B44" s="338" t="s">
        <v>368</v>
      </c>
      <c r="C44" s="336"/>
      <c r="D44" s="336"/>
      <c r="E44" s="337"/>
    </row>
    <row r="45" spans="1:5" s="120" customFormat="1">
      <c r="A45" s="329">
        <v>7640</v>
      </c>
      <c r="B45" s="339" t="s">
        <v>369</v>
      </c>
      <c r="C45" s="337"/>
      <c r="D45" s="337"/>
      <c r="E45" s="337"/>
    </row>
    <row r="46" spans="1:5" s="120" customFormat="1">
      <c r="A46" s="329"/>
      <c r="B46" s="339"/>
      <c r="C46" s="337"/>
      <c r="D46" s="337"/>
      <c r="E46" s="337"/>
    </row>
    <row r="47" spans="1:5" s="120" customFormat="1">
      <c r="A47" s="334" t="s">
        <v>371</v>
      </c>
      <c r="B47" s="341" t="s">
        <v>372</v>
      </c>
      <c r="C47" s="337"/>
      <c r="D47" s="337"/>
      <c r="E47" s="337"/>
    </row>
    <row r="48" spans="1:5" s="120" customFormat="1">
      <c r="A48" s="329" t="s">
        <v>373</v>
      </c>
      <c r="B48" s="342" t="s">
        <v>374</v>
      </c>
      <c r="C48" s="337"/>
      <c r="D48" s="337"/>
      <c r="E48" s="337"/>
    </row>
    <row r="49" spans="1:8" s="120" customFormat="1">
      <c r="A49" s="329" t="s">
        <v>375</v>
      </c>
      <c r="B49" s="342" t="s">
        <v>376</v>
      </c>
      <c r="C49" s="337"/>
      <c r="D49" s="337"/>
      <c r="E49" s="337"/>
    </row>
    <row r="50" spans="1:8" s="120" customFormat="1">
      <c r="A50" s="329" t="s">
        <v>377</v>
      </c>
      <c r="B50" s="342" t="s">
        <v>378</v>
      </c>
      <c r="C50" s="337"/>
      <c r="D50" s="337"/>
      <c r="E50" s="337"/>
    </row>
    <row r="51" spans="1:8" s="120" customFormat="1">
      <c r="A51" s="329" t="s">
        <v>379</v>
      </c>
      <c r="B51" s="342" t="s">
        <v>380</v>
      </c>
      <c r="C51" s="337"/>
      <c r="D51" s="337"/>
      <c r="E51" s="337"/>
    </row>
    <row r="52" spans="1:8" s="120" customFormat="1">
      <c r="A52" s="329" t="s">
        <v>381</v>
      </c>
      <c r="B52" s="342" t="s">
        <v>382</v>
      </c>
      <c r="C52" s="337"/>
      <c r="D52" s="337"/>
      <c r="E52" s="337"/>
    </row>
    <row r="53" spans="1:8" s="120" customFormat="1">
      <c r="A53" s="329" t="s">
        <v>383</v>
      </c>
      <c r="B53" s="342" t="s">
        <v>384</v>
      </c>
      <c r="C53" s="337"/>
      <c r="D53" s="337"/>
      <c r="E53" s="337"/>
    </row>
    <row r="54" spans="1:8" s="120" customFormat="1" ht="12">
      <c r="A54" s="320" t="s">
        <v>321</v>
      </c>
      <c r="B54" s="131"/>
    </row>
    <row r="55" spans="1:8" s="120" customFormat="1">
      <c r="A55" s="122"/>
      <c r="B55" s="131"/>
    </row>
    <row r="56" spans="1:8" s="120" customFormat="1" ht="12.75">
      <c r="A56" s="321" t="s">
        <v>385</v>
      </c>
      <c r="B56" s="131"/>
    </row>
    <row r="57" spans="1:8" s="120" customFormat="1" ht="12.75">
      <c r="A57" s="321"/>
    </row>
    <row r="58" spans="1:8" s="120" customFormat="1" ht="12.75">
      <c r="A58" s="333">
        <v>8000</v>
      </c>
      <c r="B58" s="332" t="s">
        <v>323</v>
      </c>
    </row>
    <row r="59" spans="1:8" s="120" customFormat="1">
      <c r="B59" s="1024" t="s">
        <v>126</v>
      </c>
      <c r="C59" s="1024"/>
      <c r="D59" s="1024"/>
      <c r="E59" s="1024"/>
      <c r="H59" s="123"/>
    </row>
    <row r="60" spans="1:8" s="120" customFormat="1">
      <c r="A60" s="124" t="s">
        <v>46</v>
      </c>
      <c r="B60" s="124" t="s">
        <v>47</v>
      </c>
      <c r="C60" s="125" t="s">
        <v>75</v>
      </c>
      <c r="D60" s="125" t="s">
        <v>76</v>
      </c>
      <c r="E60" s="125" t="s">
        <v>77</v>
      </c>
      <c r="H60" s="123"/>
    </row>
    <row r="61" spans="1:8" s="120" customFormat="1">
      <c r="A61" s="326">
        <v>8100</v>
      </c>
      <c r="B61" s="327" t="s">
        <v>324</v>
      </c>
      <c r="C61" s="546"/>
      <c r="D61" s="125"/>
      <c r="E61" s="125"/>
      <c r="H61" s="123"/>
    </row>
    <row r="62" spans="1:8" s="120" customFormat="1">
      <c r="A62" s="322">
        <v>8110</v>
      </c>
      <c r="B62" s="126" t="s">
        <v>325</v>
      </c>
      <c r="C62" s="546">
        <v>43692612</v>
      </c>
      <c r="D62" s="125">
        <v>43692612</v>
      </c>
      <c r="E62" s="125">
        <f>+C62-D62</f>
        <v>0</v>
      </c>
      <c r="F62" s="123"/>
      <c r="H62" s="123"/>
    </row>
    <row r="63" spans="1:8" s="120" customFormat="1">
      <c r="A63" s="322">
        <v>8120</v>
      </c>
      <c r="B63" s="126" t="s">
        <v>326</v>
      </c>
      <c r="C63" s="546">
        <v>22096448.010000002</v>
      </c>
      <c r="D63" s="125">
        <v>25387554.489999998</v>
      </c>
      <c r="E63" s="125">
        <f>+C63-D63</f>
        <v>-3291106.4799999967</v>
      </c>
      <c r="F63" s="123"/>
      <c r="H63" s="123"/>
    </row>
    <row r="64" spans="1:8" s="120" customFormat="1">
      <c r="A64" s="323">
        <v>8130</v>
      </c>
      <c r="B64" s="126" t="s">
        <v>327</v>
      </c>
      <c r="C64" s="546">
        <v>43692612</v>
      </c>
      <c r="D64" s="125">
        <v>103051781</v>
      </c>
      <c r="E64" s="125">
        <f>+C64-D64</f>
        <v>-59359169</v>
      </c>
      <c r="F64" s="123"/>
      <c r="H64" s="123"/>
    </row>
    <row r="65" spans="1:8" s="120" customFormat="1">
      <c r="A65" s="323">
        <v>8140</v>
      </c>
      <c r="B65" s="126" t="s">
        <v>328</v>
      </c>
      <c r="C65" s="546">
        <v>-2424081.86</v>
      </c>
      <c r="D65" s="125">
        <v>-2424081.86</v>
      </c>
      <c r="E65" s="125">
        <f>+C65-D65</f>
        <v>0</v>
      </c>
      <c r="F65" s="123"/>
      <c r="H65" s="123"/>
    </row>
    <row r="66" spans="1:8" s="120" customFormat="1">
      <c r="A66" s="323">
        <v>8150</v>
      </c>
      <c r="B66" s="126" t="s">
        <v>329</v>
      </c>
      <c r="C66" s="546">
        <v>21596163.989999998</v>
      </c>
      <c r="D66" s="125">
        <v>77664226.510000005</v>
      </c>
      <c r="E66" s="1006">
        <f>+C66-D66</f>
        <v>-56068062.520000011</v>
      </c>
      <c r="F66" s="123"/>
      <c r="H66" s="123"/>
    </row>
    <row r="67" spans="1:8" s="120" customFormat="1">
      <c r="A67" s="328">
        <v>8200</v>
      </c>
      <c r="B67" s="327" t="s">
        <v>330</v>
      </c>
      <c r="C67" s="546"/>
      <c r="D67" s="125"/>
      <c r="E67" s="125"/>
      <c r="F67" s="123"/>
      <c r="G67" s="123"/>
      <c r="H67" s="123"/>
    </row>
    <row r="68" spans="1:8" s="120" customFormat="1">
      <c r="A68" s="323">
        <v>8210</v>
      </c>
      <c r="B68" s="126" t="s">
        <v>331</v>
      </c>
      <c r="C68" s="546">
        <v>43692612</v>
      </c>
      <c r="D68" s="125">
        <v>43692612</v>
      </c>
      <c r="E68" s="125">
        <f>+C68-D68</f>
        <v>0</v>
      </c>
      <c r="F68" s="123"/>
      <c r="G68" s="123"/>
      <c r="H68" s="123"/>
    </row>
    <row r="69" spans="1:8" s="120" customFormat="1">
      <c r="A69" s="323">
        <v>8220</v>
      </c>
      <c r="B69" s="126" t="s">
        <v>332</v>
      </c>
      <c r="C69" s="546">
        <v>31788622.789999999</v>
      </c>
      <c r="D69" s="125">
        <v>56708905.409999996</v>
      </c>
      <c r="E69" s="125">
        <f>+C69-D69</f>
        <v>-24920282.619999997</v>
      </c>
      <c r="F69" s="123"/>
      <c r="G69" s="123"/>
      <c r="H69" s="123"/>
    </row>
    <row r="70" spans="1:8" s="120" customFormat="1">
      <c r="A70" s="323">
        <v>8230</v>
      </c>
      <c r="B70" s="126" t="s">
        <v>333</v>
      </c>
      <c r="C70" s="546">
        <v>43692612</v>
      </c>
      <c r="D70" s="125">
        <v>103051781</v>
      </c>
      <c r="E70" s="125">
        <f>+C70-D70</f>
        <v>-59359169</v>
      </c>
      <c r="F70" s="123"/>
      <c r="G70" s="123"/>
      <c r="H70" s="123"/>
    </row>
    <row r="71" spans="1:8" s="120" customFormat="1">
      <c r="A71" s="323">
        <v>8240</v>
      </c>
      <c r="B71" s="126" t="s">
        <v>334</v>
      </c>
      <c r="C71" s="546">
        <v>11903989.210000001</v>
      </c>
      <c r="D71" s="125">
        <v>46342875.590000004</v>
      </c>
      <c r="E71" s="125">
        <f t="shared" ref="E71:E74" si="0">+C71-D71</f>
        <v>-34438886.380000003</v>
      </c>
      <c r="F71" s="123"/>
      <c r="G71" s="123"/>
      <c r="H71" s="123"/>
    </row>
    <row r="72" spans="1:8" s="120" customFormat="1">
      <c r="A72" s="324">
        <v>8250</v>
      </c>
      <c r="B72" s="127" t="s">
        <v>335</v>
      </c>
      <c r="C72" s="546">
        <v>11903989.210000001</v>
      </c>
      <c r="D72" s="125">
        <v>46342875.590000004</v>
      </c>
      <c r="E72" s="125">
        <f t="shared" si="0"/>
        <v>-34438886.380000003</v>
      </c>
      <c r="F72" s="123"/>
      <c r="G72" s="123"/>
      <c r="H72" s="123"/>
    </row>
    <row r="73" spans="1:8" s="120" customFormat="1">
      <c r="A73" s="325">
        <v>8260</v>
      </c>
      <c r="B73" s="128" t="s">
        <v>336</v>
      </c>
      <c r="C73" s="546">
        <v>11903989.210000001</v>
      </c>
      <c r="D73" s="125">
        <v>46342875.590000004</v>
      </c>
      <c r="E73" s="125">
        <f t="shared" si="0"/>
        <v>-34438886.380000003</v>
      </c>
      <c r="F73" s="123"/>
      <c r="G73" s="123"/>
      <c r="H73" s="123"/>
    </row>
    <row r="74" spans="1:8" s="120" customFormat="1">
      <c r="A74" s="329">
        <v>8270</v>
      </c>
      <c r="B74" s="330" t="s">
        <v>337</v>
      </c>
      <c r="C74" s="546">
        <v>11903989.210000001</v>
      </c>
      <c r="D74" s="125">
        <v>46342875.590000004</v>
      </c>
      <c r="E74" s="125">
        <f t="shared" si="0"/>
        <v>-34438886.380000003</v>
      </c>
      <c r="F74" s="123"/>
      <c r="G74" s="123"/>
      <c r="H74" s="123"/>
    </row>
    <row r="75" spans="1:8" ht="12">
      <c r="A75" s="320" t="s">
        <v>322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4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zoomScaleSheetLayoutView="90" workbookViewId="0">
      <selection activeCell="G29" sqref="G29"/>
    </sheetView>
  </sheetViews>
  <sheetFormatPr baseColWidth="10" defaultRowHeight="11.25"/>
  <cols>
    <col min="1" max="1" width="20.7109375" style="19" customWidth="1"/>
    <col min="2" max="2" width="50.7109375" style="19" customWidth="1"/>
    <col min="3" max="3" width="17.7109375" style="21" customWidth="1"/>
    <col min="4" max="5" width="17.7109375" style="164" customWidth="1"/>
    <col min="6" max="6" width="14.7109375" style="19" customWidth="1"/>
    <col min="7" max="16384" width="11.42578125" style="19"/>
  </cols>
  <sheetData>
    <row r="1" spans="1:6" s="274" customFormat="1">
      <c r="A1" s="3" t="s">
        <v>43</v>
      </c>
      <c r="B1" s="3"/>
      <c r="C1" s="4"/>
      <c r="D1" s="5"/>
      <c r="E1" s="6"/>
      <c r="F1" s="7"/>
    </row>
    <row r="2" spans="1:6" s="274" customFormat="1">
      <c r="A2" s="3" t="s">
        <v>199</v>
      </c>
      <c r="B2" s="3"/>
      <c r="C2" s="4"/>
      <c r="D2" s="5"/>
      <c r="E2" s="6"/>
    </row>
    <row r="3" spans="1:6" s="274" customFormat="1">
      <c r="C3" s="9"/>
      <c r="D3" s="5"/>
      <c r="E3" s="6"/>
    </row>
    <row r="4" spans="1:6" s="274" customFormat="1">
      <c r="C4" s="9"/>
      <c r="D4" s="5"/>
      <c r="E4" s="6"/>
    </row>
    <row r="5" spans="1:6" s="274" customFormat="1" ht="11.25" customHeight="1">
      <c r="A5" s="10" t="s">
        <v>141</v>
      </c>
      <c r="B5" s="11"/>
      <c r="C5" s="9"/>
      <c r="D5" s="4"/>
      <c r="E5" s="363" t="s">
        <v>45</v>
      </c>
    </row>
    <row r="6" spans="1:6" s="274" customFormat="1">
      <c r="A6" s="13"/>
      <c r="B6" s="13"/>
      <c r="C6" s="14"/>
      <c r="D6" s="3"/>
      <c r="E6" s="4"/>
      <c r="F6" s="3"/>
    </row>
    <row r="7" spans="1:6" ht="15" customHeight="1">
      <c r="A7" s="15" t="s">
        <v>46</v>
      </c>
      <c r="B7" s="16" t="s">
        <v>47</v>
      </c>
      <c r="C7" s="17" t="s">
        <v>48</v>
      </c>
      <c r="D7" s="18" t="s">
        <v>49</v>
      </c>
      <c r="E7" s="17" t="s">
        <v>50</v>
      </c>
    </row>
    <row r="8" spans="1:6" ht="11.25" customHeight="1">
      <c r="A8" s="155"/>
      <c r="B8" s="155"/>
      <c r="C8" s="132"/>
      <c r="D8" s="141"/>
      <c r="E8" s="132"/>
    </row>
    <row r="9" spans="1:6" ht="11.25" customHeight="1">
      <c r="A9" s="155"/>
      <c r="B9" s="155"/>
      <c r="C9" s="132"/>
      <c r="D9" s="141"/>
      <c r="E9" s="132"/>
    </row>
    <row r="10" spans="1:6" ht="11.25" customHeight="1">
      <c r="A10" s="155"/>
      <c r="B10" s="155"/>
      <c r="C10" s="132"/>
      <c r="D10" s="141"/>
      <c r="E10" s="132"/>
    </row>
    <row r="11" spans="1:6" ht="11.25" customHeight="1">
      <c r="A11" s="155"/>
      <c r="B11" s="155"/>
      <c r="C11" s="132"/>
      <c r="D11" s="141"/>
      <c r="E11" s="132"/>
    </row>
    <row r="12" spans="1:6" ht="11.25" customHeight="1">
      <c r="A12" s="155"/>
      <c r="B12" s="155"/>
      <c r="C12" s="132"/>
      <c r="D12" s="141"/>
      <c r="E12" s="132"/>
    </row>
    <row r="13" spans="1:6" ht="11.25" customHeight="1">
      <c r="A13" s="155"/>
      <c r="B13" s="155"/>
      <c r="C13" s="132"/>
      <c r="D13" s="141"/>
      <c r="E13" s="132"/>
    </row>
    <row r="14" spans="1:6" ht="11.25" customHeight="1">
      <c r="A14" s="155"/>
      <c r="B14" s="155"/>
      <c r="C14" s="132"/>
      <c r="D14" s="141"/>
      <c r="E14" s="132"/>
    </row>
    <row r="15" spans="1:6" ht="11.25" customHeight="1">
      <c r="A15" s="155"/>
      <c r="B15" s="155"/>
      <c r="C15" s="132"/>
      <c r="D15" s="141"/>
      <c r="E15" s="132"/>
    </row>
    <row r="16" spans="1:6" ht="11.25" customHeight="1">
      <c r="A16" s="155"/>
      <c r="B16" s="155"/>
      <c r="C16" s="132"/>
      <c r="D16" s="141"/>
      <c r="E16" s="132"/>
    </row>
    <row r="17" spans="1:6" ht="11.25" customHeight="1">
      <c r="A17" s="155"/>
      <c r="B17" s="155"/>
      <c r="C17" s="132"/>
      <c r="D17" s="141"/>
      <c r="E17" s="132"/>
    </row>
    <row r="18" spans="1:6">
      <c r="A18" s="155"/>
      <c r="B18" s="155"/>
      <c r="C18" s="132"/>
      <c r="D18" s="141"/>
      <c r="E18" s="132"/>
    </row>
    <row r="19" spans="1:6">
      <c r="A19" s="155"/>
      <c r="B19" s="155"/>
      <c r="C19" s="132"/>
      <c r="D19" s="141"/>
      <c r="E19" s="132"/>
    </row>
    <row r="20" spans="1:6">
      <c r="A20" s="156"/>
      <c r="B20" s="156"/>
      <c r="C20" s="146"/>
      <c r="D20" s="141"/>
      <c r="E20" s="146"/>
    </row>
    <row r="21" spans="1:6">
      <c r="A21" s="157"/>
      <c r="B21" s="157" t="s">
        <v>223</v>
      </c>
      <c r="C21" s="20">
        <f>SUM(C8:C20)</f>
        <v>0</v>
      </c>
      <c r="D21" s="140"/>
      <c r="E21" s="20"/>
    </row>
    <row r="22" spans="1:6">
      <c r="A22" s="158"/>
      <c r="B22" s="158"/>
      <c r="C22" s="159"/>
      <c r="D22" s="158"/>
      <c r="E22" s="159"/>
    </row>
    <row r="23" spans="1:6">
      <c r="A23" s="158"/>
      <c r="B23" s="158"/>
      <c r="C23" s="159"/>
      <c r="D23" s="158"/>
      <c r="E23" s="159"/>
    </row>
    <row r="24" spans="1:6" ht="11.25" customHeight="1">
      <c r="A24" s="10" t="s">
        <v>211</v>
      </c>
      <c r="B24" s="11"/>
      <c r="C24" s="22"/>
      <c r="D24" s="363" t="s">
        <v>45</v>
      </c>
    </row>
    <row r="25" spans="1:6">
      <c r="A25" s="274"/>
      <c r="B25" s="274"/>
      <c r="C25" s="9"/>
      <c r="D25" s="5"/>
      <c r="E25" s="6"/>
      <c r="F25" s="274"/>
    </row>
    <row r="26" spans="1:6" ht="15" customHeight="1">
      <c r="A26" s="15" t="s">
        <v>46</v>
      </c>
      <c r="B26" s="16" t="s">
        <v>47</v>
      </c>
      <c r="C26" s="17" t="s">
        <v>48</v>
      </c>
      <c r="D26" s="18" t="s">
        <v>49</v>
      </c>
      <c r="E26" s="24"/>
    </row>
    <row r="27" spans="1:6" ht="11.25" customHeight="1">
      <c r="A27" s="150"/>
      <c r="B27" s="160"/>
      <c r="C27" s="143"/>
      <c r="D27" s="132"/>
      <c r="E27" s="25"/>
    </row>
    <row r="28" spans="1:6" ht="11.25" customHeight="1">
      <c r="A28" s="150"/>
      <c r="B28" s="160"/>
      <c r="C28" s="143"/>
      <c r="D28" s="132"/>
      <c r="E28" s="25"/>
    </row>
    <row r="29" spans="1:6" ht="11.25" customHeight="1">
      <c r="A29" s="150"/>
      <c r="B29" s="160"/>
      <c r="C29" s="143"/>
      <c r="D29" s="132"/>
      <c r="E29" s="25"/>
    </row>
    <row r="30" spans="1:6" ht="11.25" customHeight="1">
      <c r="A30" s="150"/>
      <c r="B30" s="160"/>
      <c r="C30" s="143"/>
      <c r="D30" s="132"/>
      <c r="E30" s="25"/>
    </row>
    <row r="31" spans="1:6" ht="11.25" customHeight="1">
      <c r="A31" s="150"/>
      <c r="B31" s="160"/>
      <c r="C31" s="143"/>
      <c r="D31" s="132"/>
      <c r="E31" s="25"/>
    </row>
    <row r="32" spans="1:6" ht="11.25" customHeight="1">
      <c r="A32" s="150"/>
      <c r="B32" s="160"/>
      <c r="C32" s="143"/>
      <c r="D32" s="132"/>
      <c r="E32" s="25"/>
    </row>
    <row r="33" spans="1:5" ht="11.25" customHeight="1">
      <c r="A33" s="150"/>
      <c r="B33" s="160"/>
      <c r="C33" s="143"/>
      <c r="D33" s="132"/>
      <c r="E33" s="25"/>
    </row>
    <row r="34" spans="1:5" ht="11.25" customHeight="1">
      <c r="A34" s="150"/>
      <c r="B34" s="160"/>
      <c r="C34" s="143"/>
      <c r="D34" s="132"/>
      <c r="E34" s="25"/>
    </row>
    <row r="35" spans="1:5" ht="11.25" customHeight="1">
      <c r="A35" s="150"/>
      <c r="B35" s="160"/>
      <c r="C35" s="143"/>
      <c r="D35" s="132"/>
      <c r="E35" s="25"/>
    </row>
    <row r="36" spans="1:5" ht="11.25" customHeight="1">
      <c r="A36" s="150"/>
      <c r="B36" s="160"/>
      <c r="C36" s="143"/>
      <c r="D36" s="132"/>
      <c r="E36" s="25"/>
    </row>
    <row r="37" spans="1:5" ht="11.25" customHeight="1">
      <c r="A37" s="150"/>
      <c r="B37" s="160"/>
      <c r="C37" s="143"/>
      <c r="D37" s="132"/>
      <c r="E37" s="25"/>
    </row>
    <row r="38" spans="1:5" ht="11.25" customHeight="1">
      <c r="A38" s="150"/>
      <c r="B38" s="160"/>
      <c r="C38" s="143"/>
      <c r="D38" s="132"/>
      <c r="E38" s="25"/>
    </row>
    <row r="39" spans="1:5" ht="11.25" customHeight="1">
      <c r="A39" s="150"/>
      <c r="B39" s="160"/>
      <c r="C39" s="143"/>
      <c r="D39" s="132"/>
      <c r="E39" s="25"/>
    </row>
    <row r="40" spans="1:5" ht="11.25" customHeight="1">
      <c r="A40" s="150"/>
      <c r="B40" s="160"/>
      <c r="C40" s="143"/>
      <c r="D40" s="132"/>
      <c r="E40" s="25"/>
    </row>
    <row r="41" spans="1:5" ht="11.25" customHeight="1">
      <c r="A41" s="150"/>
      <c r="B41" s="160"/>
      <c r="C41" s="143"/>
      <c r="D41" s="132"/>
      <c r="E41" s="25"/>
    </row>
    <row r="42" spans="1:5" ht="11.25" customHeight="1">
      <c r="A42" s="150"/>
      <c r="B42" s="160"/>
      <c r="C42" s="143"/>
      <c r="D42" s="132"/>
      <c r="E42" s="25"/>
    </row>
    <row r="43" spans="1:5" ht="11.25" customHeight="1">
      <c r="A43" s="150"/>
      <c r="B43" s="160"/>
      <c r="C43" s="143"/>
      <c r="D43" s="132"/>
      <c r="E43" s="25"/>
    </row>
    <row r="44" spans="1:5" ht="11.25" customHeight="1">
      <c r="A44" s="150"/>
      <c r="B44" s="160"/>
      <c r="C44" s="143"/>
      <c r="D44" s="132"/>
      <c r="E44" s="25"/>
    </row>
    <row r="45" spans="1:5" ht="11.25" customHeight="1">
      <c r="A45" s="150"/>
      <c r="B45" s="160"/>
      <c r="C45" s="143"/>
      <c r="D45" s="132"/>
      <c r="E45" s="25"/>
    </row>
    <row r="46" spans="1:5" ht="11.25" customHeight="1">
      <c r="A46" s="150"/>
      <c r="B46" s="160"/>
      <c r="C46" s="143"/>
      <c r="D46" s="132"/>
      <c r="E46" s="25"/>
    </row>
    <row r="47" spans="1:5" ht="11.25" customHeight="1">
      <c r="A47" s="150"/>
      <c r="B47" s="160"/>
      <c r="C47" s="143"/>
      <c r="D47" s="132"/>
      <c r="E47" s="25"/>
    </row>
    <row r="48" spans="1:5" ht="11.25" customHeight="1">
      <c r="A48" s="150"/>
      <c r="B48" s="160"/>
      <c r="C48" s="143"/>
      <c r="D48" s="132"/>
      <c r="E48" s="25"/>
    </row>
    <row r="49" spans="1:6" ht="11.25" customHeight="1">
      <c r="A49" s="150"/>
      <c r="B49" s="160"/>
      <c r="C49" s="143"/>
      <c r="D49" s="132"/>
      <c r="E49" s="25"/>
    </row>
    <row r="50" spans="1:6" ht="11.25" customHeight="1">
      <c r="A50" s="150"/>
      <c r="B50" s="160"/>
      <c r="C50" s="143"/>
      <c r="D50" s="132"/>
      <c r="E50" s="25"/>
    </row>
    <row r="51" spans="1:6" ht="11.25" customHeight="1">
      <c r="A51" s="150"/>
      <c r="B51" s="160"/>
      <c r="C51" s="143"/>
      <c r="D51" s="132"/>
      <c r="E51" s="25"/>
    </row>
    <row r="52" spans="1:6">
      <c r="A52" s="161"/>
      <c r="B52" s="161" t="s">
        <v>224</v>
      </c>
      <c r="C52" s="26">
        <f>SUM(C27:C51)</f>
        <v>0</v>
      </c>
      <c r="D52" s="142"/>
      <c r="E52" s="27"/>
    </row>
    <row r="53" spans="1:6">
      <c r="A53" s="154"/>
      <c r="B53" s="154"/>
      <c r="C53" s="162"/>
      <c r="D53" s="154"/>
      <c r="E53" s="162"/>
      <c r="F53" s="274"/>
    </row>
    <row r="54" spans="1:6">
      <c r="A54" s="154"/>
      <c r="B54" s="154"/>
      <c r="C54" s="162"/>
      <c r="D54" s="154"/>
      <c r="E54" s="162"/>
      <c r="F54" s="274"/>
    </row>
    <row r="55" spans="1:6" ht="11.25" customHeight="1">
      <c r="A55" s="10" t="s">
        <v>148</v>
      </c>
      <c r="B55" s="11"/>
      <c r="C55" s="22"/>
      <c r="D55" s="274"/>
      <c r="E55" s="363" t="s">
        <v>45</v>
      </c>
    </row>
    <row r="56" spans="1:6">
      <c r="A56" s="274"/>
      <c r="B56" s="274"/>
      <c r="C56" s="9"/>
      <c r="D56" s="274"/>
      <c r="E56" s="9"/>
      <c r="F56" s="274"/>
    </row>
    <row r="57" spans="1:6" ht="15" customHeight="1">
      <c r="A57" s="15" t="s">
        <v>46</v>
      </c>
      <c r="B57" s="16" t="s">
        <v>47</v>
      </c>
      <c r="C57" s="17" t="s">
        <v>48</v>
      </c>
      <c r="D57" s="18" t="s">
        <v>49</v>
      </c>
      <c r="E57" s="17" t="s">
        <v>50</v>
      </c>
      <c r="F57" s="28"/>
    </row>
    <row r="58" spans="1:6">
      <c r="A58" s="150"/>
      <c r="B58" s="160"/>
      <c r="C58" s="143"/>
      <c r="D58" s="143"/>
      <c r="E58" s="132"/>
      <c r="F58" s="25"/>
    </row>
    <row r="59" spans="1:6">
      <c r="A59" s="150"/>
      <c r="B59" s="160"/>
      <c r="C59" s="143"/>
      <c r="D59" s="143"/>
      <c r="E59" s="132"/>
      <c r="F59" s="25"/>
    </row>
    <row r="60" spans="1:6">
      <c r="A60" s="150"/>
      <c r="B60" s="160"/>
      <c r="C60" s="143"/>
      <c r="D60" s="143"/>
      <c r="E60" s="132"/>
      <c r="F60" s="25"/>
    </row>
    <row r="61" spans="1:6">
      <c r="A61" s="150"/>
      <c r="B61" s="160"/>
      <c r="C61" s="143"/>
      <c r="D61" s="143"/>
      <c r="E61" s="132"/>
      <c r="F61" s="25"/>
    </row>
    <row r="62" spans="1:6">
      <c r="A62" s="150"/>
      <c r="B62" s="160"/>
      <c r="C62" s="143"/>
      <c r="D62" s="143"/>
      <c r="E62" s="132"/>
      <c r="F62" s="25"/>
    </row>
    <row r="63" spans="1:6">
      <c r="A63" s="150"/>
      <c r="B63" s="160"/>
      <c r="C63" s="143"/>
      <c r="D63" s="143"/>
      <c r="E63" s="132"/>
      <c r="F63" s="25"/>
    </row>
    <row r="64" spans="1:6">
      <c r="A64" s="150"/>
      <c r="B64" s="160"/>
      <c r="C64" s="143"/>
      <c r="D64" s="143"/>
      <c r="E64" s="132"/>
      <c r="F64" s="25"/>
    </row>
    <row r="65" spans="1:6">
      <c r="A65" s="161"/>
      <c r="B65" s="161" t="s">
        <v>225</v>
      </c>
      <c r="C65" s="26">
        <f>SUM(C58:C64)</f>
        <v>0</v>
      </c>
      <c r="D65" s="144"/>
      <c r="E65" s="20"/>
      <c r="F65" s="27"/>
    </row>
    <row r="66" spans="1:6">
      <c r="A66" s="154"/>
      <c r="B66" s="154"/>
      <c r="C66" s="162"/>
      <c r="D66" s="154"/>
      <c r="E66" s="162"/>
      <c r="F66" s="274"/>
    </row>
    <row r="67" spans="1:6">
      <c r="A67" s="154"/>
      <c r="B67" s="154"/>
      <c r="C67" s="162"/>
      <c r="D67" s="154"/>
      <c r="E67" s="162"/>
      <c r="F67" s="274"/>
    </row>
    <row r="68" spans="1:6" ht="11.25" customHeight="1">
      <c r="A68" s="10" t="s">
        <v>149</v>
      </c>
      <c r="B68" s="11"/>
      <c r="C68" s="22"/>
      <c r="D68" s="274"/>
      <c r="E68" s="363" t="s">
        <v>45</v>
      </c>
    </row>
    <row r="69" spans="1:6">
      <c r="A69" s="274"/>
      <c r="B69" s="274"/>
      <c r="C69" s="9"/>
      <c r="D69" s="274"/>
      <c r="E69" s="9"/>
      <c r="F69" s="274"/>
    </row>
    <row r="70" spans="1:6" ht="15" customHeight="1">
      <c r="A70" s="15" t="s">
        <v>46</v>
      </c>
      <c r="B70" s="16" t="s">
        <v>47</v>
      </c>
      <c r="C70" s="17" t="s">
        <v>48</v>
      </c>
      <c r="D70" s="18" t="s">
        <v>49</v>
      </c>
      <c r="E70" s="17" t="s">
        <v>50</v>
      </c>
      <c r="F70" s="28"/>
    </row>
    <row r="71" spans="1:6">
      <c r="A71" s="155"/>
      <c r="B71" s="155"/>
      <c r="C71" s="132"/>
      <c r="D71" s="132"/>
      <c r="E71" s="132"/>
      <c r="F71" s="25"/>
    </row>
    <row r="72" spans="1:6">
      <c r="A72" s="155"/>
      <c r="B72" s="155"/>
      <c r="C72" s="132"/>
      <c r="D72" s="132"/>
      <c r="E72" s="132"/>
      <c r="F72" s="25"/>
    </row>
    <row r="73" spans="1:6">
      <c r="A73" s="155"/>
      <c r="B73" s="155"/>
      <c r="C73" s="132"/>
      <c r="D73" s="132"/>
      <c r="E73" s="132"/>
      <c r="F73" s="25"/>
    </row>
    <row r="74" spans="1:6">
      <c r="A74" s="155"/>
      <c r="B74" s="155"/>
      <c r="C74" s="132"/>
      <c r="D74" s="132"/>
      <c r="E74" s="132"/>
      <c r="F74" s="25"/>
    </row>
    <row r="75" spans="1:6">
      <c r="A75" s="155"/>
      <c r="B75" s="155"/>
      <c r="C75" s="132"/>
      <c r="D75" s="132"/>
      <c r="E75" s="132"/>
      <c r="F75" s="25"/>
    </row>
    <row r="76" spans="1:6">
      <c r="A76" s="155"/>
      <c r="B76" s="155"/>
      <c r="C76" s="132"/>
      <c r="D76" s="132"/>
      <c r="E76" s="132"/>
      <c r="F76" s="25"/>
    </row>
    <row r="77" spans="1:6">
      <c r="A77" s="155"/>
      <c r="B77" s="155"/>
      <c r="C77" s="132"/>
      <c r="D77" s="132"/>
      <c r="E77" s="132"/>
      <c r="F77" s="25"/>
    </row>
    <row r="78" spans="1:6">
      <c r="A78" s="163"/>
      <c r="B78" s="163" t="s">
        <v>226</v>
      </c>
      <c r="C78" s="30">
        <f>SUM(C71:C77)</f>
        <v>0</v>
      </c>
      <c r="D78" s="145"/>
      <c r="E78" s="31"/>
      <c r="F78" s="27"/>
    </row>
  </sheetData>
  <dataValidations disablePrompts="1" count="5">
    <dataValidation allowBlank="1" showInputMessage="1" showErrorMessage="1" prompt="En los casos en que la inversión se localice en dos o mas tipos de instrumentos, se detallará cada una de ellas y el importe invertido." sqref="E7 E57 E70"/>
    <dataValidation allowBlank="1" showInputMessage="1" showErrorMessage="1" prompt="Especificar el tipo de instrumento de inversión: Bondes, Petrobonos, Cetes, Mesa de dinero, etc." sqref="D7 D26 D57 D70"/>
    <dataValidation allowBlank="1" showInputMessage="1" showErrorMessage="1" prompt="Corresponde al nombre o descripción de la cuenta de acuerdo al Plan de Cuentas emitido por el CONAC." sqref="B7 B26 B57 B70"/>
    <dataValidation allowBlank="1" showInputMessage="1" showErrorMessage="1" prompt="Corresponde al número de la cuenta de acuerdo al Plan de Cuentas emitido por el CONAC (DOF 23/12/2015)." sqref="A7 A26 A57 A70"/>
    <dataValidation allowBlank="1" showInputMessage="1" showErrorMessage="1" prompt="Saldo final de la Información Financiera Trimestral que se presenta (trimestral: 1er, 2do, 3ro. o 4to.)." sqref="C7 C26 C57 C70"/>
  </dataValidations>
  <pageMargins left="0.7" right="0.7" top="0.75" bottom="0.75" header="0.3" footer="0.3"/>
  <pageSetup scale="56" orientation="portrait" r:id="rId1"/>
</worksheet>
</file>

<file path=xl/worksheets/sheet4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zoomScaleSheetLayoutView="100" workbookViewId="0">
      <selection activeCell="B8" sqref="B8"/>
    </sheetView>
  </sheetViews>
  <sheetFormatPr baseColWidth="10" defaultRowHeight="11.25"/>
  <cols>
    <col min="1" max="1" width="20.7109375" style="274" customWidth="1"/>
    <col min="2" max="2" width="50.7109375" style="274" customWidth="1"/>
    <col min="3" max="7" width="17.7109375" style="9" customWidth="1"/>
    <col min="8" max="9" width="11.42578125" style="274" customWidth="1"/>
    <col min="10" max="16384" width="11.42578125" style="274"/>
  </cols>
  <sheetData>
    <row r="1" spans="1:7">
      <c r="A1" s="3" t="s">
        <v>43</v>
      </c>
      <c r="B1" s="3"/>
      <c r="G1" s="32"/>
    </row>
    <row r="2" spans="1:7">
      <c r="A2" s="3" t="s">
        <v>199</v>
      </c>
      <c r="B2" s="3"/>
      <c r="C2" s="21"/>
      <c r="D2" s="21"/>
    </row>
    <row r="3" spans="1:7">
      <c r="B3" s="3"/>
      <c r="C3" s="21"/>
      <c r="D3" s="21"/>
    </row>
    <row r="5" spans="1:7" s="35" customFormat="1" ht="11.25" customHeight="1">
      <c r="A5" s="33" t="s">
        <v>142</v>
      </c>
      <c r="B5" s="33"/>
      <c r="C5" s="34"/>
      <c r="D5" s="34"/>
      <c r="E5" s="9"/>
      <c r="F5" s="9"/>
      <c r="G5" s="253" t="s">
        <v>51</v>
      </c>
    </row>
    <row r="6" spans="1:7">
      <c r="A6" s="13"/>
      <c r="B6" s="13"/>
      <c r="C6" s="4"/>
      <c r="D6" s="4"/>
      <c r="E6" s="4"/>
      <c r="F6" s="4"/>
      <c r="G6" s="4"/>
    </row>
    <row r="7" spans="1:7" ht="15" customHeight="1">
      <c r="A7" s="15" t="s">
        <v>46</v>
      </c>
      <c r="B7" s="16" t="s">
        <v>47</v>
      </c>
      <c r="C7" s="17" t="s">
        <v>48</v>
      </c>
      <c r="D7" s="305">
        <v>2015</v>
      </c>
      <c r="E7" s="275" t="s">
        <v>207</v>
      </c>
      <c r="F7" s="275" t="s">
        <v>158</v>
      </c>
      <c r="G7" s="36" t="s">
        <v>52</v>
      </c>
    </row>
    <row r="8" spans="1:7">
      <c r="A8" s="150" t="s">
        <v>630</v>
      </c>
      <c r="B8" s="150" t="s">
        <v>631</v>
      </c>
      <c r="C8" s="165">
        <v>2814500</v>
      </c>
      <c r="D8" s="165"/>
      <c r="E8" s="165"/>
      <c r="F8" s="165"/>
      <c r="G8" s="165"/>
    </row>
    <row r="9" spans="1:7">
      <c r="A9" s="150" t="s">
        <v>391</v>
      </c>
      <c r="B9" s="150" t="s">
        <v>392</v>
      </c>
      <c r="C9" s="165">
        <v>0.2</v>
      </c>
      <c r="D9" s="165"/>
      <c r="E9" s="165"/>
      <c r="F9" s="165"/>
      <c r="G9" s="165"/>
    </row>
    <row r="10" spans="1:7">
      <c r="A10" s="150" t="s">
        <v>393</v>
      </c>
      <c r="B10" s="150" t="s">
        <v>394</v>
      </c>
      <c r="C10" s="165">
        <v>0.01</v>
      </c>
      <c r="D10" s="165"/>
      <c r="E10" s="165"/>
      <c r="F10" s="165"/>
      <c r="G10" s="165"/>
    </row>
    <row r="11" spans="1:7">
      <c r="A11" s="150" t="s">
        <v>395</v>
      </c>
      <c r="B11" s="150" t="s">
        <v>396</v>
      </c>
      <c r="C11" s="165">
        <v>0.01</v>
      </c>
      <c r="D11" s="165"/>
      <c r="E11" s="165"/>
      <c r="F11" s="165"/>
      <c r="G11" s="165"/>
    </row>
    <row r="12" spans="1:7">
      <c r="A12" s="150" t="s">
        <v>397</v>
      </c>
      <c r="B12" s="150" t="s">
        <v>398</v>
      </c>
      <c r="C12" s="165">
        <v>218596.09</v>
      </c>
      <c r="D12" s="165"/>
      <c r="E12" s="165"/>
      <c r="F12" s="165"/>
      <c r="G12" s="165"/>
    </row>
    <row r="13" spans="1:7">
      <c r="A13" s="150" t="s">
        <v>399</v>
      </c>
      <c r="B13" s="150" t="s">
        <v>400</v>
      </c>
      <c r="C13" s="165">
        <v>49000</v>
      </c>
      <c r="D13" s="165"/>
      <c r="E13" s="165"/>
      <c r="F13" s="165"/>
      <c r="G13" s="165"/>
    </row>
    <row r="14" spans="1:7">
      <c r="A14" s="150" t="s">
        <v>401</v>
      </c>
      <c r="B14" s="150" t="s">
        <v>402</v>
      </c>
      <c r="C14" s="165">
        <v>324000.52</v>
      </c>
      <c r="D14" s="165"/>
      <c r="E14" s="165"/>
      <c r="F14" s="165"/>
      <c r="G14" s="165"/>
    </row>
    <row r="15" spans="1:7">
      <c r="A15" s="150" t="s">
        <v>403</v>
      </c>
      <c r="B15" s="150" t="s">
        <v>404</v>
      </c>
      <c r="C15" s="165">
        <v>38146</v>
      </c>
      <c r="D15" s="165"/>
      <c r="E15" s="165"/>
      <c r="F15" s="165"/>
      <c r="G15" s="165"/>
    </row>
    <row r="16" spans="1:7">
      <c r="A16" s="152"/>
      <c r="B16" s="152" t="s">
        <v>227</v>
      </c>
      <c r="C16" s="166">
        <f>SUM(C8:C15)</f>
        <v>3444242.8299999996</v>
      </c>
      <c r="D16" s="166">
        <f>SUM(D8:D15)</f>
        <v>0</v>
      </c>
      <c r="E16" s="166">
        <f>SUM(E8:E15)</f>
        <v>0</v>
      </c>
      <c r="F16" s="166">
        <f>SUM(F8:F15)</f>
        <v>0</v>
      </c>
      <c r="G16" s="166">
        <f>SUM(G8:G15)</f>
        <v>0</v>
      </c>
    </row>
    <row r="17" spans="1:7">
      <c r="A17" s="154"/>
      <c r="B17" s="154"/>
      <c r="C17" s="162"/>
      <c r="D17" s="162"/>
      <c r="E17" s="162"/>
      <c r="F17" s="162"/>
      <c r="G17" s="162"/>
    </row>
    <row r="18" spans="1:7">
      <c r="A18" s="154"/>
      <c r="B18" s="154"/>
      <c r="C18" s="162"/>
      <c r="D18" s="162"/>
      <c r="E18" s="162"/>
      <c r="F18" s="162"/>
      <c r="G18" s="162"/>
    </row>
    <row r="19" spans="1:7" s="35" customFormat="1" ht="11.25" customHeight="1">
      <c r="A19" s="33" t="s">
        <v>150</v>
      </c>
      <c r="B19" s="33"/>
      <c r="C19" s="34"/>
      <c r="D19" s="34"/>
      <c r="E19" s="9"/>
      <c r="F19" s="9"/>
      <c r="G19" s="253" t="s">
        <v>51</v>
      </c>
    </row>
    <row r="20" spans="1:7">
      <c r="A20" s="13"/>
      <c r="B20" s="13"/>
      <c r="C20" s="4"/>
      <c r="D20" s="4"/>
      <c r="E20" s="4"/>
      <c r="F20" s="4"/>
      <c r="G20" s="4"/>
    </row>
    <row r="21" spans="1:7" ht="15" customHeight="1">
      <c r="A21" s="15" t="s">
        <v>46</v>
      </c>
      <c r="B21" s="16" t="s">
        <v>47</v>
      </c>
      <c r="C21" s="17" t="s">
        <v>48</v>
      </c>
      <c r="D21" s="305">
        <v>2015</v>
      </c>
      <c r="E21" s="275" t="s">
        <v>207</v>
      </c>
      <c r="F21" s="275" t="s">
        <v>158</v>
      </c>
      <c r="G21" s="36" t="s">
        <v>52</v>
      </c>
    </row>
    <row r="22" spans="1:7">
      <c r="A22" s="150"/>
      <c r="B22" s="150"/>
      <c r="C22" s="165"/>
      <c r="D22" s="165"/>
      <c r="E22" s="165"/>
      <c r="F22" s="165"/>
      <c r="G22" s="165"/>
    </row>
    <row r="23" spans="1:7">
      <c r="A23" s="150"/>
      <c r="B23" s="150"/>
      <c r="C23" s="165"/>
      <c r="D23" s="165"/>
      <c r="E23" s="165"/>
      <c r="F23" s="165"/>
      <c r="G23" s="165"/>
    </row>
    <row r="24" spans="1:7">
      <c r="A24" s="150"/>
      <c r="B24" s="150"/>
      <c r="C24" s="165"/>
      <c r="D24" s="165"/>
      <c r="E24" s="165"/>
      <c r="F24" s="165"/>
      <c r="G24" s="165"/>
    </row>
    <row r="25" spans="1:7">
      <c r="A25" s="150"/>
      <c r="B25" s="150"/>
      <c r="C25" s="165"/>
      <c r="D25" s="165"/>
      <c r="E25" s="165"/>
      <c r="F25" s="165"/>
      <c r="G25" s="165"/>
    </row>
    <row r="26" spans="1:7">
      <c r="A26" s="152"/>
      <c r="B26" s="152" t="s">
        <v>228</v>
      </c>
      <c r="C26" s="166">
        <f>SUM(C22:C25)</f>
        <v>0</v>
      </c>
      <c r="D26" s="166">
        <f>SUM(D22:D25)</f>
        <v>0</v>
      </c>
      <c r="E26" s="166">
        <f>SUM(E22:E25)</f>
        <v>0</v>
      </c>
      <c r="F26" s="166">
        <f>SUM(F22:F25)</f>
        <v>0</v>
      </c>
      <c r="G26" s="166">
        <f>SUM(G22:G25)</f>
        <v>0</v>
      </c>
    </row>
  </sheetData>
  <dataValidations count="7">
    <dataValidation allowBlank="1" showInputMessage="1" showErrorMessage="1" prompt="Saldo final al 31 de diciembre de 2012." sqref="G7 G21"/>
    <dataValidation allowBlank="1" showInputMessage="1" showErrorMessage="1" prompt="Corresponde al nombre o descripción de la cuenta de acuerdo al Plan de Cuentas emitido por el CONAC." sqref="B7 B21"/>
    <dataValidation allowBlank="1" showInputMessage="1" showErrorMessage="1" prompt="Saldo final al 31 de diciembre de 2013." sqref="F7 F21"/>
    <dataValidation allowBlank="1" showInputMessage="1" showErrorMessage="1" prompt="Saldo final al 31 de diciembre de 2014." sqref="E21 E7"/>
    <dataValidation allowBlank="1" showInputMessage="1" showErrorMessage="1" prompt="Saldo final al 31 de diciembre de 2015." sqref="D21 D7"/>
    <dataValidation allowBlank="1" showInputMessage="1" showErrorMessage="1" prompt="Corresponde al número de la cuenta de acuerdo al Plan de Cuentas emitido por el CONAC (DOF 23/12/2015)." sqref="A7 A21"/>
    <dataValidation allowBlank="1" showInputMessage="1" showErrorMessage="1" prompt="Saldo final de la Información Financiera Trimestral que se presenta (trimestral: 1er, 2do, 3ro. o 4to.)." sqref="C7 C21"/>
  </dataValidations>
  <pageMargins left="0.7" right="0.7" top="0.75" bottom="0.75" header="0.3" footer="0.3"/>
  <pageSetup scale="72" orientation="portrait" r:id="rId1"/>
</worksheet>
</file>

<file path=xl/worksheets/sheet4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1"/>
  <sheetViews>
    <sheetView zoomScaleNormal="100" zoomScaleSheetLayoutView="100" workbookViewId="0">
      <selection activeCell="B8" sqref="B8"/>
    </sheetView>
  </sheetViews>
  <sheetFormatPr baseColWidth="10" defaultRowHeight="11.25"/>
  <cols>
    <col min="1" max="1" width="20.7109375" style="274" customWidth="1"/>
    <col min="2" max="2" width="50.7109375" style="274" customWidth="1"/>
    <col min="3" max="7" width="17.7109375" style="9" customWidth="1"/>
    <col min="8" max="9" width="18.7109375" style="274" customWidth="1"/>
    <col min="10" max="10" width="11.42578125" style="274" customWidth="1"/>
    <col min="11" max="16384" width="11.42578125" style="274"/>
  </cols>
  <sheetData>
    <row r="1" spans="1:10">
      <c r="A1" s="3" t="s">
        <v>43</v>
      </c>
      <c r="B1" s="3"/>
      <c r="I1" s="7"/>
    </row>
    <row r="2" spans="1:10">
      <c r="A2" s="3" t="s">
        <v>199</v>
      </c>
      <c r="B2" s="3"/>
    </row>
    <row r="3" spans="1:10">
      <c r="J3" s="19"/>
    </row>
    <row r="4" spans="1:10">
      <c r="J4" s="19"/>
    </row>
    <row r="5" spans="1:10" ht="11.25" customHeight="1">
      <c r="A5" s="10" t="s">
        <v>143</v>
      </c>
      <c r="B5" s="11"/>
      <c r="E5" s="37"/>
      <c r="F5" s="37"/>
      <c r="I5" s="53" t="s">
        <v>53</v>
      </c>
    </row>
    <row r="6" spans="1:10">
      <c r="A6" s="38"/>
      <c r="B6" s="38"/>
      <c r="C6" s="37"/>
      <c r="D6" s="37"/>
      <c r="E6" s="37"/>
      <c r="F6" s="37"/>
    </row>
    <row r="7" spans="1:10" ht="15" customHeight="1">
      <c r="A7" s="15" t="s">
        <v>46</v>
      </c>
      <c r="B7" s="16" t="s">
        <v>47</v>
      </c>
      <c r="C7" s="39" t="s">
        <v>54</v>
      </c>
      <c r="D7" s="39" t="s">
        <v>55</v>
      </c>
      <c r="E7" s="39" t="s">
        <v>56</v>
      </c>
      <c r="F7" s="39" t="s">
        <v>57</v>
      </c>
      <c r="G7" s="40" t="s">
        <v>58</v>
      </c>
      <c r="H7" s="16" t="s">
        <v>59</v>
      </c>
      <c r="I7" s="16" t="s">
        <v>60</v>
      </c>
    </row>
    <row r="8" spans="1:10" ht="22.5">
      <c r="A8" s="160" t="s">
        <v>405</v>
      </c>
      <c r="B8" s="167" t="s">
        <v>406</v>
      </c>
      <c r="C8" s="132">
        <v>1011</v>
      </c>
      <c r="D8" s="133"/>
      <c r="E8" s="133"/>
      <c r="F8" s="133"/>
      <c r="G8" s="134"/>
      <c r="H8" s="138"/>
      <c r="I8" s="139" t="s">
        <v>407</v>
      </c>
    </row>
    <row r="9" spans="1:10">
      <c r="A9" s="160"/>
      <c r="B9" s="167"/>
      <c r="C9" s="132"/>
      <c r="D9" s="133"/>
      <c r="E9" s="133"/>
      <c r="F9" s="133"/>
      <c r="G9" s="134"/>
      <c r="H9" s="138"/>
      <c r="I9" s="139"/>
    </row>
    <row r="10" spans="1:10">
      <c r="A10" s="160"/>
      <c r="B10" s="167"/>
      <c r="C10" s="135"/>
      <c r="D10" s="133"/>
      <c r="E10" s="133"/>
      <c r="F10" s="133"/>
      <c r="G10" s="134"/>
      <c r="H10" s="138"/>
      <c r="I10" s="139"/>
    </row>
    <row r="11" spans="1:10">
      <c r="A11" s="160"/>
      <c r="B11" s="167"/>
      <c r="C11" s="135"/>
      <c r="D11" s="133"/>
      <c r="E11" s="133"/>
      <c r="F11" s="133"/>
      <c r="G11" s="134"/>
      <c r="H11" s="138"/>
      <c r="I11" s="139"/>
    </row>
    <row r="12" spans="1:10">
      <c r="A12" s="160"/>
      <c r="B12" s="167"/>
      <c r="C12" s="135"/>
      <c r="D12" s="133"/>
      <c r="E12" s="133"/>
      <c r="F12" s="133"/>
      <c r="G12" s="134"/>
      <c r="H12" s="138"/>
      <c r="I12" s="139"/>
    </row>
    <row r="13" spans="1:10">
      <c r="A13" s="160"/>
      <c r="B13" s="167"/>
      <c r="C13" s="135"/>
      <c r="D13" s="133"/>
      <c r="E13" s="133"/>
      <c r="F13" s="133"/>
      <c r="G13" s="134"/>
      <c r="H13" s="138"/>
      <c r="I13" s="139"/>
    </row>
    <row r="14" spans="1:10">
      <c r="A14" s="160"/>
      <c r="B14" s="167"/>
      <c r="C14" s="135"/>
      <c r="D14" s="133"/>
      <c r="E14" s="133"/>
      <c r="F14" s="133"/>
      <c r="G14" s="134"/>
      <c r="H14" s="138"/>
      <c r="I14" s="139"/>
    </row>
    <row r="15" spans="1:10">
      <c r="A15" s="152"/>
      <c r="B15" s="152" t="s">
        <v>229</v>
      </c>
      <c r="C15" s="166">
        <f>SUM(C8:C14)</f>
        <v>1011</v>
      </c>
      <c r="D15" s="166">
        <f>SUM(D8:D14)</f>
        <v>0</v>
      </c>
      <c r="E15" s="166">
        <f>SUM(E8:E14)</f>
        <v>0</v>
      </c>
      <c r="F15" s="166">
        <f>SUM(F8:F14)</f>
        <v>0</v>
      </c>
      <c r="G15" s="166">
        <f>SUM(G8:G14)</f>
        <v>0</v>
      </c>
      <c r="H15" s="140"/>
      <c r="I15" s="140"/>
    </row>
    <row r="16" spans="1:10">
      <c r="A16" s="154"/>
      <c r="B16" s="154"/>
      <c r="C16" s="162"/>
      <c r="D16" s="162"/>
      <c r="E16" s="162"/>
      <c r="F16" s="162"/>
      <c r="G16" s="162"/>
      <c r="H16" s="154"/>
      <c r="I16" s="154"/>
    </row>
    <row r="17" spans="1:9">
      <c r="A17" s="154"/>
      <c r="B17" s="154"/>
      <c r="C17" s="162"/>
      <c r="D17" s="162"/>
      <c r="E17" s="162"/>
      <c r="F17" s="162"/>
      <c r="G17" s="162"/>
      <c r="H17" s="154"/>
      <c r="I17" s="154"/>
    </row>
    <row r="18" spans="1:9" ht="11.25" customHeight="1">
      <c r="A18" s="10" t="s">
        <v>151</v>
      </c>
      <c r="B18" s="11"/>
      <c r="E18" s="37"/>
      <c r="F18" s="37"/>
      <c r="I18" s="53" t="s">
        <v>53</v>
      </c>
    </row>
    <row r="19" spans="1:9">
      <c r="A19" s="38"/>
      <c r="B19" s="38"/>
      <c r="C19" s="37"/>
      <c r="D19" s="37"/>
      <c r="E19" s="37"/>
      <c r="F19" s="37"/>
    </row>
    <row r="20" spans="1:9" ht="15" customHeight="1">
      <c r="A20" s="15" t="s">
        <v>46</v>
      </c>
      <c r="B20" s="16" t="s">
        <v>47</v>
      </c>
      <c r="C20" s="39" t="s">
        <v>54</v>
      </c>
      <c r="D20" s="39" t="s">
        <v>55</v>
      </c>
      <c r="E20" s="39" t="s">
        <v>56</v>
      </c>
      <c r="F20" s="39" t="s">
        <v>57</v>
      </c>
      <c r="G20" s="40" t="s">
        <v>58</v>
      </c>
      <c r="H20" s="16" t="s">
        <v>59</v>
      </c>
      <c r="I20" s="16" t="s">
        <v>60</v>
      </c>
    </row>
    <row r="21" spans="1:9">
      <c r="A21" s="155"/>
      <c r="B21" s="155"/>
      <c r="C21" s="132"/>
      <c r="D21" s="136"/>
      <c r="E21" s="136"/>
      <c r="F21" s="136"/>
      <c r="G21" s="136"/>
      <c r="H21" s="138"/>
      <c r="I21" s="138"/>
    </row>
    <row r="22" spans="1:9">
      <c r="A22" s="155"/>
      <c r="B22" s="155"/>
      <c r="C22" s="132"/>
      <c r="D22" s="136"/>
      <c r="E22" s="136"/>
      <c r="F22" s="136"/>
      <c r="G22" s="136"/>
      <c r="H22" s="138"/>
      <c r="I22" s="138"/>
    </row>
    <row r="23" spans="1:9">
      <c r="A23" s="155"/>
      <c r="B23" s="155"/>
      <c r="C23" s="132"/>
      <c r="D23" s="136"/>
      <c r="E23" s="136"/>
      <c r="F23" s="136"/>
      <c r="G23" s="136"/>
      <c r="H23" s="138"/>
      <c r="I23" s="138"/>
    </row>
    <row r="24" spans="1:9">
      <c r="A24" s="155"/>
      <c r="B24" s="155"/>
      <c r="C24" s="132"/>
      <c r="D24" s="136"/>
      <c r="E24" s="136"/>
      <c r="F24" s="136"/>
      <c r="G24" s="136"/>
      <c r="H24" s="138"/>
      <c r="I24" s="138"/>
    </row>
    <row r="25" spans="1:9">
      <c r="A25" s="168"/>
      <c r="B25" s="168" t="s">
        <v>230</v>
      </c>
      <c r="C25" s="140">
        <f>SUM(C21:C24)</f>
        <v>0</v>
      </c>
      <c r="D25" s="140">
        <f>SUM(D21:D24)</f>
        <v>0</v>
      </c>
      <c r="E25" s="140">
        <f>SUM(E21:E24)</f>
        <v>0</v>
      </c>
      <c r="F25" s="140">
        <f>SUM(F21:F24)</f>
        <v>0</v>
      </c>
      <c r="G25" s="140">
        <f>SUM(G21:G24)</f>
        <v>0</v>
      </c>
      <c r="H25" s="140"/>
      <c r="I25" s="140"/>
    </row>
    <row r="28" spans="1:9">
      <c r="A28" s="10" t="s">
        <v>263</v>
      </c>
      <c r="B28" s="11"/>
      <c r="E28" s="37"/>
      <c r="F28" s="37"/>
      <c r="I28" s="53" t="s">
        <v>53</v>
      </c>
    </row>
    <row r="29" spans="1:9">
      <c r="A29" s="38"/>
      <c r="B29" s="38"/>
      <c r="C29" s="37"/>
      <c r="D29" s="37"/>
      <c r="E29" s="37"/>
      <c r="F29" s="37"/>
    </row>
    <row r="30" spans="1:9">
      <c r="A30" s="15" t="s">
        <v>46</v>
      </c>
      <c r="B30" s="16" t="s">
        <v>47</v>
      </c>
      <c r="C30" s="39" t="s">
        <v>54</v>
      </c>
      <c r="D30" s="39" t="s">
        <v>55</v>
      </c>
      <c r="E30" s="39" t="s">
        <v>56</v>
      </c>
      <c r="F30" s="39" t="s">
        <v>57</v>
      </c>
      <c r="G30" s="40" t="s">
        <v>58</v>
      </c>
      <c r="H30" s="16" t="s">
        <v>59</v>
      </c>
      <c r="I30" s="16" t="s">
        <v>60</v>
      </c>
    </row>
    <row r="31" spans="1:9">
      <c r="A31" s="155"/>
      <c r="B31" s="155"/>
      <c r="C31" s="132"/>
      <c r="D31" s="136"/>
      <c r="E31" s="136"/>
      <c r="F31" s="136"/>
      <c r="G31" s="136"/>
      <c r="H31" s="138"/>
      <c r="I31" s="138"/>
    </row>
    <row r="32" spans="1:9">
      <c r="A32" s="155"/>
      <c r="B32" s="155"/>
      <c r="C32" s="132"/>
      <c r="D32" s="136"/>
      <c r="E32" s="136"/>
      <c r="F32" s="136"/>
      <c r="G32" s="136"/>
      <c r="H32" s="138"/>
      <c r="I32" s="138"/>
    </row>
    <row r="33" spans="1:9">
      <c r="A33" s="155"/>
      <c r="B33" s="155"/>
      <c r="C33" s="132"/>
      <c r="D33" s="136"/>
      <c r="E33" s="136"/>
      <c r="F33" s="136"/>
      <c r="G33" s="136"/>
      <c r="H33" s="138"/>
      <c r="I33" s="138"/>
    </row>
    <row r="34" spans="1:9">
      <c r="A34" s="155"/>
      <c r="B34" s="155"/>
      <c r="C34" s="132"/>
      <c r="D34" s="136"/>
      <c r="E34" s="136"/>
      <c r="F34" s="136"/>
      <c r="G34" s="136"/>
      <c r="H34" s="138"/>
      <c r="I34" s="138"/>
    </row>
    <row r="35" spans="1:9">
      <c r="A35" s="168"/>
      <c r="B35" s="168" t="s">
        <v>264</v>
      </c>
      <c r="C35" s="140">
        <f>SUM(C31:C34)</f>
        <v>0</v>
      </c>
      <c r="D35" s="140">
        <f>SUM(D31:D34)</f>
        <v>0</v>
      </c>
      <c r="E35" s="140">
        <f>SUM(E31:E34)</f>
        <v>0</v>
      </c>
      <c r="F35" s="140">
        <f>SUM(F31:F34)</f>
        <v>0</v>
      </c>
      <c r="G35" s="140">
        <f>SUM(G31:G34)</f>
        <v>0</v>
      </c>
      <c r="H35" s="140"/>
      <c r="I35" s="140"/>
    </row>
    <row r="38" spans="1:9">
      <c r="A38" s="10" t="s">
        <v>265</v>
      </c>
      <c r="B38" s="11"/>
      <c r="E38" s="37"/>
      <c r="F38" s="37"/>
      <c r="I38" s="53" t="s">
        <v>53</v>
      </c>
    </row>
    <row r="39" spans="1:9">
      <c r="A39" s="38"/>
      <c r="B39" s="38"/>
      <c r="C39" s="37"/>
      <c r="D39" s="37"/>
      <c r="E39" s="37"/>
      <c r="F39" s="37"/>
    </row>
    <row r="40" spans="1:9">
      <c r="A40" s="15" t="s">
        <v>46</v>
      </c>
      <c r="B40" s="16" t="s">
        <v>47</v>
      </c>
      <c r="C40" s="39" t="s">
        <v>54</v>
      </c>
      <c r="D40" s="39" t="s">
        <v>55</v>
      </c>
      <c r="E40" s="39" t="s">
        <v>56</v>
      </c>
      <c r="F40" s="39" t="s">
        <v>57</v>
      </c>
      <c r="G40" s="40" t="s">
        <v>58</v>
      </c>
      <c r="H40" s="16" t="s">
        <v>59</v>
      </c>
      <c r="I40" s="16" t="s">
        <v>60</v>
      </c>
    </row>
    <row r="41" spans="1:9" ht="22.5">
      <c r="A41" s="155" t="s">
        <v>401</v>
      </c>
      <c r="B41" s="155" t="s">
        <v>402</v>
      </c>
      <c r="C41" s="132">
        <v>5290442.8499999996</v>
      </c>
      <c r="D41" s="136"/>
      <c r="E41" s="136"/>
      <c r="F41" s="136"/>
      <c r="G41" s="136"/>
      <c r="H41" s="138"/>
      <c r="I41" s="138" t="s">
        <v>629</v>
      </c>
    </row>
    <row r="42" spans="1:9" ht="22.5">
      <c r="A42" s="155" t="s">
        <v>403</v>
      </c>
      <c r="B42" s="155" t="s">
        <v>404</v>
      </c>
      <c r="C42" s="132">
        <v>28878.85</v>
      </c>
      <c r="D42" s="136"/>
      <c r="E42" s="136"/>
      <c r="F42" s="136"/>
      <c r="G42" s="136"/>
      <c r="H42" s="138"/>
      <c r="I42" s="138" t="s">
        <v>629</v>
      </c>
    </row>
    <row r="43" spans="1:9">
      <c r="A43" s="155"/>
      <c r="B43" s="155"/>
      <c r="C43" s="132"/>
      <c r="D43" s="136"/>
      <c r="E43" s="136"/>
      <c r="F43" s="136"/>
      <c r="G43" s="136"/>
      <c r="H43" s="138"/>
      <c r="I43" s="138"/>
    </row>
    <row r="44" spans="1:9">
      <c r="A44" s="155"/>
      <c r="B44" s="155"/>
      <c r="C44" s="132"/>
      <c r="D44" s="136"/>
      <c r="E44" s="136"/>
      <c r="F44" s="136"/>
      <c r="G44" s="136"/>
      <c r="H44" s="138"/>
      <c r="I44" s="138"/>
    </row>
    <row r="45" spans="1:9">
      <c r="A45" s="168"/>
      <c r="B45" s="168" t="s">
        <v>266</v>
      </c>
      <c r="C45" s="140">
        <f>SUM(C41:C44)</f>
        <v>5319321.6999999993</v>
      </c>
      <c r="D45" s="140">
        <f>SUM(D41:D44)</f>
        <v>0</v>
      </c>
      <c r="E45" s="140">
        <f>SUM(E41:E44)</f>
        <v>0</v>
      </c>
      <c r="F45" s="140">
        <f>SUM(F41:F44)</f>
        <v>0</v>
      </c>
      <c r="G45" s="140">
        <f>SUM(G41:G44)</f>
        <v>0</v>
      </c>
      <c r="H45" s="140"/>
      <c r="I45" s="140"/>
    </row>
    <row r="48" spans="1:9">
      <c r="A48" s="10" t="s">
        <v>267</v>
      </c>
      <c r="B48" s="11"/>
      <c r="C48" s="37"/>
      <c r="D48" s="37"/>
      <c r="E48" s="37"/>
      <c r="F48" s="37"/>
    </row>
    <row r="49" spans="1:9">
      <c r="A49" s="38"/>
      <c r="B49" s="38"/>
      <c r="C49" s="37"/>
      <c r="D49" s="37"/>
      <c r="E49" s="37"/>
      <c r="F49" s="37"/>
    </row>
    <row r="50" spans="1:9">
      <c r="A50" s="15" t="s">
        <v>46</v>
      </c>
      <c r="B50" s="16" t="s">
        <v>47</v>
      </c>
      <c r="C50" s="39" t="s">
        <v>54</v>
      </c>
      <c r="D50" s="39" t="s">
        <v>55</v>
      </c>
      <c r="E50" s="39" t="s">
        <v>56</v>
      </c>
      <c r="F50" s="39" t="s">
        <v>57</v>
      </c>
      <c r="G50" s="40" t="s">
        <v>58</v>
      </c>
      <c r="H50" s="16" t="s">
        <v>59</v>
      </c>
      <c r="I50" s="16" t="s">
        <v>60</v>
      </c>
    </row>
    <row r="51" spans="1:9">
      <c r="A51" s="155"/>
      <c r="B51" s="155"/>
      <c r="C51" s="132"/>
      <c r="D51" s="136"/>
      <c r="E51" s="136"/>
      <c r="F51" s="136"/>
      <c r="G51" s="136"/>
      <c r="H51" s="138"/>
      <c r="I51" s="138"/>
    </row>
    <row r="52" spans="1:9">
      <c r="A52" s="155"/>
      <c r="B52" s="155"/>
      <c r="C52" s="132"/>
      <c r="D52" s="136"/>
      <c r="E52" s="136"/>
      <c r="F52" s="136"/>
      <c r="G52" s="136"/>
      <c r="H52" s="138"/>
      <c r="I52" s="138"/>
    </row>
    <row r="53" spans="1:9">
      <c r="A53" s="155"/>
      <c r="B53" s="155"/>
      <c r="C53" s="132"/>
      <c r="D53" s="136"/>
      <c r="E53" s="136"/>
      <c r="F53" s="136"/>
      <c r="G53" s="136"/>
      <c r="H53" s="138"/>
      <c r="I53" s="138"/>
    </row>
    <row r="54" spans="1:9">
      <c r="A54" s="155"/>
      <c r="B54" s="155"/>
      <c r="C54" s="132"/>
      <c r="D54" s="136"/>
      <c r="E54" s="136"/>
      <c r="F54" s="136"/>
      <c r="G54" s="136"/>
      <c r="H54" s="138"/>
      <c r="I54" s="138"/>
    </row>
    <row r="55" spans="1:9">
      <c r="A55" s="155"/>
      <c r="B55" s="155"/>
      <c r="C55" s="132"/>
      <c r="D55" s="136"/>
      <c r="E55" s="136"/>
      <c r="F55" s="136"/>
      <c r="G55" s="136"/>
      <c r="H55" s="138"/>
      <c r="I55" s="138"/>
    </row>
    <row r="56" spans="1:9">
      <c r="A56" s="155"/>
      <c r="B56" s="155"/>
      <c r="C56" s="132"/>
      <c r="D56" s="136"/>
      <c r="E56" s="136"/>
      <c r="F56" s="136"/>
      <c r="G56" s="136"/>
      <c r="H56" s="138"/>
      <c r="I56" s="138"/>
    </row>
    <row r="57" spans="1:9">
      <c r="A57" s="155"/>
      <c r="B57" s="155"/>
      <c r="C57" s="132"/>
      <c r="D57" s="136"/>
      <c r="E57" s="136"/>
      <c r="F57" s="136"/>
      <c r="G57" s="136"/>
      <c r="H57" s="138"/>
      <c r="I57" s="138"/>
    </row>
    <row r="58" spans="1:9">
      <c r="A58" s="155"/>
      <c r="B58" s="155"/>
      <c r="C58" s="132"/>
      <c r="D58" s="136"/>
      <c r="E58" s="136"/>
      <c r="F58" s="136"/>
      <c r="G58" s="136"/>
      <c r="H58" s="138"/>
      <c r="I58" s="138"/>
    </row>
    <row r="59" spans="1:9">
      <c r="A59" s="155"/>
      <c r="B59" s="155"/>
      <c r="C59" s="132"/>
      <c r="D59" s="136"/>
      <c r="E59" s="136"/>
      <c r="F59" s="136"/>
      <c r="G59" s="136"/>
      <c r="H59" s="138"/>
      <c r="I59" s="138"/>
    </row>
    <row r="60" spans="1:9">
      <c r="A60" s="155"/>
      <c r="B60" s="155"/>
      <c r="C60" s="132"/>
      <c r="D60" s="136"/>
      <c r="E60" s="136"/>
      <c r="F60" s="136"/>
      <c r="G60" s="136"/>
      <c r="H60" s="138"/>
      <c r="I60" s="138"/>
    </row>
    <row r="61" spans="1:9">
      <c r="A61" s="155"/>
      <c r="B61" s="155"/>
      <c r="C61" s="132"/>
      <c r="D61" s="136"/>
      <c r="E61" s="136"/>
      <c r="F61" s="136"/>
      <c r="G61" s="136"/>
      <c r="H61" s="138"/>
      <c r="I61" s="138"/>
    </row>
    <row r="62" spans="1:9">
      <c r="A62" s="155"/>
      <c r="B62" s="155"/>
      <c r="C62" s="132"/>
      <c r="D62" s="136"/>
      <c r="E62" s="136"/>
      <c r="F62" s="136"/>
      <c r="G62" s="136"/>
      <c r="H62" s="138"/>
      <c r="I62" s="138"/>
    </row>
    <row r="63" spans="1:9">
      <c r="A63" s="155"/>
      <c r="B63" s="155"/>
      <c r="C63" s="132"/>
      <c r="D63" s="136"/>
      <c r="E63" s="136"/>
      <c r="F63" s="136"/>
      <c r="G63" s="136"/>
      <c r="H63" s="138"/>
      <c r="I63" s="138"/>
    </row>
    <row r="64" spans="1:9">
      <c r="A64" s="155"/>
      <c r="B64" s="155"/>
      <c r="C64" s="132"/>
      <c r="D64" s="136"/>
      <c r="E64" s="136"/>
      <c r="F64" s="136"/>
      <c r="G64" s="136"/>
      <c r="H64" s="138"/>
      <c r="I64" s="138"/>
    </row>
    <row r="65" spans="1:9">
      <c r="A65" s="155"/>
      <c r="B65" s="155"/>
      <c r="C65" s="132"/>
      <c r="D65" s="136"/>
      <c r="E65" s="136"/>
      <c r="F65" s="136"/>
      <c r="G65" s="136"/>
      <c r="H65" s="138"/>
      <c r="I65" s="138"/>
    </row>
    <row r="66" spans="1:9">
      <c r="A66" s="155"/>
      <c r="B66" s="155"/>
      <c r="C66" s="132"/>
      <c r="D66" s="136"/>
      <c r="E66" s="136"/>
      <c r="F66" s="136"/>
      <c r="G66" s="136"/>
      <c r="H66" s="138"/>
      <c r="I66" s="138"/>
    </row>
    <row r="67" spans="1:9">
      <c r="A67" s="155"/>
      <c r="B67" s="155"/>
      <c r="C67" s="132"/>
      <c r="D67" s="136"/>
      <c r="E67" s="136"/>
      <c r="F67" s="136"/>
      <c r="G67" s="136"/>
      <c r="H67" s="138"/>
      <c r="I67" s="138"/>
    </row>
    <row r="68" spans="1:9">
      <c r="A68" s="155"/>
      <c r="B68" s="155"/>
      <c r="C68" s="132"/>
      <c r="D68" s="136"/>
      <c r="E68" s="136"/>
      <c r="F68" s="136"/>
      <c r="G68" s="136"/>
      <c r="H68" s="138"/>
      <c r="I68" s="138"/>
    </row>
    <row r="69" spans="1:9">
      <c r="A69" s="155"/>
      <c r="B69" s="155"/>
      <c r="C69" s="132"/>
      <c r="D69" s="136"/>
      <c r="E69" s="136"/>
      <c r="F69" s="136"/>
      <c r="G69" s="136"/>
      <c r="H69" s="138"/>
      <c r="I69" s="138"/>
    </row>
    <row r="70" spans="1:9">
      <c r="A70" s="155"/>
      <c r="B70" s="155"/>
      <c r="C70" s="132"/>
      <c r="D70" s="136"/>
      <c r="E70" s="136"/>
      <c r="F70" s="136"/>
      <c r="G70" s="136"/>
      <c r="H70" s="138"/>
      <c r="I70" s="138"/>
    </row>
    <row r="71" spans="1:9">
      <c r="A71" s="155"/>
      <c r="B71" s="155"/>
      <c r="C71" s="132"/>
      <c r="D71" s="136"/>
      <c r="E71" s="136"/>
      <c r="F71" s="136"/>
      <c r="G71" s="136"/>
      <c r="H71" s="138"/>
      <c r="I71" s="138"/>
    </row>
    <row r="72" spans="1:9">
      <c r="A72" s="155"/>
      <c r="B72" s="155"/>
      <c r="C72" s="132"/>
      <c r="D72" s="136"/>
      <c r="E72" s="136"/>
      <c r="F72" s="136"/>
      <c r="G72" s="136"/>
      <c r="H72" s="138"/>
      <c r="I72" s="138"/>
    </row>
    <row r="73" spans="1:9">
      <c r="A73" s="155"/>
      <c r="B73" s="155"/>
      <c r="C73" s="132"/>
      <c r="D73" s="136"/>
      <c r="E73" s="136"/>
      <c r="F73" s="136"/>
      <c r="G73" s="136"/>
      <c r="H73" s="138"/>
      <c r="I73" s="138"/>
    </row>
    <row r="74" spans="1:9">
      <c r="A74" s="155"/>
      <c r="B74" s="155"/>
      <c r="C74" s="132"/>
      <c r="D74" s="136"/>
      <c r="E74" s="136"/>
      <c r="F74" s="136"/>
      <c r="G74" s="136"/>
      <c r="H74" s="138"/>
      <c r="I74" s="138"/>
    </row>
    <row r="75" spans="1:9">
      <c r="A75" s="168"/>
      <c r="B75" s="168" t="s">
        <v>386</v>
      </c>
      <c r="C75" s="140">
        <f>SUM(C51:C74)</f>
        <v>0</v>
      </c>
      <c r="D75" s="140">
        <f>SUM(D51:D74)</f>
        <v>0</v>
      </c>
      <c r="E75" s="140">
        <f>SUM(E51:E74)</f>
        <v>0</v>
      </c>
      <c r="F75" s="140">
        <f>SUM(F51:F74)</f>
        <v>0</v>
      </c>
      <c r="G75" s="140">
        <f>SUM(G51:G74)</f>
        <v>0</v>
      </c>
      <c r="H75" s="140"/>
      <c r="I75" s="140"/>
    </row>
    <row r="78" spans="1:9">
      <c r="A78" s="10" t="s">
        <v>268</v>
      </c>
      <c r="B78" s="11"/>
      <c r="C78" s="276"/>
      <c r="E78" s="37"/>
      <c r="F78" s="37"/>
      <c r="I78" s="53" t="s">
        <v>53</v>
      </c>
    </row>
    <row r="79" spans="1:9">
      <c r="A79" s="38"/>
      <c r="B79" s="38"/>
      <c r="C79" s="37"/>
      <c r="D79" s="37"/>
      <c r="E79" s="37"/>
      <c r="F79" s="37"/>
    </row>
    <row r="80" spans="1:9">
      <c r="A80" s="15" t="s">
        <v>46</v>
      </c>
      <c r="B80" s="16" t="s">
        <v>47</v>
      </c>
      <c r="C80" s="39" t="s">
        <v>54</v>
      </c>
      <c r="D80" s="39" t="s">
        <v>55</v>
      </c>
      <c r="E80" s="39" t="s">
        <v>56</v>
      </c>
      <c r="F80" s="39" t="s">
        <v>57</v>
      </c>
      <c r="G80" s="40" t="s">
        <v>58</v>
      </c>
      <c r="H80" s="16" t="s">
        <v>59</v>
      </c>
      <c r="I80" s="16" t="s">
        <v>60</v>
      </c>
    </row>
    <row r="81" spans="1:11">
      <c r="A81" s="155"/>
      <c r="B81" s="155"/>
      <c r="C81" s="132"/>
      <c r="D81" s="136"/>
      <c r="E81" s="136"/>
      <c r="F81" s="136"/>
      <c r="G81" s="136"/>
      <c r="H81" s="138"/>
      <c r="I81" s="138"/>
    </row>
    <row r="82" spans="1:11">
      <c r="A82" s="155"/>
      <c r="B82" s="155"/>
      <c r="C82" s="132"/>
      <c r="D82" s="136"/>
      <c r="E82" s="136"/>
      <c r="F82" s="136"/>
      <c r="G82" s="136"/>
      <c r="H82" s="138"/>
      <c r="I82" s="138"/>
    </row>
    <row r="83" spans="1:11">
      <c r="A83" s="155"/>
      <c r="B83" s="155"/>
      <c r="C83" s="132"/>
      <c r="D83" s="136"/>
      <c r="E83" s="136"/>
      <c r="F83" s="136"/>
      <c r="G83" s="136"/>
      <c r="H83" s="138"/>
      <c r="I83" s="138"/>
      <c r="K83" s="9"/>
    </row>
    <row r="84" spans="1:11">
      <c r="A84" s="155"/>
      <c r="B84" s="155"/>
      <c r="C84" s="132"/>
      <c r="D84" s="136"/>
      <c r="E84" s="136"/>
      <c r="F84" s="136"/>
      <c r="G84" s="136"/>
      <c r="H84" s="138"/>
      <c r="I84" s="138"/>
      <c r="K84" s="9"/>
    </row>
    <row r="85" spans="1:11">
      <c r="A85" s="168"/>
      <c r="B85" s="168" t="s">
        <v>269</v>
      </c>
      <c r="C85" s="140">
        <f>SUM(C81:C84)</f>
        <v>0</v>
      </c>
      <c r="D85" s="140">
        <f>SUM(D81:D84)</f>
        <v>0</v>
      </c>
      <c r="E85" s="140">
        <f>SUM(E81:E84)</f>
        <v>0</v>
      </c>
      <c r="F85" s="140">
        <f>SUM(F81:F84)</f>
        <v>0</v>
      </c>
      <c r="G85" s="140">
        <f>SUM(G81:G84)</f>
        <v>0</v>
      </c>
      <c r="H85" s="140"/>
      <c r="I85" s="140"/>
      <c r="K85" s="9"/>
    </row>
    <row r="88" spans="1:11">
      <c r="A88" s="10" t="s">
        <v>270</v>
      </c>
      <c r="B88" s="11"/>
      <c r="E88" s="37"/>
      <c r="F88" s="37"/>
      <c r="I88" s="53" t="s">
        <v>53</v>
      </c>
    </row>
    <row r="89" spans="1:11">
      <c r="A89" s="38"/>
      <c r="B89" s="38"/>
      <c r="C89" s="37"/>
      <c r="D89" s="37"/>
      <c r="E89" s="37"/>
      <c r="F89" s="37"/>
    </row>
    <row r="90" spans="1:11">
      <c r="A90" s="15" t="s">
        <v>46</v>
      </c>
      <c r="B90" s="16" t="s">
        <v>47</v>
      </c>
      <c r="C90" s="39" t="s">
        <v>54</v>
      </c>
      <c r="D90" s="39" t="s">
        <v>55</v>
      </c>
      <c r="E90" s="39" t="s">
        <v>56</v>
      </c>
      <c r="F90" s="39" t="s">
        <v>57</v>
      </c>
      <c r="G90" s="40" t="s">
        <v>58</v>
      </c>
      <c r="H90" s="16" t="s">
        <v>59</v>
      </c>
      <c r="I90" s="16" t="s">
        <v>60</v>
      </c>
    </row>
    <row r="91" spans="1:11">
      <c r="A91" s="155"/>
      <c r="B91" s="155"/>
      <c r="C91" s="132"/>
      <c r="D91" s="136"/>
      <c r="E91" s="136"/>
      <c r="F91" s="136"/>
      <c r="G91" s="136"/>
      <c r="H91" s="138"/>
      <c r="I91" s="138"/>
    </row>
    <row r="92" spans="1:11">
      <c r="A92" s="155"/>
      <c r="B92" s="155"/>
      <c r="C92" s="132"/>
      <c r="D92" s="136"/>
      <c r="E92" s="136"/>
      <c r="F92" s="136"/>
      <c r="G92" s="136"/>
      <c r="H92" s="138"/>
      <c r="I92" s="138"/>
    </row>
    <row r="93" spans="1:11">
      <c r="A93" s="155"/>
      <c r="B93" s="155"/>
      <c r="C93" s="132"/>
      <c r="D93" s="136"/>
      <c r="E93" s="136"/>
      <c r="F93" s="136"/>
      <c r="G93" s="136"/>
      <c r="H93" s="138"/>
      <c r="I93" s="138"/>
    </row>
    <row r="94" spans="1:11">
      <c r="A94" s="155"/>
      <c r="B94" s="155"/>
      <c r="C94" s="132"/>
      <c r="D94" s="136"/>
      <c r="E94" s="136"/>
      <c r="F94" s="136"/>
      <c r="G94" s="136"/>
      <c r="H94" s="138"/>
      <c r="I94" s="138"/>
    </row>
    <row r="95" spans="1:11">
      <c r="A95" s="168"/>
      <c r="B95" s="168" t="s">
        <v>271</v>
      </c>
      <c r="C95" s="140">
        <f>SUM(C91:C94)</f>
        <v>0</v>
      </c>
      <c r="D95" s="140">
        <f>SUM(D91:D94)</f>
        <v>0</v>
      </c>
      <c r="E95" s="140">
        <f>SUM(E91:E94)</f>
        <v>0</v>
      </c>
      <c r="F95" s="140">
        <f>SUM(F91:F94)</f>
        <v>0</v>
      </c>
      <c r="G95" s="140">
        <f>SUM(G91:G94)</f>
        <v>0</v>
      </c>
      <c r="H95" s="140"/>
      <c r="I95" s="140"/>
    </row>
    <row r="98" spans="1:11">
      <c r="A98" s="10" t="s">
        <v>272</v>
      </c>
      <c r="B98" s="11"/>
      <c r="E98" s="37"/>
      <c r="F98" s="37"/>
      <c r="I98" s="53" t="s">
        <v>53</v>
      </c>
    </row>
    <row r="99" spans="1:11">
      <c r="A99" s="38"/>
      <c r="B99" s="38"/>
      <c r="C99" s="37"/>
      <c r="D99" s="37"/>
      <c r="E99" s="37"/>
      <c r="F99" s="37"/>
    </row>
    <row r="100" spans="1:11">
      <c r="A100" s="15" t="s">
        <v>46</v>
      </c>
      <c r="B100" s="16" t="s">
        <v>47</v>
      </c>
      <c r="C100" s="39" t="s">
        <v>54</v>
      </c>
      <c r="D100" s="39" t="s">
        <v>55</v>
      </c>
      <c r="E100" s="39" t="s">
        <v>56</v>
      </c>
      <c r="F100" s="39" t="s">
        <v>57</v>
      </c>
      <c r="G100" s="40" t="s">
        <v>58</v>
      </c>
      <c r="H100" s="16" t="s">
        <v>59</v>
      </c>
      <c r="I100" s="16" t="s">
        <v>60</v>
      </c>
    </row>
    <row r="101" spans="1:11">
      <c r="A101" s="155"/>
      <c r="B101" s="155"/>
      <c r="C101" s="132"/>
      <c r="D101" s="136"/>
      <c r="E101" s="136"/>
      <c r="F101" s="136"/>
      <c r="G101" s="136"/>
      <c r="H101" s="138"/>
      <c r="I101" s="138"/>
      <c r="K101" s="9"/>
    </row>
    <row r="102" spans="1:11">
      <c r="A102" s="155"/>
      <c r="B102" s="155"/>
      <c r="C102" s="132"/>
      <c r="D102" s="136"/>
      <c r="E102" s="136"/>
      <c r="F102" s="136"/>
      <c r="G102" s="136"/>
      <c r="H102" s="138"/>
      <c r="I102" s="138"/>
      <c r="K102" s="9"/>
    </row>
    <row r="103" spans="1:11">
      <c r="A103" s="155"/>
      <c r="B103" s="155"/>
      <c r="C103" s="132"/>
      <c r="D103" s="136"/>
      <c r="E103" s="136"/>
      <c r="F103" s="136"/>
      <c r="G103" s="136"/>
      <c r="H103" s="138"/>
      <c r="I103" s="138"/>
    </row>
    <row r="104" spans="1:11">
      <c r="A104" s="155"/>
      <c r="B104" s="155"/>
      <c r="C104" s="132"/>
      <c r="D104" s="136"/>
      <c r="E104" s="136"/>
      <c r="F104" s="136"/>
      <c r="G104" s="136"/>
      <c r="H104" s="138"/>
      <c r="I104" s="138"/>
    </row>
    <row r="105" spans="1:11">
      <c r="A105" s="168"/>
      <c r="B105" s="168" t="s">
        <v>273</v>
      </c>
      <c r="C105" s="140">
        <f>SUM(C101:C104)</f>
        <v>0</v>
      </c>
      <c r="D105" s="140">
        <f>SUM(D101:D104)</f>
        <v>0</v>
      </c>
      <c r="E105" s="140">
        <f>SUM(E101:E104)</f>
        <v>0</v>
      </c>
      <c r="F105" s="140">
        <f>SUM(F101:F104)</f>
        <v>0</v>
      </c>
      <c r="G105" s="140">
        <f>SUM(G101:G104)</f>
        <v>0</v>
      </c>
      <c r="H105" s="140"/>
      <c r="I105" s="140"/>
    </row>
    <row r="108" spans="1:11">
      <c r="A108" s="10" t="s">
        <v>274</v>
      </c>
      <c r="B108" s="11"/>
      <c r="E108" s="37"/>
      <c r="F108" s="37"/>
      <c r="I108" s="53" t="s">
        <v>53</v>
      </c>
    </row>
    <row r="109" spans="1:11">
      <c r="A109" s="38"/>
      <c r="B109" s="38"/>
      <c r="C109" s="37"/>
      <c r="D109" s="37"/>
      <c r="E109" s="37"/>
      <c r="F109" s="37"/>
    </row>
    <row r="110" spans="1:11">
      <c r="A110" s="15" t="s">
        <v>46</v>
      </c>
      <c r="B110" s="16" t="s">
        <v>47</v>
      </c>
      <c r="C110" s="39" t="s">
        <v>54</v>
      </c>
      <c r="D110" s="39" t="s">
        <v>55</v>
      </c>
      <c r="E110" s="39" t="s">
        <v>56</v>
      </c>
      <c r="F110" s="39" t="s">
        <v>57</v>
      </c>
      <c r="G110" s="40" t="s">
        <v>58</v>
      </c>
      <c r="H110" s="16" t="s">
        <v>59</v>
      </c>
      <c r="I110" s="16" t="s">
        <v>60</v>
      </c>
    </row>
    <row r="111" spans="1:11">
      <c r="A111" s="155"/>
      <c r="B111" s="155"/>
      <c r="C111" s="132"/>
      <c r="D111" s="136"/>
      <c r="E111" s="136"/>
      <c r="F111" s="136"/>
      <c r="G111" s="136"/>
      <c r="H111" s="138"/>
      <c r="I111" s="138"/>
    </row>
    <row r="112" spans="1:11">
      <c r="A112" s="155"/>
      <c r="B112" s="155"/>
      <c r="C112" s="132"/>
      <c r="D112" s="136"/>
      <c r="E112" s="136"/>
      <c r="F112" s="136"/>
      <c r="G112" s="136"/>
      <c r="H112" s="138"/>
      <c r="I112" s="138"/>
    </row>
    <row r="113" spans="1:9">
      <c r="A113" s="155"/>
      <c r="B113" s="155"/>
      <c r="C113" s="132"/>
      <c r="D113" s="136"/>
      <c r="E113" s="136"/>
      <c r="F113" s="136"/>
      <c r="G113" s="136"/>
      <c r="H113" s="138"/>
      <c r="I113" s="138"/>
    </row>
    <row r="114" spans="1:9">
      <c r="A114" s="155"/>
      <c r="B114" s="155"/>
      <c r="C114" s="132"/>
      <c r="D114" s="136"/>
      <c r="E114" s="136"/>
      <c r="F114" s="136"/>
      <c r="G114" s="136"/>
      <c r="H114" s="138"/>
      <c r="I114" s="138"/>
    </row>
    <row r="115" spans="1:9">
      <c r="A115" s="168"/>
      <c r="B115" s="168" t="s">
        <v>275</v>
      </c>
      <c r="C115" s="140">
        <f>SUM(C111:C114)</f>
        <v>0</v>
      </c>
      <c r="D115" s="140">
        <f>SUM(D111:D114)</f>
        <v>0</v>
      </c>
      <c r="E115" s="140">
        <f>SUM(E111:E114)</f>
        <v>0</v>
      </c>
      <c r="F115" s="140">
        <f>SUM(F111:F114)</f>
        <v>0</v>
      </c>
      <c r="G115" s="140">
        <f>SUM(G111:G114)</f>
        <v>0</v>
      </c>
      <c r="H115" s="140"/>
      <c r="I115" s="140"/>
    </row>
    <row r="196" spans="1:8">
      <c r="A196" s="41"/>
      <c r="B196" s="41"/>
      <c r="C196" s="42"/>
      <c r="D196" s="42"/>
      <c r="E196" s="42"/>
      <c r="F196" s="42"/>
      <c r="G196" s="42"/>
      <c r="H196" s="41"/>
    </row>
    <row r="197" spans="1:8">
      <c r="A197" s="251"/>
      <c r="B197" s="252"/>
    </row>
    <row r="198" spans="1:8">
      <c r="A198" s="251"/>
      <c r="B198" s="252"/>
    </row>
    <row r="199" spans="1:8">
      <c r="A199" s="251"/>
      <c r="B199" s="252"/>
    </row>
    <row r="200" spans="1:8">
      <c r="A200" s="251"/>
      <c r="B200" s="252"/>
    </row>
    <row r="201" spans="1:8">
      <c r="A201" s="251"/>
      <c r="B201" s="252"/>
    </row>
  </sheetData>
  <dataValidations count="9">
    <dataValidation allowBlank="1" showInputMessage="1" showErrorMessage="1" prompt="Indicar si el deudor ya sobrepasó el plazo estipulado para pago, 90, 180 o 365 días." sqref="I7 I20 I50 I80 I90 I100 I110 I30 I40"/>
    <dataValidation allowBlank="1" showInputMessage="1" showErrorMessage="1" prompt="Informar sobre caraterísticas cualitativas de la cuenta, ejemplo: acciones implementadas para su recuperación, causas de la demora en su recuperación." sqref="H7 H20 H50 H80 H90 H100 H110 H30 H40"/>
    <dataValidation allowBlank="1" showInputMessage="1" showErrorMessage="1" prompt="Importe de la cuentas por cobrar con vencimiento mayor a 365 días." sqref="G7 G20 G50 G80 G90 G100 G110 G30 G40"/>
    <dataValidation allowBlank="1" showInputMessage="1" showErrorMessage="1" prompt="Importe de la cuentas por cobrar con fecha de vencimiento de 181 a 365 días." sqref="F7 F20 F50 F80 F90 F100 F110 F30 F40"/>
    <dataValidation allowBlank="1" showInputMessage="1" showErrorMessage="1" prompt="Importe de la cuentas por cobrar con fecha de vencimiento de 91 a 180 días." sqref="E7 E20 E50 E80 E90 E100 E110 E30 E40"/>
    <dataValidation allowBlank="1" showInputMessage="1" showErrorMessage="1" prompt="Importe de la cuentas por cobrar con fecha de vencimiento de 1 a 90 días." sqref="D7 D20 D50 D80 D90 D100 D110 D30 D40"/>
    <dataValidation allowBlank="1" showInputMessage="1" showErrorMessage="1" prompt="Corresponde al nombre o descripción de la cuenta de acuerdo al Plan de Cuentas emitido por el CONAC." sqref="B7 B20 B50 B80 B90 B100 B110 B30 B40"/>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20 A30 A40 A50 A80 A90 A100 A110"/>
    <dataValidation allowBlank="1" showInputMessage="1" showErrorMessage="1" prompt="Saldo final del periodo de la información financiera trimestral presentada, el cual debe coincidir con la suma de las columnas de 90, 180, 365 y más de 365 días." sqref="C7 C20 C30 C40 C50 C80 C90 C100 C110"/>
  </dataValidations>
  <pageMargins left="0.7" right="0.7" top="0.75" bottom="0.75" header="0.3" footer="0.3"/>
  <pageSetup scale="60" orientation="landscape" r:id="rId1"/>
</worksheet>
</file>

<file path=xl/worksheets/sheet4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B8" sqref="B8"/>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274"/>
    </row>
    <row r="3" spans="1:17">
      <c r="A3" s="3"/>
      <c r="B3" s="3"/>
      <c r="C3" s="3"/>
      <c r="D3" s="3"/>
      <c r="E3" s="3"/>
      <c r="F3" s="3"/>
      <c r="G3" s="3"/>
      <c r="H3" s="274"/>
    </row>
    <row r="4" spans="1:17" ht="11.25" customHeight="1">
      <c r="A4" s="274"/>
      <c r="B4" s="274"/>
      <c r="C4" s="274"/>
      <c r="D4" s="274"/>
      <c r="E4" s="274"/>
      <c r="F4" s="274"/>
      <c r="G4" s="3"/>
      <c r="H4" s="274"/>
    </row>
    <row r="5" spans="1:17" ht="11.25" customHeight="1">
      <c r="A5" s="69" t="s">
        <v>316</v>
      </c>
      <c r="B5" s="70"/>
      <c r="C5" s="70"/>
      <c r="D5" s="70"/>
      <c r="E5" s="70"/>
      <c r="F5" s="63"/>
      <c r="G5" s="63"/>
      <c r="H5" s="304" t="s">
        <v>318</v>
      </c>
    </row>
    <row r="6" spans="1:17">
      <c r="J6" s="1014"/>
      <c r="K6" s="1014"/>
      <c r="L6" s="1014"/>
      <c r="M6" s="1014"/>
      <c r="N6" s="1014"/>
      <c r="O6" s="1014"/>
      <c r="P6" s="1014"/>
      <c r="Q6" s="1014"/>
    </row>
    <row r="7" spans="1:17">
      <c r="A7" s="3" t="s">
        <v>84</v>
      </c>
    </row>
    <row r="8" spans="1:17" ht="52.5" customHeight="1">
      <c r="A8" s="1015" t="s">
        <v>317</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4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3"/>
  <sheetViews>
    <sheetView topLeftCell="A7" zoomScaleNormal="100" zoomScaleSheetLayoutView="100" workbookViewId="0">
      <selection activeCell="B8" sqref="B8"/>
    </sheetView>
  </sheetViews>
  <sheetFormatPr baseColWidth="10" defaultRowHeight="11.25"/>
  <cols>
    <col min="1" max="1" width="20.7109375" style="274" customWidth="1"/>
    <col min="2" max="2" width="50.7109375" style="274" customWidth="1"/>
    <col min="3" max="3" width="17.7109375" style="9" customWidth="1"/>
    <col min="4" max="4" width="17.7109375" style="274" customWidth="1"/>
    <col min="5" max="16384" width="11.42578125" style="274"/>
  </cols>
  <sheetData>
    <row r="1" spans="1:4">
      <c r="A1" s="3" t="s">
        <v>43</v>
      </c>
      <c r="B1" s="3"/>
      <c r="D1" s="7"/>
    </row>
    <row r="2" spans="1:4">
      <c r="A2" s="3" t="s">
        <v>199</v>
      </c>
      <c r="B2" s="3"/>
    </row>
    <row r="5" spans="1:4" s="35" customFormat="1" ht="11.25" customHeight="1">
      <c r="A5" s="33" t="s">
        <v>61</v>
      </c>
      <c r="B5" s="274"/>
      <c r="C5" s="43"/>
      <c r="D5" s="257" t="s">
        <v>62</v>
      </c>
    </row>
    <row r="6" spans="1:4">
      <c r="A6" s="44"/>
      <c r="B6" s="44"/>
      <c r="C6" s="45"/>
      <c r="D6" s="46"/>
    </row>
    <row r="7" spans="1:4" ht="15" customHeight="1">
      <c r="A7" s="15" t="s">
        <v>46</v>
      </c>
      <c r="B7" s="16" t="s">
        <v>47</v>
      </c>
      <c r="C7" s="17" t="s">
        <v>48</v>
      </c>
      <c r="D7" s="47" t="s">
        <v>63</v>
      </c>
    </row>
    <row r="8" spans="1:4">
      <c r="A8" s="155"/>
      <c r="B8" s="138"/>
      <c r="C8" s="136"/>
      <c r="D8" s="138"/>
    </row>
    <row r="9" spans="1:4">
      <c r="A9" s="155"/>
      <c r="B9" s="138"/>
      <c r="C9" s="136"/>
      <c r="D9" s="138"/>
    </row>
    <row r="10" spans="1:4">
      <c r="A10" s="155"/>
      <c r="B10" s="138"/>
      <c r="C10" s="136"/>
      <c r="D10" s="138"/>
    </row>
    <row r="11" spans="1:4">
      <c r="A11" s="155"/>
      <c r="B11" s="138"/>
      <c r="C11" s="136"/>
      <c r="D11" s="138"/>
    </row>
    <row r="12" spans="1:4">
      <c r="A12" s="155"/>
      <c r="B12" s="138"/>
      <c r="C12" s="136"/>
      <c r="D12" s="138"/>
    </row>
    <row r="13" spans="1:4">
      <c r="A13" s="155"/>
      <c r="B13" s="138"/>
      <c r="C13" s="136"/>
      <c r="D13" s="138"/>
    </row>
    <row r="14" spans="1:4">
      <c r="A14" s="155"/>
      <c r="B14" s="138"/>
      <c r="C14" s="136"/>
      <c r="D14" s="138"/>
    </row>
    <row r="15" spans="1:4">
      <c r="A15" s="155"/>
      <c r="B15" s="138"/>
      <c r="C15" s="136"/>
      <c r="D15" s="138"/>
    </row>
    <row r="16" spans="1:4">
      <c r="A16" s="169"/>
      <c r="B16" s="169" t="s">
        <v>221</v>
      </c>
      <c r="C16" s="145">
        <f>SUM(C8:C15)</f>
        <v>0</v>
      </c>
      <c r="D16" s="170"/>
    </row>
    <row r="17" spans="1:4">
      <c r="A17" s="154"/>
      <c r="B17" s="154"/>
      <c r="C17" s="162"/>
      <c r="D17" s="154"/>
    </row>
    <row r="18" spans="1:4">
      <c r="A18" s="154"/>
      <c r="B18" s="154"/>
      <c r="C18" s="162"/>
      <c r="D18" s="154"/>
    </row>
    <row r="19" spans="1:4" s="35" customFormat="1" ht="11.25" customHeight="1">
      <c r="A19" s="33" t="s">
        <v>64</v>
      </c>
      <c r="B19" s="154"/>
      <c r="C19" s="43"/>
      <c r="D19" s="257" t="s">
        <v>62</v>
      </c>
    </row>
    <row r="20" spans="1:4">
      <c r="A20" s="44"/>
      <c r="B20" s="44"/>
      <c r="C20" s="45"/>
      <c r="D20" s="46"/>
    </row>
    <row r="21" spans="1:4" ht="15" customHeight="1">
      <c r="A21" s="15" t="s">
        <v>46</v>
      </c>
      <c r="B21" s="16" t="s">
        <v>47</v>
      </c>
      <c r="C21" s="17" t="s">
        <v>48</v>
      </c>
      <c r="D21" s="47" t="s">
        <v>63</v>
      </c>
    </row>
    <row r="22" spans="1:4">
      <c r="A22" s="160" t="s">
        <v>408</v>
      </c>
      <c r="B22" s="167" t="s">
        <v>409</v>
      </c>
      <c r="C22" s="136">
        <v>139944.4</v>
      </c>
      <c r="D22" s="345" t="s">
        <v>456</v>
      </c>
    </row>
    <row r="23" spans="1:4">
      <c r="A23" s="160" t="s">
        <v>410</v>
      </c>
      <c r="B23" s="167" t="s">
        <v>411</v>
      </c>
      <c r="C23" s="136">
        <v>60768.99</v>
      </c>
      <c r="D23" s="345" t="s">
        <v>456</v>
      </c>
    </row>
    <row r="24" spans="1:4">
      <c r="A24" s="160" t="s">
        <v>412</v>
      </c>
      <c r="B24" s="167" t="s">
        <v>413</v>
      </c>
      <c r="C24" s="136">
        <v>7741</v>
      </c>
      <c r="D24" s="345" t="s">
        <v>456</v>
      </c>
    </row>
    <row r="25" spans="1:4">
      <c r="A25" s="160" t="s">
        <v>414</v>
      </c>
      <c r="B25" s="167" t="s">
        <v>415</v>
      </c>
      <c r="C25" s="136">
        <v>21210.91</v>
      </c>
      <c r="D25" s="345" t="s">
        <v>456</v>
      </c>
    </row>
    <row r="26" spans="1:4">
      <c r="A26" s="160" t="s">
        <v>416</v>
      </c>
      <c r="B26" s="167" t="s">
        <v>417</v>
      </c>
      <c r="C26" s="136">
        <v>6628.93</v>
      </c>
      <c r="D26" s="345" t="s">
        <v>456</v>
      </c>
    </row>
    <row r="27" spans="1:4">
      <c r="A27" s="160" t="s">
        <v>418</v>
      </c>
      <c r="B27" s="167" t="s">
        <v>419</v>
      </c>
      <c r="C27" s="136">
        <v>1062550.3899999999</v>
      </c>
      <c r="D27" s="345" t="s">
        <v>456</v>
      </c>
    </row>
    <row r="28" spans="1:4">
      <c r="A28" s="160" t="s">
        <v>420</v>
      </c>
      <c r="B28" s="167" t="s">
        <v>421</v>
      </c>
      <c r="C28" s="136">
        <v>2569.64</v>
      </c>
      <c r="D28" s="345" t="s">
        <v>456</v>
      </c>
    </row>
    <row r="29" spans="1:4">
      <c r="A29" s="160" t="s">
        <v>422</v>
      </c>
      <c r="B29" s="167" t="s">
        <v>423</v>
      </c>
      <c r="C29" s="136">
        <v>3489.66</v>
      </c>
      <c r="D29" s="345" t="s">
        <v>456</v>
      </c>
    </row>
    <row r="30" spans="1:4">
      <c r="A30" s="160" t="s">
        <v>632</v>
      </c>
      <c r="B30" s="167" t="s">
        <v>633</v>
      </c>
      <c r="C30" s="136">
        <v>965.07</v>
      </c>
      <c r="D30" s="345" t="s">
        <v>456</v>
      </c>
    </row>
    <row r="31" spans="1:4">
      <c r="A31" s="160" t="s">
        <v>634</v>
      </c>
      <c r="B31" s="167" t="s">
        <v>635</v>
      </c>
      <c r="C31" s="136">
        <v>1137.23</v>
      </c>
      <c r="D31" s="345" t="s">
        <v>456</v>
      </c>
    </row>
    <row r="32" spans="1:4">
      <c r="A32" s="160" t="s">
        <v>424</v>
      </c>
      <c r="B32" s="167" t="s">
        <v>425</v>
      </c>
      <c r="C32" s="136">
        <v>8907.6299999999992</v>
      </c>
      <c r="D32" s="345" t="s">
        <v>456</v>
      </c>
    </row>
    <row r="33" spans="1:4">
      <c r="A33" s="160" t="s">
        <v>426</v>
      </c>
      <c r="B33" s="167" t="s">
        <v>427</v>
      </c>
      <c r="C33" s="136">
        <v>55121.07</v>
      </c>
      <c r="D33" s="345" t="s">
        <v>456</v>
      </c>
    </row>
    <row r="34" spans="1:4">
      <c r="A34" s="160" t="s">
        <v>428</v>
      </c>
      <c r="B34" s="167" t="s">
        <v>429</v>
      </c>
      <c r="C34" s="136">
        <v>4889.1099999999997</v>
      </c>
      <c r="D34" s="345" t="s">
        <v>456</v>
      </c>
    </row>
    <row r="35" spans="1:4">
      <c r="A35" s="160" t="s">
        <v>430</v>
      </c>
      <c r="B35" s="167" t="s">
        <v>431</v>
      </c>
      <c r="C35" s="136">
        <v>4828.3</v>
      </c>
      <c r="D35" s="345" t="s">
        <v>456</v>
      </c>
    </row>
    <row r="36" spans="1:4">
      <c r="A36" s="160" t="s">
        <v>432</v>
      </c>
      <c r="B36" s="167" t="s">
        <v>433</v>
      </c>
      <c r="C36" s="136">
        <v>71540.399999999994</v>
      </c>
      <c r="D36" s="345" t="s">
        <v>456</v>
      </c>
    </row>
    <row r="37" spans="1:4">
      <c r="A37" s="160" t="s">
        <v>434</v>
      </c>
      <c r="B37" s="167" t="s">
        <v>435</v>
      </c>
      <c r="C37" s="136">
        <v>48063.8</v>
      </c>
      <c r="D37" s="345" t="s">
        <v>456</v>
      </c>
    </row>
    <row r="38" spans="1:4">
      <c r="A38" s="160" t="s">
        <v>436</v>
      </c>
      <c r="B38" s="167" t="s">
        <v>437</v>
      </c>
      <c r="C38" s="136">
        <v>2154.9499999999998</v>
      </c>
      <c r="D38" s="345" t="s">
        <v>456</v>
      </c>
    </row>
    <row r="39" spans="1:4">
      <c r="A39" s="160" t="s">
        <v>636</v>
      </c>
      <c r="B39" s="167" t="s">
        <v>637</v>
      </c>
      <c r="C39" s="136">
        <v>21539.82</v>
      </c>
      <c r="D39" s="345" t="s">
        <v>456</v>
      </c>
    </row>
    <row r="40" spans="1:4">
      <c r="A40" s="160" t="s">
        <v>438</v>
      </c>
      <c r="B40" s="167" t="s">
        <v>439</v>
      </c>
      <c r="C40" s="136">
        <v>17112.97</v>
      </c>
      <c r="D40" s="345" t="s">
        <v>456</v>
      </c>
    </row>
    <row r="41" spans="1:4">
      <c r="A41" s="160" t="s">
        <v>440</v>
      </c>
      <c r="B41" s="167" t="s">
        <v>441</v>
      </c>
      <c r="C41" s="136">
        <v>3269.1</v>
      </c>
      <c r="D41" s="345" t="s">
        <v>456</v>
      </c>
    </row>
    <row r="42" spans="1:4">
      <c r="A42" s="160" t="s">
        <v>442</v>
      </c>
      <c r="B42" s="167" t="s">
        <v>443</v>
      </c>
      <c r="C42" s="136">
        <v>293613.58</v>
      </c>
      <c r="D42" s="345" t="s">
        <v>456</v>
      </c>
    </row>
    <row r="43" spans="1:4">
      <c r="A43" s="160" t="s">
        <v>444</v>
      </c>
      <c r="B43" s="167" t="s">
        <v>445</v>
      </c>
      <c r="C43" s="136">
        <v>75442.7</v>
      </c>
      <c r="D43" s="345" t="s">
        <v>456</v>
      </c>
    </row>
    <row r="44" spans="1:4">
      <c r="A44" s="160" t="s">
        <v>642</v>
      </c>
      <c r="B44" s="167" t="s">
        <v>643</v>
      </c>
      <c r="C44" s="136">
        <v>69.81</v>
      </c>
      <c r="D44" s="345" t="s">
        <v>456</v>
      </c>
    </row>
    <row r="45" spans="1:4">
      <c r="A45" s="160" t="s">
        <v>644</v>
      </c>
      <c r="B45" s="167" t="s">
        <v>645</v>
      </c>
      <c r="C45" s="136">
        <v>306.02</v>
      </c>
      <c r="D45" s="345" t="s">
        <v>456</v>
      </c>
    </row>
    <row r="46" spans="1:4">
      <c r="A46" s="160" t="s">
        <v>446</v>
      </c>
      <c r="B46" s="167" t="s">
        <v>447</v>
      </c>
      <c r="C46" s="136">
        <v>12478.51</v>
      </c>
      <c r="D46" s="345" t="s">
        <v>456</v>
      </c>
    </row>
    <row r="47" spans="1:4">
      <c r="A47" s="160" t="s">
        <v>448</v>
      </c>
      <c r="B47" s="167" t="s">
        <v>449</v>
      </c>
      <c r="C47" s="136">
        <v>30286.720000000001</v>
      </c>
      <c r="D47" s="345" t="s">
        <v>456</v>
      </c>
    </row>
    <row r="48" spans="1:4">
      <c r="A48" s="160" t="s">
        <v>450</v>
      </c>
      <c r="B48" s="167" t="s">
        <v>451</v>
      </c>
      <c r="C48" s="136">
        <v>5954.92</v>
      </c>
      <c r="D48" s="345" t="s">
        <v>456</v>
      </c>
    </row>
    <row r="49" spans="1:4">
      <c r="A49" s="160" t="s">
        <v>452</v>
      </c>
      <c r="B49" s="167" t="s">
        <v>453</v>
      </c>
      <c r="C49" s="136">
        <v>972.42</v>
      </c>
      <c r="D49" s="345" t="s">
        <v>456</v>
      </c>
    </row>
    <row r="50" spans="1:4">
      <c r="A50" s="160" t="s">
        <v>454</v>
      </c>
      <c r="B50" s="167" t="s">
        <v>455</v>
      </c>
      <c r="C50" s="136">
        <v>8603.33</v>
      </c>
      <c r="D50" s="345" t="s">
        <v>456</v>
      </c>
    </row>
    <row r="51" spans="1:4">
      <c r="A51" s="152"/>
      <c r="B51" s="152" t="s">
        <v>222</v>
      </c>
      <c r="C51" s="144">
        <f>SUM(C22:C50)</f>
        <v>1972161.38</v>
      </c>
      <c r="D51" s="170"/>
    </row>
    <row r="53" spans="1:4">
      <c r="B53" s="274" t="str">
        <f>+UPPER(B17)</f>
        <v/>
      </c>
    </row>
  </sheetData>
  <dataValidations count="6">
    <dataValidation allowBlank="1" showInputMessage="1" showErrorMessage="1" prompt="Sistema de costeo y método de valuación aplicados a los inventarios (UEPS, PROMEDIO, etc.)" sqref="D7"/>
    <dataValidation allowBlank="1" showInputMessage="1" showErrorMessage="1" prompt="Corresponde al nombre o descripción de la cuenta de acuerdo al Plan de Cuentas emitido por el CONAC." sqref="B7 B21"/>
    <dataValidation allowBlank="1" showInputMessage="1" showErrorMessage="1" prompt="Método de valuación aplicados." sqref="D21"/>
    <dataValidation allowBlank="1" showInputMessage="1" showErrorMessage="1" prompt="Corresponde al número de la cuenta de acuerdo al Plan de Cuentas emitido por el CONAC (DOF 23/12/2015)." sqref="A7 A21"/>
    <dataValidation allowBlank="1" showInputMessage="1" showErrorMessage="1" prompt="Saldo final de la Información Financiera Trimestral que se presentada (trimestral: 1er, 2do, 3ro. o 4to.)." sqref="C7"/>
    <dataValidation allowBlank="1" showInputMessage="1" showErrorMessage="1" prompt="Saldo final de la Información Financiera Trimestral que se presenta (trimestral: 1er, 2do, 3ro. o 4to.)." sqref="C21"/>
  </dataValidations>
  <pageMargins left="0.70866141732283472" right="0.70866141732283472" top="0.74803149606299213" bottom="0.74803149606299213" header="0.31496062992125984" footer="0.31496062992125984"/>
  <pageSetup scale="76" orientation="portrait" r:id="rId1"/>
</worksheet>
</file>

<file path=xl/worksheets/sheet4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zoomScaleSheetLayoutView="100" workbookViewId="0">
      <selection activeCell="B8" sqref="B8"/>
    </sheetView>
  </sheetViews>
  <sheetFormatPr baseColWidth="10" defaultRowHeight="11.25"/>
  <cols>
    <col min="1" max="1" width="20.7109375" style="8" customWidth="1"/>
    <col min="2" max="2" width="50.7109375" style="8" customWidth="1"/>
    <col min="3" max="3" width="17.7109375" style="9" customWidth="1"/>
    <col min="4" max="5" width="17.7109375" style="8" customWidth="1"/>
    <col min="6" max="7" width="22.7109375" style="8" customWidth="1"/>
    <col min="8" max="16384" width="11.42578125" style="8"/>
  </cols>
  <sheetData>
    <row r="1" spans="1:7" s="35" customFormat="1" ht="11.25" customHeight="1">
      <c r="A1" s="49" t="s">
        <v>43</v>
      </c>
      <c r="B1" s="49"/>
      <c r="C1" s="277"/>
      <c r="D1" s="49"/>
      <c r="E1" s="49"/>
      <c r="F1" s="49"/>
      <c r="G1" s="50"/>
    </row>
    <row r="2" spans="1:7" s="35" customFormat="1" ht="11.25" customHeight="1">
      <c r="A2" s="49" t="s">
        <v>199</v>
      </c>
      <c r="B2" s="49"/>
      <c r="C2" s="277"/>
      <c r="D2" s="49"/>
      <c r="E2" s="49"/>
      <c r="F2" s="49"/>
      <c r="G2" s="49"/>
    </row>
    <row r="5" spans="1:7" ht="11.25" customHeight="1">
      <c r="A5" s="10" t="s">
        <v>65</v>
      </c>
      <c r="B5" s="10"/>
      <c r="G5" s="12" t="s">
        <v>66</v>
      </c>
    </row>
    <row r="6" spans="1:7">
      <c r="A6" s="272"/>
      <c r="B6" s="272"/>
      <c r="C6" s="66"/>
      <c r="D6" s="272"/>
      <c r="E6" s="272"/>
      <c r="F6" s="272"/>
      <c r="G6" s="272"/>
    </row>
    <row r="7" spans="1:7" ht="15" customHeight="1">
      <c r="A7" s="15" t="s">
        <v>46</v>
      </c>
      <c r="B7" s="16" t="s">
        <v>47</v>
      </c>
      <c r="C7" s="17" t="s">
        <v>48</v>
      </c>
      <c r="D7" s="18" t="s">
        <v>49</v>
      </c>
      <c r="E7" s="18" t="s">
        <v>67</v>
      </c>
      <c r="F7" s="16" t="s">
        <v>68</v>
      </c>
      <c r="G7" s="16" t="s">
        <v>69</v>
      </c>
    </row>
    <row r="8" spans="1:7">
      <c r="A8" s="171"/>
      <c r="B8" s="171"/>
      <c r="C8" s="132"/>
      <c r="D8" s="172"/>
      <c r="E8" s="173"/>
      <c r="F8" s="171"/>
      <c r="G8" s="171"/>
    </row>
    <row r="9" spans="1:7" s="274" customFormat="1">
      <c r="A9" s="171"/>
      <c r="B9" s="171"/>
      <c r="C9" s="132"/>
      <c r="D9" s="173"/>
      <c r="E9" s="173"/>
      <c r="F9" s="171"/>
      <c r="G9" s="171"/>
    </row>
    <row r="10" spans="1:7" s="274" customFormat="1">
      <c r="A10" s="171"/>
      <c r="B10" s="171"/>
      <c r="C10" s="132"/>
      <c r="D10" s="173"/>
      <c r="E10" s="173"/>
      <c r="F10" s="171"/>
      <c r="G10" s="171"/>
    </row>
    <row r="11" spans="1:7" s="274" customFormat="1">
      <c r="A11" s="171"/>
      <c r="B11" s="171"/>
      <c r="C11" s="132"/>
      <c r="D11" s="173"/>
      <c r="E11" s="173"/>
      <c r="F11" s="171"/>
      <c r="G11" s="171"/>
    </row>
    <row r="12" spans="1:7" s="274" customFormat="1">
      <c r="A12" s="171"/>
      <c r="B12" s="171"/>
      <c r="C12" s="132"/>
      <c r="D12" s="173"/>
      <c r="E12" s="173"/>
      <c r="F12" s="171"/>
      <c r="G12" s="171"/>
    </row>
    <row r="13" spans="1:7" s="274" customFormat="1">
      <c r="A13" s="171"/>
      <c r="B13" s="171"/>
      <c r="C13" s="132"/>
      <c r="D13" s="173"/>
      <c r="E13" s="173"/>
      <c r="F13" s="171"/>
      <c r="G13" s="171"/>
    </row>
    <row r="14" spans="1:7" s="274" customFormat="1">
      <c r="A14" s="171"/>
      <c r="B14" s="171"/>
      <c r="C14" s="132"/>
      <c r="D14" s="173"/>
      <c r="E14" s="173"/>
      <c r="F14" s="171"/>
      <c r="G14" s="171"/>
    </row>
    <row r="15" spans="1:7">
      <c r="A15" s="171"/>
      <c r="B15" s="171"/>
      <c r="C15" s="132"/>
      <c r="D15" s="173"/>
      <c r="E15" s="173"/>
      <c r="F15" s="171"/>
      <c r="G15" s="171"/>
    </row>
    <row r="16" spans="1:7">
      <c r="A16" s="168"/>
      <c r="B16" s="168" t="s">
        <v>231</v>
      </c>
      <c r="C16" s="140">
        <f>SUM(C8:C15)</f>
        <v>0</v>
      </c>
      <c r="D16" s="168"/>
      <c r="E16" s="168"/>
      <c r="F16" s="168"/>
      <c r="G16" s="168"/>
    </row>
  </sheetData>
  <dataValidations count="7">
    <dataValidation allowBlank="1" showInputMessage="1" showErrorMessage="1" prompt="Razón de existencia/fin del fideicomiso." sqref="G7"/>
    <dataValidation allowBlank="1" showInputMessage="1" showErrorMessage="1" prompt="Nombre con el que se identifica el fideicomiso." sqref="F7"/>
    <dataValidation allowBlank="1" showInputMessage="1" showErrorMessage="1" prompt="Caracterisiticas relevantes que tengan impacto financiero o situación de riesgo. Ejemplo: Becas a fondo perdido." sqref="E7"/>
    <dataValidation allowBlank="1" showInputMessage="1" showErrorMessage="1" prompt="Corresponde al nombre o descripción de la cuenta de acuerdo al Plan de Cuentas emitido por el CONAC." sqref="B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71" orientation="landscape" r:id="rId1"/>
</worksheet>
</file>

<file path=xl/worksheets/sheet4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election activeCell="B8" sqref="B8"/>
    </sheetView>
  </sheetViews>
  <sheetFormatPr baseColWidth="10" defaultRowHeight="11.25"/>
  <cols>
    <col min="1" max="1" width="20.7109375" style="8" customWidth="1"/>
    <col min="2" max="2" width="50.7109375" style="8" customWidth="1"/>
    <col min="3" max="3" width="17.7109375" style="9" customWidth="1"/>
    <col min="4" max="5" width="17.7109375" style="8" customWidth="1"/>
    <col min="6" max="16384" width="11.42578125" style="8"/>
  </cols>
  <sheetData>
    <row r="1" spans="1:5">
      <c r="A1" s="3" t="s">
        <v>43</v>
      </c>
      <c r="B1" s="3"/>
      <c r="C1" s="4"/>
      <c r="D1" s="3"/>
      <c r="E1" s="7"/>
    </row>
    <row r="2" spans="1:5">
      <c r="A2" s="3" t="s">
        <v>199</v>
      </c>
      <c r="B2" s="3"/>
      <c r="C2" s="4"/>
      <c r="D2" s="3"/>
      <c r="E2" s="3"/>
    </row>
    <row r="5" spans="1:5" ht="11.25" customHeight="1">
      <c r="A5" s="10" t="s">
        <v>70</v>
      </c>
      <c r="B5" s="10"/>
      <c r="E5" s="12" t="s">
        <v>71</v>
      </c>
    </row>
    <row r="6" spans="1:5">
      <c r="A6" s="272"/>
      <c r="B6" s="272"/>
      <c r="C6" s="66"/>
      <c r="D6" s="272"/>
      <c r="E6" s="272"/>
    </row>
    <row r="7" spans="1:5" ht="15" customHeight="1">
      <c r="A7" s="15" t="s">
        <v>46</v>
      </c>
      <c r="B7" s="16" t="s">
        <v>47</v>
      </c>
      <c r="C7" s="17" t="s">
        <v>48</v>
      </c>
      <c r="D7" s="18" t="s">
        <v>49</v>
      </c>
      <c r="E7" s="16" t="s">
        <v>72</v>
      </c>
    </row>
    <row r="8" spans="1:5" s="238" customFormat="1" ht="11.25" customHeight="1">
      <c r="A8" s="172"/>
      <c r="B8" s="172"/>
      <c r="C8" s="165"/>
      <c r="D8" s="172"/>
      <c r="E8" s="172"/>
    </row>
    <row r="9" spans="1:5" s="274" customFormat="1" ht="11.25" customHeight="1">
      <c r="A9" s="172"/>
      <c r="B9" s="172"/>
      <c r="C9" s="165"/>
      <c r="D9" s="172"/>
      <c r="E9" s="172"/>
    </row>
    <row r="10" spans="1:5" s="274" customFormat="1" ht="11.25" customHeight="1">
      <c r="A10" s="172"/>
      <c r="B10" s="172"/>
      <c r="C10" s="165"/>
      <c r="D10" s="172"/>
      <c r="E10" s="172"/>
    </row>
    <row r="11" spans="1:5" s="274" customFormat="1" ht="11.25" customHeight="1">
      <c r="A11" s="172"/>
      <c r="B11" s="172"/>
      <c r="C11" s="165"/>
      <c r="D11" s="172"/>
      <c r="E11" s="172"/>
    </row>
    <row r="12" spans="1:5" s="274" customFormat="1" ht="11.25" customHeight="1">
      <c r="A12" s="172"/>
      <c r="B12" s="172"/>
      <c r="C12" s="165"/>
      <c r="D12" s="172"/>
      <c r="E12" s="172"/>
    </row>
    <row r="13" spans="1:5" s="274" customFormat="1" ht="11.25" customHeight="1">
      <c r="A13" s="172"/>
      <c r="B13" s="172"/>
      <c r="C13" s="165"/>
      <c r="D13" s="172"/>
      <c r="E13" s="172"/>
    </row>
    <row r="14" spans="1:5" s="267" customFormat="1" ht="11.25" customHeight="1">
      <c r="A14" s="172"/>
      <c r="B14" s="172"/>
      <c r="C14" s="165"/>
      <c r="D14" s="172"/>
      <c r="E14" s="172"/>
    </row>
    <row r="15" spans="1:5">
      <c r="A15" s="172"/>
      <c r="B15" s="172"/>
      <c r="C15" s="165"/>
      <c r="D15" s="172"/>
      <c r="E15" s="172"/>
    </row>
    <row r="16" spans="1:5">
      <c r="A16" s="152"/>
      <c r="B16" s="152" t="s">
        <v>232</v>
      </c>
      <c r="C16" s="166">
        <f>SUM(C8:C15)</f>
        <v>0</v>
      </c>
      <c r="D16" s="152"/>
      <c r="E16" s="152"/>
    </row>
  </sheetData>
  <dataValidations count="5">
    <dataValidation allowBlank="1" showInputMessage="1" showErrorMessage="1" prompt="Especificar el nombre de la Empresa u Organismo Público Descentralizado al que se realizó la aportación. (organismo público descentralizados)." sqref="E7"/>
    <dataValidation allowBlank="1" showInputMessage="1" showErrorMessage="1" prompt="Corresponde al nombre o descripción de la cuenta de acuerdo al Plan de Cuentas emitido por el CONAC." sqref="B7"/>
    <dataValidation allowBlank="1" showInputMessage="1" showErrorMessage="1" prompt="Tipo de Participaciones y Aportaciones de capital que tiene la entidad. Ejemplo: ordinarias, preferentes, serie A, B, C."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64" orientation="portrait" r:id="rId1"/>
</worksheet>
</file>

<file path=xl/worksheets/sheet4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Normal="100" zoomScaleSheetLayoutView="100" workbookViewId="0">
      <selection activeCell="B8" sqref="B8"/>
    </sheetView>
  </sheetViews>
  <sheetFormatPr baseColWidth="10" defaultRowHeight="11.25"/>
  <cols>
    <col min="1" max="1" width="20.7109375" style="274" customWidth="1"/>
    <col min="2" max="2" width="50.7109375" style="274" customWidth="1"/>
    <col min="3" max="5" width="17.7109375" style="9" customWidth="1"/>
    <col min="6" max="7" width="17.7109375" style="274" customWidth="1"/>
    <col min="8" max="8" width="8.7109375" style="274" customWidth="1"/>
    <col min="9" max="16384" width="11.42578125" style="274"/>
  </cols>
  <sheetData>
    <row r="1" spans="1:6">
      <c r="A1" s="3" t="s">
        <v>43</v>
      </c>
      <c r="B1" s="3"/>
      <c r="C1" s="4"/>
      <c r="D1" s="4"/>
      <c r="E1" s="4"/>
      <c r="F1" s="7"/>
    </row>
    <row r="2" spans="1:6">
      <c r="A2" s="3" t="s">
        <v>199</v>
      </c>
      <c r="B2" s="3"/>
      <c r="C2" s="4"/>
      <c r="D2" s="4"/>
      <c r="E2" s="4"/>
      <c r="F2" s="5"/>
    </row>
    <row r="3" spans="1:6">
      <c r="F3" s="5"/>
    </row>
    <row r="4" spans="1:6">
      <c r="F4" s="5"/>
    </row>
    <row r="5" spans="1:6" ht="11.25" customHeight="1">
      <c r="A5" s="10" t="s">
        <v>73</v>
      </c>
      <c r="B5" s="10"/>
      <c r="C5" s="52"/>
      <c r="D5" s="52"/>
      <c r="E5" s="52"/>
      <c r="F5" s="53" t="s">
        <v>74</v>
      </c>
    </row>
    <row r="6" spans="1:6">
      <c r="A6" s="54"/>
      <c r="B6" s="54"/>
      <c r="C6" s="52"/>
      <c r="D6" s="55"/>
      <c r="E6" s="55"/>
      <c r="F6" s="56"/>
    </row>
    <row r="7" spans="1:6" ht="15" customHeight="1">
      <c r="A7" s="15" t="s">
        <v>46</v>
      </c>
      <c r="B7" s="16" t="s">
        <v>47</v>
      </c>
      <c r="C7" s="57" t="s">
        <v>75</v>
      </c>
      <c r="D7" s="57" t="s">
        <v>76</v>
      </c>
      <c r="E7" s="57" t="s">
        <v>77</v>
      </c>
      <c r="F7" s="58" t="s">
        <v>78</v>
      </c>
    </row>
    <row r="8" spans="1:6">
      <c r="A8" s="155"/>
      <c r="B8" s="155"/>
      <c r="C8" s="132"/>
      <c r="D8" s="132"/>
      <c r="E8" s="132"/>
      <c r="F8" s="132"/>
    </row>
    <row r="9" spans="1:6">
      <c r="A9" s="155"/>
      <c r="B9" s="155"/>
      <c r="C9" s="132"/>
      <c r="D9" s="132"/>
      <c r="E9" s="132"/>
      <c r="F9" s="132"/>
    </row>
    <row r="10" spans="1:6">
      <c r="A10" s="155"/>
      <c r="B10" s="155"/>
      <c r="C10" s="132"/>
      <c r="D10" s="132"/>
      <c r="E10" s="132"/>
      <c r="F10" s="132"/>
    </row>
    <row r="11" spans="1:6">
      <c r="A11" s="155"/>
      <c r="B11" s="155"/>
      <c r="C11" s="132"/>
      <c r="D11" s="132"/>
      <c r="E11" s="132"/>
      <c r="F11" s="132"/>
    </row>
    <row r="12" spans="1:6">
      <c r="A12" s="155"/>
      <c r="B12" s="155"/>
      <c r="C12" s="132"/>
      <c r="D12" s="132"/>
      <c r="E12" s="132"/>
      <c r="F12" s="132"/>
    </row>
    <row r="13" spans="1:6">
      <c r="A13" s="155"/>
      <c r="B13" s="155"/>
      <c r="C13" s="132"/>
      <c r="D13" s="132"/>
      <c r="E13" s="132"/>
      <c r="F13" s="132"/>
    </row>
    <row r="14" spans="1:6">
      <c r="A14" s="155"/>
      <c r="B14" s="155"/>
      <c r="C14" s="132"/>
      <c r="D14" s="132"/>
      <c r="E14" s="132"/>
      <c r="F14" s="132"/>
    </row>
    <row r="15" spans="1:6">
      <c r="A15" s="155"/>
      <c r="B15" s="155"/>
      <c r="C15" s="132"/>
      <c r="D15" s="132"/>
      <c r="E15" s="132"/>
      <c r="F15" s="132"/>
    </row>
    <row r="16" spans="1:6">
      <c r="A16" s="168"/>
      <c r="B16" s="168" t="s">
        <v>387</v>
      </c>
      <c r="C16" s="140">
        <f>SUM(C8:C15)</f>
        <v>0</v>
      </c>
      <c r="D16" s="140">
        <f>SUM(D8:D15)</f>
        <v>0</v>
      </c>
      <c r="E16" s="140">
        <f>SUM(E8:E15)</f>
        <v>0</v>
      </c>
      <c r="F16" s="140"/>
    </row>
    <row r="17" spans="1:6">
      <c r="A17" s="154"/>
      <c r="B17" s="154"/>
      <c r="C17" s="162"/>
      <c r="D17" s="162"/>
      <c r="E17" s="162"/>
      <c r="F17" s="154"/>
    </row>
    <row r="18" spans="1:6">
      <c r="A18" s="154"/>
      <c r="B18" s="154"/>
      <c r="C18" s="162"/>
      <c r="D18" s="162"/>
      <c r="E18" s="162"/>
      <c r="F18" s="154"/>
    </row>
    <row r="19" spans="1:6" ht="11.25" customHeight="1">
      <c r="A19" s="10" t="s">
        <v>79</v>
      </c>
      <c r="B19" s="154"/>
      <c r="C19" s="52"/>
      <c r="D19" s="52"/>
      <c r="E19" s="52"/>
      <c r="F19" s="53" t="s">
        <v>74</v>
      </c>
    </row>
    <row r="20" spans="1:6" ht="12.75" customHeight="1">
      <c r="A20" s="44"/>
      <c r="B20" s="44"/>
      <c r="C20" s="22"/>
    </row>
    <row r="21" spans="1:6" ht="15" customHeight="1">
      <c r="A21" s="15" t="s">
        <v>46</v>
      </c>
      <c r="B21" s="16" t="s">
        <v>47</v>
      </c>
      <c r="C21" s="57" t="s">
        <v>75</v>
      </c>
      <c r="D21" s="57" t="s">
        <v>76</v>
      </c>
      <c r="E21" s="57" t="s">
        <v>77</v>
      </c>
      <c r="F21" s="58" t="s">
        <v>78</v>
      </c>
    </row>
    <row r="22" spans="1:6" ht="22.5">
      <c r="A22" s="155" t="s">
        <v>457</v>
      </c>
      <c r="B22" s="138" t="s">
        <v>458</v>
      </c>
      <c r="C22" s="132">
        <v>490661.63</v>
      </c>
      <c r="D22" s="136">
        <v>390486.43</v>
      </c>
      <c r="E22" s="136">
        <f>+D22-C22</f>
        <v>-100175.20000000001</v>
      </c>
      <c r="F22" s="138" t="s">
        <v>459</v>
      </c>
    </row>
    <row r="23" spans="1:6" ht="22.5">
      <c r="A23" s="155" t="s">
        <v>460</v>
      </c>
      <c r="B23" s="138" t="s">
        <v>461</v>
      </c>
      <c r="C23" s="132">
        <v>40699.14</v>
      </c>
      <c r="D23" s="136">
        <v>88044</v>
      </c>
      <c r="E23" s="136">
        <f t="shared" ref="E23:E38" si="0">+D23-C23</f>
        <v>47344.86</v>
      </c>
      <c r="F23" s="138" t="s">
        <v>459</v>
      </c>
    </row>
    <row r="24" spans="1:6" ht="22.5">
      <c r="A24" s="155" t="s">
        <v>462</v>
      </c>
      <c r="B24" s="138" t="s">
        <v>463</v>
      </c>
      <c r="C24" s="132">
        <v>517628.8</v>
      </c>
      <c r="D24" s="136">
        <v>854923.28</v>
      </c>
      <c r="E24" s="136">
        <f t="shared" si="0"/>
        <v>337294.48000000004</v>
      </c>
      <c r="F24" s="138" t="s">
        <v>459</v>
      </c>
    </row>
    <row r="25" spans="1:6" ht="22.5">
      <c r="A25" s="155" t="s">
        <v>464</v>
      </c>
      <c r="B25" s="138" t="s">
        <v>465</v>
      </c>
      <c r="C25" s="132">
        <v>747869.47</v>
      </c>
      <c r="D25" s="136">
        <v>1042165.07</v>
      </c>
      <c r="E25" s="136">
        <f t="shared" si="0"/>
        <v>294295.59999999998</v>
      </c>
      <c r="F25" s="138" t="s">
        <v>459</v>
      </c>
    </row>
    <row r="26" spans="1:6" ht="22.5">
      <c r="A26" s="155" t="s">
        <v>466</v>
      </c>
      <c r="B26" s="138" t="s">
        <v>467</v>
      </c>
      <c r="C26" s="132">
        <v>51117.02</v>
      </c>
      <c r="D26" s="136">
        <v>39484.42</v>
      </c>
      <c r="E26" s="136">
        <f t="shared" si="0"/>
        <v>-11632.599999999999</v>
      </c>
      <c r="F26" s="138" t="s">
        <v>459</v>
      </c>
    </row>
    <row r="27" spans="1:6" ht="22.5">
      <c r="A27" s="155" t="s">
        <v>468</v>
      </c>
      <c r="B27" s="138" t="s">
        <v>469</v>
      </c>
      <c r="C27" s="132">
        <v>1543.88</v>
      </c>
      <c r="D27" s="136">
        <v>11801.81</v>
      </c>
      <c r="E27" s="136">
        <f t="shared" si="0"/>
        <v>10257.93</v>
      </c>
      <c r="F27" s="138" t="s">
        <v>459</v>
      </c>
    </row>
    <row r="28" spans="1:6" ht="22.5">
      <c r="A28" s="155" t="s">
        <v>470</v>
      </c>
      <c r="B28" s="138" t="s">
        <v>471</v>
      </c>
      <c r="C28" s="132">
        <v>189050</v>
      </c>
      <c r="D28" s="136">
        <v>170217.3</v>
      </c>
      <c r="E28" s="136">
        <f t="shared" si="0"/>
        <v>-18832.700000000012</v>
      </c>
      <c r="F28" s="138" t="s">
        <v>459</v>
      </c>
    </row>
    <row r="29" spans="1:6" ht="22.5">
      <c r="A29" s="155" t="s">
        <v>472</v>
      </c>
      <c r="B29" s="138" t="s">
        <v>473</v>
      </c>
      <c r="C29" s="132">
        <v>9583.7000000000007</v>
      </c>
      <c r="D29" s="136">
        <v>3070</v>
      </c>
      <c r="E29" s="136">
        <f t="shared" si="0"/>
        <v>-6513.7000000000007</v>
      </c>
      <c r="F29" s="138" t="s">
        <v>459</v>
      </c>
    </row>
    <row r="30" spans="1:6" ht="22.5">
      <c r="A30" s="155" t="s">
        <v>474</v>
      </c>
      <c r="B30" s="138" t="s">
        <v>475</v>
      </c>
      <c r="C30" s="132">
        <v>986454.32</v>
      </c>
      <c r="D30" s="136">
        <v>517240.52</v>
      </c>
      <c r="E30" s="136">
        <f t="shared" si="0"/>
        <v>-469213.79999999993</v>
      </c>
      <c r="F30" s="138" t="s">
        <v>459</v>
      </c>
    </row>
    <row r="31" spans="1:6" ht="22.5">
      <c r="A31" s="155" t="s">
        <v>476</v>
      </c>
      <c r="B31" s="138" t="s">
        <v>477</v>
      </c>
      <c r="C31" s="132">
        <v>324620.40999999997</v>
      </c>
      <c r="D31" s="136">
        <v>324620.01</v>
      </c>
      <c r="E31" s="136">
        <f t="shared" si="0"/>
        <v>-0.3999999999650754</v>
      </c>
      <c r="F31" s="138" t="s">
        <v>459</v>
      </c>
    </row>
    <row r="32" spans="1:6" ht="22.5">
      <c r="A32" s="155" t="s">
        <v>478</v>
      </c>
      <c r="B32" s="138" t="s">
        <v>479</v>
      </c>
      <c r="C32" s="132">
        <v>171572.41</v>
      </c>
      <c r="D32" s="136">
        <v>0</v>
      </c>
      <c r="E32" s="136">
        <f t="shared" si="0"/>
        <v>-171572.41</v>
      </c>
      <c r="F32" s="138" t="s">
        <v>459</v>
      </c>
    </row>
    <row r="33" spans="1:8" ht="22.5">
      <c r="A33" s="155" t="s">
        <v>480</v>
      </c>
      <c r="B33" s="138" t="s">
        <v>481</v>
      </c>
      <c r="C33" s="132">
        <v>0</v>
      </c>
      <c r="D33" s="136">
        <v>364896.82</v>
      </c>
      <c r="E33" s="136">
        <f t="shared" si="0"/>
        <v>364896.82</v>
      </c>
      <c r="F33" s="138" t="s">
        <v>459</v>
      </c>
    </row>
    <row r="34" spans="1:8" ht="22.5">
      <c r="A34" s="155" t="s">
        <v>482</v>
      </c>
      <c r="B34" s="138" t="s">
        <v>483</v>
      </c>
      <c r="C34" s="132">
        <v>0</v>
      </c>
      <c r="D34" s="136">
        <v>15814.04</v>
      </c>
      <c r="E34" s="136">
        <f t="shared" si="0"/>
        <v>15814.04</v>
      </c>
      <c r="F34" s="138" t="s">
        <v>459</v>
      </c>
    </row>
    <row r="35" spans="1:8" ht="22.5">
      <c r="A35" s="155" t="s">
        <v>484</v>
      </c>
      <c r="B35" s="138" t="s">
        <v>485</v>
      </c>
      <c r="C35" s="132">
        <v>53732.12</v>
      </c>
      <c r="D35" s="136">
        <v>119972.84</v>
      </c>
      <c r="E35" s="136">
        <f t="shared" si="0"/>
        <v>66240.72</v>
      </c>
      <c r="F35" s="138" t="s">
        <v>459</v>
      </c>
    </row>
    <row r="36" spans="1:8" ht="22.5">
      <c r="A36" s="155" t="s">
        <v>486</v>
      </c>
      <c r="B36" s="138" t="s">
        <v>487</v>
      </c>
      <c r="C36" s="132">
        <v>51580.17</v>
      </c>
      <c r="D36" s="136">
        <v>71598.87</v>
      </c>
      <c r="E36" s="136">
        <f t="shared" si="0"/>
        <v>20018.699999999997</v>
      </c>
      <c r="F36" s="138" t="s">
        <v>459</v>
      </c>
    </row>
    <row r="37" spans="1:8" ht="22.5">
      <c r="A37" s="155" t="s">
        <v>646</v>
      </c>
      <c r="B37" s="138" t="s">
        <v>647</v>
      </c>
      <c r="C37" s="132">
        <v>0</v>
      </c>
      <c r="D37" s="136">
        <v>101.72</v>
      </c>
      <c r="E37" s="136">
        <f t="shared" si="0"/>
        <v>101.72</v>
      </c>
      <c r="F37" s="138" t="s">
        <v>459</v>
      </c>
    </row>
    <row r="38" spans="1:8" ht="22.5">
      <c r="A38" s="155" t="s">
        <v>488</v>
      </c>
      <c r="B38" s="138" t="s">
        <v>489</v>
      </c>
      <c r="C38" s="132">
        <v>13367.38</v>
      </c>
      <c r="D38" s="136">
        <v>32670.86</v>
      </c>
      <c r="E38" s="136">
        <f t="shared" si="0"/>
        <v>19303.480000000003</v>
      </c>
      <c r="F38" s="138" t="s">
        <v>459</v>
      </c>
    </row>
    <row r="39" spans="1:8">
      <c r="A39" s="168"/>
      <c r="B39" s="168" t="s">
        <v>233</v>
      </c>
      <c r="C39" s="140">
        <f>SUM(C22:C38)</f>
        <v>3649480.45</v>
      </c>
      <c r="D39" s="140">
        <f t="shared" ref="D39:E39" si="1">SUM(D22:D38)</f>
        <v>4047107.9899999998</v>
      </c>
      <c r="E39" s="140">
        <f t="shared" si="1"/>
        <v>397627.54000000021</v>
      </c>
      <c r="F39" s="140"/>
      <c r="G39" s="9"/>
      <c r="H39" s="9"/>
    </row>
    <row r="40" spans="1:8" s="19" customFormat="1">
      <c r="A40" s="153"/>
      <c r="B40" s="153"/>
      <c r="C40" s="27"/>
      <c r="D40" s="27"/>
      <c r="E40" s="27"/>
      <c r="F40" s="27"/>
    </row>
    <row r="41" spans="1:8" s="19" customFormat="1" ht="11.25" customHeight="1">
      <c r="A41" s="153"/>
      <c r="B41" s="153"/>
      <c r="C41" s="27"/>
      <c r="D41" s="27"/>
      <c r="E41" s="27"/>
      <c r="F41" s="27"/>
    </row>
    <row r="42" spans="1:8" s="19" customFormat="1">
      <c r="A42" s="10" t="s">
        <v>215</v>
      </c>
      <c r="B42" s="10"/>
      <c r="C42" s="52"/>
      <c r="D42" s="52"/>
      <c r="E42" s="52"/>
      <c r="G42" s="53" t="s">
        <v>74</v>
      </c>
    </row>
    <row r="43" spans="1:8" s="19" customFormat="1" ht="27.95" customHeight="1">
      <c r="A43" s="44"/>
      <c r="B43" s="44"/>
      <c r="C43" s="22"/>
      <c r="D43" s="9"/>
      <c r="E43" s="9"/>
      <c r="F43" s="274"/>
    </row>
    <row r="44" spans="1:8" s="19" customFormat="1" ht="22.5">
      <c r="A44" s="15" t="s">
        <v>46</v>
      </c>
      <c r="B44" s="16" t="s">
        <v>47</v>
      </c>
      <c r="C44" s="57" t="s">
        <v>75</v>
      </c>
      <c r="D44" s="57" t="s">
        <v>76</v>
      </c>
      <c r="E44" s="57" t="s">
        <v>77</v>
      </c>
      <c r="F44" s="58" t="s">
        <v>78</v>
      </c>
      <c r="G44" s="58" t="s">
        <v>242</v>
      </c>
      <c r="H44" s="58" t="s">
        <v>243</v>
      </c>
    </row>
    <row r="45" spans="1:8" s="19" customFormat="1">
      <c r="A45" s="155"/>
      <c r="B45" s="138"/>
      <c r="C45" s="132"/>
      <c r="D45" s="136"/>
      <c r="E45" s="136"/>
      <c r="F45" s="138"/>
      <c r="G45" s="138"/>
      <c r="H45" s="138"/>
    </row>
    <row r="46" spans="1:8" s="19" customFormat="1">
      <c r="A46" s="155"/>
      <c r="B46" s="138"/>
      <c r="C46" s="132"/>
      <c r="D46" s="136"/>
      <c r="E46" s="136"/>
      <c r="F46" s="138"/>
      <c r="G46" s="138"/>
      <c r="H46" s="138"/>
    </row>
    <row r="47" spans="1:8" s="19" customFormat="1">
      <c r="A47" s="155"/>
      <c r="B47" s="138"/>
      <c r="C47" s="132"/>
      <c r="D47" s="136"/>
      <c r="E47" s="136"/>
      <c r="F47" s="138"/>
      <c r="G47" s="138"/>
      <c r="H47" s="138"/>
    </row>
    <row r="48" spans="1:8" s="19" customFormat="1">
      <c r="A48" s="155"/>
      <c r="B48" s="138"/>
      <c r="C48" s="132"/>
      <c r="D48" s="136"/>
      <c r="E48" s="136"/>
      <c r="F48" s="138"/>
      <c r="G48" s="138"/>
      <c r="H48" s="138"/>
    </row>
    <row r="49" spans="1:8" s="19" customFormat="1">
      <c r="A49" s="168"/>
      <c r="B49" s="168" t="s">
        <v>234</v>
      </c>
      <c r="C49" s="140">
        <f>SUM(C45:C48)</f>
        <v>0</v>
      </c>
      <c r="D49" s="140">
        <f>SUM(D45:D48)</f>
        <v>0</v>
      </c>
      <c r="E49" s="140">
        <f>SUM(E45:E48)</f>
        <v>0</v>
      </c>
      <c r="F49" s="140"/>
      <c r="G49" s="140"/>
      <c r="H49" s="140"/>
    </row>
    <row r="50" spans="1:8" s="19" customFormat="1">
      <c r="A50" s="59"/>
      <c r="B50" s="59"/>
      <c r="C50" s="60"/>
      <c r="D50" s="60"/>
      <c r="E50" s="60"/>
      <c r="F50" s="27"/>
    </row>
    <row r="52" spans="1:8">
      <c r="A52" s="10" t="s">
        <v>216</v>
      </c>
      <c r="B52" s="10"/>
      <c r="C52" s="52"/>
      <c r="D52" s="52"/>
      <c r="E52" s="52"/>
      <c r="G52" s="53" t="s">
        <v>74</v>
      </c>
    </row>
    <row r="53" spans="1:8">
      <c r="A53" s="44"/>
      <c r="B53" s="44"/>
      <c r="C53" s="22"/>
      <c r="H53" s="9"/>
    </row>
    <row r="54" spans="1:8" ht="27.95" customHeight="1">
      <c r="A54" s="15" t="s">
        <v>46</v>
      </c>
      <c r="B54" s="16" t="s">
        <v>47</v>
      </c>
      <c r="C54" s="57" t="s">
        <v>75</v>
      </c>
      <c r="D54" s="57" t="s">
        <v>76</v>
      </c>
      <c r="E54" s="57" t="s">
        <v>77</v>
      </c>
      <c r="F54" s="58" t="s">
        <v>78</v>
      </c>
      <c r="G54" s="58" t="s">
        <v>242</v>
      </c>
      <c r="H54" s="58" t="s">
        <v>243</v>
      </c>
    </row>
    <row r="55" spans="1:8">
      <c r="A55" s="155"/>
      <c r="B55" s="138"/>
      <c r="C55" s="132"/>
      <c r="D55" s="136"/>
      <c r="E55" s="136"/>
      <c r="F55" s="138"/>
      <c r="G55" s="138"/>
      <c r="H55" s="138"/>
    </row>
    <row r="56" spans="1:8">
      <c r="A56" s="155"/>
      <c r="B56" s="138"/>
      <c r="C56" s="132"/>
      <c r="D56" s="136"/>
      <c r="E56" s="136"/>
      <c r="F56" s="138"/>
      <c r="G56" s="138"/>
      <c r="H56" s="138"/>
    </row>
    <row r="57" spans="1:8">
      <c r="A57" s="155"/>
      <c r="B57" s="138"/>
      <c r="C57" s="132"/>
      <c r="D57" s="136"/>
      <c r="E57" s="136"/>
      <c r="F57" s="138"/>
      <c r="G57" s="138"/>
      <c r="H57" s="138"/>
    </row>
    <row r="58" spans="1:8">
      <c r="A58" s="155"/>
      <c r="B58" s="138"/>
      <c r="C58" s="132"/>
      <c r="D58" s="136"/>
      <c r="E58" s="136"/>
      <c r="F58" s="138"/>
      <c r="G58" s="138"/>
      <c r="H58" s="138"/>
    </row>
    <row r="59" spans="1:8">
      <c r="A59" s="168"/>
      <c r="B59" s="168" t="s">
        <v>235</v>
      </c>
      <c r="C59" s="140">
        <f>SUM(C55:C58)</f>
        <v>0</v>
      </c>
      <c r="D59" s="140">
        <f>SUM(D55:D58)</f>
        <v>0</v>
      </c>
      <c r="E59" s="140">
        <f>SUM(E55:E58)</f>
        <v>0</v>
      </c>
      <c r="F59" s="140"/>
      <c r="G59" s="140"/>
      <c r="H59" s="140"/>
    </row>
    <row r="62" spans="1:8">
      <c r="A62" s="10" t="s">
        <v>217</v>
      </c>
      <c r="B62" s="10"/>
      <c r="C62" s="52"/>
      <c r="D62" s="52"/>
      <c r="E62" s="52"/>
      <c r="G62" s="53" t="s">
        <v>74</v>
      </c>
    </row>
    <row r="63" spans="1:8">
      <c r="A63" s="44"/>
      <c r="B63" s="44"/>
      <c r="C63" s="22"/>
    </row>
    <row r="64" spans="1:8" ht="27.95" customHeight="1">
      <c r="A64" s="15" t="s">
        <v>46</v>
      </c>
      <c r="B64" s="16" t="s">
        <v>47</v>
      </c>
      <c r="C64" s="57" t="s">
        <v>75</v>
      </c>
      <c r="D64" s="57" t="s">
        <v>76</v>
      </c>
      <c r="E64" s="57" t="s">
        <v>77</v>
      </c>
      <c r="F64" s="58" t="s">
        <v>78</v>
      </c>
      <c r="G64" s="58" t="s">
        <v>242</v>
      </c>
      <c r="H64" s="58" t="s">
        <v>243</v>
      </c>
    </row>
    <row r="65" spans="1:9" ht="22.5">
      <c r="A65" s="155" t="s">
        <v>490</v>
      </c>
      <c r="B65" s="138" t="s">
        <v>491</v>
      </c>
      <c r="C65" s="132">
        <v>361542.14</v>
      </c>
      <c r="D65" s="136">
        <v>2531933.7000000002</v>
      </c>
      <c r="E65" s="136">
        <v>2170391.56</v>
      </c>
      <c r="F65" s="138" t="s">
        <v>492</v>
      </c>
      <c r="G65" s="138" t="s">
        <v>493</v>
      </c>
      <c r="H65" s="346">
        <v>0.1</v>
      </c>
      <c r="I65" s="9"/>
    </row>
    <row r="66" spans="1:9">
      <c r="A66" s="155"/>
      <c r="B66" s="138"/>
      <c r="C66" s="132"/>
      <c r="D66" s="136"/>
      <c r="E66" s="136"/>
      <c r="F66" s="138"/>
      <c r="G66" s="138"/>
      <c r="H66" s="138"/>
    </row>
    <row r="67" spans="1:9">
      <c r="A67" s="155"/>
      <c r="B67" s="138"/>
      <c r="C67" s="132"/>
      <c r="D67" s="136"/>
      <c r="E67" s="136"/>
      <c r="F67" s="138"/>
      <c r="G67" s="138"/>
      <c r="H67" s="138"/>
    </row>
    <row r="68" spans="1:9">
      <c r="A68" s="155"/>
      <c r="B68" s="138"/>
      <c r="C68" s="132"/>
      <c r="D68" s="136"/>
      <c r="E68" s="136"/>
      <c r="F68" s="138"/>
      <c r="G68" s="138"/>
      <c r="H68" s="138"/>
    </row>
    <row r="69" spans="1:9">
      <c r="A69" s="168"/>
      <c r="B69" s="168" t="s">
        <v>237</v>
      </c>
      <c r="C69" s="140">
        <f>SUM(C65:C68)</f>
        <v>361542.14</v>
      </c>
      <c r="D69" s="140">
        <f>SUM(D65:D68)</f>
        <v>2531933.7000000002</v>
      </c>
      <c r="E69" s="140">
        <f>SUM(E65:E68)</f>
        <v>2170391.56</v>
      </c>
      <c r="F69" s="140"/>
      <c r="G69" s="140"/>
      <c r="H69" s="140"/>
    </row>
    <row r="72" spans="1:9">
      <c r="A72" s="10" t="s">
        <v>218</v>
      </c>
      <c r="B72" s="10"/>
      <c r="C72" s="52"/>
      <c r="D72" s="52"/>
      <c r="E72" s="52"/>
      <c r="G72" s="53" t="s">
        <v>74</v>
      </c>
    </row>
    <row r="73" spans="1:9">
      <c r="A73" s="44"/>
      <c r="B73" s="44"/>
      <c r="C73" s="22"/>
    </row>
    <row r="74" spans="1:9" ht="27.95" customHeight="1">
      <c r="A74" s="15" t="s">
        <v>46</v>
      </c>
      <c r="B74" s="16" t="s">
        <v>47</v>
      </c>
      <c r="C74" s="57" t="s">
        <v>75</v>
      </c>
      <c r="D74" s="57" t="s">
        <v>76</v>
      </c>
      <c r="E74" s="57" t="s">
        <v>77</v>
      </c>
      <c r="F74" s="58" t="s">
        <v>78</v>
      </c>
      <c r="G74" s="58" t="s">
        <v>242</v>
      </c>
      <c r="H74" s="58" t="s">
        <v>243</v>
      </c>
    </row>
    <row r="75" spans="1:9">
      <c r="A75" s="155"/>
      <c r="B75" s="138"/>
      <c r="C75" s="132"/>
      <c r="D75" s="136"/>
      <c r="E75" s="136"/>
      <c r="F75" s="138"/>
      <c r="G75" s="138"/>
      <c r="H75" s="138"/>
    </row>
    <row r="76" spans="1:9">
      <c r="A76" s="155"/>
      <c r="B76" s="138"/>
      <c r="C76" s="132"/>
      <c r="D76" s="136"/>
      <c r="E76" s="136"/>
      <c r="F76" s="138"/>
      <c r="G76" s="138"/>
      <c r="H76" s="138"/>
    </row>
    <row r="77" spans="1:9">
      <c r="A77" s="155"/>
      <c r="B77" s="138"/>
      <c r="C77" s="132"/>
      <c r="D77" s="136"/>
      <c r="E77" s="136"/>
      <c r="F77" s="138"/>
      <c r="G77" s="138"/>
      <c r="H77" s="138"/>
    </row>
    <row r="78" spans="1:9">
      <c r="A78" s="155"/>
      <c r="B78" s="138"/>
      <c r="C78" s="132"/>
      <c r="D78" s="136"/>
      <c r="E78" s="136"/>
      <c r="F78" s="138"/>
      <c r="G78" s="138"/>
      <c r="H78" s="138"/>
    </row>
    <row r="79" spans="1:9">
      <c r="A79" s="168"/>
      <c r="B79" s="168" t="s">
        <v>236</v>
      </c>
      <c r="C79" s="140">
        <f>SUM(C75:C78)</f>
        <v>0</v>
      </c>
      <c r="D79" s="140">
        <f>SUM(D75:D78)</f>
        <v>0</v>
      </c>
      <c r="E79" s="140">
        <f>SUM(E75:E78)</f>
        <v>0</v>
      </c>
      <c r="F79" s="140"/>
      <c r="G79" s="140"/>
      <c r="H79" s="140"/>
    </row>
  </sheetData>
  <dataValidations count="8">
    <dataValidation allowBlank="1" showInputMessage="1" showErrorMessage="1" prompt="Criterio para la aplicación de depreciación: anual, mensual, trimestral, etc." sqref="F7 F21 F74 F54 F64 F44"/>
    <dataValidation allowBlank="1" showInputMessage="1" showErrorMessage="1" prompt="Diferencia entre el saldo final y el inicial presentados." sqref="E7 E21 E44 E54 E64 E74"/>
    <dataValidation allowBlank="1" showInputMessage="1" showErrorMessage="1" prompt="Corresponde al nombre o descripción de la cuenta de acuerdo al Plan de Cuentas emitido por el CONAC." sqref="B7 B21 B44 B54 B64 B74"/>
    <dataValidation allowBlank="1" showInputMessage="1" showErrorMessage="1" prompt="Indicar el método de depreciación." sqref="G44 G54 G64 G74"/>
    <dataValidation allowBlank="1" showInputMessage="1" showErrorMessage="1" prompt="Indicar la tasa de aplicación." sqref="H44 H54 H64 H74"/>
    <dataValidation allowBlank="1" showInputMessage="1" showErrorMessage="1" prompt="Corresponde al número de la cuenta de acuerdo al Plan de Cuentas emitido por el CONAC (DOF 23/12/2015)." sqref="A7 A21 A44 A54 A64 A74"/>
    <dataValidation allowBlank="1" showInputMessage="1" showErrorMessage="1" prompt="Saldo al 31 de diciembre del año anterior del ejercio que se presenta." sqref="C7 C21 C44 C54 C64 C74"/>
    <dataValidation allowBlank="1" showInputMessage="1" showErrorMessage="1" prompt="Importe final del periodo que corresponde la información financiera trimestral que se presenta." sqref="D7 D21 D44 D54 D64 D74"/>
  </dataValidations>
  <pageMargins left="0.7" right="0.7" top="0.75" bottom="0.75" header="0.3" footer="0.3"/>
  <pageSetup scale="54" orientation="portrait" r:id="rId1"/>
</worksheet>
</file>

<file path=xl/worksheets/sheet4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zoomScaleNormal="100" zoomScaleSheetLayoutView="100" workbookViewId="0">
      <selection activeCell="B8" sqref="B8"/>
    </sheetView>
  </sheetViews>
  <sheetFormatPr baseColWidth="10" defaultRowHeight="11.25"/>
  <cols>
    <col min="1" max="1" width="20.7109375" style="274" customWidth="1"/>
    <col min="2" max="2" width="50.7109375" style="274" customWidth="1"/>
    <col min="3" max="5" width="17.7109375" style="9" customWidth="1"/>
    <col min="6" max="6" width="19.28515625" style="274" customWidth="1"/>
    <col min="7" max="16384" width="11.42578125" style="274"/>
  </cols>
  <sheetData>
    <row r="1" spans="1:7" ht="11.25" customHeight="1">
      <c r="A1" s="3" t="s">
        <v>43</v>
      </c>
      <c r="B1" s="3"/>
      <c r="C1" s="4"/>
      <c r="D1" s="4"/>
      <c r="E1" s="4"/>
      <c r="F1" s="7"/>
    </row>
    <row r="2" spans="1:7" ht="11.25" customHeight="1">
      <c r="A2" s="3" t="s">
        <v>199</v>
      </c>
      <c r="B2" s="3"/>
      <c r="C2" s="4"/>
      <c r="D2" s="4"/>
      <c r="E2" s="4"/>
    </row>
    <row r="3" spans="1:7" ht="11.25" customHeight="1">
      <c r="A3" s="3"/>
      <c r="B3" s="3"/>
      <c r="C3" s="4"/>
      <c r="D3" s="4"/>
      <c r="E3" s="4"/>
    </row>
    <row r="4" spans="1:7" ht="11.25" customHeight="1"/>
    <row r="5" spans="1:7" ht="11.25" customHeight="1">
      <c r="A5" s="61" t="s">
        <v>144</v>
      </c>
      <c r="B5" s="61"/>
      <c r="C5" s="62"/>
      <c r="D5" s="62"/>
      <c r="E5" s="62"/>
      <c r="F5" s="363" t="s">
        <v>80</v>
      </c>
    </row>
    <row r="6" spans="1:7" s="19" customFormat="1">
      <c r="A6" s="63"/>
      <c r="B6" s="63"/>
      <c r="C6" s="62"/>
      <c r="D6" s="62"/>
      <c r="E6" s="62"/>
    </row>
    <row r="7" spans="1:7" ht="15" customHeight="1">
      <c r="A7" s="15" t="s">
        <v>46</v>
      </c>
      <c r="B7" s="16" t="s">
        <v>47</v>
      </c>
      <c r="C7" s="57" t="s">
        <v>75</v>
      </c>
      <c r="D7" s="57" t="s">
        <v>76</v>
      </c>
      <c r="E7" s="57" t="s">
        <v>77</v>
      </c>
      <c r="F7" s="58" t="s">
        <v>78</v>
      </c>
    </row>
    <row r="8" spans="1:7">
      <c r="A8" s="171" t="s">
        <v>496</v>
      </c>
      <c r="B8" s="171" t="s">
        <v>497</v>
      </c>
      <c r="C8" s="132">
        <v>4990</v>
      </c>
      <c r="D8" s="174">
        <v>0</v>
      </c>
      <c r="E8" s="174">
        <v>-4990</v>
      </c>
      <c r="F8" s="137" t="s">
        <v>498</v>
      </c>
    </row>
    <row r="9" spans="1:7">
      <c r="A9" s="171" t="s">
        <v>499</v>
      </c>
      <c r="B9" s="171" t="s">
        <v>500</v>
      </c>
      <c r="C9" s="132">
        <v>310340.68</v>
      </c>
      <c r="D9" s="174">
        <v>270653</v>
      </c>
      <c r="E9" s="174">
        <v>-39687.679999999993</v>
      </c>
      <c r="F9" s="137" t="s">
        <v>498</v>
      </c>
    </row>
    <row r="10" spans="1:7">
      <c r="A10" s="171"/>
      <c r="B10" s="171"/>
      <c r="C10" s="132"/>
      <c r="D10" s="174"/>
      <c r="E10" s="174"/>
      <c r="F10" s="137"/>
    </row>
    <row r="11" spans="1:7">
      <c r="A11" s="171"/>
      <c r="B11" s="171"/>
      <c r="C11" s="132"/>
      <c r="D11" s="174"/>
      <c r="E11" s="174"/>
      <c r="F11" s="137"/>
    </row>
    <row r="12" spans="1:7">
      <c r="A12" s="171"/>
      <c r="B12" s="171"/>
      <c r="C12" s="132"/>
      <c r="D12" s="174"/>
      <c r="E12" s="174"/>
      <c r="F12" s="137"/>
    </row>
    <row r="13" spans="1:7">
      <c r="A13" s="168"/>
      <c r="B13" s="168" t="s">
        <v>238</v>
      </c>
      <c r="C13" s="140">
        <f>SUM(C8:C12)</f>
        <v>315330.68</v>
      </c>
      <c r="D13" s="140">
        <f>SUM(D8:D12)</f>
        <v>270653</v>
      </c>
      <c r="E13" s="140">
        <f>SUM(E8:E12)</f>
        <v>-44677.679999999993</v>
      </c>
      <c r="F13" s="168"/>
      <c r="G13" s="9"/>
    </row>
    <row r="14" spans="1:7">
      <c r="A14" s="154"/>
      <c r="B14" s="154"/>
      <c r="C14" s="162"/>
      <c r="D14" s="162"/>
      <c r="E14" s="162"/>
      <c r="F14" s="154"/>
    </row>
    <row r="15" spans="1:7">
      <c r="A15" s="154"/>
      <c r="B15" s="154"/>
      <c r="C15" s="162"/>
      <c r="D15" s="162"/>
      <c r="E15" s="162"/>
      <c r="F15" s="154"/>
    </row>
    <row r="16" spans="1:7" ht="11.25" customHeight="1">
      <c r="A16" s="64" t="s">
        <v>219</v>
      </c>
      <c r="B16" s="65"/>
      <c r="C16" s="62"/>
      <c r="D16" s="62"/>
      <c r="E16" s="62"/>
      <c r="F16" s="363" t="s">
        <v>80</v>
      </c>
    </row>
    <row r="17" spans="1:7">
      <c r="A17" s="272"/>
      <c r="B17" s="272"/>
      <c r="C17" s="66"/>
      <c r="D17" s="66"/>
      <c r="E17" s="66"/>
    </row>
    <row r="18" spans="1:7" ht="15" customHeight="1">
      <c r="A18" s="15" t="s">
        <v>46</v>
      </c>
      <c r="B18" s="16" t="s">
        <v>47</v>
      </c>
      <c r="C18" s="57" t="s">
        <v>75</v>
      </c>
      <c r="D18" s="57" t="s">
        <v>76</v>
      </c>
      <c r="E18" s="57" t="s">
        <v>77</v>
      </c>
      <c r="F18" s="58" t="s">
        <v>78</v>
      </c>
    </row>
    <row r="19" spans="1:7" ht="11.25" customHeight="1">
      <c r="A19" s="155" t="s">
        <v>494</v>
      </c>
      <c r="B19" s="171" t="s">
        <v>495</v>
      </c>
      <c r="C19" s="132">
        <v>0</v>
      </c>
      <c r="D19" s="132">
        <v>111071.65</v>
      </c>
      <c r="E19" s="132">
        <v>111071.65</v>
      </c>
      <c r="F19" s="137" t="s">
        <v>493</v>
      </c>
      <c r="G19" s="9"/>
    </row>
    <row r="20" spans="1:7" ht="11.25" customHeight="1">
      <c r="A20" s="155"/>
      <c r="B20" s="171"/>
      <c r="C20" s="132"/>
      <c r="D20" s="132"/>
      <c r="E20" s="132"/>
      <c r="F20" s="137"/>
    </row>
    <row r="21" spans="1:7">
      <c r="A21" s="155"/>
      <c r="B21" s="171"/>
      <c r="C21" s="132"/>
      <c r="D21" s="132"/>
      <c r="E21" s="132"/>
      <c r="F21" s="137"/>
    </row>
    <row r="22" spans="1:7">
      <c r="A22" s="168"/>
      <c r="B22" s="168" t="s">
        <v>239</v>
      </c>
      <c r="C22" s="140">
        <f>SUM(C19:C21)</f>
        <v>0</v>
      </c>
      <c r="D22" s="140">
        <f>SUM(D19:D21)</f>
        <v>111071.65</v>
      </c>
      <c r="E22" s="140">
        <f>SUM(E19:E21)</f>
        <v>111071.65</v>
      </c>
      <c r="F22" s="168"/>
    </row>
    <row r="23" spans="1:7">
      <c r="A23" s="154"/>
      <c r="B23" s="154"/>
      <c r="C23" s="162"/>
      <c r="D23" s="162"/>
      <c r="E23" s="162"/>
      <c r="F23" s="154"/>
    </row>
    <row r="24" spans="1:7">
      <c r="A24" s="154"/>
      <c r="B24" s="154"/>
      <c r="C24" s="162"/>
      <c r="D24" s="162"/>
      <c r="E24" s="162"/>
      <c r="F24" s="154"/>
    </row>
    <row r="25" spans="1:7" ht="11.25" customHeight="1">
      <c r="A25" s="65" t="s">
        <v>152</v>
      </c>
      <c r="B25" s="154"/>
      <c r="C25" s="67"/>
      <c r="D25" s="67"/>
      <c r="E25" s="52"/>
      <c r="F25" s="53" t="s">
        <v>81</v>
      </c>
    </row>
    <row r="26" spans="1:7">
      <c r="A26" s="44"/>
      <c r="B26" s="44"/>
      <c r="C26" s="22"/>
    </row>
    <row r="27" spans="1:7" ht="15" customHeight="1">
      <c r="A27" s="15" t="s">
        <v>46</v>
      </c>
      <c r="B27" s="16" t="s">
        <v>47</v>
      </c>
      <c r="C27" s="57" t="s">
        <v>75</v>
      </c>
      <c r="D27" s="57" t="s">
        <v>76</v>
      </c>
      <c r="E27" s="57" t="s">
        <v>77</v>
      </c>
      <c r="F27" s="58" t="s">
        <v>78</v>
      </c>
    </row>
    <row r="28" spans="1:7">
      <c r="A28" s="171"/>
      <c r="B28" s="171"/>
      <c r="C28" s="132"/>
      <c r="D28" s="174"/>
      <c r="E28" s="174"/>
      <c r="F28" s="137"/>
    </row>
    <row r="29" spans="1:7">
      <c r="A29" s="171"/>
      <c r="B29" s="171"/>
      <c r="C29" s="132"/>
      <c r="D29" s="174"/>
      <c r="E29" s="174"/>
      <c r="F29" s="137"/>
    </row>
    <row r="30" spans="1:7">
      <c r="A30" s="171"/>
      <c r="B30" s="171"/>
      <c r="C30" s="132"/>
      <c r="D30" s="174"/>
      <c r="E30" s="174"/>
      <c r="F30" s="137"/>
    </row>
    <row r="31" spans="1:7">
      <c r="A31" s="171"/>
      <c r="B31" s="171"/>
      <c r="C31" s="132"/>
      <c r="D31" s="174"/>
      <c r="E31" s="174"/>
      <c r="F31" s="137"/>
    </row>
    <row r="32" spans="1:7">
      <c r="A32" s="171"/>
      <c r="B32" s="171"/>
      <c r="C32" s="132"/>
      <c r="D32" s="174"/>
      <c r="E32" s="174"/>
      <c r="F32" s="137"/>
    </row>
    <row r="33" spans="1:6">
      <c r="A33" s="171"/>
      <c r="B33" s="171"/>
      <c r="C33" s="132"/>
      <c r="D33" s="174"/>
      <c r="E33" s="174"/>
      <c r="F33" s="137"/>
    </row>
    <row r="34" spans="1:6">
      <c r="A34" s="175"/>
      <c r="B34" s="175" t="s">
        <v>240</v>
      </c>
      <c r="C34" s="176">
        <f>SUM(C28:C33)</f>
        <v>0</v>
      </c>
      <c r="D34" s="176">
        <f>SUM(D28:D33)</f>
        <v>0</v>
      </c>
      <c r="E34" s="176">
        <f>SUM(E28:E33)</f>
        <v>0</v>
      </c>
      <c r="F34" s="176"/>
    </row>
    <row r="35" spans="1:6">
      <c r="A35" s="147"/>
      <c r="B35" s="148"/>
      <c r="C35" s="149"/>
      <c r="D35" s="149"/>
      <c r="E35" s="149"/>
      <c r="F35" s="148"/>
    </row>
  </sheetData>
  <dataValidations count="6">
    <dataValidation allowBlank="1" showInputMessage="1" showErrorMessage="1" prompt="Corresponde al nombre o descripción de la cuenta de acuerdo al Plan de Cuentas emitido por el CONAC." sqref="B7 B27 B18"/>
    <dataValidation allowBlank="1" showInputMessage="1" showErrorMessage="1" prompt="Diferencia entre el saldo final y el inicial presentados." sqref="E7 E27 E18"/>
    <dataValidation allowBlank="1" showInputMessage="1" showErrorMessage="1" prompt="Indicar el medio como se está amortizando el intangible, por tiempo, por uso." sqref="F7 F27 F18"/>
    <dataValidation allowBlank="1" showInputMessage="1" showErrorMessage="1" prompt="Corresponde al número de la cuenta de acuerdo al Plan de Cuentas emitido por el CONAC (DOF 23/12/2015)." sqref="A7 A18 A27"/>
    <dataValidation allowBlank="1" showInputMessage="1" showErrorMessage="1" prompt="Saldo al 31 de diciembre del año anterior del ejercio que se presenta." sqref="C7 C18 C27"/>
    <dataValidation allowBlank="1" showInputMessage="1" showErrorMessage="1" prompt="Importe final del periodo que corresponde la información financiera trimestral que se presenta." sqref="D7 D18 D27"/>
  </dataValidations>
  <pageMargins left="0.70866141732283472" right="0.70866141732283472" top="0.74803149606299213" bottom="0.74803149606299213" header="0.31496062992125984" footer="0.31496062992125984"/>
  <pageSetup scale="65" orientation="portrait" r:id="rId1"/>
</worksheet>
</file>

<file path=xl/worksheets/sheet4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B8" sqref="B8"/>
    </sheetView>
  </sheetViews>
  <sheetFormatPr baseColWidth="10" defaultRowHeight="11.25"/>
  <cols>
    <col min="1" max="1" width="20.7109375" style="68" customWidth="1"/>
    <col min="2" max="7" width="11.42578125" style="68"/>
    <col min="8" max="8" width="17.7109375" style="68" customWidth="1"/>
    <col min="9" max="16384" width="11.42578125" style="68"/>
  </cols>
  <sheetData>
    <row r="1" spans="1:17">
      <c r="A1" s="3" t="s">
        <v>43</v>
      </c>
      <c r="B1" s="3"/>
      <c r="C1" s="3"/>
      <c r="D1" s="3"/>
      <c r="E1" s="3"/>
      <c r="F1" s="3"/>
      <c r="G1" s="3"/>
      <c r="H1" s="7"/>
    </row>
    <row r="2" spans="1:17">
      <c r="A2" s="3" t="s">
        <v>199</v>
      </c>
      <c r="B2" s="3"/>
      <c r="C2" s="3"/>
      <c r="D2" s="3"/>
      <c r="E2" s="3"/>
      <c r="F2" s="3"/>
      <c r="G2" s="3"/>
      <c r="H2" s="8"/>
    </row>
    <row r="3" spans="1:17">
      <c r="A3" s="3"/>
      <c r="B3" s="3"/>
      <c r="C3" s="3"/>
      <c r="D3" s="3"/>
      <c r="E3" s="3"/>
      <c r="F3" s="3"/>
      <c r="G3" s="3"/>
      <c r="H3" s="8"/>
    </row>
    <row r="4" spans="1:17" ht="11.25" customHeight="1">
      <c r="A4" s="8"/>
      <c r="B4" s="8"/>
      <c r="C4" s="8"/>
      <c r="D4" s="8"/>
      <c r="E4" s="8"/>
      <c r="F4" s="8"/>
      <c r="G4" s="3"/>
      <c r="H4" s="255"/>
    </row>
    <row r="5" spans="1:17" ht="11.25" customHeight="1">
      <c r="A5" s="69" t="s">
        <v>83</v>
      </c>
      <c r="B5" s="70"/>
      <c r="C5" s="255"/>
      <c r="D5" s="255"/>
      <c r="E5" s="63"/>
      <c r="F5" s="63"/>
      <c r="G5" s="63"/>
      <c r="H5" s="254" t="s">
        <v>82</v>
      </c>
    </row>
    <row r="6" spans="1:17">
      <c r="J6" s="1014"/>
      <c r="K6" s="1014"/>
      <c r="L6" s="1014"/>
      <c r="M6" s="1014"/>
      <c r="N6" s="1014"/>
      <c r="O6" s="1014"/>
      <c r="P6" s="1014"/>
      <c r="Q6" s="1014"/>
    </row>
    <row r="7" spans="1:17">
      <c r="A7" s="3" t="s">
        <v>84</v>
      </c>
    </row>
    <row r="8" spans="1:17" ht="52.5" customHeight="1">
      <c r="A8" s="1015" t="s">
        <v>85</v>
      </c>
      <c r="B8" s="1015"/>
      <c r="C8" s="1015"/>
      <c r="D8" s="1015"/>
      <c r="E8" s="1015"/>
      <c r="F8" s="1015"/>
      <c r="G8" s="1015"/>
      <c r="H8" s="1015"/>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4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zoomScaleSheetLayoutView="100" workbookViewId="0">
      <selection activeCell="B8" sqref="B8"/>
    </sheetView>
  </sheetViews>
  <sheetFormatPr baseColWidth="10" defaultRowHeight="11.25"/>
  <cols>
    <col min="1" max="1" width="20.7109375" style="8" customWidth="1"/>
    <col min="2" max="2" width="50.7109375" style="8" customWidth="1"/>
    <col min="3" max="3" width="17.7109375" style="9" customWidth="1"/>
    <col min="4" max="4" width="17.7109375" style="8" customWidth="1"/>
    <col min="5" max="16384" width="11.42578125" style="8"/>
  </cols>
  <sheetData>
    <row r="1" spans="1:4">
      <c r="A1" s="71" t="s">
        <v>43</v>
      </c>
      <c r="B1" s="71"/>
      <c r="C1" s="6"/>
      <c r="D1" s="7"/>
    </row>
    <row r="2" spans="1:4">
      <c r="A2" s="71" t="s">
        <v>199</v>
      </c>
      <c r="B2" s="71"/>
      <c r="C2" s="6"/>
    </row>
    <row r="3" spans="1:4">
      <c r="A3" s="41"/>
      <c r="B3" s="41"/>
      <c r="C3" s="72"/>
      <c r="D3" s="41"/>
    </row>
    <row r="4" spans="1:4">
      <c r="A4" s="41"/>
      <c r="B4" s="41"/>
      <c r="C4" s="72"/>
      <c r="D4" s="41"/>
    </row>
    <row r="5" spans="1:4" s="35" customFormat="1" ht="11.25" customHeight="1">
      <c r="A5" s="61" t="s">
        <v>244</v>
      </c>
      <c r="B5" s="273"/>
      <c r="C5" s="73"/>
      <c r="D5" s="74" t="s">
        <v>86</v>
      </c>
    </row>
    <row r="6" spans="1:4">
      <c r="A6" s="75"/>
      <c r="B6" s="75"/>
      <c r="C6" s="76"/>
      <c r="D6" s="75"/>
    </row>
    <row r="7" spans="1:4" ht="15" customHeight="1">
      <c r="A7" s="15" t="s">
        <v>46</v>
      </c>
      <c r="B7" s="16" t="s">
        <v>47</v>
      </c>
      <c r="C7" s="17" t="s">
        <v>48</v>
      </c>
      <c r="D7" s="51" t="s">
        <v>59</v>
      </c>
    </row>
    <row r="8" spans="1:4">
      <c r="A8" s="172"/>
      <c r="B8" s="172"/>
      <c r="C8" s="162"/>
      <c r="D8" s="177"/>
    </row>
    <row r="9" spans="1:4">
      <c r="A9" s="172"/>
      <c r="B9" s="172"/>
      <c r="C9" s="178"/>
      <c r="D9" s="177"/>
    </row>
    <row r="10" spans="1:4">
      <c r="A10" s="172"/>
      <c r="B10" s="172"/>
      <c r="C10" s="178"/>
      <c r="D10" s="179"/>
    </row>
    <row r="11" spans="1:4">
      <c r="A11" s="152"/>
      <c r="B11" s="152" t="s">
        <v>245</v>
      </c>
      <c r="C11" s="144">
        <f>SUM(C8:C10)</f>
        <v>0</v>
      </c>
      <c r="D11" s="180"/>
    </row>
    <row r="14" spans="1:4" ht="11.25" customHeight="1">
      <c r="A14" s="61" t="s">
        <v>145</v>
      </c>
      <c r="B14" s="273"/>
      <c r="C14" s="73"/>
      <c r="D14" s="74" t="s">
        <v>86</v>
      </c>
    </row>
    <row r="15" spans="1:4">
      <c r="A15" s="75"/>
      <c r="B15" s="75"/>
      <c r="C15" s="76"/>
      <c r="D15" s="75"/>
    </row>
    <row r="16" spans="1:4" ht="15" customHeight="1">
      <c r="A16" s="15" t="s">
        <v>46</v>
      </c>
      <c r="B16" s="16" t="s">
        <v>47</v>
      </c>
      <c r="C16" s="17" t="s">
        <v>48</v>
      </c>
      <c r="D16" s="51" t="s">
        <v>59</v>
      </c>
    </row>
    <row r="17" spans="1:4">
      <c r="A17" s="172"/>
      <c r="B17" s="172"/>
      <c r="C17" s="162"/>
      <c r="D17" s="177"/>
    </row>
    <row r="18" spans="1:4">
      <c r="A18" s="172"/>
      <c r="B18" s="172"/>
      <c r="C18" s="178"/>
      <c r="D18" s="177"/>
    </row>
    <row r="19" spans="1:4">
      <c r="A19" s="172"/>
      <c r="B19" s="172"/>
      <c r="C19" s="178"/>
      <c r="D19" s="179"/>
    </row>
    <row r="20" spans="1:4">
      <c r="A20" s="152"/>
      <c r="B20" s="152" t="s">
        <v>241</v>
      </c>
      <c r="C20" s="144">
        <f>SUM(C17:C19)</f>
        <v>0</v>
      </c>
      <c r="D20" s="180"/>
    </row>
  </sheetData>
  <dataValidations count="4">
    <dataValidation allowBlank="1" showInputMessage="1" showErrorMessage="1" prompt="Características cualitativas significativas que les impacten financieramente." sqref="D7 D16"/>
    <dataValidation allowBlank="1" showInputMessage="1" showErrorMessage="1" prompt="Corresponde al nombre o descripción de la cuenta de acuerdo al Plan de Cuentas emitido por el CONAC." sqref="B7 B16"/>
    <dataValidation allowBlank="1" showInputMessage="1" showErrorMessage="1" prompt="Corresponde al número de la cuenta de acuerdo al Plan de Cuentas emitido por el CONAC (DOF 23/12/2015)." sqref="A7 A16"/>
    <dataValidation allowBlank="1" showInputMessage="1" showErrorMessage="1" prompt="Saldo final de la Información Financiera Trimestral que se presenta (trimestral: 1er, 2do, 3ro. o 4to.)." sqref="C7 C16"/>
  </dataValidations>
  <pageMargins left="0.70866141732283472" right="0.70866141732283472" top="0.74803149606299213" bottom="0.74803149606299213" header="0.31496062992125984" footer="0.31496062992125984"/>
  <pageSetup scale="73" orientation="portrait" r:id="rId1"/>
</worksheet>
</file>

<file path=xl/worksheets/sheet4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34" zoomScaleNormal="100" zoomScaleSheetLayoutView="100" workbookViewId="0">
      <selection activeCell="B8" sqref="B8"/>
    </sheetView>
  </sheetViews>
  <sheetFormatPr baseColWidth="10" defaultColWidth="13.7109375" defaultRowHeight="11.25"/>
  <cols>
    <col min="1" max="1" width="20.7109375" style="274" customWidth="1"/>
    <col min="2" max="2" width="50.7109375" style="274" customWidth="1"/>
    <col min="3" max="7" width="17.7109375" style="9" customWidth="1"/>
    <col min="8" max="8" width="17.7109375" style="274" customWidth="1"/>
    <col min="9" max="16384" width="13.7109375" style="274"/>
  </cols>
  <sheetData>
    <row r="1" spans="1:8" ht="11.25" customHeight="1">
      <c r="A1" s="3" t="s">
        <v>43</v>
      </c>
      <c r="B1" s="3"/>
      <c r="C1" s="4"/>
      <c r="D1" s="4"/>
      <c r="E1" s="4"/>
      <c r="F1" s="4"/>
      <c r="G1" s="4"/>
      <c r="H1" s="7"/>
    </row>
    <row r="2" spans="1:8">
      <c r="A2" s="3" t="s">
        <v>199</v>
      </c>
      <c r="B2" s="3"/>
      <c r="C2" s="4"/>
      <c r="D2" s="4"/>
      <c r="E2" s="4"/>
      <c r="F2" s="4"/>
      <c r="G2" s="4"/>
      <c r="H2" s="9"/>
    </row>
    <row r="3" spans="1:8">
      <c r="H3" s="9"/>
    </row>
    <row r="4" spans="1:8">
      <c r="H4" s="9"/>
    </row>
    <row r="5" spans="1:8" ht="11.25" customHeight="1">
      <c r="A5" s="10" t="s">
        <v>246</v>
      </c>
      <c r="B5" s="363"/>
      <c r="C5" s="78"/>
      <c r="D5" s="78"/>
      <c r="E5" s="78"/>
      <c r="F5" s="78"/>
      <c r="G5" s="78"/>
      <c r="H5" s="79" t="s">
        <v>87</v>
      </c>
    </row>
    <row r="6" spans="1:8">
      <c r="A6" s="272"/>
    </row>
    <row r="7" spans="1:8" ht="15" customHeight="1">
      <c r="A7" s="15" t="s">
        <v>46</v>
      </c>
      <c r="B7" s="16" t="s">
        <v>47</v>
      </c>
      <c r="C7" s="17" t="s">
        <v>48</v>
      </c>
      <c r="D7" s="39" t="s">
        <v>55</v>
      </c>
      <c r="E7" s="39" t="s">
        <v>56</v>
      </c>
      <c r="F7" s="39" t="s">
        <v>57</v>
      </c>
      <c r="G7" s="40" t="s">
        <v>58</v>
      </c>
      <c r="H7" s="16" t="s">
        <v>59</v>
      </c>
    </row>
    <row r="8" spans="1:8" ht="22.5">
      <c r="A8" s="155" t="s">
        <v>519</v>
      </c>
      <c r="B8" s="155" t="s">
        <v>648</v>
      </c>
      <c r="C8" s="132">
        <v>485.01</v>
      </c>
      <c r="D8" s="132"/>
      <c r="E8" s="132"/>
      <c r="F8" s="132"/>
      <c r="G8" s="132"/>
      <c r="H8" s="181" t="s">
        <v>528</v>
      </c>
    </row>
    <row r="9" spans="1:8" ht="22.5">
      <c r="A9" s="155" t="s">
        <v>649</v>
      </c>
      <c r="B9" s="155" t="s">
        <v>650</v>
      </c>
      <c r="C9" s="132">
        <v>-512.14</v>
      </c>
      <c r="D9" s="132"/>
      <c r="E9" s="132"/>
      <c r="F9" s="132"/>
      <c r="G9" s="132"/>
      <c r="H9" s="181" t="s">
        <v>528</v>
      </c>
    </row>
    <row r="10" spans="1:8" ht="22.5">
      <c r="A10" s="155" t="s">
        <v>651</v>
      </c>
      <c r="B10" s="155" t="s">
        <v>652</v>
      </c>
      <c r="C10" s="132">
        <v>79808</v>
      </c>
      <c r="D10" s="132"/>
      <c r="E10" s="132"/>
      <c r="F10" s="132"/>
      <c r="G10" s="132"/>
      <c r="H10" s="181" t="s">
        <v>528</v>
      </c>
    </row>
    <row r="11" spans="1:8" ht="22.5">
      <c r="A11" s="155" t="s">
        <v>653</v>
      </c>
      <c r="B11" s="155" t="s">
        <v>654</v>
      </c>
      <c r="C11" s="132">
        <v>34579.69</v>
      </c>
      <c r="D11" s="132"/>
      <c r="E11" s="132"/>
      <c r="F11" s="132"/>
      <c r="G11" s="132"/>
      <c r="H11" s="181" t="s">
        <v>528</v>
      </c>
    </row>
    <row r="12" spans="1:8" ht="22.5">
      <c r="A12" s="155" t="s">
        <v>655</v>
      </c>
      <c r="B12" s="155" t="s">
        <v>656</v>
      </c>
      <c r="C12" s="132">
        <v>801.56</v>
      </c>
      <c r="D12" s="132"/>
      <c r="E12" s="132"/>
      <c r="F12" s="132"/>
      <c r="G12" s="132"/>
      <c r="H12" s="181" t="s">
        <v>528</v>
      </c>
    </row>
    <row r="13" spans="1:8" ht="22.5">
      <c r="A13" s="155" t="s">
        <v>657</v>
      </c>
      <c r="B13" s="155" t="s">
        <v>658</v>
      </c>
      <c r="C13" s="132">
        <v>9978.34</v>
      </c>
      <c r="D13" s="132"/>
      <c r="E13" s="132"/>
      <c r="F13" s="132"/>
      <c r="G13" s="132"/>
      <c r="H13" s="181" t="s">
        <v>528</v>
      </c>
    </row>
    <row r="14" spans="1:8" ht="22.5">
      <c r="A14" s="155" t="s">
        <v>659</v>
      </c>
      <c r="B14" s="155" t="s">
        <v>660</v>
      </c>
      <c r="C14" s="132">
        <v>22706</v>
      </c>
      <c r="D14" s="132"/>
      <c r="E14" s="132"/>
      <c r="F14" s="132"/>
      <c r="G14" s="132"/>
      <c r="H14" s="181" t="s">
        <v>528</v>
      </c>
    </row>
    <row r="15" spans="1:8" ht="22.5">
      <c r="A15" s="155" t="s">
        <v>520</v>
      </c>
      <c r="B15" s="155" t="s">
        <v>521</v>
      </c>
      <c r="C15" s="132">
        <v>0.01</v>
      </c>
      <c r="D15" s="132"/>
      <c r="E15" s="132"/>
      <c r="F15" s="132"/>
      <c r="G15" s="132"/>
      <c r="H15" s="181" t="s">
        <v>528</v>
      </c>
    </row>
    <row r="16" spans="1:8" ht="22.5">
      <c r="A16" s="155" t="s">
        <v>522</v>
      </c>
      <c r="B16" s="155" t="s">
        <v>523</v>
      </c>
      <c r="C16" s="132">
        <v>9954</v>
      </c>
      <c r="D16" s="132"/>
      <c r="E16" s="132"/>
      <c r="F16" s="132"/>
      <c r="G16" s="132"/>
      <c r="H16" s="181" t="s">
        <v>528</v>
      </c>
    </row>
    <row r="17" spans="1:8" ht="22.5">
      <c r="A17" s="155" t="s">
        <v>661</v>
      </c>
      <c r="B17" s="155" t="s">
        <v>662</v>
      </c>
      <c r="C17" s="132">
        <v>43161.48</v>
      </c>
      <c r="D17" s="132"/>
      <c r="E17" s="132"/>
      <c r="F17" s="132"/>
      <c r="G17" s="132"/>
      <c r="H17" s="181" t="s">
        <v>528</v>
      </c>
    </row>
    <row r="18" spans="1:8" ht="22.5">
      <c r="A18" s="155" t="s">
        <v>663</v>
      </c>
      <c r="B18" s="155" t="s">
        <v>664</v>
      </c>
      <c r="C18" s="132">
        <v>1330</v>
      </c>
      <c r="D18" s="132"/>
      <c r="E18" s="132"/>
      <c r="F18" s="132"/>
      <c r="G18" s="132"/>
      <c r="H18" s="181" t="s">
        <v>528</v>
      </c>
    </row>
    <row r="19" spans="1:8" ht="22.5">
      <c r="A19" s="155" t="s">
        <v>665</v>
      </c>
      <c r="B19" s="155" t="s">
        <v>666</v>
      </c>
      <c r="C19" s="132">
        <v>7431.62</v>
      </c>
      <c r="D19" s="132"/>
      <c r="E19" s="132"/>
      <c r="F19" s="132"/>
      <c r="G19" s="132"/>
      <c r="H19" s="181" t="s">
        <v>528</v>
      </c>
    </row>
    <row r="20" spans="1:8" ht="22.5">
      <c r="A20" s="155" t="s">
        <v>667</v>
      </c>
      <c r="B20" s="155" t="s">
        <v>668</v>
      </c>
      <c r="C20" s="132">
        <v>3862.8</v>
      </c>
      <c r="D20" s="132"/>
      <c r="E20" s="132"/>
      <c r="F20" s="132"/>
      <c r="G20" s="132"/>
      <c r="H20" s="181" t="s">
        <v>528</v>
      </c>
    </row>
    <row r="21" spans="1:8" ht="22.5">
      <c r="A21" s="155" t="s">
        <v>669</v>
      </c>
      <c r="B21" s="155" t="s">
        <v>670</v>
      </c>
      <c r="C21" s="132">
        <v>3008</v>
      </c>
      <c r="D21" s="132"/>
      <c r="E21" s="132"/>
      <c r="F21" s="132"/>
      <c r="G21" s="132"/>
      <c r="H21" s="181" t="s">
        <v>528</v>
      </c>
    </row>
    <row r="22" spans="1:8" ht="22.5">
      <c r="A22" s="155" t="s">
        <v>524</v>
      </c>
      <c r="B22" s="155" t="s">
        <v>525</v>
      </c>
      <c r="C22" s="132">
        <v>23204.14</v>
      </c>
      <c r="D22" s="132"/>
      <c r="E22" s="132"/>
      <c r="F22" s="132"/>
      <c r="G22" s="132"/>
      <c r="H22" s="181" t="s">
        <v>528</v>
      </c>
    </row>
    <row r="23" spans="1:8" ht="22.5">
      <c r="A23" s="155" t="s">
        <v>526</v>
      </c>
      <c r="B23" s="155" t="s">
        <v>527</v>
      </c>
      <c r="C23" s="132">
        <v>3500.42</v>
      </c>
      <c r="D23" s="132"/>
      <c r="E23" s="132"/>
      <c r="F23" s="132"/>
      <c r="G23" s="132"/>
      <c r="H23" s="181" t="s">
        <v>528</v>
      </c>
    </row>
    <row r="24" spans="1:8" ht="22.5">
      <c r="A24" s="155" t="s">
        <v>671</v>
      </c>
      <c r="B24" s="155" t="s">
        <v>672</v>
      </c>
      <c r="C24" s="132">
        <v>1356.74</v>
      </c>
      <c r="D24" s="132"/>
      <c r="E24" s="132"/>
      <c r="F24" s="132"/>
      <c r="G24" s="132"/>
      <c r="H24" s="181" t="s">
        <v>528</v>
      </c>
    </row>
    <row r="25" spans="1:8" ht="22.5">
      <c r="A25" s="155" t="s">
        <v>673</v>
      </c>
      <c r="B25" s="155" t="s">
        <v>674</v>
      </c>
      <c r="C25" s="132">
        <v>8932</v>
      </c>
      <c r="D25" s="132"/>
      <c r="E25" s="132"/>
      <c r="F25" s="132"/>
      <c r="G25" s="132"/>
      <c r="H25" s="181" t="s">
        <v>528</v>
      </c>
    </row>
    <row r="26" spans="1:8" ht="22.5">
      <c r="A26" s="155" t="s">
        <v>675</v>
      </c>
      <c r="B26" s="155" t="s">
        <v>676</v>
      </c>
      <c r="C26" s="132">
        <v>4078</v>
      </c>
      <c r="D26" s="132"/>
      <c r="E26" s="132"/>
      <c r="F26" s="132"/>
      <c r="G26" s="132"/>
      <c r="H26" s="181" t="s">
        <v>528</v>
      </c>
    </row>
    <row r="27" spans="1:8" ht="22.5">
      <c r="A27" s="155" t="s">
        <v>677</v>
      </c>
      <c r="B27" s="155" t="s">
        <v>678</v>
      </c>
      <c r="C27" s="132">
        <v>18161.75</v>
      </c>
      <c r="D27" s="132"/>
      <c r="E27" s="132"/>
      <c r="F27" s="132"/>
      <c r="G27" s="132"/>
      <c r="H27" s="181" t="s">
        <v>528</v>
      </c>
    </row>
    <row r="28" spans="1:8" ht="22.5">
      <c r="A28" s="155" t="s">
        <v>679</v>
      </c>
      <c r="B28" s="155" t="s">
        <v>680</v>
      </c>
      <c r="C28" s="132">
        <v>17492.8</v>
      </c>
      <c r="D28" s="132"/>
      <c r="E28" s="132"/>
      <c r="F28" s="132"/>
      <c r="G28" s="132"/>
      <c r="H28" s="181" t="s">
        <v>528</v>
      </c>
    </row>
    <row r="29" spans="1:8" ht="22.5">
      <c r="A29" s="155" t="s">
        <v>681</v>
      </c>
      <c r="B29" s="155" t="s">
        <v>682</v>
      </c>
      <c r="C29" s="132">
        <v>615.82000000000005</v>
      </c>
      <c r="D29" s="132"/>
      <c r="E29" s="132"/>
      <c r="F29" s="132"/>
      <c r="G29" s="132"/>
      <c r="H29" s="181" t="s">
        <v>528</v>
      </c>
    </row>
    <row r="30" spans="1:8" ht="22.5">
      <c r="A30" s="155" t="s">
        <v>683</v>
      </c>
      <c r="B30" s="155" t="s">
        <v>684</v>
      </c>
      <c r="C30" s="132">
        <v>29000</v>
      </c>
      <c r="D30" s="132"/>
      <c r="E30" s="132"/>
      <c r="F30" s="132"/>
      <c r="G30" s="132"/>
      <c r="H30" s="181" t="s">
        <v>528</v>
      </c>
    </row>
    <row r="31" spans="1:8" ht="22.5">
      <c r="A31" s="155" t="s">
        <v>685</v>
      </c>
      <c r="B31" s="155" t="s">
        <v>686</v>
      </c>
      <c r="C31" s="132">
        <v>-62658.75</v>
      </c>
      <c r="D31" s="132"/>
      <c r="E31" s="132"/>
      <c r="F31" s="132"/>
      <c r="G31" s="132"/>
      <c r="H31" s="181" t="s">
        <v>528</v>
      </c>
    </row>
    <row r="32" spans="1:8" ht="22.5">
      <c r="A32" s="155" t="s">
        <v>687</v>
      </c>
      <c r="B32" s="155" t="s">
        <v>688</v>
      </c>
      <c r="C32" s="132">
        <v>3780</v>
      </c>
      <c r="D32" s="132"/>
      <c r="E32" s="132"/>
      <c r="F32" s="132"/>
      <c r="G32" s="132"/>
      <c r="H32" s="181" t="s">
        <v>528</v>
      </c>
    </row>
    <row r="33" spans="1:8" ht="22.5">
      <c r="A33" s="155" t="s">
        <v>501</v>
      </c>
      <c r="B33" s="155" t="s">
        <v>502</v>
      </c>
      <c r="C33" s="132">
        <v>68878.67</v>
      </c>
      <c r="D33" s="132"/>
      <c r="E33" s="132"/>
      <c r="F33" s="132"/>
      <c r="G33" s="132"/>
      <c r="H33" s="181" t="s">
        <v>528</v>
      </c>
    </row>
    <row r="34" spans="1:8" ht="22.5">
      <c r="A34" s="155" t="s">
        <v>503</v>
      </c>
      <c r="B34" s="155" t="s">
        <v>504</v>
      </c>
      <c r="C34" s="132">
        <v>7226.96</v>
      </c>
      <c r="D34" s="132"/>
      <c r="E34" s="132"/>
      <c r="F34" s="132"/>
      <c r="G34" s="132"/>
      <c r="H34" s="181" t="s">
        <v>528</v>
      </c>
    </row>
    <row r="35" spans="1:8" ht="22.5">
      <c r="A35" s="155" t="s">
        <v>505</v>
      </c>
      <c r="B35" s="155" t="s">
        <v>506</v>
      </c>
      <c r="C35" s="132">
        <v>49651.72</v>
      </c>
      <c r="D35" s="132"/>
      <c r="E35" s="132"/>
      <c r="F35" s="132"/>
      <c r="G35" s="132"/>
      <c r="H35" s="181" t="s">
        <v>528</v>
      </c>
    </row>
    <row r="36" spans="1:8" ht="22.5">
      <c r="A36" s="155" t="s">
        <v>507</v>
      </c>
      <c r="B36" s="155" t="s">
        <v>508</v>
      </c>
      <c r="C36" s="132">
        <v>-29548.27</v>
      </c>
      <c r="D36" s="132"/>
      <c r="E36" s="132"/>
      <c r="F36" s="132"/>
      <c r="G36" s="132"/>
      <c r="H36" s="181" t="s">
        <v>528</v>
      </c>
    </row>
    <row r="37" spans="1:8" ht="22.5">
      <c r="A37" s="155" t="s">
        <v>509</v>
      </c>
      <c r="B37" s="155" t="s">
        <v>510</v>
      </c>
      <c r="C37" s="132">
        <v>124.8</v>
      </c>
      <c r="D37" s="132"/>
      <c r="E37" s="132"/>
      <c r="F37" s="132"/>
      <c r="G37" s="132"/>
      <c r="H37" s="181" t="s">
        <v>528</v>
      </c>
    </row>
    <row r="38" spans="1:8" ht="22.5">
      <c r="A38" s="155" t="s">
        <v>511</v>
      </c>
      <c r="B38" s="155" t="s">
        <v>512</v>
      </c>
      <c r="C38" s="132">
        <v>7876.07</v>
      </c>
      <c r="D38" s="132"/>
      <c r="E38" s="132"/>
      <c r="F38" s="132"/>
      <c r="G38" s="132"/>
      <c r="H38" s="181" t="s">
        <v>528</v>
      </c>
    </row>
    <row r="39" spans="1:8" ht="22.5">
      <c r="A39" s="155" t="s">
        <v>513</v>
      </c>
      <c r="B39" s="155" t="s">
        <v>514</v>
      </c>
      <c r="C39" s="132">
        <v>21184.54</v>
      </c>
      <c r="D39" s="132"/>
      <c r="E39" s="132"/>
      <c r="F39" s="132"/>
      <c r="G39" s="132"/>
      <c r="H39" s="181" t="s">
        <v>528</v>
      </c>
    </row>
    <row r="40" spans="1:8" ht="22.5">
      <c r="A40" s="155" t="s">
        <v>515</v>
      </c>
      <c r="B40" s="155" t="s">
        <v>516</v>
      </c>
      <c r="C40" s="132">
        <v>1533124.41</v>
      </c>
      <c r="D40" s="132"/>
      <c r="E40" s="132"/>
      <c r="F40" s="132"/>
      <c r="G40" s="132"/>
      <c r="H40" s="181" t="s">
        <v>528</v>
      </c>
    </row>
    <row r="41" spans="1:8" ht="22.5">
      <c r="A41" s="155" t="s">
        <v>517</v>
      </c>
      <c r="B41" s="155" t="s">
        <v>518</v>
      </c>
      <c r="C41" s="132">
        <v>134018.25</v>
      </c>
      <c r="D41" s="132"/>
      <c r="E41" s="132"/>
      <c r="F41" s="132"/>
      <c r="G41" s="132"/>
      <c r="H41" s="181" t="s">
        <v>528</v>
      </c>
    </row>
    <row r="42" spans="1:8">
      <c r="A42" s="182"/>
      <c r="B42" s="182" t="s">
        <v>248</v>
      </c>
      <c r="C42" s="183">
        <f>SUM(C8:C41)</f>
        <v>2056594.44</v>
      </c>
      <c r="D42" s="183">
        <f>SUM(D8:D41)</f>
        <v>0</v>
      </c>
      <c r="E42" s="183">
        <f>SUM(E8:E41)</f>
        <v>0</v>
      </c>
      <c r="F42" s="183">
        <f>SUM(F8:F41)</f>
        <v>0</v>
      </c>
      <c r="G42" s="183">
        <f>SUM(G8:G41)</f>
        <v>0</v>
      </c>
      <c r="H42" s="183"/>
    </row>
    <row r="45" spans="1:8">
      <c r="A45" s="10" t="s">
        <v>247</v>
      </c>
      <c r="B45" s="363"/>
      <c r="C45" s="78"/>
      <c r="D45" s="78"/>
      <c r="E45" s="78"/>
      <c r="F45" s="78"/>
      <c r="G45" s="78"/>
      <c r="H45" s="79" t="s">
        <v>87</v>
      </c>
    </row>
    <row r="46" spans="1:8">
      <c r="A46" s="272"/>
    </row>
    <row r="47" spans="1:8" ht="15" customHeight="1">
      <c r="A47" s="15" t="s">
        <v>46</v>
      </c>
      <c r="B47" s="16" t="s">
        <v>47</v>
      </c>
      <c r="C47" s="17" t="s">
        <v>48</v>
      </c>
      <c r="D47" s="39" t="s">
        <v>55</v>
      </c>
      <c r="E47" s="39" t="s">
        <v>56</v>
      </c>
      <c r="F47" s="39" t="s">
        <v>57</v>
      </c>
      <c r="G47" s="40" t="s">
        <v>58</v>
      </c>
      <c r="H47" s="16" t="s">
        <v>59</v>
      </c>
    </row>
    <row r="48" spans="1:8">
      <c r="C48" s="274"/>
      <c r="D48" s="274"/>
      <c r="E48" s="274"/>
      <c r="F48" s="274"/>
      <c r="G48" s="274"/>
    </row>
    <row r="49" spans="1:8">
      <c r="C49" s="274"/>
      <c r="D49" s="274"/>
      <c r="E49" s="274"/>
      <c r="F49" s="274"/>
      <c r="G49" s="274"/>
    </row>
    <row r="50" spans="1:8">
      <c r="C50" s="274"/>
      <c r="D50" s="274"/>
      <c r="E50" s="274"/>
      <c r="F50" s="274"/>
      <c r="G50" s="274"/>
    </row>
    <row r="51" spans="1:8">
      <c r="C51" s="274"/>
      <c r="D51" s="274"/>
      <c r="E51" s="274"/>
      <c r="F51" s="274"/>
      <c r="G51" s="274"/>
    </row>
    <row r="52" spans="1:8">
      <c r="C52" s="274"/>
      <c r="D52" s="274"/>
      <c r="E52" s="274"/>
      <c r="F52" s="274"/>
      <c r="G52" s="274"/>
    </row>
    <row r="53" spans="1:8">
      <c r="A53" s="182"/>
      <c r="B53" s="182" t="s">
        <v>249</v>
      </c>
      <c r="C53" s="183">
        <f>SUM(C48:C52)</f>
        <v>0</v>
      </c>
      <c r="D53" s="183">
        <f t="shared" ref="D53:H53" si="0">SUM(D48:D52)</f>
        <v>0</v>
      </c>
      <c r="E53" s="183">
        <f t="shared" si="0"/>
        <v>0</v>
      </c>
      <c r="F53" s="183">
        <f t="shared" si="0"/>
        <v>0</v>
      </c>
      <c r="G53" s="183">
        <f t="shared" si="0"/>
        <v>0</v>
      </c>
      <c r="H53" s="183">
        <f t="shared" si="0"/>
        <v>0</v>
      </c>
    </row>
  </sheetData>
  <dataValidations count="8">
    <dataValidation allowBlank="1" showInputMessage="1" showErrorMessage="1" prompt="Corresponde al nombre o descripción de la cuenta de acuerdo al Plan de Cuentas emitido por el CONAC." sqref="B7 B47"/>
    <dataValidation allowBlank="1" showInputMessage="1" showErrorMessage="1" prompt="Importe de la cuentas por cobrar con fecha de vencimiento de 1 a 90 días." sqref="D7 D47"/>
    <dataValidation allowBlank="1" showInputMessage="1" showErrorMessage="1" prompt="Importe de la cuentas por cobrar con fecha de vencimiento de 91 a 180 días." sqref="E7 E47"/>
    <dataValidation allowBlank="1" showInputMessage="1" showErrorMessage="1" prompt="Importe de la cuentas por cobrar con fecha de vencimiento de 181 a 365 días." sqref="F7 F47"/>
    <dataValidation allowBlank="1" showInputMessage="1" showErrorMessage="1" prompt="Importe de la cuentas por cobrar con vencimiento mayor a 365 días." sqref="G7 G47"/>
    <dataValidation allowBlank="1" showInputMessage="1" showErrorMessage="1" prompt="Informar sobre la factibilidad de pago." sqref="H7 H47"/>
    <dataValidation allowBlank="1" showInputMessage="1" showErrorMessage="1" prompt="Corresponde al número de la cuenta de acuerdo al Plan de Cuentas emitido por el CONAC (DOF 23/12/2015)." sqref="A7 A47"/>
    <dataValidation allowBlank="1" showInputMessage="1" showErrorMessage="1" prompt="Saldo final de la Información Financiera Trimestral que se presenta (trimestral: 1er, 2do, 3ro. o 4to.)." sqref="C7 C47"/>
  </dataValidations>
  <pageMargins left="0.7" right="0.7" top="0.75" bottom="0.75" header="0.3" footer="0.3"/>
  <pageSetup scale="55" orientation="portrait" horizontalDpi="300" verticalDpi="300" r:id="rId1"/>
</worksheet>
</file>

<file path=xl/worksheets/sheet4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B8" sqref="B8"/>
    </sheetView>
  </sheetViews>
  <sheetFormatPr baseColWidth="10" defaultColWidth="13.7109375" defaultRowHeight="11.25"/>
  <cols>
    <col min="1" max="1" width="20.7109375" style="8" customWidth="1"/>
    <col min="2" max="2" width="50.7109375" style="8" customWidth="1"/>
    <col min="3" max="3" width="17.7109375" style="9" customWidth="1"/>
    <col min="4" max="5" width="17.7109375" style="8" customWidth="1"/>
    <col min="6" max="16384" width="13.7109375" style="8"/>
  </cols>
  <sheetData>
    <row r="1" spans="1:5">
      <c r="A1" s="3" t="s">
        <v>43</v>
      </c>
      <c r="B1" s="3"/>
      <c r="D1" s="9"/>
    </row>
    <row r="2" spans="1:5">
      <c r="A2" s="3" t="s">
        <v>199</v>
      </c>
      <c r="B2" s="3"/>
      <c r="D2" s="9"/>
      <c r="E2" s="7" t="s">
        <v>44</v>
      </c>
    </row>
    <row r="5" spans="1:5" ht="11.25" customHeight="1">
      <c r="A5" s="258" t="s">
        <v>209</v>
      </c>
      <c r="B5" s="258"/>
      <c r="E5" s="79" t="s">
        <v>88</v>
      </c>
    </row>
    <row r="6" spans="1:5">
      <c r="D6" s="78"/>
    </row>
    <row r="7" spans="1:5" ht="15" customHeight="1">
      <c r="A7" s="15" t="s">
        <v>46</v>
      </c>
      <c r="B7" s="16" t="s">
        <v>47</v>
      </c>
      <c r="C7" s="17" t="s">
        <v>48</v>
      </c>
      <c r="D7" s="17" t="s">
        <v>89</v>
      </c>
      <c r="E7" s="17" t="s">
        <v>59</v>
      </c>
    </row>
    <row r="8" spans="1:5" s="238" customFormat="1" ht="11.25" customHeight="1">
      <c r="A8" s="155"/>
      <c r="B8" s="155"/>
      <c r="C8" s="181"/>
      <c r="D8" s="181"/>
      <c r="E8" s="137"/>
    </row>
    <row r="9" spans="1:5">
      <c r="A9" s="155"/>
      <c r="B9" s="155"/>
      <c r="C9" s="181"/>
      <c r="D9" s="181"/>
      <c r="E9" s="137"/>
    </row>
    <row r="10" spans="1:5">
      <c r="A10" s="190"/>
      <c r="B10" s="190" t="s">
        <v>251</v>
      </c>
      <c r="C10" s="191">
        <f>SUM(C8:C9)</f>
        <v>0</v>
      </c>
      <c r="D10" s="189"/>
      <c r="E10" s="189"/>
    </row>
    <row r="13" spans="1:5" ht="11.25" customHeight="1">
      <c r="A13" s="10" t="s">
        <v>250</v>
      </c>
      <c r="B13" s="269"/>
      <c r="D13" s="268"/>
      <c r="E13" s="79" t="s">
        <v>88</v>
      </c>
    </row>
    <row r="14" spans="1:5">
      <c r="A14" s="272"/>
      <c r="B14" s="274"/>
      <c r="D14" s="268"/>
      <c r="E14" s="268"/>
    </row>
    <row r="15" spans="1:5" ht="15" customHeight="1">
      <c r="A15" s="15" t="s">
        <v>46</v>
      </c>
      <c r="B15" s="16" t="s">
        <v>47</v>
      </c>
      <c r="C15" s="17" t="s">
        <v>48</v>
      </c>
      <c r="D15" s="17" t="s">
        <v>89</v>
      </c>
      <c r="E15" s="17" t="s">
        <v>59</v>
      </c>
    </row>
    <row r="16" spans="1:5">
      <c r="A16" s="184"/>
      <c r="B16" s="185"/>
      <c r="C16" s="186"/>
      <c r="D16" s="181"/>
      <c r="E16" s="137"/>
    </row>
    <row r="17" spans="1:5">
      <c r="A17" s="155"/>
      <c r="B17" s="187"/>
      <c r="C17" s="181"/>
      <c r="D17" s="181"/>
      <c r="E17" s="137"/>
    </row>
    <row r="18" spans="1:5">
      <c r="A18" s="182"/>
      <c r="B18" s="182" t="s">
        <v>252</v>
      </c>
      <c r="C18" s="188">
        <f>SUM(C16:C17)</f>
        <v>0</v>
      </c>
      <c r="D18" s="189"/>
      <c r="E18" s="189"/>
    </row>
  </sheetData>
  <dataValidations count="5">
    <dataValidation allowBlank="1" showInputMessage="1" showErrorMessage="1" prompt="Características cualitativas significativas que les impacten financieramente." sqref="E7 E15"/>
    <dataValidation allowBlank="1" showInputMessage="1" showErrorMessage="1" prompt="Especificar origen de dicho recurso: Federal, Estatal, Municipal, Particulares." sqref="D7 D15"/>
    <dataValidation allowBlank="1" showInputMessage="1" showErrorMessage="1" prompt="Corresponde al nombre o descripción de la cuenta de acuerdo al Plan de Cuentas emitido por el CONAC." sqref="B7 B15"/>
    <dataValidation allowBlank="1" showInputMessage="1" showErrorMessage="1" prompt="Corresponde al número de la cuenta de acuerdo al Plan de Cuentas emitido por el CONAC (DOF 23/12/2015)." sqref="A7 A15"/>
    <dataValidation allowBlank="1" showInputMessage="1" showErrorMessage="1" prompt="Saldo final de la Información Financiera Trimestral que se presenta (trimestral: 1er, 2do, 3ro. o 4to.)." sqref="C7 C15"/>
  </dataValidations>
  <pageMargins left="0.7" right="0.7" top="0.75" bottom="0.75" header="0.3" footer="0.3"/>
  <pageSetup scale="64" orientation="portrait" horizontalDpi="300" verticalDpi="300" r:id="rId1"/>
</worksheet>
</file>

<file path=xl/worksheets/sheet4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activeCell="B8" sqref="B8"/>
    </sheetView>
  </sheetViews>
  <sheetFormatPr baseColWidth="10" defaultRowHeight="11.25"/>
  <cols>
    <col min="1" max="1" width="20.7109375" style="8" customWidth="1"/>
    <col min="2" max="2" width="50.7109375" style="8" customWidth="1"/>
    <col min="3" max="3" width="17.7109375" style="9" customWidth="1"/>
    <col min="4" max="5" width="17.7109375" style="8" customWidth="1"/>
    <col min="6" max="16384" width="11.42578125" style="8"/>
  </cols>
  <sheetData>
    <row r="1" spans="1:5" s="41" customFormat="1">
      <c r="A1" s="71" t="s">
        <v>43</v>
      </c>
      <c r="B1" s="71"/>
      <c r="C1" s="80"/>
      <c r="D1" s="81"/>
      <c r="E1" s="7"/>
    </row>
    <row r="2" spans="1:5" s="41" customFormat="1">
      <c r="A2" s="71" t="s">
        <v>199</v>
      </c>
      <c r="B2" s="71"/>
      <c r="C2" s="42"/>
    </row>
    <row r="3" spans="1:5" s="41" customFormat="1">
      <c r="C3" s="42"/>
    </row>
    <row r="4" spans="1:5" s="41" customFormat="1">
      <c r="C4" s="42"/>
    </row>
    <row r="5" spans="1:5" s="41" customFormat="1">
      <c r="A5" s="10" t="s">
        <v>146</v>
      </c>
      <c r="B5" s="12"/>
      <c r="C5" s="9"/>
      <c r="D5" s="8"/>
      <c r="E5" s="79" t="s">
        <v>256</v>
      </c>
    </row>
    <row r="6" spans="1:5" s="41" customFormat="1">
      <c r="A6" s="272"/>
      <c r="B6" s="274"/>
      <c r="C6" s="9"/>
      <c r="D6" s="8"/>
      <c r="E6" s="8"/>
    </row>
    <row r="7" spans="1:5" s="41" customFormat="1" ht="15" customHeight="1">
      <c r="A7" s="15" t="s">
        <v>46</v>
      </c>
      <c r="B7" s="16" t="s">
        <v>47</v>
      </c>
      <c r="C7" s="17" t="s">
        <v>48</v>
      </c>
      <c r="D7" s="17" t="s">
        <v>89</v>
      </c>
      <c r="E7" s="17" t="s">
        <v>59</v>
      </c>
    </row>
    <row r="8" spans="1:5" s="41" customFormat="1">
      <c r="A8" s="184"/>
      <c r="B8" s="185"/>
      <c r="C8" s="186"/>
      <c r="D8" s="181"/>
      <c r="E8" s="137"/>
    </row>
    <row r="9" spans="1:5" s="41" customFormat="1">
      <c r="A9" s="155"/>
      <c r="B9" s="187"/>
      <c r="C9" s="181"/>
      <c r="D9" s="181"/>
      <c r="E9" s="137"/>
    </row>
    <row r="10" spans="1:5" s="41" customFormat="1">
      <c r="A10" s="182"/>
      <c r="B10" s="182" t="s">
        <v>253</v>
      </c>
      <c r="C10" s="188">
        <f>SUM(C8:C9)</f>
        <v>0</v>
      </c>
      <c r="D10" s="189"/>
      <c r="E10" s="189"/>
    </row>
    <row r="11" spans="1:5" s="41" customFormat="1">
      <c r="C11" s="42"/>
    </row>
    <row r="12" spans="1:5" s="41" customFormat="1">
      <c r="C12" s="42"/>
    </row>
    <row r="13" spans="1:5" s="41" customFormat="1" ht="11.25" customHeight="1">
      <c r="A13" s="10" t="s">
        <v>147</v>
      </c>
      <c r="B13" s="10"/>
      <c r="C13" s="42"/>
      <c r="D13" s="82"/>
      <c r="E13" s="12" t="s">
        <v>90</v>
      </c>
    </row>
    <row r="14" spans="1:5" s="81" customFormat="1">
      <c r="A14" s="44"/>
      <c r="B14" s="44"/>
      <c r="C14" s="78"/>
      <c r="D14" s="82"/>
    </row>
    <row r="15" spans="1:5" ht="15" customHeight="1">
      <c r="A15" s="15" t="s">
        <v>46</v>
      </c>
      <c r="B15" s="16" t="s">
        <v>47</v>
      </c>
      <c r="C15" s="17" t="s">
        <v>48</v>
      </c>
      <c r="D15" s="17" t="s">
        <v>89</v>
      </c>
      <c r="E15" s="17" t="s">
        <v>59</v>
      </c>
    </row>
    <row r="16" spans="1:5" s="208" customFormat="1" ht="11.25" customHeight="1">
      <c r="A16" s="150"/>
      <c r="B16" s="167"/>
      <c r="C16" s="132"/>
      <c r="D16" s="132"/>
      <c r="E16" s="137"/>
    </row>
    <row r="17" spans="1:5">
      <c r="A17" s="150"/>
      <c r="B17" s="167"/>
      <c r="C17" s="132"/>
      <c r="D17" s="132"/>
      <c r="E17" s="137"/>
    </row>
    <row r="18" spans="1:5">
      <c r="A18" s="192"/>
      <c r="B18" s="192" t="s">
        <v>255</v>
      </c>
      <c r="C18" s="193">
        <f>SUM(C16:C17)</f>
        <v>0</v>
      </c>
      <c r="D18" s="140"/>
      <c r="E18" s="140"/>
    </row>
    <row r="21" spans="1:5">
      <c r="A21" s="10" t="s">
        <v>153</v>
      </c>
      <c r="B21" s="129"/>
      <c r="D21" s="130"/>
      <c r="E21" s="79" t="s">
        <v>256</v>
      </c>
    </row>
    <row r="22" spans="1:5">
      <c r="A22" s="272"/>
      <c r="B22" s="274"/>
      <c r="D22" s="130"/>
      <c r="E22" s="130"/>
    </row>
    <row r="23" spans="1:5" ht="15" customHeight="1">
      <c r="A23" s="15" t="s">
        <v>46</v>
      </c>
      <c r="B23" s="16" t="s">
        <v>47</v>
      </c>
      <c r="C23" s="17" t="s">
        <v>48</v>
      </c>
      <c r="D23" s="17" t="s">
        <v>89</v>
      </c>
      <c r="E23" s="17" t="s">
        <v>59</v>
      </c>
    </row>
    <row r="24" spans="1:5">
      <c r="A24" s="184"/>
      <c r="B24" s="185"/>
      <c r="C24" s="186"/>
      <c r="D24" s="181"/>
      <c r="E24" s="137"/>
    </row>
    <row r="25" spans="1:5">
      <c r="A25" s="155"/>
      <c r="B25" s="187"/>
      <c r="C25" s="181"/>
      <c r="D25" s="181"/>
      <c r="E25" s="137"/>
    </row>
    <row r="26" spans="1:5">
      <c r="A26" s="182"/>
      <c r="B26" s="182" t="s">
        <v>254</v>
      </c>
      <c r="C26" s="188">
        <f>SUM(C24:C25)</f>
        <v>0</v>
      </c>
      <c r="D26" s="189"/>
      <c r="E26" s="189"/>
    </row>
  </sheetData>
  <dataValidations count="5">
    <dataValidation allowBlank="1" showInputMessage="1" showErrorMessage="1" prompt="Corresponde al nombre o descripción de la cuenta de acuerdo al Plan de Cuentas emitido por el CONAC." sqref="B15 B7 B23"/>
    <dataValidation allowBlank="1" showInputMessage="1" showErrorMessage="1" prompt="Especificar origen de dicho recurso: Federal, Estatal, Municipal, Particulares." sqref="D15 D7 D23"/>
    <dataValidation allowBlank="1" showInputMessage="1" showErrorMessage="1" prompt="Características cualitativas significativas que les impacten financieramente." sqref="E15 E7 E23"/>
    <dataValidation allowBlank="1" showInputMessage="1" showErrorMessage="1" prompt="Corresponde al número de la cuenta de acuerdo al Plan de Cuentas emitido por el CONAC (DOF 23/12/2015)." sqref="A7 A15 A23"/>
    <dataValidation allowBlank="1" showInputMessage="1" showErrorMessage="1" prompt="Saldo final de la Información Financiera Trimestral que se presenta (trimestral: 1er, 2do, 3ro. o 4to.)." sqref="C7 C15 C23"/>
  </dataValidations>
  <pageMargins left="0.7" right="0.7" top="0.75" bottom="0.75" header="0.3" footer="0.3"/>
  <pageSetup scale="77" orientation="portrait" r:id="rId1"/>
</worksheet>
</file>

<file path=xl/worksheets/sheet4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zoomScaleSheetLayoutView="100" workbookViewId="0">
      <selection activeCell="B8" sqref="B8"/>
    </sheetView>
  </sheetViews>
  <sheetFormatPr baseColWidth="10" defaultRowHeight="11.25"/>
  <cols>
    <col min="1" max="1" width="8.7109375" style="83" customWidth="1"/>
    <col min="2" max="2" width="23.140625" style="2" customWidth="1"/>
    <col min="3" max="3" width="11.42578125" style="2"/>
    <col min="4" max="4" width="11.5703125" style="2" customWidth="1"/>
    <col min="5" max="5" width="10.85546875" style="2" bestFit="1" customWidth="1"/>
    <col min="6" max="7" width="12.28515625" style="85" customWidth="1"/>
    <col min="8" max="8" width="14.28515625" style="85" customWidth="1"/>
    <col min="9" max="9" width="13.42578125" style="85" customWidth="1"/>
    <col min="10" max="10" width="9.42578125" style="85" customWidth="1"/>
    <col min="11" max="12" width="9.7109375" style="85" customWidth="1"/>
    <col min="13" max="15" width="12.7109375" style="85" customWidth="1"/>
    <col min="16" max="16" width="9.140625" style="2" customWidth="1"/>
    <col min="17" max="18" width="10.7109375" style="2" customWidth="1"/>
    <col min="19" max="19" width="10.7109375" style="91"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82"/>
    <col min="29" max="16384" width="11.42578125" style="283"/>
  </cols>
  <sheetData>
    <row r="1" spans="1:28" s="81" customFormat="1" ht="18" customHeight="1">
      <c r="A1" s="1016" t="s">
        <v>259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7"/>
      <c r="AB1" s="41"/>
    </row>
    <row r="2" spans="1:28" s="81" customFormat="1">
      <c r="A2" s="8"/>
      <c r="B2" s="8"/>
      <c r="C2" s="8"/>
      <c r="D2" s="8"/>
      <c r="E2" s="8"/>
      <c r="F2" s="9"/>
      <c r="G2" s="9"/>
      <c r="H2" s="9"/>
      <c r="I2" s="9"/>
      <c r="J2" s="9"/>
      <c r="K2" s="9"/>
      <c r="L2" s="9"/>
      <c r="M2" s="9"/>
      <c r="N2" s="9"/>
      <c r="O2" s="9"/>
      <c r="P2" s="8"/>
      <c r="Q2" s="8"/>
      <c r="R2" s="8"/>
      <c r="S2" s="84"/>
      <c r="T2" s="8"/>
      <c r="U2" s="8"/>
      <c r="V2" s="8"/>
      <c r="W2" s="8"/>
      <c r="X2" s="8"/>
      <c r="Y2" s="8"/>
      <c r="Z2" s="8"/>
      <c r="AA2" s="8"/>
      <c r="AB2" s="41"/>
    </row>
    <row r="3" spans="1:28" s="81" customFormat="1">
      <c r="A3" s="8"/>
      <c r="B3" s="8"/>
      <c r="C3" s="8"/>
      <c r="D3" s="8"/>
      <c r="E3" s="8"/>
      <c r="F3" s="9"/>
      <c r="G3" s="9"/>
      <c r="H3" s="9"/>
      <c r="I3" s="9"/>
      <c r="J3" s="9"/>
      <c r="K3" s="9"/>
      <c r="L3" s="9"/>
      <c r="M3" s="9"/>
      <c r="N3" s="9"/>
      <c r="O3" s="9"/>
      <c r="P3" s="8"/>
      <c r="Q3" s="8"/>
      <c r="R3" s="8"/>
      <c r="S3" s="84"/>
      <c r="T3" s="8"/>
      <c r="U3" s="8"/>
      <c r="V3" s="8"/>
      <c r="W3" s="8"/>
      <c r="X3" s="8"/>
      <c r="Y3" s="8"/>
      <c r="Z3" s="8"/>
      <c r="AA3" s="8"/>
      <c r="AB3" s="41"/>
    </row>
    <row r="4" spans="1:28" s="81" customFormat="1" ht="11.25" customHeight="1">
      <c r="A4" s="10" t="s">
        <v>137</v>
      </c>
      <c r="B4" s="318"/>
      <c r="C4" s="318"/>
      <c r="D4" s="318"/>
      <c r="E4" s="319"/>
      <c r="F4" s="42"/>
      <c r="G4" s="42"/>
      <c r="H4" s="42"/>
      <c r="I4" s="42"/>
      <c r="J4" s="85"/>
      <c r="K4" s="85"/>
      <c r="L4" s="85"/>
      <c r="M4" s="85"/>
      <c r="N4" s="85"/>
      <c r="O4" s="9"/>
      <c r="P4" s="1017" t="s">
        <v>91</v>
      </c>
      <c r="Q4" s="1017"/>
      <c r="R4" s="1017"/>
      <c r="S4" s="1017"/>
      <c r="T4" s="1017"/>
      <c r="U4" s="8"/>
      <c r="V4" s="8"/>
      <c r="W4" s="8"/>
      <c r="X4" s="8"/>
      <c r="Y4" s="8"/>
      <c r="Z4" s="8"/>
      <c r="AA4" s="8"/>
      <c r="AB4" s="41"/>
    </row>
    <row r="5" spans="1:28" s="81" customFormat="1">
      <c r="A5" s="242"/>
      <c r="B5" s="243"/>
      <c r="C5" s="244"/>
      <c r="D5" s="19"/>
      <c r="E5" s="82"/>
      <c r="F5" s="78"/>
      <c r="G5" s="78"/>
      <c r="H5" s="78"/>
      <c r="I5" s="78"/>
      <c r="J5" s="21"/>
      <c r="K5" s="21"/>
      <c r="L5" s="21"/>
      <c r="M5" s="21"/>
      <c r="N5" s="21"/>
      <c r="O5" s="21"/>
      <c r="P5" s="19"/>
      <c r="Q5" s="19"/>
      <c r="R5" s="19"/>
      <c r="S5" s="86"/>
      <c r="T5" s="19"/>
      <c r="U5" s="19"/>
      <c r="V5" s="19"/>
      <c r="W5" s="19"/>
      <c r="X5" s="19"/>
      <c r="Y5" s="19"/>
      <c r="Z5" s="19"/>
      <c r="AA5" s="19"/>
    </row>
    <row r="6" spans="1:28" ht="15.75" customHeight="1">
      <c r="A6" s="245"/>
      <c r="B6" s="1018" t="s">
        <v>92</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9"/>
    </row>
    <row r="7" spans="1:28" ht="12.95" customHeight="1">
      <c r="A7" s="280"/>
      <c r="B7" s="280"/>
      <c r="C7" s="280"/>
      <c r="D7" s="280"/>
      <c r="E7" s="280"/>
      <c r="F7" s="290" t="s">
        <v>127</v>
      </c>
      <c r="G7" s="291"/>
      <c r="H7" s="295" t="s">
        <v>288</v>
      </c>
      <c r="I7" s="292"/>
      <c r="J7" s="280"/>
      <c r="K7" s="290" t="s">
        <v>128</v>
      </c>
      <c r="L7" s="291"/>
      <c r="M7" s="292"/>
      <c r="N7" s="292"/>
      <c r="O7" s="292"/>
      <c r="P7" s="280"/>
      <c r="Q7" s="280"/>
      <c r="R7" s="280"/>
      <c r="S7" s="280"/>
      <c r="T7" s="280"/>
      <c r="U7" s="280"/>
      <c r="V7" s="280"/>
      <c r="W7" s="280"/>
      <c r="X7" s="280"/>
      <c r="Y7" s="280"/>
      <c r="Z7" s="280"/>
      <c r="AA7" s="280"/>
    </row>
    <row r="8" spans="1:28" s="285" customFormat="1" ht="33.75" customHeight="1">
      <c r="A8" s="281" t="s">
        <v>132</v>
      </c>
      <c r="B8" s="281" t="s">
        <v>93</v>
      </c>
      <c r="C8" s="281" t="s">
        <v>94</v>
      </c>
      <c r="D8" s="281" t="s">
        <v>159</v>
      </c>
      <c r="E8" s="281" t="s">
        <v>133</v>
      </c>
      <c r="F8" s="293" t="s">
        <v>106</v>
      </c>
      <c r="G8" s="293" t="s">
        <v>107</v>
      </c>
      <c r="H8" s="293" t="s">
        <v>107</v>
      </c>
      <c r="I8" s="294" t="s">
        <v>134</v>
      </c>
      <c r="J8" s="281" t="s">
        <v>95</v>
      </c>
      <c r="K8" s="293" t="s">
        <v>106</v>
      </c>
      <c r="L8" s="293" t="s">
        <v>107</v>
      </c>
      <c r="M8" s="294" t="s">
        <v>129</v>
      </c>
      <c r="N8" s="294" t="s">
        <v>130</v>
      </c>
      <c r="O8" s="294" t="s">
        <v>96</v>
      </c>
      <c r="P8" s="281" t="s">
        <v>135</v>
      </c>
      <c r="Q8" s="281" t="s">
        <v>136</v>
      </c>
      <c r="R8" s="281" t="s">
        <v>97</v>
      </c>
      <c r="S8" s="281" t="s">
        <v>98</v>
      </c>
      <c r="T8" s="281" t="s">
        <v>99</v>
      </c>
      <c r="U8" s="281" t="s">
        <v>100</v>
      </c>
      <c r="V8" s="281" t="s">
        <v>101</v>
      </c>
      <c r="W8" s="281" t="s">
        <v>102</v>
      </c>
      <c r="X8" s="281" t="s">
        <v>103</v>
      </c>
      <c r="Y8" s="281" t="s">
        <v>131</v>
      </c>
      <c r="Z8" s="281" t="s">
        <v>104</v>
      </c>
      <c r="AA8" s="281" t="s">
        <v>105</v>
      </c>
      <c r="AB8" s="284"/>
    </row>
    <row r="9" spans="1:28">
      <c r="A9" s="296" t="s">
        <v>108</v>
      </c>
      <c r="B9" s="297"/>
      <c r="C9" s="298"/>
      <c r="D9" s="298"/>
      <c r="E9" s="298"/>
      <c r="F9" s="299"/>
      <c r="G9" s="299"/>
      <c r="H9" s="300"/>
      <c r="I9" s="300"/>
      <c r="J9" s="301"/>
      <c r="K9" s="299"/>
      <c r="L9" s="299"/>
      <c r="M9" s="299"/>
      <c r="N9" s="299"/>
      <c r="O9" s="299"/>
      <c r="P9" s="302"/>
      <c r="Q9" s="302"/>
      <c r="R9" s="303"/>
      <c r="S9" s="303"/>
      <c r="T9" s="298"/>
      <c r="U9" s="298"/>
      <c r="V9" s="297"/>
      <c r="W9" s="297"/>
      <c r="X9" s="298"/>
      <c r="Y9" s="298"/>
      <c r="Z9" s="303"/>
      <c r="AA9" s="298"/>
    </row>
    <row r="10" spans="1:28" s="287" customFormat="1">
      <c r="A10" s="296" t="s">
        <v>109</v>
      </c>
      <c r="B10" s="297"/>
      <c r="C10" s="298"/>
      <c r="D10" s="298"/>
      <c r="E10" s="298"/>
      <c r="F10" s="299"/>
      <c r="G10" s="299"/>
      <c r="H10" s="300"/>
      <c r="I10" s="300"/>
      <c r="J10" s="301"/>
      <c r="K10" s="299"/>
      <c r="L10" s="299"/>
      <c r="M10" s="299"/>
      <c r="N10" s="299"/>
      <c r="O10" s="299"/>
      <c r="P10" s="302"/>
      <c r="Q10" s="302"/>
      <c r="R10" s="303"/>
      <c r="S10" s="303"/>
      <c r="T10" s="298"/>
      <c r="U10" s="298"/>
      <c r="V10" s="297"/>
      <c r="W10" s="297"/>
      <c r="X10" s="298"/>
      <c r="Y10" s="298"/>
      <c r="Z10" s="303"/>
      <c r="AA10" s="298"/>
      <c r="AB10" s="286"/>
    </row>
    <row r="11" spans="1:28" s="282" customFormat="1">
      <c r="A11" s="296" t="s">
        <v>110</v>
      </c>
      <c r="B11" s="297"/>
      <c r="C11" s="298"/>
      <c r="D11" s="298"/>
      <c r="E11" s="298"/>
      <c r="F11" s="299"/>
      <c r="G11" s="299"/>
      <c r="H11" s="300"/>
      <c r="I11" s="300"/>
      <c r="J11" s="301"/>
      <c r="K11" s="299"/>
      <c r="L11" s="299"/>
      <c r="M11" s="299"/>
      <c r="N11" s="299"/>
      <c r="O11" s="299"/>
      <c r="P11" s="302"/>
      <c r="Q11" s="302"/>
      <c r="R11" s="303"/>
      <c r="S11" s="303"/>
      <c r="T11" s="298"/>
      <c r="U11" s="298"/>
      <c r="V11" s="297"/>
      <c r="W11" s="297"/>
      <c r="X11" s="298"/>
      <c r="Y11" s="298"/>
      <c r="Z11" s="303"/>
      <c r="AA11" s="298"/>
    </row>
    <row r="12" spans="1:28" s="282" customFormat="1">
      <c r="A12" s="296" t="s">
        <v>111</v>
      </c>
      <c r="B12" s="297"/>
      <c r="C12" s="298"/>
      <c r="D12" s="298"/>
      <c r="E12" s="298"/>
      <c r="F12" s="299"/>
      <c r="G12" s="299"/>
      <c r="H12" s="300"/>
      <c r="I12" s="300"/>
      <c r="J12" s="301"/>
      <c r="K12" s="299"/>
      <c r="L12" s="299"/>
      <c r="M12" s="299"/>
      <c r="N12" s="299"/>
      <c r="O12" s="299"/>
      <c r="P12" s="302"/>
      <c r="Q12" s="302"/>
      <c r="R12" s="303"/>
      <c r="S12" s="303"/>
      <c r="T12" s="298"/>
      <c r="U12" s="298"/>
      <c r="V12" s="297"/>
      <c r="W12" s="297"/>
      <c r="X12" s="298"/>
      <c r="Y12" s="298"/>
      <c r="Z12" s="303"/>
      <c r="AA12" s="298"/>
    </row>
    <row r="13" spans="1:28" s="282" customFormat="1">
      <c r="A13" s="296"/>
      <c r="B13" s="297"/>
      <c r="C13" s="298"/>
      <c r="D13" s="298"/>
      <c r="E13" s="298"/>
      <c r="F13" s="299"/>
      <c r="G13" s="299"/>
      <c r="H13" s="300"/>
      <c r="I13" s="300"/>
      <c r="J13" s="301"/>
      <c r="K13" s="299"/>
      <c r="L13" s="299"/>
      <c r="M13" s="299"/>
      <c r="N13" s="299"/>
      <c r="O13" s="299"/>
      <c r="P13" s="302"/>
      <c r="Q13" s="302"/>
      <c r="R13" s="303"/>
      <c r="S13" s="303"/>
      <c r="T13" s="298"/>
      <c r="U13" s="298"/>
      <c r="V13" s="297"/>
      <c r="W13" s="297"/>
      <c r="X13" s="298"/>
      <c r="Y13" s="298"/>
      <c r="Z13" s="303"/>
      <c r="AA13" s="298"/>
    </row>
    <row r="14" spans="1:28" s="282" customFormat="1">
      <c r="A14" s="296"/>
      <c r="B14" s="297"/>
      <c r="C14" s="298"/>
      <c r="D14" s="298"/>
      <c r="E14" s="298"/>
      <c r="F14" s="299"/>
      <c r="G14" s="299"/>
      <c r="H14" s="300"/>
      <c r="I14" s="300"/>
      <c r="J14" s="301"/>
      <c r="K14" s="299"/>
      <c r="L14" s="299"/>
      <c r="M14" s="299"/>
      <c r="N14" s="299"/>
      <c r="O14" s="299"/>
      <c r="P14" s="302"/>
      <c r="Q14" s="302"/>
      <c r="R14" s="303"/>
      <c r="S14" s="303"/>
      <c r="T14" s="298"/>
      <c r="U14" s="298"/>
      <c r="V14" s="297"/>
      <c r="W14" s="297"/>
      <c r="X14" s="298"/>
      <c r="Y14" s="298"/>
      <c r="Z14" s="303"/>
      <c r="AA14" s="298"/>
    </row>
    <row r="15" spans="1:28" s="282" customFormat="1">
      <c r="A15" s="296"/>
      <c r="B15" s="297"/>
      <c r="C15" s="298"/>
      <c r="D15" s="298"/>
      <c r="E15" s="298"/>
      <c r="F15" s="299"/>
      <c r="G15" s="299"/>
      <c r="H15" s="300"/>
      <c r="I15" s="300"/>
      <c r="J15" s="301"/>
      <c r="K15" s="299"/>
      <c r="L15" s="299"/>
      <c r="M15" s="299"/>
      <c r="N15" s="299"/>
      <c r="O15" s="299"/>
      <c r="P15" s="302"/>
      <c r="Q15" s="302"/>
      <c r="R15" s="303"/>
      <c r="S15" s="303"/>
      <c r="T15" s="298"/>
      <c r="U15" s="298"/>
      <c r="V15" s="297"/>
      <c r="W15" s="297"/>
      <c r="X15" s="298"/>
      <c r="Y15" s="298"/>
      <c r="Z15" s="303"/>
      <c r="AA15" s="298"/>
    </row>
    <row r="16" spans="1:28" s="282" customFormat="1">
      <c r="A16" s="296"/>
      <c r="B16" s="297"/>
      <c r="C16" s="298"/>
      <c r="D16" s="298"/>
      <c r="E16" s="298"/>
      <c r="F16" s="299"/>
      <c r="G16" s="299"/>
      <c r="H16" s="300"/>
      <c r="I16" s="300"/>
      <c r="J16" s="301"/>
      <c r="K16" s="299"/>
      <c r="L16" s="299"/>
      <c r="M16" s="299"/>
      <c r="N16" s="299"/>
      <c r="O16" s="299"/>
      <c r="P16" s="302"/>
      <c r="Q16" s="302"/>
      <c r="R16" s="303"/>
      <c r="S16" s="303"/>
      <c r="T16" s="298"/>
      <c r="U16" s="298"/>
      <c r="V16" s="297"/>
      <c r="W16" s="297"/>
      <c r="X16" s="298"/>
      <c r="Y16" s="298"/>
      <c r="Z16" s="303"/>
      <c r="AA16" s="298"/>
    </row>
    <row r="17" spans="1:27">
      <c r="A17" s="296"/>
      <c r="B17" s="297"/>
      <c r="C17" s="298"/>
      <c r="D17" s="298"/>
      <c r="E17" s="298"/>
      <c r="F17" s="299"/>
      <c r="G17" s="299"/>
      <c r="H17" s="300"/>
      <c r="I17" s="300"/>
      <c r="J17" s="301"/>
      <c r="K17" s="299"/>
      <c r="L17" s="299"/>
      <c r="M17" s="299"/>
      <c r="N17" s="299"/>
      <c r="O17" s="299"/>
      <c r="P17" s="302"/>
      <c r="Q17" s="302"/>
      <c r="R17" s="303"/>
      <c r="S17" s="303"/>
      <c r="T17" s="298"/>
      <c r="U17" s="298"/>
      <c r="V17" s="297"/>
      <c r="W17" s="297"/>
      <c r="X17" s="298"/>
      <c r="Y17" s="298"/>
      <c r="Z17" s="303"/>
      <c r="AA17" s="298"/>
    </row>
    <row r="18" spans="1:27" s="288" customFormat="1">
      <c r="A18" s="289">
        <v>900001</v>
      </c>
      <c r="B18" s="246" t="s">
        <v>112</v>
      </c>
      <c r="C18" s="246"/>
      <c r="D18" s="246"/>
      <c r="E18" s="246"/>
      <c r="F18" s="247">
        <f>SUM(F9:F17)</f>
        <v>0</v>
      </c>
      <c r="G18" s="247">
        <f>SUM(G9:G17)</f>
        <v>0</v>
      </c>
      <c r="H18" s="247">
        <f>SUM(H9:H17)</f>
        <v>0</v>
      </c>
      <c r="I18" s="247">
        <f>SUM(I9:I17)</f>
        <v>0</v>
      </c>
      <c r="J18" s="248"/>
      <c r="K18" s="247">
        <f>SUM(K9:K17)</f>
        <v>0</v>
      </c>
      <c r="L18" s="247">
        <f>SUM(L9:L17)</f>
        <v>0</v>
      </c>
      <c r="M18" s="247">
        <f>SUM(M9:M17)</f>
        <v>0</v>
      </c>
      <c r="N18" s="247">
        <f>SUM(N9:N17)</f>
        <v>0</v>
      </c>
      <c r="O18" s="247">
        <f>SUM(O9:O17)</f>
        <v>0</v>
      </c>
      <c r="P18" s="249"/>
      <c r="Q18" s="246"/>
      <c r="R18" s="246"/>
      <c r="S18" s="250"/>
      <c r="T18" s="246"/>
      <c r="U18" s="246"/>
      <c r="V18" s="246"/>
      <c r="W18" s="246"/>
      <c r="X18" s="246"/>
      <c r="Y18" s="246"/>
      <c r="Z18" s="246"/>
      <c r="AA18" s="246"/>
    </row>
    <row r="19" spans="1:27" s="288" customFormat="1">
      <c r="A19" s="59"/>
      <c r="B19" s="87"/>
      <c r="C19" s="87"/>
      <c r="D19" s="87"/>
      <c r="E19" s="87"/>
      <c r="F19" s="88"/>
      <c r="G19" s="88"/>
      <c r="H19" s="88"/>
      <c r="I19" s="88"/>
      <c r="J19" s="88"/>
      <c r="K19" s="88"/>
      <c r="L19" s="88"/>
      <c r="M19" s="88"/>
      <c r="N19" s="88"/>
      <c r="O19" s="88"/>
      <c r="P19" s="89"/>
      <c r="Q19" s="87"/>
      <c r="R19" s="87"/>
      <c r="S19" s="90"/>
      <c r="T19" s="87"/>
      <c r="U19" s="87"/>
      <c r="V19" s="87"/>
      <c r="W19" s="87"/>
      <c r="X19" s="87"/>
      <c r="Y19" s="87"/>
      <c r="Z19" s="87"/>
      <c r="AA19" s="87"/>
    </row>
    <row r="20" spans="1:27" s="288" customFormat="1">
      <c r="A20" s="59"/>
      <c r="B20" s="87"/>
      <c r="C20" s="87"/>
      <c r="D20" s="87"/>
      <c r="E20" s="87"/>
      <c r="F20" s="88"/>
      <c r="G20" s="88"/>
      <c r="H20" s="88"/>
      <c r="I20" s="88"/>
      <c r="J20" s="88"/>
      <c r="K20" s="88"/>
      <c r="L20" s="88"/>
      <c r="M20" s="88"/>
      <c r="N20" s="88"/>
      <c r="O20" s="88"/>
      <c r="P20" s="89"/>
      <c r="Q20" s="87"/>
      <c r="R20" s="87"/>
      <c r="S20" s="90"/>
      <c r="T20" s="87"/>
      <c r="U20" s="87"/>
      <c r="V20" s="87"/>
      <c r="W20" s="87"/>
      <c r="X20" s="87"/>
      <c r="Y20" s="87"/>
      <c r="Z20" s="87"/>
      <c r="AA20" s="87"/>
    </row>
  </sheetData>
  <sheetProtection insertRows="0" deleteRows="0" autoFilter="0"/>
  <mergeCells count="3">
    <mergeCell ref="A1:Z1"/>
    <mergeCell ref="P4:T4"/>
    <mergeCell ref="B6:AA6"/>
  </mergeCells>
  <dataValidations count="25">
    <dataValidation allowBlank="1" showInputMessage="1" showErrorMessage="1" prompt="Fecha en que el Congreso Estatal autoriza al ENTE PÚBLICO A CONTRAER DEUDA." sqref="Z7:Z8"/>
    <dataValidation allowBlank="1" showInputMessage="1" showErrorMessage="1" prompt="Indicar si se trata de un &quot;Contrato Nuevo&quot;, &quot;Contrato Existente&quot; o &quot;Reestructuración&quot;." sqref="AA7:AA8"/>
    <dataValidation allowBlank="1" showInputMessage="1" showErrorMessage="1" prompt="Documento donde el Congreso Estatal autoriza al ENTE PÚBLICO A CONTRAER DEUDA." sqref="Y7:Y8"/>
    <dataValidation allowBlank="1" showInputMessage="1" showErrorMessage="1" prompt="Especificar la fuente del ingreso con el que se cubrirá el financiamiento." sqref="X7:X8"/>
    <dataValidation allowBlank="1" showInputMessage="1" showErrorMessage="1" prompt="Documento que garantiza el compromiso de pagar la obligación. Ej. Participaciones, etc." sqref="W7:W8"/>
    <dataValidation allowBlank="1" showInputMessage="1" showErrorMessage="1" prompt="Por lo regular el Gobierno del Estado, es el Aval de los Municipios." sqref="V7:V8"/>
    <dataValidation allowBlank="1" showInputMessage="1" showErrorMessage="1" prompt="Ampliación en su caso, de la &quot;FECHA DE VENCIMIENTO&quot;." sqref="U7:U8"/>
    <dataValidation allowBlank="1" showInputMessage="1" showErrorMessage="1" prompt="De acuerdo a la Ley de Deuda Pública; la Deuda debe ser registrada en el &quot;Registro Estatal de Deuda Pública&quot;." sqref="T7:T8"/>
    <dataValidation allowBlank="1" showInputMessage="1" showErrorMessage="1" prompt="Fecha originalmente pactada en el contrato, en la que se presume debe quedar cubierto el pago total del crédito otorgado." sqref="S7:S8"/>
    <dataValidation allowBlank="1" showInputMessage="1" showErrorMessage="1" prompt="Fecha al momento del otorgamiento del crédito y se plasma en el contrato." sqref="R7:R8"/>
    <dataValidation allowBlank="1" showInputMessage="1" showErrorMessage="1" prompt="Número de pagos efectuados durante el periodo que se está reportando." sqref="Q7:Q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Costo financiero del pago desde la fecha de su contratación hasta la fecha del reporte." sqref="M7:M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Intereses pactados durante la vigencia del contrato." sqref="J7:J8"/>
    <dataValidation allowBlank="1" showInputMessage="1" showErrorMessage="1" prompt="Saldo por pagar actualizado." sqref="I7:I8"/>
    <dataValidation allowBlank="1" showInputMessage="1" showErrorMessage="1" prompt="Monto del financiamiento que efectivamente se ha utilizado." sqref="H7"/>
    <dataValidation allowBlank="1" showInputMessage="1" showErrorMessage="1" prompt="Monto del Capital (PRÉSTAMO O FINANCIAMIENTO) contratado. " sqref="F7:G7"/>
    <dataValidation allowBlank="1" showInputMessage="1" showErrorMessage="1" prompt="Instrumento financiero, mediante el cual se contrata y se obliga el pago del crédito: Emisión de bonos, pagarés, cetes, etc." sqref="E7:E8"/>
    <dataValidation allowBlank="1" showInputMessage="1" showErrorMessage="1" prompt="El registro numérico con que el ACREEDOR registra el contrato." sqref="D7:D8"/>
    <dataValidation allowBlank="1" showInputMessage="1" showErrorMessage="1" prompt="Entidad Financiera que otorga el crédito o financiamiento al Municipio, Ejecutivo Estatal, etc." sqref="C7:C8"/>
    <dataValidation allowBlank="1" showInputMessage="1" showErrorMessage="1" prompt="Obra, bien o servicio por el cual se contrató el crédito." sqref="B7:B8"/>
    <dataValidation allowBlank="1" showInputMessage="1" showErrorMessage="1" prompt="Corresponde al número consecutivo que la entidad le asigne para enumerar las deudas." sqref="A7:A8"/>
    <dataValidation allowBlank="1" showInputMessage="1" showErrorMessage="1" prompt="Monto del Capital (PRÉSTAMO O FINANCIAMIENTO) pagado al periodo, sin intereses." sqref="O7:O8"/>
    <dataValidation allowBlank="1" showInputMessage="1" showErrorMessage="1" prompt="Costo financiero al periodo que se está reportando." sqref="N7:N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4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Normal="100" zoomScaleSheetLayoutView="100" workbookViewId="0">
      <selection activeCell="B8" sqref="B8"/>
    </sheetView>
  </sheetViews>
  <sheetFormatPr baseColWidth="10" defaultColWidth="12.42578125" defaultRowHeight="11.25"/>
  <cols>
    <col min="1" max="1" width="19.7109375" style="274" customWidth="1"/>
    <col min="2" max="2" width="50.7109375" style="274" customWidth="1"/>
    <col min="3" max="4" width="17.7109375" style="6" customWidth="1"/>
    <col min="5" max="16384" width="12.42578125" style="274"/>
  </cols>
  <sheetData>
    <row r="1" spans="1:4">
      <c r="A1" s="71" t="s">
        <v>43</v>
      </c>
      <c r="B1" s="71"/>
      <c r="D1" s="7"/>
    </row>
    <row r="2" spans="1:4">
      <c r="A2" s="71" t="s">
        <v>0</v>
      </c>
      <c r="B2" s="71"/>
    </row>
    <row r="3" spans="1:4" s="41" customFormat="1">
      <c r="C3" s="72"/>
      <c r="D3" s="72"/>
    </row>
    <row r="4" spans="1:4" s="41" customFormat="1">
      <c r="C4" s="72"/>
      <c r="D4" s="72"/>
    </row>
    <row r="5" spans="1:4" s="41" customFormat="1" ht="11.25" customHeight="1">
      <c r="A5" s="61" t="s">
        <v>257</v>
      </c>
      <c r="B5" s="61"/>
      <c r="C5" s="42"/>
      <c r="D5" s="363" t="s">
        <v>284</v>
      </c>
    </row>
    <row r="6" spans="1:4" ht="11.25" customHeight="1">
      <c r="A6" s="75"/>
      <c r="B6" s="75"/>
      <c r="C6" s="76"/>
      <c r="D6" s="92"/>
    </row>
    <row r="7" spans="1:4" ht="15" customHeight="1">
      <c r="A7" s="15" t="s">
        <v>46</v>
      </c>
      <c r="B7" s="16" t="s">
        <v>47</v>
      </c>
      <c r="C7" s="17" t="s">
        <v>48</v>
      </c>
      <c r="D7" s="17" t="s">
        <v>59</v>
      </c>
    </row>
    <row r="8" spans="1:4">
      <c r="A8" s="150" t="s">
        <v>529</v>
      </c>
      <c r="B8" s="150" t="s">
        <v>530</v>
      </c>
      <c r="C8" s="143">
        <v>18519664.829999998</v>
      </c>
      <c r="D8" s="132" t="s">
        <v>531</v>
      </c>
    </row>
    <row r="9" spans="1:4">
      <c r="A9" s="150"/>
      <c r="B9" s="150"/>
      <c r="C9" s="143"/>
      <c r="D9" s="132"/>
    </row>
    <row r="10" spans="1:4" s="19" customFormat="1">
      <c r="A10" s="152"/>
      <c r="B10" s="152" t="s">
        <v>260</v>
      </c>
      <c r="C10" s="144">
        <f>SUM(C8:C9)</f>
        <v>18519664.829999998</v>
      </c>
      <c r="D10" s="140"/>
    </row>
    <row r="11" spans="1:4" s="19" customFormat="1">
      <c r="A11" s="153"/>
      <c r="B11" s="153"/>
      <c r="C11" s="27"/>
      <c r="D11" s="27"/>
    </row>
    <row r="12" spans="1:4" s="19" customFormat="1">
      <c r="A12" s="153"/>
      <c r="B12" s="153"/>
      <c r="C12" s="27"/>
      <c r="D12" s="27"/>
    </row>
    <row r="13" spans="1:4">
      <c r="A13" s="154"/>
      <c r="B13" s="154"/>
      <c r="C13" s="118"/>
      <c r="D13" s="118"/>
    </row>
    <row r="14" spans="1:4" ht="21.75" customHeight="1">
      <c r="A14" s="61" t="s">
        <v>258</v>
      </c>
      <c r="B14" s="61"/>
      <c r="C14" s="278"/>
      <c r="D14" s="363" t="s">
        <v>113</v>
      </c>
    </row>
    <row r="15" spans="1:4">
      <c r="A15" s="75"/>
      <c r="B15" s="75"/>
      <c r="C15" s="76"/>
      <c r="D15" s="92"/>
    </row>
    <row r="16" spans="1:4" ht="15" customHeight="1">
      <c r="A16" s="15" t="s">
        <v>46</v>
      </c>
      <c r="B16" s="16" t="s">
        <v>47</v>
      </c>
      <c r="C16" s="17" t="s">
        <v>48</v>
      </c>
      <c r="D16" s="17" t="s">
        <v>59</v>
      </c>
    </row>
    <row r="17" spans="1:4">
      <c r="A17" s="150"/>
      <c r="B17" s="150"/>
      <c r="C17" s="143"/>
      <c r="D17" s="132"/>
    </row>
    <row r="18" spans="1:4">
      <c r="A18" s="150"/>
      <c r="B18" s="150"/>
      <c r="C18" s="143"/>
      <c r="D18" s="132"/>
    </row>
    <row r="19" spans="1:4">
      <c r="A19" s="150"/>
      <c r="B19" s="150"/>
      <c r="C19" s="143"/>
      <c r="D19" s="132"/>
    </row>
    <row r="20" spans="1:4">
      <c r="A20" s="150"/>
      <c r="B20" s="150"/>
      <c r="C20" s="143"/>
      <c r="D20" s="132"/>
    </row>
    <row r="21" spans="1:4">
      <c r="A21" s="150"/>
      <c r="B21" s="150"/>
      <c r="C21" s="143"/>
      <c r="D21" s="132"/>
    </row>
    <row r="22" spans="1:4">
      <c r="A22" s="150"/>
      <c r="B22" s="150"/>
      <c r="C22" s="143"/>
      <c r="D22" s="132"/>
    </row>
    <row r="23" spans="1:4">
      <c r="A23" s="152"/>
      <c r="B23" s="152" t="s">
        <v>276</v>
      </c>
      <c r="C23" s="144">
        <f>SUM(C17:C22)</f>
        <v>0</v>
      </c>
      <c r="D23" s="140"/>
    </row>
    <row r="24" spans="1:4">
      <c r="A24" s="154"/>
      <c r="B24" s="154"/>
      <c r="C24" s="118"/>
      <c r="D24" s="118"/>
    </row>
    <row r="25" spans="1:4">
      <c r="A25" s="154"/>
      <c r="B25" s="154"/>
      <c r="C25" s="118"/>
      <c r="D25" s="118"/>
    </row>
    <row r="26" spans="1:4">
      <c r="A26" s="154"/>
      <c r="B26" s="154"/>
      <c r="C26" s="118"/>
      <c r="D26" s="118"/>
    </row>
    <row r="27" spans="1:4">
      <c r="A27" s="154"/>
      <c r="B27" s="154"/>
      <c r="C27" s="118"/>
      <c r="D27" s="118"/>
    </row>
    <row r="28" spans="1:4">
      <c r="A28" s="154"/>
      <c r="B28" s="154"/>
      <c r="C28" s="118"/>
      <c r="D28" s="118"/>
    </row>
    <row r="29" spans="1:4">
      <c r="A29" s="154"/>
      <c r="B29" s="154"/>
      <c r="C29" s="118"/>
      <c r="D29" s="118"/>
    </row>
    <row r="30" spans="1:4">
      <c r="A30" s="154"/>
      <c r="B30" s="154"/>
      <c r="C30" s="118"/>
      <c r="D30" s="118"/>
    </row>
    <row r="31" spans="1:4">
      <c r="A31" s="154"/>
      <c r="B31" s="154"/>
      <c r="C31" s="118"/>
      <c r="D31" s="118"/>
    </row>
    <row r="32" spans="1:4">
      <c r="A32" s="154"/>
      <c r="B32" s="154"/>
      <c r="C32" s="118"/>
      <c r="D32" s="118"/>
    </row>
    <row r="33" spans="1:4">
      <c r="A33" s="154"/>
      <c r="B33" s="154"/>
      <c r="C33" s="118"/>
      <c r="D33" s="118"/>
    </row>
    <row r="34" spans="1:4">
      <c r="A34" s="154"/>
      <c r="B34" s="154"/>
      <c r="C34" s="118"/>
      <c r="D34" s="118"/>
    </row>
    <row r="35" spans="1:4">
      <c r="A35" s="154"/>
      <c r="B35" s="154"/>
      <c r="C35" s="118"/>
      <c r="D35" s="118"/>
    </row>
    <row r="36" spans="1:4">
      <c r="A36" s="154"/>
      <c r="B36" s="154"/>
      <c r="C36" s="118"/>
      <c r="D36" s="118"/>
    </row>
    <row r="37" spans="1:4">
      <c r="A37" s="154"/>
      <c r="B37" s="154"/>
      <c r="C37" s="118"/>
      <c r="D37" s="118"/>
    </row>
    <row r="38" spans="1:4">
      <c r="A38" s="154"/>
      <c r="B38" s="154"/>
      <c r="C38" s="118"/>
      <c r="D38" s="118"/>
    </row>
    <row r="39" spans="1:4">
      <c r="A39" s="154"/>
      <c r="B39" s="154"/>
      <c r="C39" s="118"/>
      <c r="D39" s="118"/>
    </row>
    <row r="40" spans="1:4">
      <c r="A40" s="154"/>
      <c r="B40" s="154"/>
      <c r="C40" s="118"/>
      <c r="D40" s="118"/>
    </row>
  </sheetData>
  <dataValidations count="4">
    <dataValidation allowBlank="1" showInputMessage="1" showErrorMessage="1" prompt="Características cualitativas significativas que les impacten financieramente." sqref="D7 D16"/>
    <dataValidation allowBlank="1" showInputMessage="1" showErrorMessage="1" prompt="Corresponde al nombre o descripción de la cuenta de acuerdo al Plan de Cuentas emitido por el CONAC." sqref="B7 B16"/>
    <dataValidation allowBlank="1" showInputMessage="1" showErrorMessage="1" prompt="Corresponde al número de la cuenta de acuerdo al Plan de Cuentas emitido por el CONAC (DOF 23/12/2015)." sqref="A7 A16"/>
    <dataValidation allowBlank="1" showInputMessage="1" showErrorMessage="1" prompt="Saldo final de la Información Financiera Trimestral que se presenta (trimestral: 1er, 2do, 3ro. o 4to.)." sqref="C7 C16"/>
  </dataValidations>
  <pageMargins left="0.70866141732283472" right="0.70866141732283472" top="0.98425196850393704" bottom="0.98425196850393704" header="0.31496062992125984" footer="0.31496062992125984"/>
  <pageSetup scale="78" orientation="portrait" r:id="rId1"/>
</worksheet>
</file>

<file path=xl/worksheets/sheet4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Normal="100" zoomScaleSheetLayoutView="100" workbookViewId="0">
      <selection activeCell="B8" sqref="B8"/>
    </sheetView>
  </sheetViews>
  <sheetFormatPr baseColWidth="10" defaultRowHeight="11.25"/>
  <cols>
    <col min="1" max="1" width="20.7109375" style="274" customWidth="1"/>
    <col min="2" max="2" width="50.7109375" style="274" customWidth="1"/>
    <col min="3" max="3" width="17.7109375" style="9" customWidth="1"/>
    <col min="4" max="5" width="17.7109375" style="274" customWidth="1"/>
    <col min="6" max="6" width="11.42578125" style="274" customWidth="1"/>
    <col min="7" max="16384" width="11.42578125" style="274"/>
  </cols>
  <sheetData>
    <row r="1" spans="1:5">
      <c r="A1" s="71" t="s">
        <v>43</v>
      </c>
      <c r="B1" s="71"/>
      <c r="C1" s="6"/>
      <c r="E1" s="7"/>
    </row>
    <row r="2" spans="1:5">
      <c r="A2" s="71" t="s">
        <v>0</v>
      </c>
      <c r="B2" s="71"/>
      <c r="C2" s="6"/>
    </row>
    <row r="3" spans="1:5">
      <c r="A3" s="41"/>
      <c r="B3" s="41"/>
      <c r="C3" s="72"/>
      <c r="D3" s="41"/>
      <c r="E3" s="41"/>
    </row>
    <row r="4" spans="1:5">
      <c r="A4" s="41"/>
      <c r="B4" s="41"/>
      <c r="C4" s="72"/>
      <c r="D4" s="41"/>
      <c r="E4" s="41"/>
    </row>
    <row r="5" spans="1:5" ht="11.25" customHeight="1">
      <c r="A5" s="61" t="s">
        <v>138</v>
      </c>
      <c r="B5" s="61"/>
      <c r="C5" s="72"/>
      <c r="E5" s="363" t="s">
        <v>283</v>
      </c>
    </row>
    <row r="6" spans="1:5">
      <c r="A6" s="75"/>
      <c r="B6" s="75"/>
      <c r="C6" s="76"/>
      <c r="D6" s="75"/>
      <c r="E6" s="92"/>
    </row>
    <row r="7" spans="1:5" ht="15" customHeight="1">
      <c r="A7" s="15" t="s">
        <v>46</v>
      </c>
      <c r="B7" s="16" t="s">
        <v>47</v>
      </c>
      <c r="C7" s="17" t="s">
        <v>48</v>
      </c>
      <c r="D7" s="23" t="s">
        <v>89</v>
      </c>
      <c r="E7" s="17" t="s">
        <v>59</v>
      </c>
    </row>
    <row r="8" spans="1:5">
      <c r="A8" s="93" t="s">
        <v>532</v>
      </c>
      <c r="B8" s="93" t="s">
        <v>533</v>
      </c>
      <c r="C8" s="94">
        <v>175.33</v>
      </c>
      <c r="D8" s="48" t="s">
        <v>531</v>
      </c>
      <c r="E8" s="48"/>
    </row>
    <row r="9" spans="1:5">
      <c r="A9" s="93" t="s">
        <v>534</v>
      </c>
      <c r="B9" s="93" t="s">
        <v>30</v>
      </c>
      <c r="C9" s="94">
        <v>25588.03</v>
      </c>
      <c r="D9" s="48" t="s">
        <v>531</v>
      </c>
      <c r="E9" s="48"/>
    </row>
    <row r="10" spans="1:5">
      <c r="A10" s="93"/>
      <c r="B10" s="93"/>
      <c r="C10" s="94"/>
      <c r="D10" s="48"/>
      <c r="E10" s="48"/>
    </row>
    <row r="11" spans="1:5">
      <c r="A11" s="29"/>
      <c r="B11" s="152" t="s">
        <v>277</v>
      </c>
      <c r="C11" s="30">
        <f>SUM(C8:C10)</f>
        <v>25763.360000000001</v>
      </c>
      <c r="D11" s="77"/>
      <c r="E11" s="77"/>
    </row>
  </sheetData>
  <dataValidations count="5">
    <dataValidation allowBlank="1" showInputMessage="1" showErrorMessage="1" prompt="Características cualitativas significativas que les impacten financieramente." sqref="E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63" orientation="portrait" r:id="rId1"/>
</worksheet>
</file>

<file path=xl/worksheets/sheet4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7" zoomScaleNormal="100" zoomScaleSheetLayoutView="100" workbookViewId="0">
      <selection activeCell="B8" sqref="B8"/>
    </sheetView>
  </sheetViews>
  <sheetFormatPr baseColWidth="10" defaultRowHeight="11.25"/>
  <cols>
    <col min="1" max="1" width="20.7109375" style="154" customWidth="1"/>
    <col min="2" max="2" width="50.7109375" style="154" customWidth="1"/>
    <col min="3" max="3" width="17.7109375" style="118" customWidth="1"/>
    <col min="4" max="4" width="17.7109375" style="194" customWidth="1"/>
    <col min="5" max="5" width="17.7109375" style="195" customWidth="1"/>
    <col min="6" max="8" width="11.42578125" style="154"/>
    <col min="9" max="16384" width="11.42578125" style="274"/>
  </cols>
  <sheetData>
    <row r="1" spans="1:8" s="41" customFormat="1" ht="11.25" customHeight="1">
      <c r="A1" s="71" t="s">
        <v>43</v>
      </c>
      <c r="B1" s="71"/>
      <c r="C1" s="72"/>
      <c r="D1" s="95"/>
      <c r="E1" s="7"/>
    </row>
    <row r="2" spans="1:8" s="41" customFormat="1" ht="11.25" customHeight="1">
      <c r="A2" s="71" t="s">
        <v>0</v>
      </c>
      <c r="B2" s="71"/>
      <c r="C2" s="72"/>
      <c r="D2" s="95"/>
      <c r="E2" s="96"/>
    </row>
    <row r="3" spans="1:8" s="41" customFormat="1" ht="10.5" customHeight="1">
      <c r="C3" s="72"/>
      <c r="D3" s="95"/>
      <c r="E3" s="96"/>
    </row>
    <row r="4" spans="1:8" s="41" customFormat="1" ht="10.5" customHeight="1">
      <c r="C4" s="72"/>
      <c r="D4" s="95"/>
      <c r="E4" s="96"/>
    </row>
    <row r="5" spans="1:8" s="41" customFormat="1" ht="11.25" customHeight="1">
      <c r="A5" s="10" t="s">
        <v>208</v>
      </c>
      <c r="B5" s="10"/>
      <c r="C5" s="72"/>
      <c r="D5" s="97"/>
      <c r="E5" s="98" t="s">
        <v>282</v>
      </c>
    </row>
    <row r="6" spans="1:8" ht="11.25" customHeight="1">
      <c r="A6" s="13"/>
      <c r="B6" s="13"/>
      <c r="C6" s="4"/>
      <c r="D6" s="99"/>
      <c r="E6" s="3"/>
      <c r="F6" s="274"/>
      <c r="G6" s="274"/>
      <c r="H6" s="274"/>
    </row>
    <row r="7" spans="1:8" ht="15" customHeight="1">
      <c r="A7" s="15" t="s">
        <v>46</v>
      </c>
      <c r="B7" s="16" t="s">
        <v>47</v>
      </c>
      <c r="C7" s="17" t="s">
        <v>48</v>
      </c>
      <c r="D7" s="206" t="s">
        <v>114</v>
      </c>
      <c r="E7" s="100" t="s">
        <v>115</v>
      </c>
      <c r="F7" s="274"/>
      <c r="G7" s="274"/>
      <c r="H7" s="274"/>
    </row>
    <row r="8" spans="1:8">
      <c r="A8" s="150" t="s">
        <v>689</v>
      </c>
      <c r="B8" s="150" t="s">
        <v>690</v>
      </c>
      <c r="C8" s="165">
        <v>179.29</v>
      </c>
      <c r="D8" s="196">
        <v>1.3570000000000001E-5</v>
      </c>
      <c r="E8" s="197" t="s">
        <v>641</v>
      </c>
    </row>
    <row r="9" spans="1:8" ht="22.5">
      <c r="A9" s="150" t="s">
        <v>535</v>
      </c>
      <c r="B9" s="150" t="s">
        <v>536</v>
      </c>
      <c r="C9" s="165">
        <v>116.37</v>
      </c>
      <c r="D9" s="196">
        <v>8.8000000000000004E-6</v>
      </c>
      <c r="E9" s="197" t="s">
        <v>641</v>
      </c>
    </row>
    <row r="10" spans="1:8">
      <c r="A10" s="150" t="s">
        <v>537</v>
      </c>
      <c r="B10" s="150" t="s">
        <v>538</v>
      </c>
      <c r="C10" s="165">
        <v>240113.79</v>
      </c>
      <c r="D10" s="196">
        <v>1.8167630000000001E-2</v>
      </c>
      <c r="E10" s="197" t="s">
        <v>641</v>
      </c>
    </row>
    <row r="11" spans="1:8">
      <c r="A11" s="150" t="s">
        <v>539</v>
      </c>
      <c r="B11" s="150" t="s">
        <v>540</v>
      </c>
      <c r="C11" s="165">
        <v>137335.19</v>
      </c>
      <c r="D11" s="196">
        <v>1.039114E-2</v>
      </c>
      <c r="E11" s="197" t="s">
        <v>641</v>
      </c>
    </row>
    <row r="12" spans="1:8">
      <c r="A12" s="150" t="s">
        <v>541</v>
      </c>
      <c r="B12" s="150" t="s">
        <v>542</v>
      </c>
      <c r="C12" s="165">
        <v>41536.15</v>
      </c>
      <c r="D12" s="196">
        <v>3.1427299999999998E-3</v>
      </c>
      <c r="E12" s="197" t="s">
        <v>641</v>
      </c>
    </row>
    <row r="13" spans="1:8">
      <c r="A13" s="150" t="s">
        <v>543</v>
      </c>
      <c r="B13" s="150" t="s">
        <v>544</v>
      </c>
      <c r="C13" s="165">
        <v>54433.919999999998</v>
      </c>
      <c r="D13" s="196">
        <v>4.11861E-3</v>
      </c>
      <c r="E13" s="197" t="s">
        <v>641</v>
      </c>
    </row>
    <row r="14" spans="1:8">
      <c r="A14" s="150" t="s">
        <v>545</v>
      </c>
      <c r="B14" s="150" t="s">
        <v>546</v>
      </c>
      <c r="C14" s="165">
        <v>125681.51</v>
      </c>
      <c r="D14" s="196">
        <v>9.5093899999999995E-3</v>
      </c>
      <c r="E14" s="197" t="s">
        <v>641</v>
      </c>
    </row>
    <row r="15" spans="1:8">
      <c r="A15" s="150" t="s">
        <v>547</v>
      </c>
      <c r="B15" s="150" t="s">
        <v>548</v>
      </c>
      <c r="C15" s="165">
        <v>2319.12</v>
      </c>
      <c r="D15" s="196">
        <v>1.7547E-4</v>
      </c>
      <c r="E15" s="197" t="s">
        <v>641</v>
      </c>
    </row>
    <row r="16" spans="1:8">
      <c r="A16" s="150" t="s">
        <v>549</v>
      </c>
      <c r="B16" s="150" t="s">
        <v>550</v>
      </c>
      <c r="C16" s="165">
        <v>25583.39</v>
      </c>
      <c r="D16" s="196">
        <v>1.93571E-3</v>
      </c>
      <c r="E16" s="197" t="s">
        <v>641</v>
      </c>
    </row>
    <row r="17" spans="1:5">
      <c r="A17" s="150" t="s">
        <v>551</v>
      </c>
      <c r="B17" s="150" t="s">
        <v>552</v>
      </c>
      <c r="C17" s="165">
        <v>66286.28</v>
      </c>
      <c r="D17" s="196">
        <v>5.0153899999999998E-3</v>
      </c>
      <c r="E17" s="197" t="s">
        <v>641</v>
      </c>
    </row>
    <row r="18" spans="1:5">
      <c r="A18" s="150" t="s">
        <v>553</v>
      </c>
      <c r="B18" s="150" t="s">
        <v>554</v>
      </c>
      <c r="C18" s="165">
        <v>65000</v>
      </c>
      <c r="D18" s="196">
        <v>4.9180700000000001E-3</v>
      </c>
      <c r="E18" s="197" t="s">
        <v>641</v>
      </c>
    </row>
    <row r="19" spans="1:5">
      <c r="A19" s="150" t="s">
        <v>555</v>
      </c>
      <c r="B19" s="150" t="s">
        <v>556</v>
      </c>
      <c r="C19" s="165">
        <v>142562.68</v>
      </c>
      <c r="D19" s="196">
        <v>1.078666E-2</v>
      </c>
      <c r="E19" s="197" t="s">
        <v>641</v>
      </c>
    </row>
    <row r="20" spans="1:5">
      <c r="A20" s="150" t="s">
        <v>691</v>
      </c>
      <c r="B20" s="150" t="s">
        <v>692</v>
      </c>
      <c r="C20" s="165">
        <v>2286.5</v>
      </c>
      <c r="D20" s="196">
        <v>1.73E-4</v>
      </c>
      <c r="E20" s="197" t="s">
        <v>641</v>
      </c>
    </row>
    <row r="21" spans="1:5">
      <c r="A21" s="150" t="s">
        <v>557</v>
      </c>
      <c r="B21" s="150" t="s">
        <v>558</v>
      </c>
      <c r="C21" s="165">
        <v>9901699.8300000001</v>
      </c>
      <c r="D21" s="196">
        <v>0.74918821000000002</v>
      </c>
      <c r="E21" s="197" t="s">
        <v>641</v>
      </c>
    </row>
    <row r="22" spans="1:5">
      <c r="A22" s="150" t="s">
        <v>559</v>
      </c>
      <c r="B22" s="150" t="s">
        <v>560</v>
      </c>
      <c r="C22" s="165">
        <v>364864.5</v>
      </c>
      <c r="D22" s="196">
        <v>2.760659E-2</v>
      </c>
      <c r="E22" s="197" t="s">
        <v>641</v>
      </c>
    </row>
    <row r="23" spans="1:5">
      <c r="A23" s="150" t="s">
        <v>561</v>
      </c>
      <c r="B23" s="150" t="s">
        <v>562</v>
      </c>
      <c r="C23" s="165">
        <v>19964</v>
      </c>
      <c r="D23" s="196">
        <v>1.5105299999999999E-3</v>
      </c>
      <c r="E23" s="197" t="s">
        <v>641</v>
      </c>
    </row>
    <row r="24" spans="1:5">
      <c r="A24" s="150" t="s">
        <v>693</v>
      </c>
      <c r="B24" s="150" t="s">
        <v>694</v>
      </c>
      <c r="C24" s="165">
        <v>248326</v>
      </c>
      <c r="D24" s="196">
        <v>1.8788989999999998E-2</v>
      </c>
      <c r="E24" s="197" t="s">
        <v>641</v>
      </c>
    </row>
    <row r="25" spans="1:5">
      <c r="A25" s="150" t="s">
        <v>563</v>
      </c>
      <c r="B25" s="150" t="s">
        <v>564</v>
      </c>
      <c r="C25" s="165">
        <v>3924.5</v>
      </c>
      <c r="D25" s="196">
        <v>2.9693999999999999E-4</v>
      </c>
      <c r="E25" s="197" t="s">
        <v>641</v>
      </c>
    </row>
    <row r="26" spans="1:5">
      <c r="A26" s="150" t="s">
        <v>565</v>
      </c>
      <c r="B26" s="150" t="s">
        <v>566</v>
      </c>
      <c r="C26" s="165">
        <v>77267.83</v>
      </c>
      <c r="D26" s="196">
        <v>5.8462799999999997E-3</v>
      </c>
      <c r="E26" s="197" t="s">
        <v>641</v>
      </c>
    </row>
    <row r="27" spans="1:5">
      <c r="A27" s="150" t="s">
        <v>567</v>
      </c>
      <c r="B27" s="150" t="s">
        <v>568</v>
      </c>
      <c r="C27" s="165">
        <v>1300</v>
      </c>
      <c r="D27" s="196">
        <v>9.836E-5</v>
      </c>
      <c r="E27" s="197" t="s">
        <v>641</v>
      </c>
    </row>
    <row r="28" spans="1:5">
      <c r="A28" s="150" t="s">
        <v>569</v>
      </c>
      <c r="B28" s="150" t="s">
        <v>570</v>
      </c>
      <c r="C28" s="165">
        <v>27435</v>
      </c>
      <c r="D28" s="196">
        <v>2.0758E-3</v>
      </c>
      <c r="E28" s="197" t="s">
        <v>641</v>
      </c>
    </row>
    <row r="29" spans="1:5">
      <c r="A29" s="150" t="s">
        <v>571</v>
      </c>
      <c r="B29" s="150" t="s">
        <v>572</v>
      </c>
      <c r="C29" s="165">
        <v>60485.57</v>
      </c>
      <c r="D29" s="196">
        <v>4.5764899999999999E-3</v>
      </c>
      <c r="E29" s="197" t="s">
        <v>641</v>
      </c>
    </row>
    <row r="30" spans="1:5">
      <c r="A30" s="150" t="s">
        <v>638</v>
      </c>
      <c r="B30" s="150" t="s">
        <v>574</v>
      </c>
      <c r="C30" s="165">
        <v>2100</v>
      </c>
      <c r="D30" s="196">
        <v>1.5888999999999999E-4</v>
      </c>
      <c r="E30" s="197" t="s">
        <v>641</v>
      </c>
    </row>
    <row r="31" spans="1:5">
      <c r="A31" s="150" t="s">
        <v>573</v>
      </c>
      <c r="B31" s="150" t="s">
        <v>574</v>
      </c>
      <c r="C31" s="165">
        <v>3350</v>
      </c>
      <c r="D31" s="196">
        <v>2.5347E-4</v>
      </c>
      <c r="E31" s="197" t="s">
        <v>641</v>
      </c>
    </row>
    <row r="32" spans="1:5">
      <c r="A32" s="150" t="s">
        <v>575</v>
      </c>
      <c r="B32" s="150" t="s">
        <v>576</v>
      </c>
      <c r="C32" s="165">
        <v>189864.63</v>
      </c>
      <c r="D32" s="196">
        <v>1.4365650000000001E-2</v>
      </c>
      <c r="E32" s="197" t="s">
        <v>641</v>
      </c>
    </row>
    <row r="33" spans="1:5">
      <c r="A33" s="150" t="s">
        <v>577</v>
      </c>
      <c r="B33" s="150" t="s">
        <v>578</v>
      </c>
      <c r="C33" s="165">
        <v>12888.12</v>
      </c>
      <c r="D33" s="196">
        <v>9.7515000000000004E-4</v>
      </c>
      <c r="E33" s="197" t="s">
        <v>641</v>
      </c>
    </row>
    <row r="34" spans="1:5">
      <c r="A34" s="150" t="s">
        <v>579</v>
      </c>
      <c r="B34" s="150" t="s">
        <v>580</v>
      </c>
      <c r="C34" s="165">
        <v>276407.93</v>
      </c>
      <c r="D34" s="196">
        <v>2.091374E-2</v>
      </c>
      <c r="E34" s="197" t="s">
        <v>641</v>
      </c>
    </row>
    <row r="35" spans="1:5">
      <c r="A35" s="150" t="s">
        <v>581</v>
      </c>
      <c r="B35" s="150" t="s">
        <v>582</v>
      </c>
      <c r="C35" s="165">
        <v>47300</v>
      </c>
      <c r="D35" s="196">
        <v>3.5788399999999998E-3</v>
      </c>
      <c r="E35" s="197" t="s">
        <v>641</v>
      </c>
    </row>
    <row r="36" spans="1:5" ht="22.5">
      <c r="A36" s="150" t="s">
        <v>695</v>
      </c>
      <c r="B36" s="150" t="s">
        <v>696</v>
      </c>
      <c r="C36" s="165">
        <v>188710.56</v>
      </c>
      <c r="D36" s="196">
        <v>1.4278330000000001E-2</v>
      </c>
      <c r="E36" s="197" t="s">
        <v>641</v>
      </c>
    </row>
    <row r="37" spans="1:5">
      <c r="A37" s="150" t="s">
        <v>583</v>
      </c>
      <c r="B37" s="150" t="s">
        <v>584</v>
      </c>
      <c r="C37" s="165">
        <v>393529.59999999998</v>
      </c>
      <c r="D37" s="196">
        <v>2.9775469999999998E-2</v>
      </c>
      <c r="E37" s="197" t="s">
        <v>641</v>
      </c>
    </row>
    <row r="38" spans="1:5" ht="22.5">
      <c r="A38" s="150" t="s">
        <v>585</v>
      </c>
      <c r="B38" s="150" t="s">
        <v>586</v>
      </c>
      <c r="C38" s="165">
        <v>62800</v>
      </c>
      <c r="D38" s="196">
        <v>4.7516099999999999E-3</v>
      </c>
      <c r="E38" s="197" t="s">
        <v>641</v>
      </c>
    </row>
    <row r="39" spans="1:5">
      <c r="A39" s="150" t="s">
        <v>639</v>
      </c>
      <c r="B39" s="150" t="s">
        <v>640</v>
      </c>
      <c r="C39" s="165">
        <v>4591</v>
      </c>
      <c r="D39" s="196">
        <v>3.4737E-4</v>
      </c>
      <c r="E39" s="197" t="s">
        <v>641</v>
      </c>
    </row>
    <row r="40" spans="1:5">
      <c r="A40" s="150" t="s">
        <v>587</v>
      </c>
      <c r="B40" s="150" t="s">
        <v>588</v>
      </c>
      <c r="C40" s="165">
        <v>31965.19</v>
      </c>
      <c r="D40" s="196">
        <v>2.4185700000000001E-3</v>
      </c>
      <c r="E40" s="197" t="s">
        <v>641</v>
      </c>
    </row>
    <row r="41" spans="1:5">
      <c r="A41" s="150" t="s">
        <v>589</v>
      </c>
      <c r="B41" s="150" t="s">
        <v>590</v>
      </c>
      <c r="C41" s="165">
        <v>8257.34</v>
      </c>
      <c r="D41" s="196">
        <v>6.2476999999999997E-4</v>
      </c>
      <c r="E41" s="197" t="s">
        <v>641</v>
      </c>
    </row>
    <row r="42" spans="1:5">
      <c r="A42" s="150" t="s">
        <v>591</v>
      </c>
      <c r="B42" s="150" t="s">
        <v>592</v>
      </c>
      <c r="C42" s="165">
        <v>56724</v>
      </c>
      <c r="D42" s="196">
        <v>4.2918799999999997E-3</v>
      </c>
      <c r="E42" s="197" t="s">
        <v>641</v>
      </c>
    </row>
    <row r="43" spans="1:5">
      <c r="A43" s="150" t="s">
        <v>593</v>
      </c>
      <c r="B43" s="150" t="s">
        <v>594</v>
      </c>
      <c r="C43" s="165">
        <v>214045.69</v>
      </c>
      <c r="D43" s="196">
        <v>1.6195250000000001E-2</v>
      </c>
      <c r="E43" s="197" t="s">
        <v>641</v>
      </c>
    </row>
    <row r="44" spans="1:5">
      <c r="A44" s="150" t="s">
        <v>595</v>
      </c>
      <c r="B44" s="150" t="s">
        <v>596</v>
      </c>
      <c r="C44" s="165">
        <v>95447.06</v>
      </c>
      <c r="D44" s="196">
        <v>7.2217699999999998E-3</v>
      </c>
      <c r="E44" s="197" t="s">
        <v>641</v>
      </c>
    </row>
    <row r="45" spans="1:5">
      <c r="A45" s="150" t="s">
        <v>597</v>
      </c>
      <c r="B45" s="150" t="s">
        <v>598</v>
      </c>
      <c r="C45" s="165">
        <v>19889.310000000001</v>
      </c>
      <c r="D45" s="196">
        <v>1.5048800000000001E-3</v>
      </c>
      <c r="E45" s="197" t="s">
        <v>641</v>
      </c>
    </row>
    <row r="46" spans="1:5">
      <c r="A46" s="152"/>
      <c r="B46" s="152" t="s">
        <v>388</v>
      </c>
      <c r="C46" s="166">
        <f>SUM(C8:C45)</f>
        <v>13216571.85</v>
      </c>
      <c r="D46" s="347">
        <f>SUM(D8:D45)</f>
        <v>1.0000000000000002</v>
      </c>
      <c r="E46" s="180"/>
    </row>
    <row r="47" spans="1:5">
      <c r="A47" s="198"/>
      <c r="B47" s="198"/>
      <c r="C47" s="199"/>
      <c r="D47" s="200"/>
      <c r="E47" s="201"/>
    </row>
  </sheetData>
  <dataValidations count="5">
    <dataValidation allowBlank="1" showInputMessage="1" showErrorMessage="1" prompt="Porcentaje que representa el gasto con respecto del total ejercido." sqref="D7"/>
    <dataValidation allowBlank="1" showInputMessage="1" showErrorMessage="1" prompt="Corresponde al nombre o descripción de la cuenta de acuerdo al Plan de Cuentas emitido por el CONAC." sqref="B7"/>
    <dataValidation allowBlank="1" showInputMessage="1" showErrorMessage="1" prompt="Justificar aquellas cuentas de gastos que en lo individual representen el 10% o más del total de los gastos." sqref="E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77" orientation="portrait" r:id="rId1"/>
</worksheet>
</file>

<file path=xl/worksheets/sheet4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zoomScaleSheetLayoutView="100" workbookViewId="0">
      <selection activeCell="B8" sqref="B8"/>
    </sheetView>
  </sheetViews>
  <sheetFormatPr baseColWidth="10" defaultRowHeight="11.25"/>
  <cols>
    <col min="1" max="1" width="20.7109375" style="8" customWidth="1"/>
    <col min="2" max="2" width="50.7109375" style="8" customWidth="1"/>
    <col min="3" max="5" width="17.7109375" style="9" customWidth="1"/>
    <col min="6" max="7" width="17.7109375" style="8" customWidth="1"/>
    <col min="8" max="16384" width="11.42578125" style="8"/>
  </cols>
  <sheetData>
    <row r="1" spans="1:7" s="41" customFormat="1" ht="11.25" customHeight="1">
      <c r="A1" s="71" t="s">
        <v>43</v>
      </c>
      <c r="B1" s="71"/>
      <c r="C1" s="42"/>
      <c r="D1" s="42"/>
      <c r="E1" s="42"/>
      <c r="F1" s="101"/>
      <c r="G1" s="7"/>
    </row>
    <row r="2" spans="1:7" s="41" customFormat="1" ht="11.25" customHeight="1">
      <c r="A2" s="71" t="s">
        <v>0</v>
      </c>
      <c r="B2" s="71"/>
      <c r="C2" s="42"/>
      <c r="D2" s="42"/>
      <c r="E2" s="42"/>
    </row>
    <row r="3" spans="1:7" s="41" customFormat="1">
      <c r="C3" s="42"/>
      <c r="D3" s="42"/>
      <c r="E3" s="42"/>
    </row>
    <row r="4" spans="1:7" s="41" customFormat="1">
      <c r="C4" s="42"/>
      <c r="D4" s="42"/>
      <c r="E4" s="42"/>
    </row>
    <row r="5" spans="1:7" s="41" customFormat="1" ht="11.25" customHeight="1">
      <c r="A5" s="10" t="s">
        <v>139</v>
      </c>
      <c r="B5" s="10"/>
      <c r="C5" s="42"/>
      <c r="D5" s="42"/>
      <c r="E5" s="42"/>
      <c r="G5" s="12" t="s">
        <v>116</v>
      </c>
    </row>
    <row r="6" spans="1:7" s="81" customFormat="1">
      <c r="A6" s="44"/>
      <c r="B6" s="44"/>
      <c r="C6" s="78"/>
      <c r="D6" s="80"/>
      <c r="E6" s="80"/>
    </row>
    <row r="7" spans="1:7" ht="15" customHeight="1">
      <c r="A7" s="15" t="s">
        <v>46</v>
      </c>
      <c r="B7" s="16" t="s">
        <v>47</v>
      </c>
      <c r="C7" s="57" t="s">
        <v>75</v>
      </c>
      <c r="D7" s="57" t="s">
        <v>76</v>
      </c>
      <c r="E7" s="102" t="s">
        <v>117</v>
      </c>
      <c r="F7" s="51" t="s">
        <v>49</v>
      </c>
      <c r="G7" s="51" t="s">
        <v>89</v>
      </c>
    </row>
    <row r="8" spans="1:7">
      <c r="A8" s="150"/>
      <c r="B8" s="150"/>
      <c r="C8" s="165"/>
      <c r="D8" s="165"/>
      <c r="E8" s="165"/>
      <c r="F8" s="177"/>
      <c r="G8" s="172"/>
    </row>
    <row r="9" spans="1:7">
      <c r="A9" s="150"/>
      <c r="B9" s="150"/>
      <c r="C9" s="165"/>
      <c r="D9" s="165"/>
      <c r="E9" s="165"/>
      <c r="F9" s="165"/>
      <c r="G9" s="172"/>
    </row>
    <row r="10" spans="1:7">
      <c r="A10" s="150"/>
      <c r="B10" s="150"/>
      <c r="C10" s="165"/>
      <c r="D10" s="165"/>
      <c r="E10" s="165"/>
      <c r="F10" s="172"/>
      <c r="G10" s="172"/>
    </row>
    <row r="11" spans="1:7">
      <c r="A11" s="150"/>
      <c r="B11" s="150"/>
      <c r="C11" s="165"/>
      <c r="D11" s="165"/>
      <c r="E11" s="165"/>
      <c r="F11" s="172"/>
      <c r="G11" s="172"/>
    </row>
    <row r="12" spans="1:7">
      <c r="A12" s="150"/>
      <c r="B12" s="150"/>
      <c r="C12" s="165"/>
      <c r="D12" s="165"/>
      <c r="E12" s="165"/>
      <c r="F12" s="172"/>
      <c r="G12" s="172"/>
    </row>
    <row r="13" spans="1:7">
      <c r="A13" s="150"/>
      <c r="B13" s="150"/>
      <c r="C13" s="165"/>
      <c r="D13" s="165"/>
      <c r="E13" s="165"/>
      <c r="F13" s="172"/>
      <c r="G13" s="172"/>
    </row>
    <row r="14" spans="1:7">
      <c r="A14" s="169"/>
      <c r="B14" s="152" t="s">
        <v>278</v>
      </c>
      <c r="C14" s="142">
        <f>SUM(C8:C13)</f>
        <v>0</v>
      </c>
      <c r="D14" s="142">
        <f>SUM(D8:D13)</f>
        <v>0</v>
      </c>
      <c r="E14" s="145">
        <f>SUM(E8:E13)</f>
        <v>0</v>
      </c>
      <c r="F14" s="202"/>
      <c r="G14" s="202"/>
    </row>
  </sheetData>
  <dataValidations count="7">
    <dataValidation allowBlank="1" showInputMessage="1" showErrorMessage="1" prompt="Procedencia de los recursos: Estatal o Municipal." sqref="G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5" orientation="landscape" r:id="rId1"/>
</worksheet>
</file>

<file path=xl/worksheets/sheet4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zoomScaleSheetLayoutView="100" workbookViewId="0">
      <selection activeCell="B8" sqref="B8"/>
    </sheetView>
  </sheetViews>
  <sheetFormatPr baseColWidth="10" defaultRowHeight="11.25"/>
  <cols>
    <col min="1" max="1" width="20.7109375" style="274" customWidth="1"/>
    <col min="2" max="2" width="50.7109375" style="274" customWidth="1"/>
    <col min="3" max="5" width="17.7109375" style="9" customWidth="1"/>
    <col min="6" max="6" width="17.7109375" style="274" customWidth="1"/>
    <col min="7" max="16384" width="11.42578125" style="274"/>
  </cols>
  <sheetData>
    <row r="1" spans="1:6" s="41" customFormat="1">
      <c r="A1" s="71" t="s">
        <v>43</v>
      </c>
      <c r="B1" s="71"/>
      <c r="C1" s="42"/>
      <c r="D1" s="42"/>
      <c r="E1" s="42"/>
      <c r="F1" s="7"/>
    </row>
    <row r="2" spans="1:6" s="41" customFormat="1">
      <c r="A2" s="71" t="s">
        <v>0</v>
      </c>
      <c r="B2" s="71"/>
      <c r="C2" s="42"/>
      <c r="D2" s="42"/>
      <c r="E2" s="42"/>
    </row>
    <row r="3" spans="1:6" s="41" customFormat="1">
      <c r="C3" s="42"/>
      <c r="D3" s="42"/>
      <c r="E3" s="42"/>
    </row>
    <row r="4" spans="1:6" s="41" customFormat="1">
      <c r="C4" s="42"/>
      <c r="D4" s="42"/>
      <c r="E4" s="42"/>
    </row>
    <row r="5" spans="1:6" s="41" customFormat="1" ht="11.25" customHeight="1">
      <c r="A5" s="10" t="s">
        <v>140</v>
      </c>
      <c r="B5" s="10"/>
      <c r="C5" s="42"/>
      <c r="D5" s="42"/>
      <c r="E5" s="42"/>
      <c r="F5" s="363" t="s">
        <v>118</v>
      </c>
    </row>
    <row r="6" spans="1:6" s="81" customFormat="1">
      <c r="A6" s="44"/>
      <c r="B6" s="44"/>
      <c r="C6" s="78"/>
      <c r="D6" s="80"/>
      <c r="E6" s="80"/>
    </row>
    <row r="7" spans="1:6" ht="15" customHeight="1">
      <c r="A7" s="15" t="s">
        <v>46</v>
      </c>
      <c r="B7" s="16" t="s">
        <v>47</v>
      </c>
      <c r="C7" s="57" t="s">
        <v>75</v>
      </c>
      <c r="D7" s="57" t="s">
        <v>76</v>
      </c>
      <c r="E7" s="102" t="s">
        <v>117</v>
      </c>
      <c r="F7" s="102" t="s">
        <v>89</v>
      </c>
    </row>
    <row r="8" spans="1:6">
      <c r="A8" s="150" t="s">
        <v>599</v>
      </c>
      <c r="B8" s="150" t="s">
        <v>600</v>
      </c>
      <c r="C8" s="165">
        <v>0</v>
      </c>
      <c r="D8" s="165">
        <v>5328856.34</v>
      </c>
      <c r="E8" s="165">
        <f>+D8-C8</f>
        <v>5328856.34</v>
      </c>
      <c r="F8" s="207"/>
    </row>
    <row r="9" spans="1:6">
      <c r="A9" s="150" t="s">
        <v>601</v>
      </c>
      <c r="B9" s="150" t="s">
        <v>602</v>
      </c>
      <c r="C9" s="165">
        <v>0</v>
      </c>
      <c r="D9" s="165">
        <v>0</v>
      </c>
      <c r="E9" s="165">
        <f t="shared" ref="E9:E14" si="0">+D9-C9</f>
        <v>0</v>
      </c>
      <c r="F9" s="207"/>
    </row>
    <row r="10" spans="1:6">
      <c r="A10" s="150" t="s">
        <v>603</v>
      </c>
      <c r="B10" s="150" t="s">
        <v>604</v>
      </c>
      <c r="C10" s="165">
        <v>3424674.59</v>
      </c>
      <c r="D10" s="165">
        <v>3424674.59</v>
      </c>
      <c r="E10" s="165">
        <f t="shared" si="0"/>
        <v>0</v>
      </c>
      <c r="F10" s="207"/>
    </row>
    <row r="11" spans="1:6">
      <c r="A11" s="150" t="s">
        <v>605</v>
      </c>
      <c r="B11" s="150" t="s">
        <v>606</v>
      </c>
      <c r="C11" s="165">
        <v>4024927.81</v>
      </c>
      <c r="D11" s="165">
        <v>2040543.66</v>
      </c>
      <c r="E11" s="165">
        <f t="shared" si="0"/>
        <v>-1984384.1500000001</v>
      </c>
      <c r="F11" s="207"/>
    </row>
    <row r="12" spans="1:6">
      <c r="A12" s="150" t="s">
        <v>607</v>
      </c>
      <c r="B12" s="150" t="s">
        <v>608</v>
      </c>
      <c r="C12" s="165">
        <v>2036844.08</v>
      </c>
      <c r="D12" s="165">
        <v>1139264.5900000001</v>
      </c>
      <c r="E12" s="165">
        <f t="shared" si="0"/>
        <v>-897579.49</v>
      </c>
      <c r="F12" s="207"/>
    </row>
    <row r="13" spans="1:6">
      <c r="A13" s="150" t="s">
        <v>609</v>
      </c>
      <c r="B13" s="150" t="s">
        <v>610</v>
      </c>
      <c r="C13" s="165">
        <v>-1188462.8700000001</v>
      </c>
      <c r="D13" s="165">
        <v>-1188462.8700000001</v>
      </c>
      <c r="E13" s="165">
        <f t="shared" si="0"/>
        <v>0</v>
      </c>
      <c r="F13" s="207"/>
    </row>
    <row r="14" spans="1:6">
      <c r="A14" s="150" t="s">
        <v>611</v>
      </c>
      <c r="B14" s="150" t="s">
        <v>612</v>
      </c>
      <c r="C14" s="165">
        <v>1621724.33</v>
      </c>
      <c r="D14" s="165">
        <v>1636724.33</v>
      </c>
      <c r="E14" s="165">
        <f t="shared" si="0"/>
        <v>15000</v>
      </c>
      <c r="F14" s="207"/>
    </row>
    <row r="15" spans="1:6">
      <c r="A15" s="150"/>
      <c r="B15" s="150"/>
      <c r="C15" s="165"/>
      <c r="D15" s="165"/>
      <c r="E15" s="165"/>
      <c r="F15" s="207"/>
    </row>
    <row r="16" spans="1:6">
      <c r="A16" s="152"/>
      <c r="B16" s="152" t="s">
        <v>279</v>
      </c>
      <c r="C16" s="166">
        <f>SUM(C8:C15)</f>
        <v>9919707.9400000013</v>
      </c>
      <c r="D16" s="166">
        <f>SUM(D8:D15)</f>
        <v>12381600.639999999</v>
      </c>
      <c r="E16" s="166">
        <f>SUM(E8:E15)</f>
        <v>2461892.6999999993</v>
      </c>
      <c r="F16" s="152"/>
    </row>
  </sheetData>
  <protectedRanges>
    <protectedRange sqref="F16" name="Rango1_1"/>
  </protectedRanges>
  <dataValidations count="6">
    <dataValidation allowBlank="1" showInputMessage="1" showErrorMessage="1" prompt="Procedencia de los recursos que modifican al patrimonio generado: Estatal o Municipal." sqref="F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 right="0.7" top="0.75" bottom="0.75" header="0.3" footer="0.3"/>
  <pageSetup scale="61" orientation="portrait" r:id="rId1"/>
</worksheet>
</file>

<file path=xl/worksheets/sheet4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zoomScaleNormal="100" zoomScaleSheetLayoutView="100" workbookViewId="0">
      <selection activeCell="B8" sqref="B8"/>
    </sheetView>
  </sheetViews>
  <sheetFormatPr baseColWidth="10" defaultRowHeight="11.25"/>
  <cols>
    <col min="1" max="1" width="20.7109375" style="154" customWidth="1"/>
    <col min="2" max="2" width="50.7109375" style="154" customWidth="1"/>
    <col min="3" max="5" width="17.7109375" style="118" customWidth="1"/>
    <col min="6" max="16384" width="11.42578125" style="274"/>
  </cols>
  <sheetData>
    <row r="1" spans="1:5" s="41" customFormat="1">
      <c r="A1" s="71" t="s">
        <v>43</v>
      </c>
      <c r="B1" s="71"/>
      <c r="C1" s="72"/>
      <c r="D1" s="72"/>
      <c r="E1" s="32"/>
    </row>
    <row r="2" spans="1:5" s="41" customFormat="1">
      <c r="A2" s="71" t="s">
        <v>0</v>
      </c>
      <c r="B2" s="71"/>
      <c r="C2" s="72"/>
      <c r="D2" s="72"/>
      <c r="E2" s="72"/>
    </row>
    <row r="3" spans="1:5" s="41" customFormat="1">
      <c r="C3" s="72"/>
      <c r="D3" s="72"/>
      <c r="E3" s="72"/>
    </row>
    <row r="4" spans="1:5" s="41" customFormat="1">
      <c r="C4" s="72"/>
      <c r="D4" s="72"/>
      <c r="E4" s="72"/>
    </row>
    <row r="5" spans="1:5" s="41" customFormat="1" ht="11.25" customHeight="1">
      <c r="A5" s="65" t="s">
        <v>154</v>
      </c>
      <c r="C5" s="72"/>
      <c r="D5" s="72"/>
      <c r="E5" s="262" t="s">
        <v>119</v>
      </c>
    </row>
    <row r="6" spans="1:5" s="81" customFormat="1">
      <c r="A6" s="28"/>
      <c r="B6" s="28"/>
      <c r="C6" s="103"/>
      <c r="D6" s="104"/>
      <c r="E6" s="104"/>
    </row>
    <row r="7" spans="1:5" ht="15" customHeight="1">
      <c r="A7" s="15" t="s">
        <v>46</v>
      </c>
      <c r="B7" s="16" t="s">
        <v>47</v>
      </c>
      <c r="C7" s="57" t="s">
        <v>75</v>
      </c>
      <c r="D7" s="57" t="s">
        <v>76</v>
      </c>
      <c r="E7" s="57" t="s">
        <v>77</v>
      </c>
    </row>
    <row r="8" spans="1:5">
      <c r="A8" s="172" t="s">
        <v>613</v>
      </c>
      <c r="B8" s="172" t="s">
        <v>614</v>
      </c>
      <c r="C8" s="165">
        <v>5141.38</v>
      </c>
      <c r="D8" s="165">
        <v>5141.38</v>
      </c>
      <c r="E8" s="165">
        <f>+D8-C8</f>
        <v>0</v>
      </c>
    </row>
    <row r="9" spans="1:5">
      <c r="A9" s="172" t="s">
        <v>615</v>
      </c>
      <c r="B9" s="172" t="s">
        <v>616</v>
      </c>
      <c r="C9" s="165">
        <v>400</v>
      </c>
      <c r="D9" s="165">
        <v>400</v>
      </c>
      <c r="E9" s="165">
        <f t="shared" ref="E9:E16" si="0">+D9-C9</f>
        <v>0</v>
      </c>
    </row>
    <row r="10" spans="1:5">
      <c r="A10" s="151" t="s">
        <v>617</v>
      </c>
      <c r="B10" s="151" t="s">
        <v>618</v>
      </c>
      <c r="C10" s="203">
        <f>SUM(C8:C9)</f>
        <v>5541.38</v>
      </c>
      <c r="D10" s="203">
        <f t="shared" ref="D10" si="1">SUM(D8:D9)</f>
        <v>5541.38</v>
      </c>
      <c r="E10" s="165">
        <f t="shared" si="0"/>
        <v>0</v>
      </c>
    </row>
    <row r="11" spans="1:5">
      <c r="A11" s="172"/>
      <c r="B11" s="172"/>
      <c r="C11" s="165"/>
      <c r="D11" s="165"/>
      <c r="E11" s="165">
        <f t="shared" si="0"/>
        <v>0</v>
      </c>
    </row>
    <row r="12" spans="1:5">
      <c r="A12" s="172" t="s">
        <v>619</v>
      </c>
      <c r="B12" s="172" t="s">
        <v>620</v>
      </c>
      <c r="C12" s="165">
        <v>0.64</v>
      </c>
      <c r="D12" s="165">
        <v>192002.47</v>
      </c>
      <c r="E12" s="165">
        <f t="shared" si="0"/>
        <v>192001.83</v>
      </c>
    </row>
    <row r="13" spans="1:5">
      <c r="A13" s="172" t="s">
        <v>621</v>
      </c>
      <c r="B13" s="172" t="s">
        <v>622</v>
      </c>
      <c r="C13" s="165">
        <v>1953009.51</v>
      </c>
      <c r="D13" s="165">
        <v>1818425.17</v>
      </c>
      <c r="E13" s="165">
        <f t="shared" si="0"/>
        <v>-134584.34000000008</v>
      </c>
    </row>
    <row r="14" spans="1:5">
      <c r="A14" s="172" t="s">
        <v>623</v>
      </c>
      <c r="B14" s="172" t="s">
        <v>624</v>
      </c>
      <c r="C14" s="165">
        <v>9517.9599999999991</v>
      </c>
      <c r="D14" s="165">
        <v>9518.92</v>
      </c>
      <c r="E14" s="165">
        <f t="shared" si="0"/>
        <v>0.96000000000094587</v>
      </c>
    </row>
    <row r="15" spans="1:5">
      <c r="A15" s="172" t="s">
        <v>625</v>
      </c>
      <c r="B15" s="172" t="s">
        <v>626</v>
      </c>
      <c r="C15" s="165">
        <v>1214.5899999999999</v>
      </c>
      <c r="D15" s="165">
        <v>1214.5899999999999</v>
      </c>
      <c r="E15" s="165">
        <f t="shared" si="0"/>
        <v>0</v>
      </c>
    </row>
    <row r="16" spans="1:5">
      <c r="A16" s="151" t="s">
        <v>627</v>
      </c>
      <c r="B16" s="151" t="s">
        <v>628</v>
      </c>
      <c r="C16" s="203">
        <f>SUM(C12:C15)</f>
        <v>1963742.7</v>
      </c>
      <c r="D16" s="203">
        <f t="shared" ref="D16" si="2">SUM(D12:D15)</f>
        <v>2021161.15</v>
      </c>
      <c r="E16" s="165">
        <f t="shared" si="0"/>
        <v>57418.449999999953</v>
      </c>
    </row>
    <row r="17" spans="1:5">
      <c r="A17" s="151"/>
      <c r="B17" s="151"/>
      <c r="C17" s="203"/>
      <c r="D17" s="203"/>
      <c r="E17" s="203"/>
    </row>
    <row r="18" spans="1:5" s="19" customFormat="1">
      <c r="A18" s="152"/>
      <c r="B18" s="152" t="s">
        <v>389</v>
      </c>
      <c r="C18" s="166">
        <f>+C10+C16</f>
        <v>1969284.0799999998</v>
      </c>
      <c r="D18" s="166">
        <f t="shared" ref="D18:E18" si="3">+D10+D16</f>
        <v>2026702.5299999998</v>
      </c>
      <c r="E18" s="166">
        <f t="shared" si="3"/>
        <v>57418.449999999953</v>
      </c>
    </row>
    <row r="19" spans="1:5" s="19" customFormat="1">
      <c r="A19" s="198"/>
      <c r="B19" s="198"/>
      <c r="C19" s="204"/>
      <c r="D19" s="204"/>
      <c r="E19" s="204"/>
    </row>
  </sheetData>
  <dataValidations count="5">
    <dataValidation allowBlank="1" showInputMessage="1" showErrorMessage="1" prompt="Diferencia entre el saldo final y el inicial presentados."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37" orientation="portrait" r:id="rId1"/>
</worksheet>
</file>

<file path=xl/worksheets/sheet4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opLeftCell="A37" zoomScaleNormal="100" zoomScaleSheetLayoutView="100" workbookViewId="0">
      <selection activeCell="B8" sqref="B8"/>
    </sheetView>
  </sheetViews>
  <sheetFormatPr baseColWidth="10" defaultRowHeight="11.25"/>
  <cols>
    <col min="1" max="1" width="20.7109375" style="154" customWidth="1"/>
    <col min="2" max="2" width="50.7109375" style="154" customWidth="1"/>
    <col min="3" max="3" width="17.7109375" style="118" customWidth="1"/>
    <col min="4" max="4" width="17.7109375" style="119" customWidth="1"/>
    <col min="5" max="5" width="20" style="274" customWidth="1"/>
    <col min="6" max="6" width="30.5703125" style="274" customWidth="1"/>
    <col min="7" max="16384" width="11.42578125" style="274"/>
  </cols>
  <sheetData>
    <row r="1" spans="1:4" s="41" customFormat="1">
      <c r="A1" s="71" t="s">
        <v>43</v>
      </c>
      <c r="B1" s="71"/>
      <c r="C1" s="105"/>
      <c r="D1" s="106"/>
    </row>
    <row r="2" spans="1:4" s="41" customFormat="1">
      <c r="A2" s="71" t="s">
        <v>0</v>
      </c>
      <c r="B2" s="71"/>
      <c r="C2" s="105"/>
      <c r="D2" s="107"/>
    </row>
    <row r="3" spans="1:4" s="41" customFormat="1">
      <c r="A3" s="71"/>
      <c r="B3" s="71"/>
      <c r="C3" s="105"/>
      <c r="D3" s="107"/>
    </row>
    <row r="4" spans="1:4" s="41" customFormat="1">
      <c r="C4" s="105"/>
      <c r="D4" s="107"/>
    </row>
    <row r="5" spans="1:4" s="41" customFormat="1" ht="11.25" customHeight="1">
      <c r="A5" s="1021" t="s">
        <v>280</v>
      </c>
      <c r="B5" s="1022"/>
      <c r="C5" s="105"/>
      <c r="D5" s="108" t="s">
        <v>120</v>
      </c>
    </row>
    <row r="6" spans="1:4">
      <c r="A6" s="109"/>
      <c r="B6" s="109"/>
      <c r="C6" s="110"/>
      <c r="D6" s="111"/>
    </row>
    <row r="7" spans="1:4" ht="15" customHeight="1">
      <c r="A7" s="15" t="s">
        <v>46</v>
      </c>
      <c r="B7" s="16" t="s">
        <v>47</v>
      </c>
      <c r="C7" s="57" t="s">
        <v>77</v>
      </c>
      <c r="D7" s="51" t="s">
        <v>121</v>
      </c>
    </row>
    <row r="8" spans="1:4">
      <c r="A8" s="112"/>
      <c r="B8" s="113"/>
      <c r="C8" s="114"/>
      <c r="D8" s="115"/>
    </row>
    <row r="9" spans="1:4">
      <c r="A9" s="112"/>
      <c r="B9" s="113"/>
      <c r="C9" s="114"/>
      <c r="D9" s="115"/>
    </row>
    <row r="10" spans="1:4">
      <c r="A10" s="112"/>
      <c r="B10" s="113"/>
      <c r="C10" s="114"/>
      <c r="D10" s="115"/>
    </row>
    <row r="11" spans="1:4">
      <c r="A11" s="112"/>
      <c r="B11" s="113"/>
      <c r="C11" s="114"/>
      <c r="D11" s="115"/>
    </row>
    <row r="12" spans="1:4">
      <c r="A12" s="112"/>
      <c r="B12" s="113"/>
      <c r="C12" s="114"/>
      <c r="D12" s="115"/>
    </row>
    <row r="13" spans="1:4">
      <c r="A13" s="112"/>
      <c r="B13" s="113"/>
      <c r="C13" s="114"/>
      <c r="D13" s="115"/>
    </row>
    <row r="14" spans="1:4">
      <c r="A14" s="112"/>
      <c r="B14" s="113"/>
      <c r="C14" s="114"/>
      <c r="D14" s="115"/>
    </row>
    <row r="15" spans="1:4">
      <c r="A15" s="112"/>
      <c r="B15" s="113"/>
      <c r="C15" s="114"/>
      <c r="D15" s="115"/>
    </row>
    <row r="16" spans="1:4">
      <c r="A16" s="112"/>
      <c r="B16" s="112"/>
      <c r="C16" s="114"/>
      <c r="D16" s="115"/>
    </row>
    <row r="17" spans="1:4">
      <c r="A17" s="112"/>
      <c r="B17" s="113"/>
      <c r="C17" s="114"/>
      <c r="D17" s="115"/>
    </row>
    <row r="18" spans="1:4">
      <c r="A18" s="112"/>
      <c r="B18" s="113"/>
      <c r="C18" s="114"/>
      <c r="D18" s="115"/>
    </row>
    <row r="19" spans="1:4">
      <c r="A19" s="112"/>
      <c r="B19" s="113"/>
      <c r="C19" s="114"/>
      <c r="D19" s="115"/>
    </row>
    <row r="20" spans="1:4">
      <c r="A20" s="112"/>
      <c r="B20" s="113"/>
      <c r="C20" s="114"/>
      <c r="D20" s="115"/>
    </row>
    <row r="21" spans="1:4">
      <c r="A21" s="112"/>
      <c r="B21" s="113"/>
      <c r="C21" s="114"/>
      <c r="D21" s="115"/>
    </row>
    <row r="22" spans="1:4">
      <c r="A22" s="112"/>
      <c r="B22" s="113"/>
      <c r="C22" s="114"/>
      <c r="D22" s="115"/>
    </row>
    <row r="23" spans="1:4">
      <c r="A23" s="112"/>
      <c r="B23" s="113"/>
      <c r="C23" s="114"/>
      <c r="D23" s="115"/>
    </row>
    <row r="24" spans="1:4">
      <c r="A24" s="112"/>
      <c r="B24" s="113"/>
      <c r="C24" s="114"/>
      <c r="D24" s="115"/>
    </row>
    <row r="25" spans="1:4">
      <c r="A25" s="112"/>
      <c r="B25" s="113"/>
      <c r="C25" s="114"/>
      <c r="D25" s="115"/>
    </row>
    <row r="26" spans="1:4">
      <c r="A26" s="112"/>
      <c r="B26" s="113"/>
      <c r="C26" s="114"/>
      <c r="D26" s="115"/>
    </row>
    <row r="27" spans="1:4">
      <c r="A27" s="112"/>
      <c r="B27" s="113"/>
      <c r="C27" s="114"/>
      <c r="D27" s="115"/>
    </row>
    <row r="28" spans="1:4">
      <c r="A28" s="112"/>
      <c r="B28" s="113"/>
      <c r="C28" s="114"/>
      <c r="D28" s="115"/>
    </row>
    <row r="29" spans="1:4">
      <c r="A29" s="112"/>
      <c r="B29" s="113"/>
      <c r="C29" s="114"/>
      <c r="D29" s="115"/>
    </row>
    <row r="30" spans="1:4">
      <c r="A30" s="112"/>
      <c r="B30" s="113"/>
      <c r="C30" s="114"/>
      <c r="D30" s="115"/>
    </row>
    <row r="31" spans="1:4">
      <c r="A31" s="112"/>
      <c r="B31" s="112"/>
      <c r="C31" s="114"/>
      <c r="D31" s="115"/>
    </row>
    <row r="32" spans="1:4">
      <c r="A32" s="116"/>
      <c r="B32" s="116" t="s">
        <v>387</v>
      </c>
      <c r="C32" s="117">
        <f>SUM(C8:C31)</f>
        <v>0</v>
      </c>
      <c r="D32" s="205">
        <v>0</v>
      </c>
    </row>
    <row r="35" spans="1:12">
      <c r="A35" s="1021" t="s">
        <v>281</v>
      </c>
      <c r="B35" s="1022"/>
      <c r="C35" s="105"/>
      <c r="D35" s="108" t="s">
        <v>120</v>
      </c>
    </row>
    <row r="36" spans="1:12">
      <c r="A36" s="109"/>
      <c r="B36" s="109"/>
      <c r="C36" s="110"/>
      <c r="D36" s="111"/>
    </row>
    <row r="37" spans="1:12">
      <c r="A37" s="15" t="s">
        <v>46</v>
      </c>
      <c r="B37" s="16" t="s">
        <v>47</v>
      </c>
      <c r="C37" s="57" t="s">
        <v>77</v>
      </c>
      <c r="D37" s="51" t="s">
        <v>121</v>
      </c>
    </row>
    <row r="38" spans="1:12">
      <c r="A38" s="348" t="s">
        <v>457</v>
      </c>
      <c r="B38" s="349" t="s">
        <v>458</v>
      </c>
      <c r="C38" s="114">
        <v>-100175.2</v>
      </c>
      <c r="D38" s="350">
        <f>+C38/C58</f>
        <v>-0.28382275034759874</v>
      </c>
      <c r="L38" s="9"/>
    </row>
    <row r="39" spans="1:12">
      <c r="A39" s="348" t="s">
        <v>460</v>
      </c>
      <c r="B39" s="349" t="s">
        <v>461</v>
      </c>
      <c r="C39" s="114">
        <v>47344.86</v>
      </c>
      <c r="D39" s="350">
        <f>+C39/C58</f>
        <v>0.13414046969731047</v>
      </c>
      <c r="L39" s="9"/>
    </row>
    <row r="40" spans="1:12">
      <c r="A40" s="348" t="s">
        <v>462</v>
      </c>
      <c r="B40" s="349" t="s">
        <v>463</v>
      </c>
      <c r="C40" s="114">
        <v>337294.48000000004</v>
      </c>
      <c r="D40" s="350">
        <f>+C40/C58</f>
        <v>0.95564418130099227</v>
      </c>
      <c r="L40" s="9"/>
    </row>
    <row r="41" spans="1:12">
      <c r="A41" s="348" t="s">
        <v>464</v>
      </c>
      <c r="B41" s="349" t="s">
        <v>465</v>
      </c>
      <c r="C41" s="114">
        <v>294295.59999999998</v>
      </c>
      <c r="D41" s="350">
        <f>+C41/C58</f>
        <v>0.83381701865528379</v>
      </c>
      <c r="L41" s="9"/>
    </row>
    <row r="42" spans="1:12">
      <c r="A42" s="348" t="s">
        <v>466</v>
      </c>
      <c r="B42" s="349" t="s">
        <v>467</v>
      </c>
      <c r="C42" s="114">
        <v>-11632.599999999999</v>
      </c>
      <c r="D42" s="350">
        <f>+C42/C58</f>
        <v>-3.2958222451200267E-2</v>
      </c>
      <c r="L42" s="9"/>
    </row>
    <row r="43" spans="1:12">
      <c r="A43" s="348" t="s">
        <v>468</v>
      </c>
      <c r="B43" s="349" t="s">
        <v>469</v>
      </c>
      <c r="C43" s="114">
        <v>10257.93</v>
      </c>
      <c r="D43" s="350">
        <f>+C43/C58</f>
        <v>2.9063419942991317E-2</v>
      </c>
      <c r="L43" s="9"/>
    </row>
    <row r="44" spans="1:12">
      <c r="A44" s="348" t="s">
        <v>470</v>
      </c>
      <c r="B44" s="349" t="s">
        <v>471</v>
      </c>
      <c r="C44" s="114">
        <v>-18832.700000000012</v>
      </c>
      <c r="D44" s="350">
        <f>+C44/C58</f>
        <v>-5.3358003881911156E-2</v>
      </c>
      <c r="L44" s="9"/>
    </row>
    <row r="45" spans="1:12">
      <c r="A45" s="348" t="s">
        <v>472</v>
      </c>
      <c r="B45" s="349" t="s">
        <v>473</v>
      </c>
      <c r="C45" s="114">
        <v>-6513.7</v>
      </c>
      <c r="D45" s="350">
        <f>+C45/C58</f>
        <v>-1.8455029278096315E-2</v>
      </c>
      <c r="L45" s="9"/>
    </row>
    <row r="46" spans="1:12">
      <c r="A46" s="348" t="s">
        <v>474</v>
      </c>
      <c r="B46" s="349" t="s">
        <v>475</v>
      </c>
      <c r="C46" s="114">
        <v>-469213.79999999993</v>
      </c>
      <c r="D46" s="350">
        <f>+C46/C58</f>
        <v>-1.329406392171397</v>
      </c>
      <c r="L46" s="9"/>
    </row>
    <row r="47" spans="1:12">
      <c r="A47" s="348" t="s">
        <v>476</v>
      </c>
      <c r="B47" s="349" t="s">
        <v>477</v>
      </c>
      <c r="C47" s="114">
        <v>-0.3999999999650754</v>
      </c>
      <c r="D47" s="350">
        <f>+C47/C58</f>
        <v>-1.1333054501426212E-6</v>
      </c>
      <c r="L47" s="9"/>
    </row>
    <row r="48" spans="1:12">
      <c r="A48" s="348" t="s">
        <v>478</v>
      </c>
      <c r="B48" s="349" t="s">
        <v>479</v>
      </c>
      <c r="C48" s="114">
        <v>-171572.41</v>
      </c>
      <c r="D48" s="350">
        <f>+C48/C58</f>
        <v>-0.48610986841020393</v>
      </c>
      <c r="L48" s="9"/>
    </row>
    <row r="49" spans="1:12">
      <c r="A49" s="348" t="s">
        <v>480</v>
      </c>
      <c r="B49" s="349" t="s">
        <v>481</v>
      </c>
      <c r="C49" s="114">
        <v>364896.82</v>
      </c>
      <c r="D49" s="350">
        <f>+C49/C58</f>
        <v>1.0338488872045446</v>
      </c>
      <c r="L49" s="9"/>
    </row>
    <row r="50" spans="1:12" ht="22.5">
      <c r="A50" s="348" t="s">
        <v>482</v>
      </c>
      <c r="B50" s="349" t="s">
        <v>483</v>
      </c>
      <c r="C50" s="114">
        <v>15814.04</v>
      </c>
      <c r="D50" s="350">
        <f>+C50/C58</f>
        <v>4.4805344305845568E-2</v>
      </c>
      <c r="L50" s="9"/>
    </row>
    <row r="51" spans="1:12">
      <c r="A51" s="348" t="s">
        <v>484</v>
      </c>
      <c r="B51" s="349" t="s">
        <v>485</v>
      </c>
      <c r="C51" s="114">
        <v>66240.72</v>
      </c>
      <c r="D51" s="350">
        <f>+C51/C58</f>
        <v>0.18767742250981473</v>
      </c>
      <c r="L51" s="9"/>
    </row>
    <row r="52" spans="1:12" ht="22.5">
      <c r="A52" s="348" t="s">
        <v>486</v>
      </c>
      <c r="B52" s="349" t="s">
        <v>487</v>
      </c>
      <c r="C52" s="114">
        <v>20018.699999999997</v>
      </c>
      <c r="D52" s="350">
        <f>+C52/C58</f>
        <v>5.6718254541877379E-2</v>
      </c>
      <c r="L52" s="9"/>
    </row>
    <row r="53" spans="1:12">
      <c r="A53" s="370" t="s">
        <v>488</v>
      </c>
      <c r="B53" s="371" t="s">
        <v>489</v>
      </c>
      <c r="C53" s="372">
        <v>19303.480000000003</v>
      </c>
      <c r="D53" s="373">
        <f>+C53/C58</f>
        <v>5.469184773157295E-2</v>
      </c>
      <c r="L53" s="9"/>
    </row>
    <row r="54" spans="1:12">
      <c r="A54" s="48" t="s">
        <v>646</v>
      </c>
      <c r="B54" s="48" t="s">
        <v>647</v>
      </c>
      <c r="C54" s="48">
        <v>101.72</v>
      </c>
      <c r="D54" s="373">
        <f>+C54/C58</f>
        <v>2.881995759964317E-4</v>
      </c>
    </row>
    <row r="55" spans="1:12">
      <c r="A55" s="374" t="s">
        <v>496</v>
      </c>
      <c r="B55" s="375" t="s">
        <v>497</v>
      </c>
      <c r="C55" s="376">
        <v>-4990</v>
      </c>
      <c r="D55" s="377">
        <f>+C55/C58</f>
        <v>-1.4137985491763609E-2</v>
      </c>
    </row>
    <row r="56" spans="1:12">
      <c r="A56" s="112" t="s">
        <v>499</v>
      </c>
      <c r="B56" s="113" t="s">
        <v>500</v>
      </c>
      <c r="C56" s="114">
        <v>-39687.679999999993</v>
      </c>
      <c r="D56" s="350">
        <f>+C56/C58</f>
        <v>-0.11244566012860854</v>
      </c>
    </row>
    <row r="57" spans="1:12">
      <c r="A57" s="112"/>
      <c r="B57" s="112"/>
      <c r="C57" s="114"/>
      <c r="D57" s="115"/>
    </row>
    <row r="58" spans="1:12">
      <c r="A58" s="116"/>
      <c r="B58" s="116" t="s">
        <v>390</v>
      </c>
      <c r="C58" s="117">
        <f>SUM(C38:C57)</f>
        <v>352949.86000000022</v>
      </c>
      <c r="D58" s="351">
        <f>SUM(D38:D57)</f>
        <v>1</v>
      </c>
    </row>
    <row r="63" spans="1:12">
      <c r="B63" s="162"/>
    </row>
  </sheetData>
  <mergeCells count="2">
    <mergeCell ref="A5:B5"/>
    <mergeCell ref="A35:B35"/>
  </mergeCells>
  <dataValidations count="5">
    <dataValidation allowBlank="1" showInputMessage="1" showErrorMessage="1" prompt="Detallar el porcentaje de estas adquisiciones que fueron realizadas mediante subsidios de capital del sector central (subsidiados por la federación, estado o municipio)." sqref="D7 D37"/>
    <dataValidation allowBlank="1" showInputMessage="1" showErrorMessage="1" prompt="Importe (saldo final) de las adquisiciones de bienes muebles e inmuebles efectuadas en el periodo al que corresponde la cuenta pública presentada." sqref="C37"/>
    <dataValidation allowBlank="1" showInputMessage="1" showErrorMessage="1" prompt="Corresponde al nombre o descripción de la cuenta de acuerdo al Plan de Cuentas emitido por el CONAC." sqref="B7 B37"/>
    <dataValidation allowBlank="1" showInputMessage="1" showErrorMessage="1" prompt="Corresponde al número de la cuenta de acuerdo al Plan de Cuentas emitido por el CONAC (DOF 23/12/2015)." sqref="A7 A37"/>
    <dataValidation allowBlank="1" showInputMessage="1" showErrorMessage="1" prompt="Importe (saldo final) de las adquisiciones de bienes muebles e inmuebles efectuadas en el periodo que se presenta." sqref="C7"/>
  </dataValidations>
  <pageMargins left="0.7" right="0.7" top="0.75" bottom="0.75" header="0.3" footer="0.3"/>
  <pageSetup scale="90" orientation="portrait" r:id="rId1"/>
</worksheet>
</file>

<file path=xl/worksheets/sheet4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zoomScaleNormal="100" zoomScaleSheetLayoutView="100" workbookViewId="0">
      <pane ySplit="8" topLeftCell="A9" activePane="bottomLeft" state="frozen"/>
      <selection activeCell="B8" sqref="B8"/>
      <selection pane="bottomLeft" activeCell="B8" sqref="B8"/>
    </sheetView>
  </sheetViews>
  <sheetFormatPr baseColWidth="10" defaultRowHeight="11.25"/>
  <cols>
    <col min="1" max="1" width="11.7109375" style="154" customWidth="1"/>
    <col min="2" max="2" width="68" style="154" customWidth="1"/>
    <col min="3" max="3" width="17.7109375" style="118" customWidth="1"/>
    <col min="4" max="4" width="17.7109375" style="274" customWidth="1"/>
    <col min="5" max="16384" width="11.42578125" style="274"/>
  </cols>
  <sheetData>
    <row r="1" spans="1:5" s="41" customFormat="1">
      <c r="A1" s="71" t="s">
        <v>43</v>
      </c>
      <c r="B1" s="71"/>
      <c r="C1" s="105"/>
    </row>
    <row r="2" spans="1:5" s="41" customFormat="1">
      <c r="A2" s="71" t="s">
        <v>0</v>
      </c>
      <c r="B2" s="71"/>
      <c r="C2" s="105"/>
    </row>
    <row r="3" spans="1:5" s="41" customFormat="1">
      <c r="A3" s="71"/>
      <c r="B3" s="71"/>
      <c r="C3" s="105"/>
    </row>
    <row r="4" spans="1:5" s="41" customFormat="1">
      <c r="A4" s="71"/>
      <c r="B4" s="71"/>
      <c r="C4" s="105"/>
    </row>
    <row r="5" spans="1:5" s="41" customFormat="1">
      <c r="C5" s="105"/>
    </row>
    <row r="6" spans="1:5" s="41" customFormat="1" ht="11.25" customHeight="1">
      <c r="A6" s="1021" t="s">
        <v>262</v>
      </c>
      <c r="B6" s="1022"/>
      <c r="C6" s="105"/>
      <c r="D6" s="279" t="s">
        <v>220</v>
      </c>
    </row>
    <row r="7" spans="1:5">
      <c r="A7" s="109"/>
      <c r="B7" s="109"/>
      <c r="C7" s="110"/>
    </row>
    <row r="8" spans="1:5" ht="15" customHeight="1">
      <c r="A8" s="15" t="s">
        <v>46</v>
      </c>
      <c r="B8" s="216" t="s">
        <v>47</v>
      </c>
      <c r="C8" s="57" t="s">
        <v>75</v>
      </c>
      <c r="D8" s="57" t="s">
        <v>76</v>
      </c>
    </row>
    <row r="9" spans="1:5">
      <c r="A9" s="306">
        <v>5500</v>
      </c>
      <c r="B9" s="307" t="s">
        <v>289</v>
      </c>
      <c r="C9" s="221">
        <f>+C10+C19+C22+C28+C30+C32</f>
        <v>361542.14</v>
      </c>
      <c r="D9" s="221">
        <f>+D10+D19+D22+D28+D30+D32</f>
        <v>2643005.35</v>
      </c>
      <c r="E9" s="9"/>
    </row>
    <row r="10" spans="1:5">
      <c r="A10" s="310">
        <v>5510</v>
      </c>
      <c r="B10" s="311" t="s">
        <v>177</v>
      </c>
      <c r="C10" s="221">
        <f>SUM(C11:C18)</f>
        <v>361542.14</v>
      </c>
      <c r="D10" s="221">
        <f>SUM(D11:D18)</f>
        <v>2643005.35</v>
      </c>
    </row>
    <row r="11" spans="1:5">
      <c r="A11" s="310">
        <v>5511</v>
      </c>
      <c r="B11" s="311" t="s">
        <v>290</v>
      </c>
      <c r="C11" s="308"/>
      <c r="D11" s="309"/>
    </row>
    <row r="12" spans="1:5">
      <c r="A12" s="310">
        <v>5512</v>
      </c>
      <c r="B12" s="311" t="s">
        <v>291</v>
      </c>
      <c r="C12" s="308"/>
      <c r="D12" s="309"/>
      <c r="E12" s="9"/>
    </row>
    <row r="13" spans="1:5">
      <c r="A13" s="310">
        <v>5513</v>
      </c>
      <c r="B13" s="311" t="s">
        <v>292</v>
      </c>
      <c r="C13" s="308"/>
      <c r="D13" s="309"/>
    </row>
    <row r="14" spans="1:5">
      <c r="A14" s="310">
        <v>5514</v>
      </c>
      <c r="B14" s="311" t="s">
        <v>293</v>
      </c>
      <c r="C14" s="308"/>
      <c r="D14" s="309"/>
    </row>
    <row r="15" spans="1:5">
      <c r="A15" s="310">
        <v>5515</v>
      </c>
      <c r="B15" s="311" t="s">
        <v>294</v>
      </c>
      <c r="C15" s="308">
        <v>361542.14</v>
      </c>
      <c r="D15" s="309">
        <v>2531933.7000000002</v>
      </c>
    </row>
    <row r="16" spans="1:5">
      <c r="A16" s="310">
        <v>5516</v>
      </c>
      <c r="B16" s="311" t="s">
        <v>295</v>
      </c>
      <c r="C16" s="308"/>
      <c r="D16" s="309"/>
    </row>
    <row r="17" spans="1:4">
      <c r="A17" s="310">
        <v>5517</v>
      </c>
      <c r="B17" s="311" t="s">
        <v>296</v>
      </c>
      <c r="C17" s="308">
        <v>0</v>
      </c>
      <c r="D17" s="309">
        <v>111071.65</v>
      </c>
    </row>
    <row r="18" spans="1:4">
      <c r="A18" s="310">
        <v>5518</v>
      </c>
      <c r="B18" s="311" t="s">
        <v>297</v>
      </c>
      <c r="C18" s="308"/>
      <c r="D18" s="309"/>
    </row>
    <row r="19" spans="1:4">
      <c r="A19" s="310">
        <v>5520</v>
      </c>
      <c r="B19" s="311" t="s">
        <v>178</v>
      </c>
      <c r="C19" s="221">
        <f>SUM(C20:C21)</f>
        <v>0</v>
      </c>
      <c r="D19" s="221">
        <f>SUM(D20:D21)</f>
        <v>0</v>
      </c>
    </row>
    <row r="20" spans="1:4">
      <c r="A20" s="310">
        <v>5521</v>
      </c>
      <c r="B20" s="311" t="s">
        <v>298</v>
      </c>
      <c r="C20" s="308"/>
      <c r="D20" s="309"/>
    </row>
    <row r="21" spans="1:4">
      <c r="A21" s="310">
        <v>5522</v>
      </c>
      <c r="B21" s="311" t="s">
        <v>299</v>
      </c>
      <c r="C21" s="308"/>
      <c r="D21" s="309"/>
    </row>
    <row r="22" spans="1:4">
      <c r="A22" s="310">
        <v>5530</v>
      </c>
      <c r="B22" s="311" t="s">
        <v>179</v>
      </c>
      <c r="C22" s="221">
        <f>SUM(C23:C27)</f>
        <v>0</v>
      </c>
      <c r="D22" s="221">
        <f>SUM(D23:D27)</f>
        <v>0</v>
      </c>
    </row>
    <row r="23" spans="1:4">
      <c r="A23" s="310">
        <v>5531</v>
      </c>
      <c r="B23" s="311" t="s">
        <v>300</v>
      </c>
      <c r="C23" s="308"/>
      <c r="D23" s="309"/>
    </row>
    <row r="24" spans="1:4">
      <c r="A24" s="310">
        <v>5532</v>
      </c>
      <c r="B24" s="311" t="s">
        <v>301</v>
      </c>
      <c r="C24" s="308"/>
      <c r="D24" s="309"/>
    </row>
    <row r="25" spans="1:4">
      <c r="A25" s="310">
        <v>5533</v>
      </c>
      <c r="B25" s="311" t="s">
        <v>302</v>
      </c>
      <c r="C25" s="308"/>
      <c r="D25" s="309"/>
    </row>
    <row r="26" spans="1:4">
      <c r="A26" s="310">
        <v>5534</v>
      </c>
      <c r="B26" s="311" t="s">
        <v>303</v>
      </c>
      <c r="C26" s="308"/>
      <c r="D26" s="309"/>
    </row>
    <row r="27" spans="1:4">
      <c r="A27" s="310">
        <v>5535</v>
      </c>
      <c r="B27" s="311" t="s">
        <v>304</v>
      </c>
      <c r="C27" s="308"/>
      <c r="D27" s="309"/>
    </row>
    <row r="28" spans="1:4">
      <c r="A28" s="310">
        <v>5540</v>
      </c>
      <c r="B28" s="311" t="s">
        <v>180</v>
      </c>
      <c r="C28" s="221">
        <f>SUM(C29)</f>
        <v>0</v>
      </c>
      <c r="D28" s="221">
        <f>SUM(D29)</f>
        <v>0</v>
      </c>
    </row>
    <row r="29" spans="1:4">
      <c r="A29" s="310">
        <v>5541</v>
      </c>
      <c r="B29" s="311" t="s">
        <v>180</v>
      </c>
      <c r="C29" s="308"/>
      <c r="D29" s="309"/>
    </row>
    <row r="30" spans="1:4">
      <c r="A30" s="310">
        <v>5550</v>
      </c>
      <c r="B30" s="312" t="s">
        <v>181</v>
      </c>
      <c r="C30" s="221">
        <f>SUM(C31)</f>
        <v>0</v>
      </c>
      <c r="D30" s="221">
        <f>SUM(D31)</f>
        <v>0</v>
      </c>
    </row>
    <row r="31" spans="1:4">
      <c r="A31" s="310">
        <v>5551</v>
      </c>
      <c r="B31" s="312" t="s">
        <v>181</v>
      </c>
      <c r="C31" s="308"/>
      <c r="D31" s="309"/>
    </row>
    <row r="32" spans="1:4">
      <c r="A32" s="310">
        <v>5590</v>
      </c>
      <c r="B32" s="312" t="s">
        <v>203</v>
      </c>
      <c r="C32" s="221">
        <f>SUM(C33:C40)</f>
        <v>0</v>
      </c>
      <c r="D32" s="221">
        <f>SUM(D33:D40)</f>
        <v>0</v>
      </c>
    </row>
    <row r="33" spans="1:4">
      <c r="A33" s="310">
        <v>5591</v>
      </c>
      <c r="B33" s="312" t="s">
        <v>305</v>
      </c>
      <c r="C33" s="308"/>
      <c r="D33" s="309"/>
    </row>
    <row r="34" spans="1:4">
      <c r="A34" s="310">
        <v>5592</v>
      </c>
      <c r="B34" s="312" t="s">
        <v>306</v>
      </c>
      <c r="C34" s="308"/>
      <c r="D34" s="309"/>
    </row>
    <row r="35" spans="1:4">
      <c r="A35" s="310">
        <v>5593</v>
      </c>
      <c r="B35" s="312" t="s">
        <v>307</v>
      </c>
      <c r="C35" s="308"/>
      <c r="D35" s="309"/>
    </row>
    <row r="36" spans="1:4">
      <c r="A36" s="310">
        <v>5594</v>
      </c>
      <c r="B36" s="312" t="s">
        <v>308</v>
      </c>
      <c r="C36" s="308"/>
      <c r="D36" s="309"/>
    </row>
    <row r="37" spans="1:4">
      <c r="A37" s="310">
        <v>5595</v>
      </c>
      <c r="B37" s="312" t="s">
        <v>309</v>
      </c>
      <c r="C37" s="308"/>
      <c r="D37" s="309"/>
    </row>
    <row r="38" spans="1:4">
      <c r="A38" s="310">
        <v>5596</v>
      </c>
      <c r="B38" s="312" t="s">
        <v>310</v>
      </c>
      <c r="C38" s="308"/>
      <c r="D38" s="309"/>
    </row>
    <row r="39" spans="1:4">
      <c r="A39" s="310">
        <v>5597</v>
      </c>
      <c r="B39" s="312" t="s">
        <v>311</v>
      </c>
      <c r="C39" s="308"/>
      <c r="D39" s="309"/>
    </row>
    <row r="40" spans="1:4">
      <c r="A40" s="310">
        <v>5599</v>
      </c>
      <c r="B40" s="312" t="s">
        <v>312</v>
      </c>
      <c r="C40" s="308"/>
      <c r="D40" s="309"/>
    </row>
    <row r="41" spans="1:4">
      <c r="A41" s="306">
        <v>5600</v>
      </c>
      <c r="B41" s="313" t="s">
        <v>313</v>
      </c>
      <c r="C41" s="221">
        <f>+C42</f>
        <v>0</v>
      </c>
      <c r="D41" s="221">
        <f>+D42</f>
        <v>0</v>
      </c>
    </row>
    <row r="42" spans="1:4">
      <c r="A42" s="310">
        <v>5610</v>
      </c>
      <c r="B42" s="312" t="s">
        <v>314</v>
      </c>
      <c r="C42" s="221">
        <f>+C43</f>
        <v>0</v>
      </c>
      <c r="D42" s="221">
        <f>+D43</f>
        <v>0</v>
      </c>
    </row>
    <row r="43" spans="1:4">
      <c r="A43" s="314">
        <v>5611</v>
      </c>
      <c r="B43" s="315" t="s">
        <v>315</v>
      </c>
      <c r="C43" s="316"/>
      <c r="D43" s="317"/>
    </row>
  </sheetData>
  <mergeCells count="1">
    <mergeCell ref="A6:B6"/>
  </mergeCells>
  <dataValidations count="4">
    <dataValidation allowBlank="1" showInputMessage="1" showErrorMessage="1" prompt="Corresponde al nombre o descripción de la cuenta de acuerdo al Plan de Cuentas emitido por el CONAC." sqref="B8"/>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s>
  <pageMargins left="0.7" right="0.7" top="0.75" bottom="0.75" header="0.3" footer="0.3"/>
  <pageSetup scale="90" orientation="portrait" r:id="rId1"/>
</worksheet>
</file>

<file path=xl/worksheets/sheet4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8" sqref="B8"/>
    </sheetView>
  </sheetViews>
  <sheetFormatPr baseColWidth="10" defaultRowHeight="11.25"/>
  <cols>
    <col min="1" max="1" width="20.7109375" style="274" customWidth="1"/>
    <col min="2" max="2" width="50.7109375" style="274" customWidth="1"/>
    <col min="3" max="3" width="17.7109375" style="274" customWidth="1"/>
    <col min="4" max="16384" width="11.42578125" style="274"/>
  </cols>
  <sheetData>
    <row r="1" spans="1:3">
      <c r="A1" s="71" t="s">
        <v>43</v>
      </c>
    </row>
    <row r="2" spans="1:3">
      <c r="A2" s="71"/>
    </row>
    <row r="3" spans="1:3">
      <c r="A3" s="71"/>
    </row>
    <row r="4" spans="1:3">
      <c r="A4" s="71"/>
    </row>
    <row r="5" spans="1:3" ht="11.25" customHeight="1">
      <c r="A5" s="259" t="s">
        <v>195</v>
      </c>
      <c r="B5" s="260"/>
      <c r="C5" s="256" t="s">
        <v>213</v>
      </c>
    </row>
    <row r="6" spans="1:3">
      <c r="A6" s="264"/>
      <c r="B6" s="264"/>
      <c r="C6" s="265"/>
    </row>
    <row r="7" spans="1:3" ht="15" customHeight="1">
      <c r="A7" s="15" t="s">
        <v>46</v>
      </c>
      <c r="B7" s="261" t="s">
        <v>47</v>
      </c>
      <c r="C7" s="216" t="s">
        <v>54</v>
      </c>
    </row>
    <row r="8" spans="1:3">
      <c r="A8" s="234">
        <v>900001</v>
      </c>
      <c r="B8" s="217" t="s">
        <v>183</v>
      </c>
      <c r="C8" s="221">
        <v>18519664.829999998</v>
      </c>
    </row>
    <row r="9" spans="1:3">
      <c r="A9" s="234">
        <v>900002</v>
      </c>
      <c r="B9" s="218" t="s">
        <v>184</v>
      </c>
      <c r="C9" s="221">
        <f>SUM(C10:C14)</f>
        <v>25763.360000000001</v>
      </c>
    </row>
    <row r="10" spans="1:3">
      <c r="A10" s="232">
        <v>4320</v>
      </c>
      <c r="B10" s="219" t="s">
        <v>185</v>
      </c>
      <c r="C10" s="222"/>
    </row>
    <row r="11" spans="1:3" ht="22.5">
      <c r="A11" s="232">
        <v>4330</v>
      </c>
      <c r="B11" s="219" t="s">
        <v>186</v>
      </c>
      <c r="C11" s="222"/>
    </row>
    <row r="12" spans="1:3">
      <c r="A12" s="232">
        <v>4340</v>
      </c>
      <c r="B12" s="219" t="s">
        <v>187</v>
      </c>
      <c r="C12" s="222"/>
    </row>
    <row r="13" spans="1:3">
      <c r="A13" s="232">
        <v>4399</v>
      </c>
      <c r="B13" s="219" t="s">
        <v>188</v>
      </c>
      <c r="C13" s="222"/>
    </row>
    <row r="14" spans="1:3">
      <c r="A14" s="233">
        <v>4400</v>
      </c>
      <c r="B14" s="219" t="s">
        <v>189</v>
      </c>
      <c r="C14" s="222">
        <v>25763.360000000001</v>
      </c>
    </row>
    <row r="15" spans="1:3">
      <c r="A15" s="234">
        <v>900003</v>
      </c>
      <c r="B15" s="218" t="s">
        <v>190</v>
      </c>
      <c r="C15" s="221">
        <f>SUM(C16:C19)</f>
        <v>0</v>
      </c>
    </row>
    <row r="16" spans="1:3">
      <c r="A16" s="237">
        <v>52</v>
      </c>
      <c r="B16" s="219" t="s">
        <v>191</v>
      </c>
      <c r="C16" s="222"/>
    </row>
    <row r="17" spans="1:3">
      <c r="A17" s="237">
        <v>62</v>
      </c>
      <c r="B17" s="219" t="s">
        <v>192</v>
      </c>
      <c r="C17" s="222"/>
    </row>
    <row r="18" spans="1:3">
      <c r="A18" s="241" t="s">
        <v>206</v>
      </c>
      <c r="B18" s="219" t="s">
        <v>193</v>
      </c>
      <c r="C18" s="222"/>
    </row>
    <row r="19" spans="1:3">
      <c r="A19" s="233">
        <v>4500</v>
      </c>
      <c r="B19" s="220" t="s">
        <v>201</v>
      </c>
      <c r="C19" s="222"/>
    </row>
    <row r="20" spans="1:3">
      <c r="A20" s="235">
        <v>900004</v>
      </c>
      <c r="B20" s="223" t="s">
        <v>194</v>
      </c>
      <c r="C20" s="224">
        <f>+C8+C9-C15</f>
        <v>18545428.189999998</v>
      </c>
    </row>
    <row r="21" spans="1:3">
      <c r="C21" s="358"/>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4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13" workbookViewId="0">
      <selection activeCell="B8" sqref="B8"/>
    </sheetView>
  </sheetViews>
  <sheetFormatPr baseColWidth="10" defaultRowHeight="11.25"/>
  <cols>
    <col min="1" max="1" width="20.7109375" style="274" customWidth="1"/>
    <col min="2" max="2" width="50.7109375" style="274" customWidth="1"/>
    <col min="3" max="3" width="17.7109375" style="9" customWidth="1"/>
    <col min="4" max="16384" width="11.42578125" style="274"/>
  </cols>
  <sheetData>
    <row r="1" spans="1:5">
      <c r="A1" s="71" t="s">
        <v>43</v>
      </c>
    </row>
    <row r="2" spans="1:5">
      <c r="A2" s="71"/>
    </row>
    <row r="3" spans="1:5">
      <c r="A3" s="71"/>
    </row>
    <row r="4" spans="1:5">
      <c r="A4" s="71"/>
    </row>
    <row r="5" spans="1:5" ht="11.25" customHeight="1">
      <c r="A5" s="259" t="s">
        <v>196</v>
      </c>
      <c r="B5" s="260"/>
      <c r="C5" s="263" t="s">
        <v>214</v>
      </c>
    </row>
    <row r="6" spans="1:5" ht="11.25" customHeight="1">
      <c r="A6" s="264"/>
      <c r="B6" s="265"/>
      <c r="C6" s="266"/>
    </row>
    <row r="7" spans="1:5" ht="15" customHeight="1">
      <c r="A7" s="15" t="s">
        <v>46</v>
      </c>
      <c r="B7" s="261" t="s">
        <v>47</v>
      </c>
      <c r="C7" s="216" t="s">
        <v>54</v>
      </c>
    </row>
    <row r="8" spans="1:5">
      <c r="A8" s="239">
        <v>900001</v>
      </c>
      <c r="B8" s="226" t="s">
        <v>160</v>
      </c>
      <c r="C8" s="229">
        <v>14648696.700000001</v>
      </c>
      <c r="E8" s="9"/>
    </row>
    <row r="9" spans="1:5">
      <c r="A9" s="239">
        <v>900002</v>
      </c>
      <c r="B9" s="226" t="s">
        <v>161</v>
      </c>
      <c r="C9" s="229">
        <f>SUM(C10:C26)</f>
        <v>1432124.85</v>
      </c>
      <c r="E9" s="9"/>
    </row>
    <row r="10" spans="1:5">
      <c r="A10" s="232">
        <v>5100</v>
      </c>
      <c r="B10" s="227" t="s">
        <v>162</v>
      </c>
      <c r="C10" s="225">
        <v>52390.98</v>
      </c>
    </row>
    <row r="11" spans="1:5">
      <c r="A11" s="232">
        <v>5200</v>
      </c>
      <c r="B11" s="227" t="s">
        <v>163</v>
      </c>
      <c r="C11" s="225"/>
    </row>
    <row r="12" spans="1:5">
      <c r="A12" s="232">
        <v>5300</v>
      </c>
      <c r="B12" s="227" t="s">
        <v>164</v>
      </c>
      <c r="C12" s="225">
        <v>3060</v>
      </c>
    </row>
    <row r="13" spans="1:5">
      <c r="A13" s="232">
        <v>5400</v>
      </c>
      <c r="B13" s="227" t="s">
        <v>165</v>
      </c>
      <c r="C13" s="225"/>
    </row>
    <row r="14" spans="1:5">
      <c r="A14" s="232">
        <v>5500</v>
      </c>
      <c r="B14" s="227" t="s">
        <v>166</v>
      </c>
      <c r="C14" s="225"/>
    </row>
    <row r="15" spans="1:5">
      <c r="A15" s="232">
        <v>5600</v>
      </c>
      <c r="B15" s="227" t="s">
        <v>167</v>
      </c>
      <c r="C15" s="225">
        <v>419.82</v>
      </c>
    </row>
    <row r="16" spans="1:5">
      <c r="A16" s="232">
        <v>5700</v>
      </c>
      <c r="B16" s="227" t="s">
        <v>168</v>
      </c>
      <c r="C16" s="225"/>
    </row>
    <row r="17" spans="1:3">
      <c r="A17" s="232" t="s">
        <v>212</v>
      </c>
      <c r="B17" s="227" t="s">
        <v>169</v>
      </c>
      <c r="C17" s="225"/>
    </row>
    <row r="18" spans="1:3">
      <c r="A18" s="232">
        <v>5900</v>
      </c>
      <c r="B18" s="227" t="s">
        <v>170</v>
      </c>
      <c r="C18" s="225"/>
    </row>
    <row r="19" spans="1:3">
      <c r="A19" s="237">
        <v>6200</v>
      </c>
      <c r="B19" s="227" t="s">
        <v>171</v>
      </c>
      <c r="C19" s="225"/>
    </row>
    <row r="20" spans="1:3">
      <c r="A20" s="237">
        <v>7200</v>
      </c>
      <c r="B20" s="227" t="s">
        <v>172</v>
      </c>
      <c r="C20" s="225"/>
    </row>
    <row r="21" spans="1:3">
      <c r="A21" s="237">
        <v>7300</v>
      </c>
      <c r="B21" s="227" t="s">
        <v>173</v>
      </c>
      <c r="C21" s="225"/>
    </row>
    <row r="22" spans="1:3">
      <c r="A22" s="237">
        <v>7500</v>
      </c>
      <c r="B22" s="227" t="s">
        <v>174</v>
      </c>
      <c r="C22" s="225"/>
    </row>
    <row r="23" spans="1:3">
      <c r="A23" s="237">
        <v>7900</v>
      </c>
      <c r="B23" s="227" t="s">
        <v>175</v>
      </c>
      <c r="C23" s="225"/>
    </row>
    <row r="24" spans="1:3">
      <c r="A24" s="237">
        <v>9100</v>
      </c>
      <c r="B24" s="227" t="s">
        <v>200</v>
      </c>
      <c r="C24" s="225"/>
    </row>
    <row r="25" spans="1:3">
      <c r="A25" s="237">
        <v>9900</v>
      </c>
      <c r="B25" s="227" t="s">
        <v>176</v>
      </c>
      <c r="C25" s="225"/>
    </row>
    <row r="26" spans="1:3">
      <c r="A26" s="237">
        <v>7400</v>
      </c>
      <c r="B26" s="228" t="s">
        <v>202</v>
      </c>
      <c r="C26" s="225">
        <v>1376254.05</v>
      </c>
    </row>
    <row r="27" spans="1:3">
      <c r="A27" s="239">
        <v>900003</v>
      </c>
      <c r="B27" s="226" t="s">
        <v>205</v>
      </c>
      <c r="C27" s="229">
        <f>SUM(C28:C34)</f>
        <v>0</v>
      </c>
    </row>
    <row r="28" spans="1:3" ht="22.5">
      <c r="A28" s="232">
        <v>5510</v>
      </c>
      <c r="B28" s="227" t="s">
        <v>177</v>
      </c>
      <c r="C28" s="225"/>
    </row>
    <row r="29" spans="1:3">
      <c r="A29" s="232">
        <v>5520</v>
      </c>
      <c r="B29" s="227" t="s">
        <v>178</v>
      </c>
      <c r="C29" s="225"/>
    </row>
    <row r="30" spans="1:3">
      <c r="A30" s="232">
        <v>5530</v>
      </c>
      <c r="B30" s="227" t="s">
        <v>179</v>
      </c>
      <c r="C30" s="225"/>
    </row>
    <row r="31" spans="1:3" ht="22.5">
      <c r="A31" s="232">
        <v>5540</v>
      </c>
      <c r="B31" s="227" t="s">
        <v>180</v>
      </c>
      <c r="C31" s="225"/>
    </row>
    <row r="32" spans="1:3">
      <c r="A32" s="232">
        <v>5550</v>
      </c>
      <c r="B32" s="227" t="s">
        <v>181</v>
      </c>
      <c r="C32" s="225"/>
    </row>
    <row r="33" spans="1:3">
      <c r="A33" s="232">
        <v>5590</v>
      </c>
      <c r="B33" s="227" t="s">
        <v>203</v>
      </c>
      <c r="C33" s="225"/>
    </row>
    <row r="34" spans="1:3">
      <c r="A34" s="232">
        <v>5600</v>
      </c>
      <c r="B34" s="228" t="s">
        <v>204</v>
      </c>
      <c r="C34" s="225"/>
    </row>
    <row r="35" spans="1:3">
      <c r="A35" s="240">
        <v>900004</v>
      </c>
      <c r="B35" s="230" t="s">
        <v>182</v>
      </c>
      <c r="C35" s="231">
        <f>+C8-C9+C27</f>
        <v>13216571.850000001</v>
      </c>
    </row>
  </sheetData>
  <dataValidations disablePrompts="1"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s>
  <pageMargins left="0.7" right="0.7" top="0.75" bottom="0.75" header="0.3" footer="0.3"/>
</worksheet>
</file>

<file path=xl/worksheets/sheet4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
  <sheetViews>
    <sheetView topLeftCell="A52" zoomScaleNormal="100" zoomScaleSheetLayoutView="100" workbookViewId="0">
      <selection activeCell="B8" sqref="B8"/>
    </sheetView>
  </sheetViews>
  <sheetFormatPr baseColWidth="10" defaultRowHeight="11.25"/>
  <cols>
    <col min="1" max="1" width="13" style="8" customWidth="1"/>
    <col min="2" max="2" width="53.5703125" style="8" customWidth="1"/>
    <col min="3" max="3" width="18.85546875" style="8" bestFit="1" customWidth="1"/>
    <col min="4" max="4" width="17.140625" style="8" bestFit="1" customWidth="1"/>
    <col min="5" max="5" width="11.42578125" style="8" bestFit="1" customWidth="1"/>
    <col min="6" max="16384" width="11.42578125" style="8"/>
  </cols>
  <sheetData>
    <row r="1" spans="1:8">
      <c r="E1" s="7" t="s">
        <v>44</v>
      </c>
    </row>
    <row r="2" spans="1:8" ht="15" customHeight="1">
      <c r="A2" s="343" t="s">
        <v>40</v>
      </c>
    </row>
    <row r="3" spans="1:8">
      <c r="A3" s="3"/>
    </row>
    <row r="4" spans="1:8" s="120" customFormat="1" ht="12.75">
      <c r="A4" s="344" t="s">
        <v>122</v>
      </c>
    </row>
    <row r="5" spans="1:8" s="120" customFormat="1" ht="35.1" customHeight="1">
      <c r="A5" s="1023" t="s">
        <v>123</v>
      </c>
      <c r="B5" s="1023"/>
      <c r="C5" s="1023"/>
      <c r="D5" s="1023"/>
      <c r="E5" s="1023"/>
      <c r="F5" s="1023"/>
      <c r="H5" s="122"/>
    </row>
    <row r="6" spans="1:8" s="120" customFormat="1">
      <c r="A6" s="121"/>
      <c r="B6" s="121"/>
      <c r="C6" s="121"/>
      <c r="D6" s="121"/>
      <c r="H6" s="122"/>
    </row>
    <row r="7" spans="1:8" s="120" customFormat="1" ht="12.75">
      <c r="A7" s="122" t="s">
        <v>124</v>
      </c>
      <c r="B7" s="122"/>
      <c r="C7" s="122"/>
      <c r="D7" s="122"/>
    </row>
    <row r="8" spans="1:8" s="120" customFormat="1">
      <c r="A8" s="122"/>
      <c r="B8" s="122"/>
      <c r="C8" s="122"/>
      <c r="D8" s="122"/>
    </row>
    <row r="9" spans="1:8" s="120" customFormat="1" ht="12.75">
      <c r="A9" s="331" t="s">
        <v>125</v>
      </c>
      <c r="B9" s="122"/>
      <c r="C9" s="122"/>
      <c r="D9" s="122"/>
    </row>
    <row r="10" spans="1:8" s="120" customFormat="1" ht="12.75">
      <c r="A10" s="331"/>
      <c r="B10" s="122"/>
      <c r="C10" s="122"/>
      <c r="D10" s="122"/>
    </row>
    <row r="11" spans="1:8" s="120" customFormat="1" ht="12.75">
      <c r="A11" s="333">
        <v>7000</v>
      </c>
      <c r="B11" s="332" t="s">
        <v>370</v>
      </c>
      <c r="C11" s="122"/>
      <c r="D11" s="122"/>
    </row>
    <row r="12" spans="1:8" s="120" customFormat="1" ht="12.75">
      <c r="A12" s="333"/>
      <c r="B12" s="332"/>
      <c r="C12" s="122"/>
      <c r="D12" s="122"/>
    </row>
    <row r="13" spans="1:8" s="120" customFormat="1">
      <c r="A13" s="125" t="s">
        <v>46</v>
      </c>
      <c r="B13" s="125" t="s">
        <v>47</v>
      </c>
      <c r="C13" s="125" t="s">
        <v>75</v>
      </c>
      <c r="D13" s="125" t="s">
        <v>76</v>
      </c>
      <c r="E13" s="125" t="s">
        <v>77</v>
      </c>
    </row>
    <row r="14" spans="1:8" s="120" customFormat="1">
      <c r="A14" s="334">
        <v>7100</v>
      </c>
      <c r="B14" s="335" t="s">
        <v>338</v>
      </c>
      <c r="C14" s="336"/>
      <c r="D14" s="336"/>
      <c r="E14" s="337"/>
    </row>
    <row r="15" spans="1:8" s="120" customFormat="1">
      <c r="A15" s="329">
        <v>7110</v>
      </c>
      <c r="B15" s="338" t="s">
        <v>339</v>
      </c>
      <c r="C15" s="336"/>
      <c r="D15" s="336"/>
      <c r="E15" s="337"/>
    </row>
    <row r="16" spans="1:8" s="120" customFormat="1">
      <c r="A16" s="329">
        <v>7120</v>
      </c>
      <c r="B16" s="338" t="s">
        <v>340</v>
      </c>
      <c r="C16" s="336"/>
      <c r="D16" s="336"/>
      <c r="E16" s="337"/>
    </row>
    <row r="17" spans="1:5" s="120" customFormat="1">
      <c r="A17" s="329">
        <v>7130</v>
      </c>
      <c r="B17" s="338" t="s">
        <v>341</v>
      </c>
      <c r="C17" s="336"/>
      <c r="D17" s="336"/>
      <c r="E17" s="337"/>
    </row>
    <row r="18" spans="1:5" s="120" customFormat="1" ht="22.5">
      <c r="A18" s="329">
        <v>7140</v>
      </c>
      <c r="B18" s="338" t="s">
        <v>342</v>
      </c>
      <c r="C18" s="336"/>
      <c r="D18" s="336"/>
      <c r="E18" s="337"/>
    </row>
    <row r="19" spans="1:5" s="120" customFormat="1" ht="22.5">
      <c r="A19" s="329">
        <v>7150</v>
      </c>
      <c r="B19" s="338" t="s">
        <v>343</v>
      </c>
      <c r="C19" s="336"/>
      <c r="D19" s="336"/>
      <c r="E19" s="337"/>
    </row>
    <row r="20" spans="1:5" s="120" customFormat="1">
      <c r="A20" s="329">
        <v>7160</v>
      </c>
      <c r="B20" s="338" t="s">
        <v>344</v>
      </c>
      <c r="C20" s="336"/>
      <c r="D20" s="336"/>
      <c r="E20" s="337"/>
    </row>
    <row r="21" spans="1:5" s="120" customFormat="1">
      <c r="A21" s="334">
        <v>7200</v>
      </c>
      <c r="B21" s="335" t="s">
        <v>345</v>
      </c>
      <c r="C21" s="336"/>
      <c r="D21" s="336"/>
      <c r="E21" s="337"/>
    </row>
    <row r="22" spans="1:5" s="120" customFormat="1" ht="22.5">
      <c r="A22" s="329">
        <v>7210</v>
      </c>
      <c r="B22" s="338" t="s">
        <v>346</v>
      </c>
      <c r="C22" s="336"/>
      <c r="D22" s="336"/>
      <c r="E22" s="337"/>
    </row>
    <row r="23" spans="1:5" s="120" customFormat="1" ht="22.5">
      <c r="A23" s="329">
        <v>7220</v>
      </c>
      <c r="B23" s="338" t="s">
        <v>347</v>
      </c>
      <c r="C23" s="336"/>
      <c r="D23" s="336"/>
      <c r="E23" s="337"/>
    </row>
    <row r="24" spans="1:5" s="120" customFormat="1" ht="12.95" customHeight="1">
      <c r="A24" s="329">
        <v>7230</v>
      </c>
      <c r="B24" s="339" t="s">
        <v>348</v>
      </c>
      <c r="C24" s="337"/>
      <c r="D24" s="337"/>
      <c r="E24" s="337"/>
    </row>
    <row r="25" spans="1:5" s="120" customFormat="1" ht="22.5">
      <c r="A25" s="329">
        <v>7240</v>
      </c>
      <c r="B25" s="339" t="s">
        <v>349</v>
      </c>
      <c r="C25" s="337"/>
      <c r="D25" s="337"/>
      <c r="E25" s="337"/>
    </row>
    <row r="26" spans="1:5" s="120" customFormat="1" ht="22.5">
      <c r="A26" s="329">
        <v>7250</v>
      </c>
      <c r="B26" s="339" t="s">
        <v>350</v>
      </c>
      <c r="C26" s="337"/>
      <c r="D26" s="337"/>
      <c r="E26" s="337"/>
    </row>
    <row r="27" spans="1:5" s="120" customFormat="1" ht="22.5">
      <c r="A27" s="329">
        <v>7260</v>
      </c>
      <c r="B27" s="339" t="s">
        <v>351</v>
      </c>
      <c r="C27" s="337"/>
      <c r="D27" s="337"/>
      <c r="E27" s="337"/>
    </row>
    <row r="28" spans="1:5" s="120" customFormat="1">
      <c r="A28" s="334">
        <v>7300</v>
      </c>
      <c r="B28" s="340" t="s">
        <v>352</v>
      </c>
      <c r="C28" s="337"/>
      <c r="D28" s="337"/>
      <c r="E28" s="337"/>
    </row>
    <row r="29" spans="1:5" s="120" customFormat="1">
      <c r="A29" s="329">
        <v>7310</v>
      </c>
      <c r="B29" s="339" t="s">
        <v>353</v>
      </c>
      <c r="C29" s="337"/>
      <c r="D29" s="337"/>
      <c r="E29" s="337"/>
    </row>
    <row r="30" spans="1:5" s="120" customFormat="1">
      <c r="A30" s="329">
        <v>7320</v>
      </c>
      <c r="B30" s="339" t="s">
        <v>354</v>
      </c>
      <c r="C30" s="337"/>
      <c r="D30" s="337"/>
      <c r="E30" s="337"/>
    </row>
    <row r="31" spans="1:5" s="120" customFormat="1">
      <c r="A31" s="329">
        <v>7330</v>
      </c>
      <c r="B31" s="339" t="s">
        <v>355</v>
      </c>
      <c r="C31" s="337"/>
      <c r="D31" s="337"/>
      <c r="E31" s="337"/>
    </row>
    <row r="32" spans="1:5" s="120" customFormat="1">
      <c r="A32" s="329">
        <v>7340</v>
      </c>
      <c r="B32" s="339" t="s">
        <v>356</v>
      </c>
      <c r="C32" s="337"/>
      <c r="D32" s="337"/>
      <c r="E32" s="337"/>
    </row>
    <row r="33" spans="1:5" s="120" customFormat="1">
      <c r="A33" s="329">
        <v>7350</v>
      </c>
      <c r="B33" s="339" t="s">
        <v>357</v>
      </c>
      <c r="C33" s="337"/>
      <c r="D33" s="337"/>
      <c r="E33" s="337"/>
    </row>
    <row r="34" spans="1:5" s="120" customFormat="1">
      <c r="A34" s="329">
        <v>7360</v>
      </c>
      <c r="B34" s="339" t="s">
        <v>358</v>
      </c>
      <c r="C34" s="337"/>
      <c r="D34" s="337"/>
      <c r="E34" s="337"/>
    </row>
    <row r="35" spans="1:5" s="120" customFormat="1">
      <c r="A35" s="334">
        <v>7400</v>
      </c>
      <c r="B35" s="340" t="s">
        <v>359</v>
      </c>
      <c r="C35" s="337"/>
      <c r="D35" s="337"/>
      <c r="E35" s="337"/>
    </row>
    <row r="36" spans="1:5" s="120" customFormat="1">
      <c r="A36" s="329">
        <v>7410</v>
      </c>
      <c r="B36" s="339" t="s">
        <v>360</v>
      </c>
      <c r="C36" s="337"/>
      <c r="D36" s="337"/>
      <c r="E36" s="337"/>
    </row>
    <row r="37" spans="1:5" s="120" customFormat="1">
      <c r="A37" s="329">
        <v>7420</v>
      </c>
      <c r="B37" s="339" t="s">
        <v>361</v>
      </c>
      <c r="C37" s="337"/>
      <c r="D37" s="337"/>
      <c r="E37" s="337"/>
    </row>
    <row r="38" spans="1:5" s="120" customFormat="1" ht="22.5">
      <c r="A38" s="334">
        <v>7500</v>
      </c>
      <c r="B38" s="340" t="s">
        <v>362</v>
      </c>
      <c r="C38" s="337"/>
      <c r="D38" s="337"/>
      <c r="E38" s="337"/>
    </row>
    <row r="39" spans="1:5" s="120" customFormat="1" ht="22.5">
      <c r="A39" s="329">
        <v>7510</v>
      </c>
      <c r="B39" s="339" t="s">
        <v>363</v>
      </c>
      <c r="C39" s="337"/>
      <c r="D39" s="337"/>
      <c r="E39" s="337"/>
    </row>
    <row r="40" spans="1:5" s="120" customFormat="1" ht="22.5">
      <c r="A40" s="329">
        <v>7520</v>
      </c>
      <c r="B40" s="339" t="s">
        <v>364</v>
      </c>
      <c r="C40" s="337"/>
      <c r="D40" s="337"/>
      <c r="E40" s="337"/>
    </row>
    <row r="41" spans="1:5" s="120" customFormat="1">
      <c r="A41" s="334">
        <v>7600</v>
      </c>
      <c r="B41" s="340" t="s">
        <v>365</v>
      </c>
      <c r="C41" s="337"/>
      <c r="D41" s="337"/>
      <c r="E41" s="337"/>
    </row>
    <row r="42" spans="1:5" s="120" customFormat="1">
      <c r="A42" s="329">
        <v>7610</v>
      </c>
      <c r="B42" s="338" t="s">
        <v>366</v>
      </c>
      <c r="C42" s="336"/>
      <c r="D42" s="336"/>
      <c r="E42" s="337"/>
    </row>
    <row r="43" spans="1:5" s="120" customFormat="1">
      <c r="A43" s="329">
        <v>7620</v>
      </c>
      <c r="B43" s="338" t="s">
        <v>367</v>
      </c>
      <c r="C43" s="336"/>
      <c r="D43" s="336"/>
      <c r="E43" s="337"/>
    </row>
    <row r="44" spans="1:5" s="120" customFormat="1">
      <c r="A44" s="329">
        <v>7630</v>
      </c>
      <c r="B44" s="338" t="s">
        <v>368</v>
      </c>
      <c r="C44" s="336"/>
      <c r="D44" s="336"/>
      <c r="E44" s="337"/>
    </row>
    <row r="45" spans="1:5" s="120" customFormat="1">
      <c r="A45" s="329">
        <v>7640</v>
      </c>
      <c r="B45" s="339" t="s">
        <v>369</v>
      </c>
      <c r="C45" s="337"/>
      <c r="D45" s="337"/>
      <c r="E45" s="337"/>
    </row>
    <row r="46" spans="1:5" s="120" customFormat="1">
      <c r="A46" s="329"/>
      <c r="B46" s="339"/>
      <c r="C46" s="337"/>
      <c r="D46" s="337"/>
      <c r="E46" s="337"/>
    </row>
    <row r="47" spans="1:5" s="120" customFormat="1">
      <c r="A47" s="334" t="s">
        <v>371</v>
      </c>
      <c r="B47" s="341" t="s">
        <v>372</v>
      </c>
      <c r="C47" s="337"/>
      <c r="D47" s="337"/>
      <c r="E47" s="337"/>
    </row>
    <row r="48" spans="1:5" s="120" customFormat="1">
      <c r="A48" s="329" t="s">
        <v>373</v>
      </c>
      <c r="B48" s="342" t="s">
        <v>374</v>
      </c>
      <c r="C48" s="337"/>
      <c r="D48" s="337"/>
      <c r="E48" s="337"/>
    </row>
    <row r="49" spans="1:10" s="120" customFormat="1">
      <c r="A49" s="329" t="s">
        <v>375</v>
      </c>
      <c r="B49" s="342" t="s">
        <v>376</v>
      </c>
      <c r="C49" s="337"/>
      <c r="D49" s="337"/>
      <c r="E49" s="337"/>
    </row>
    <row r="50" spans="1:10" s="120" customFormat="1">
      <c r="A50" s="329" t="s">
        <v>377</v>
      </c>
      <c r="B50" s="342" t="s">
        <v>378</v>
      </c>
      <c r="C50" s="337"/>
      <c r="D50" s="337"/>
      <c r="E50" s="337"/>
    </row>
    <row r="51" spans="1:10" s="120" customFormat="1">
      <c r="A51" s="329" t="s">
        <v>379</v>
      </c>
      <c r="B51" s="342" t="s">
        <v>380</v>
      </c>
      <c r="C51" s="337"/>
      <c r="D51" s="337"/>
      <c r="E51" s="337"/>
    </row>
    <row r="52" spans="1:10" s="120" customFormat="1">
      <c r="A52" s="329" t="s">
        <v>381</v>
      </c>
      <c r="B52" s="342" t="s">
        <v>382</v>
      </c>
      <c r="C52" s="337"/>
      <c r="D52" s="337"/>
      <c r="E52" s="337"/>
    </row>
    <row r="53" spans="1:10" s="120" customFormat="1">
      <c r="A53" s="329" t="s">
        <v>383</v>
      </c>
      <c r="B53" s="342" t="s">
        <v>384</v>
      </c>
      <c r="C53" s="337"/>
      <c r="D53" s="337"/>
      <c r="E53" s="337"/>
    </row>
    <row r="54" spans="1:10" s="120" customFormat="1" ht="12">
      <c r="A54" s="320" t="s">
        <v>321</v>
      </c>
      <c r="B54" s="131"/>
    </row>
    <row r="55" spans="1:10" s="120" customFormat="1">
      <c r="A55" s="122"/>
      <c r="B55" s="131"/>
    </row>
    <row r="56" spans="1:10" s="120" customFormat="1" ht="12.75">
      <c r="A56" s="321" t="s">
        <v>385</v>
      </c>
      <c r="B56" s="131"/>
    </row>
    <row r="57" spans="1:10" s="120" customFormat="1" ht="12.75">
      <c r="A57" s="321"/>
    </row>
    <row r="58" spans="1:10" s="120" customFormat="1" ht="12.75">
      <c r="A58" s="333">
        <v>8000</v>
      </c>
      <c r="B58" s="332" t="s">
        <v>323</v>
      </c>
    </row>
    <row r="59" spans="1:10" s="120" customFormat="1">
      <c r="B59" s="1024" t="s">
        <v>126</v>
      </c>
      <c r="C59" s="1024"/>
      <c r="D59" s="1024"/>
      <c r="E59" s="1024"/>
      <c r="H59" s="123"/>
    </row>
    <row r="60" spans="1:10" s="120" customFormat="1">
      <c r="A60" s="124" t="s">
        <v>46</v>
      </c>
      <c r="B60" s="124" t="s">
        <v>47</v>
      </c>
      <c r="C60" s="125" t="s">
        <v>75</v>
      </c>
      <c r="D60" s="125" t="s">
        <v>76</v>
      </c>
      <c r="E60" s="125" t="s">
        <v>77</v>
      </c>
      <c r="H60" s="123"/>
    </row>
    <row r="61" spans="1:10" s="120" customFormat="1">
      <c r="A61" s="326">
        <v>8100</v>
      </c>
      <c r="B61" s="327" t="s">
        <v>324</v>
      </c>
      <c r="C61" s="354">
        <f>+C62+C63+C64+C65+C66</f>
        <v>28681920</v>
      </c>
      <c r="D61" s="354">
        <f>+D62+D63+D64+D65+D66</f>
        <v>28681920</v>
      </c>
      <c r="E61" s="355">
        <f>+D61-C61</f>
        <v>0</v>
      </c>
      <c r="F61" s="352"/>
      <c r="G61" s="352"/>
      <c r="H61" s="353"/>
      <c r="I61" s="352"/>
      <c r="J61" s="352"/>
    </row>
    <row r="62" spans="1:10" s="120" customFormat="1">
      <c r="A62" s="322">
        <v>8110</v>
      </c>
      <c r="B62" s="126" t="s">
        <v>325</v>
      </c>
      <c r="C62" s="354">
        <v>14340960</v>
      </c>
      <c r="D62" s="360">
        <v>14340960</v>
      </c>
      <c r="E62" s="360">
        <f t="shared" ref="E62:E74" si="0">+D62-C62</f>
        <v>0</v>
      </c>
      <c r="F62" s="353"/>
      <c r="G62" s="352"/>
      <c r="H62" s="353"/>
      <c r="I62" s="352"/>
      <c r="J62" s="352"/>
    </row>
    <row r="63" spans="1:10" s="120" customFormat="1">
      <c r="A63" s="322">
        <v>8120</v>
      </c>
      <c r="B63" s="126" t="s">
        <v>326</v>
      </c>
      <c r="C63" s="354">
        <v>14340960</v>
      </c>
      <c r="D63" s="360">
        <v>8163474.1799999997</v>
      </c>
      <c r="E63" s="360">
        <f t="shared" si="0"/>
        <v>-6177485.8200000003</v>
      </c>
      <c r="F63" s="353"/>
      <c r="G63" s="352"/>
      <c r="H63" s="353"/>
      <c r="I63" s="352"/>
      <c r="J63" s="352"/>
    </row>
    <row r="64" spans="1:10" s="120" customFormat="1">
      <c r="A64" s="323">
        <v>8130</v>
      </c>
      <c r="B64" s="126" t="s">
        <v>327</v>
      </c>
      <c r="C64" s="354">
        <v>0</v>
      </c>
      <c r="D64" s="360">
        <v>-4550000</v>
      </c>
      <c r="E64" s="360">
        <f t="shared" si="0"/>
        <v>-4550000</v>
      </c>
      <c r="F64" s="353"/>
      <c r="G64" s="352"/>
      <c r="H64" s="353"/>
      <c r="I64" s="352"/>
      <c r="J64" s="352"/>
    </row>
    <row r="65" spans="1:10" s="120" customFormat="1">
      <c r="A65" s="323">
        <v>8140</v>
      </c>
      <c r="B65" s="126" t="s">
        <v>328</v>
      </c>
      <c r="C65" s="354">
        <v>0</v>
      </c>
      <c r="D65" s="360">
        <v>0</v>
      </c>
      <c r="E65" s="360">
        <f t="shared" si="0"/>
        <v>0</v>
      </c>
      <c r="F65" s="353"/>
      <c r="G65" s="352"/>
      <c r="H65" s="353"/>
      <c r="I65" s="352"/>
      <c r="J65" s="352"/>
    </row>
    <row r="66" spans="1:10" s="120" customFormat="1">
      <c r="A66" s="323">
        <v>8150</v>
      </c>
      <c r="B66" s="126" t="s">
        <v>329</v>
      </c>
      <c r="C66" s="354">
        <v>0</v>
      </c>
      <c r="D66" s="360">
        <v>10727485.82</v>
      </c>
      <c r="E66" s="360">
        <f t="shared" si="0"/>
        <v>10727485.82</v>
      </c>
      <c r="F66" s="353"/>
      <c r="G66" s="352"/>
      <c r="H66" s="353"/>
      <c r="I66" s="352"/>
      <c r="J66" s="352"/>
    </row>
    <row r="67" spans="1:10" s="120" customFormat="1">
      <c r="A67" s="328">
        <v>8200</v>
      </c>
      <c r="B67" s="327" t="s">
        <v>330</v>
      </c>
      <c r="C67" s="354">
        <f>+C68+C69+C70+C71+C72+C73+C74</f>
        <v>28681920</v>
      </c>
      <c r="D67" s="361">
        <f>+D68+D69+D70+D71+D72+D73+D74</f>
        <v>21487559.260000002</v>
      </c>
      <c r="E67" s="360">
        <f t="shared" si="0"/>
        <v>-7194360.7399999984</v>
      </c>
      <c r="F67" s="353"/>
      <c r="G67" s="353"/>
      <c r="H67" s="353"/>
      <c r="I67" s="352"/>
      <c r="J67" s="352"/>
    </row>
    <row r="68" spans="1:10" s="120" customFormat="1">
      <c r="A68" s="323">
        <v>8210</v>
      </c>
      <c r="B68" s="126" t="s">
        <v>331</v>
      </c>
      <c r="C68" s="354">
        <v>14340960</v>
      </c>
      <c r="D68" s="360">
        <v>14340960</v>
      </c>
      <c r="E68" s="360">
        <f t="shared" si="0"/>
        <v>0</v>
      </c>
      <c r="F68" s="353"/>
      <c r="G68" s="353"/>
      <c r="H68" s="353"/>
      <c r="I68" s="352"/>
      <c r="J68" s="352"/>
    </row>
    <row r="69" spans="1:10" s="120" customFormat="1">
      <c r="A69" s="323">
        <v>8220</v>
      </c>
      <c r="B69" s="126" t="s">
        <v>332</v>
      </c>
      <c r="C69" s="354">
        <v>14340960</v>
      </c>
      <c r="D69" s="355">
        <v>-2952097.44</v>
      </c>
      <c r="E69" s="355">
        <f t="shared" si="0"/>
        <v>-17293057.440000001</v>
      </c>
      <c r="F69" s="359"/>
      <c r="G69" s="353"/>
      <c r="H69" s="353"/>
      <c r="I69" s="352"/>
      <c r="J69" s="352"/>
    </row>
    <row r="70" spans="1:10" s="120" customFormat="1">
      <c r="A70" s="323">
        <v>8230</v>
      </c>
      <c r="B70" s="126" t="s">
        <v>333</v>
      </c>
      <c r="C70" s="354">
        <v>0</v>
      </c>
      <c r="D70" s="355">
        <v>-4550000</v>
      </c>
      <c r="E70" s="355">
        <f t="shared" si="0"/>
        <v>-4550000</v>
      </c>
      <c r="F70" s="359"/>
      <c r="G70" s="353"/>
      <c r="H70" s="353"/>
      <c r="I70" s="352"/>
      <c r="J70" s="352"/>
    </row>
    <row r="71" spans="1:10" s="120" customFormat="1">
      <c r="A71" s="323">
        <v>8240</v>
      </c>
      <c r="B71" s="126" t="s">
        <v>334</v>
      </c>
      <c r="C71" s="354">
        <v>0</v>
      </c>
      <c r="D71" s="355">
        <v>0</v>
      </c>
      <c r="E71" s="355">
        <f t="shared" si="0"/>
        <v>0</v>
      </c>
      <c r="F71" s="353"/>
      <c r="G71" s="353"/>
      <c r="H71" s="353"/>
      <c r="I71" s="352"/>
      <c r="J71" s="352"/>
    </row>
    <row r="72" spans="1:10" s="120" customFormat="1">
      <c r="A72" s="324">
        <v>8250</v>
      </c>
      <c r="B72" s="127" t="s">
        <v>335</v>
      </c>
      <c r="C72" s="356">
        <v>0</v>
      </c>
      <c r="D72" s="357">
        <v>0</v>
      </c>
      <c r="E72" s="355">
        <f t="shared" si="0"/>
        <v>0</v>
      </c>
      <c r="F72" s="353"/>
      <c r="G72" s="353"/>
      <c r="H72" s="353"/>
      <c r="I72" s="352"/>
      <c r="J72" s="352"/>
    </row>
    <row r="73" spans="1:10" s="120" customFormat="1">
      <c r="A73" s="325">
        <v>8260</v>
      </c>
      <c r="B73" s="128" t="s">
        <v>336</v>
      </c>
      <c r="C73" s="355">
        <v>0</v>
      </c>
      <c r="D73" s="355">
        <v>0</v>
      </c>
      <c r="E73" s="355">
        <f t="shared" si="0"/>
        <v>0</v>
      </c>
      <c r="F73" s="353"/>
      <c r="G73" s="353"/>
      <c r="H73" s="353"/>
      <c r="I73" s="352"/>
      <c r="J73" s="352"/>
    </row>
    <row r="74" spans="1:10" s="120" customFormat="1">
      <c r="A74" s="329">
        <v>8270</v>
      </c>
      <c r="B74" s="330" t="s">
        <v>337</v>
      </c>
      <c r="C74" s="362">
        <v>0</v>
      </c>
      <c r="D74" s="362">
        <v>14648696.700000001</v>
      </c>
      <c r="E74" s="355">
        <f t="shared" si="0"/>
        <v>14648696.700000001</v>
      </c>
      <c r="F74" s="353"/>
      <c r="G74" s="353"/>
      <c r="H74" s="353"/>
      <c r="I74" s="352"/>
      <c r="J74" s="352"/>
    </row>
    <row r="75" spans="1:10" ht="12">
      <c r="A75" s="320" t="s">
        <v>322</v>
      </c>
    </row>
  </sheetData>
  <mergeCells count="2">
    <mergeCell ref="B59:E59"/>
    <mergeCell ref="A5:F5"/>
  </mergeCells>
  <printOptions horizontalCentered="1"/>
  <pageMargins left="0.70866141732283472" right="0.70866141732283472" top="0.74803149606299213" bottom="0.74803149606299213" header="0.31496062992125984" footer="0.31496062992125984"/>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492</vt:i4>
      </vt:variant>
      <vt:variant>
        <vt:lpstr>Rangos con nombre</vt:lpstr>
      </vt:variant>
      <vt:variant>
        <vt:i4>500</vt:i4>
      </vt:variant>
    </vt:vector>
  </HeadingPairs>
  <TitlesOfParts>
    <vt:vector size="992" baseType="lpstr">
      <vt:lpstr>Contenido</vt:lpstr>
      <vt:lpstr>Notas a los Edos Financieros</vt:lpstr>
      <vt:lpstr>ESF-01-DIF</vt:lpstr>
      <vt:lpstr>ESF-02 -DIF</vt:lpstr>
      <vt:lpstr>ESF-03-DIF</vt:lpstr>
      <vt:lpstr>ESF-04-DIF</vt:lpstr>
      <vt:lpstr>ESF-05-DIF</vt:lpstr>
      <vt:lpstr>ESF-06 -DIF</vt:lpstr>
      <vt:lpstr>ESF-07-DIF</vt:lpstr>
      <vt:lpstr>ESF-08-DIF</vt:lpstr>
      <vt:lpstr>ESF-09-DIF</vt:lpstr>
      <vt:lpstr>ESF-10-DIF</vt:lpstr>
      <vt:lpstr>ESF-11-DIF</vt:lpstr>
      <vt:lpstr>ESF-12 -DIF</vt:lpstr>
      <vt:lpstr>ESF-13-DIF</vt:lpstr>
      <vt:lpstr>ESF-14-DIF</vt:lpstr>
      <vt:lpstr>ESF-15-DIF</vt:lpstr>
      <vt:lpstr>EA-01-DIF</vt:lpstr>
      <vt:lpstr>EA-02-DIF</vt:lpstr>
      <vt:lpstr>EA-03 -DIF</vt:lpstr>
      <vt:lpstr>VHP-01-DIF</vt:lpstr>
      <vt:lpstr>VHP-02-DIF</vt:lpstr>
      <vt:lpstr>EFE-01-DIF</vt:lpstr>
      <vt:lpstr>EFE-02-DIF</vt:lpstr>
      <vt:lpstr>Conciliacion_Ig-DIF</vt:lpstr>
      <vt:lpstr>Conciliacion_Eg-DIF</vt:lpstr>
      <vt:lpstr>Memoria-DIF</vt:lpstr>
      <vt:lpstr>ESF-01-COMUDE</vt:lpstr>
      <vt:lpstr>ESF-02-COMUDE</vt:lpstr>
      <vt:lpstr>ESF-03-COMUDE</vt:lpstr>
      <vt:lpstr>ESF-05-COMUDE</vt:lpstr>
      <vt:lpstr>ESF-06-COMUDE</vt:lpstr>
      <vt:lpstr>ESF-07-COMUDE</vt:lpstr>
      <vt:lpstr>ESF-08-COMUDE</vt:lpstr>
      <vt:lpstr>ESF-09-COMUDE</vt:lpstr>
      <vt:lpstr>ESF-10-COMUDE</vt:lpstr>
      <vt:lpstr>ESF-11-COMUDE</vt:lpstr>
      <vt:lpstr>ESF-12-COMUDE</vt:lpstr>
      <vt:lpstr>ESF-13-COMUDE</vt:lpstr>
      <vt:lpstr>ESF-14-COMUDE</vt:lpstr>
      <vt:lpstr>ESF-15-COMUDE</vt:lpstr>
      <vt:lpstr>EA-01-COMUDE</vt:lpstr>
      <vt:lpstr>EA-02-COMUDE</vt:lpstr>
      <vt:lpstr>EA-03-COMUDE</vt:lpstr>
      <vt:lpstr>VHP-01-COMUDE</vt:lpstr>
      <vt:lpstr>VHP-02-COMUDE</vt:lpstr>
      <vt:lpstr>EFE-01-COMUDE</vt:lpstr>
      <vt:lpstr>EFE-02-COMUDE</vt:lpstr>
      <vt:lpstr>EFE-03-COMUDE</vt:lpstr>
      <vt:lpstr>Memoria-COMUDE</vt:lpstr>
      <vt:lpstr>ESF-01-SAPAL</vt:lpstr>
      <vt:lpstr>ESF-02-SAPAL </vt:lpstr>
      <vt:lpstr>ESF-03-SAPAL</vt:lpstr>
      <vt:lpstr>ESF-04-SAPAL</vt:lpstr>
      <vt:lpstr>ESF-05-SAPAL</vt:lpstr>
      <vt:lpstr>ESF-06-SAPAL</vt:lpstr>
      <vt:lpstr>ESF-07-SAPAL</vt:lpstr>
      <vt:lpstr>ESF-08-SAPAL</vt:lpstr>
      <vt:lpstr>ESF-09-SAPAL</vt:lpstr>
      <vt:lpstr>ESF-10-SAPAL</vt:lpstr>
      <vt:lpstr>ESF-11-SAPAL</vt:lpstr>
      <vt:lpstr>ESF-12-SAPAL</vt:lpstr>
      <vt:lpstr>ESF-13-SAPAL</vt:lpstr>
      <vt:lpstr>ESF-14-SAPAL</vt:lpstr>
      <vt:lpstr>ESF-15-SAPAL</vt:lpstr>
      <vt:lpstr>EA-01-SAPAL</vt:lpstr>
      <vt:lpstr>EA-02-SAPAL</vt:lpstr>
      <vt:lpstr>EA-03-SAPAL</vt:lpstr>
      <vt:lpstr>VHP-01-SAPAL</vt:lpstr>
      <vt:lpstr>VHP-02-SAPAL</vt:lpstr>
      <vt:lpstr>EFE-01-SAPAL</vt:lpstr>
      <vt:lpstr>EFE-02-SAPAL</vt:lpstr>
      <vt:lpstr>EFE-03-SAPAL</vt:lpstr>
      <vt:lpstr>Conciliacion_Ig-SAPAL</vt:lpstr>
      <vt:lpstr>Conciliacion_Eg-SAPAL</vt:lpstr>
      <vt:lpstr>Memoria-SAPAL</vt:lpstr>
      <vt:lpstr>ESF-01-IMM</vt:lpstr>
      <vt:lpstr>ESF-02-IMM </vt:lpstr>
      <vt:lpstr>ESF-03-IMM</vt:lpstr>
      <vt:lpstr>ESF-04-IMM</vt:lpstr>
      <vt:lpstr>ESF-05-IMM</vt:lpstr>
      <vt:lpstr>ESF-06-IMM </vt:lpstr>
      <vt:lpstr>ESF-07-IMM</vt:lpstr>
      <vt:lpstr>ESF-08-IMM</vt:lpstr>
      <vt:lpstr>ESF-09-IMM</vt:lpstr>
      <vt:lpstr>ESF-10-IMM</vt:lpstr>
      <vt:lpstr>ESF-11-IMM</vt:lpstr>
      <vt:lpstr>ESF-12-IMM </vt:lpstr>
      <vt:lpstr>ESF-13-IMM</vt:lpstr>
      <vt:lpstr>ESF-14-IMM</vt:lpstr>
      <vt:lpstr>ESF-15-IMM</vt:lpstr>
      <vt:lpstr>EA-01-IMM</vt:lpstr>
      <vt:lpstr>EA-02-IMM</vt:lpstr>
      <vt:lpstr>EA-03-IMM </vt:lpstr>
      <vt:lpstr>VHP-01-IMM</vt:lpstr>
      <vt:lpstr>VHP-02-IMM</vt:lpstr>
      <vt:lpstr>EFE-01-IMM  </vt:lpstr>
      <vt:lpstr>EFE-02-IMM</vt:lpstr>
      <vt:lpstr>EFE-03-IMM</vt:lpstr>
      <vt:lpstr>Conciliacion_Ig-IMM</vt:lpstr>
      <vt:lpstr>Conciliacion_Eg-IMM</vt:lpstr>
      <vt:lpstr>Memoria-IMM</vt:lpstr>
      <vt:lpstr>ESF-01-ZOOLEÓN</vt:lpstr>
      <vt:lpstr>ESF-02-ZOOLEÓN </vt:lpstr>
      <vt:lpstr>ESF-03-ZOOLEÓN</vt:lpstr>
      <vt:lpstr>ESF-04-ZOOLEÓN</vt:lpstr>
      <vt:lpstr>ESF-05-ZOOLEÓN</vt:lpstr>
      <vt:lpstr>ESF-06-ZOOLEÓN </vt:lpstr>
      <vt:lpstr>ESF-07-ZOOLEÓN</vt:lpstr>
      <vt:lpstr>ESF-08-ZOOLEÓN</vt:lpstr>
      <vt:lpstr>ESF-09-ZOOLEÓN</vt:lpstr>
      <vt:lpstr>ESF-10-ZOOLEÓN</vt:lpstr>
      <vt:lpstr>ESF-11-ZOOLEÓN</vt:lpstr>
      <vt:lpstr>ESF-12-ZOOLEÓN </vt:lpstr>
      <vt:lpstr>ESF-13-ZOOLEÓN</vt:lpstr>
      <vt:lpstr>ESF-14-ZOOLEÓN</vt:lpstr>
      <vt:lpstr>ESF-15-ZOOLEÓN</vt:lpstr>
      <vt:lpstr>EA-01-ZOOLEÓN</vt:lpstr>
      <vt:lpstr>EA-02-ZOOLEÓN</vt:lpstr>
      <vt:lpstr>EA-03-ZOOLEÓN </vt:lpstr>
      <vt:lpstr>VHP-01-ZOOLEÓN</vt:lpstr>
      <vt:lpstr>VHP-02-ZOOLEÓN</vt:lpstr>
      <vt:lpstr>EFE-01-ZOOLEÓN  </vt:lpstr>
      <vt:lpstr>EFE-02-ZOOLEÓN</vt:lpstr>
      <vt:lpstr>EFE-03-ZOOLEÓN</vt:lpstr>
      <vt:lpstr>Conciliacion_Ig-ZOOLEÓN</vt:lpstr>
      <vt:lpstr>Conciliacion_Eg-ZOOLEÓN</vt:lpstr>
      <vt:lpstr>Memoria-ZOOLEÓN</vt:lpstr>
      <vt:lpstr>ESF-01-FPJ</vt:lpstr>
      <vt:lpstr>ESF-02-FPJ </vt:lpstr>
      <vt:lpstr>ESF-03-FPJ</vt:lpstr>
      <vt:lpstr>ESF-04-FPJ</vt:lpstr>
      <vt:lpstr>ESF-05-FPJ</vt:lpstr>
      <vt:lpstr>ESF-06-FPJ </vt:lpstr>
      <vt:lpstr>ESF-07-FPJ</vt:lpstr>
      <vt:lpstr>ESF-08-FPJ</vt:lpstr>
      <vt:lpstr>ESF-09-FPJ</vt:lpstr>
      <vt:lpstr>ESF-10-FPJ</vt:lpstr>
      <vt:lpstr>ESF-11-FPJ</vt:lpstr>
      <vt:lpstr>ESF-12 -FPJ</vt:lpstr>
      <vt:lpstr>ESF-13-FPJ</vt:lpstr>
      <vt:lpstr>ESF-14-FPJ</vt:lpstr>
      <vt:lpstr>ESF-15-FPJ</vt:lpstr>
      <vt:lpstr>EA-01-FPJ</vt:lpstr>
      <vt:lpstr>EA-02-FPJ</vt:lpstr>
      <vt:lpstr>EA-03-FPJ </vt:lpstr>
      <vt:lpstr>VHP-01-FPJ</vt:lpstr>
      <vt:lpstr>VHP-02-FPJ</vt:lpstr>
      <vt:lpstr>EFE-01-FPJ  </vt:lpstr>
      <vt:lpstr>EFE-02-FPJ</vt:lpstr>
      <vt:lpstr>EFE-03-FPJ</vt:lpstr>
      <vt:lpstr>Conciliacion_Ig-FPJ</vt:lpstr>
      <vt:lpstr>Conciliacion_Eg-FPJ</vt:lpstr>
      <vt:lpstr>Memoria-FPJ</vt:lpstr>
      <vt:lpstr>ESF-01-EXPLORA</vt:lpstr>
      <vt:lpstr>ESF-02-EXPLORA </vt:lpstr>
      <vt:lpstr>ESF-03-EXPLORA</vt:lpstr>
      <vt:lpstr>ESF-04-EXPLORA</vt:lpstr>
      <vt:lpstr>ESF-05-EXPLORA</vt:lpstr>
      <vt:lpstr>ESF-06 -EXPLORA</vt:lpstr>
      <vt:lpstr>ESF-07-EXPLORA</vt:lpstr>
      <vt:lpstr>ESF-08-EXPLORA</vt:lpstr>
      <vt:lpstr>ESF-09-EXPLORA</vt:lpstr>
      <vt:lpstr>ESF-10-EXPLORA</vt:lpstr>
      <vt:lpstr>ESF-11-EXPLORA</vt:lpstr>
      <vt:lpstr>ESF-12-EXPLORA </vt:lpstr>
      <vt:lpstr>ESF-13-EXPLORA</vt:lpstr>
      <vt:lpstr>ESF-14-EXPLORA</vt:lpstr>
      <vt:lpstr>ESF-15-EXPLORA</vt:lpstr>
      <vt:lpstr>EA-01-EXPLORA</vt:lpstr>
      <vt:lpstr>EA-02-EXPLORA</vt:lpstr>
      <vt:lpstr>EA-03-EXPLORA </vt:lpstr>
      <vt:lpstr>VHP-01-EXPLORA</vt:lpstr>
      <vt:lpstr>VHP-02-EXPLORA</vt:lpstr>
      <vt:lpstr>EFE-01-EXPLORA  </vt:lpstr>
      <vt:lpstr>EFE-02-EXPLORA</vt:lpstr>
      <vt:lpstr>EFE-03-EXPLORA</vt:lpstr>
      <vt:lpstr>Conciliacion_Ig-EXPLORA</vt:lpstr>
      <vt:lpstr>Conciliacion_Eg-EXPLORA</vt:lpstr>
      <vt:lpstr>Memoria-EXPLORA</vt:lpstr>
      <vt:lpstr>ESF-01-ICL</vt:lpstr>
      <vt:lpstr>ESF-02-ICL </vt:lpstr>
      <vt:lpstr>ESF-03-ICL</vt:lpstr>
      <vt:lpstr>ESF-04-ICL</vt:lpstr>
      <vt:lpstr>ESF-05-ICL</vt:lpstr>
      <vt:lpstr>ESF-06-ICL </vt:lpstr>
      <vt:lpstr>ESF-07-ICL</vt:lpstr>
      <vt:lpstr>ESF-08-ICL</vt:lpstr>
      <vt:lpstr>ESF-09-ICL</vt:lpstr>
      <vt:lpstr>ESF-10-ICL</vt:lpstr>
      <vt:lpstr>ESF-11-ICL</vt:lpstr>
      <vt:lpstr>ESF-12-ICL</vt:lpstr>
      <vt:lpstr>ESF-13-ICL</vt:lpstr>
      <vt:lpstr>ESF-14-ICL</vt:lpstr>
      <vt:lpstr>ESF-15-ICL</vt:lpstr>
      <vt:lpstr>EA-01-ICL</vt:lpstr>
      <vt:lpstr>EA-02-ICL</vt:lpstr>
      <vt:lpstr>EA-03-ICL </vt:lpstr>
      <vt:lpstr>VHP-01-ICL</vt:lpstr>
      <vt:lpstr>VHP-02-ICL</vt:lpstr>
      <vt:lpstr>EFE-01-ICL  </vt:lpstr>
      <vt:lpstr>EFE-02-ICL</vt:lpstr>
      <vt:lpstr>EFE-03-ICL</vt:lpstr>
      <vt:lpstr>Conciliacion_Ig-ICL</vt:lpstr>
      <vt:lpstr>Conciliacion_Eg-ICL</vt:lpstr>
      <vt:lpstr>Memoria-ICL</vt:lpstr>
      <vt:lpstr>ESF-01-MC</vt:lpstr>
      <vt:lpstr>ESF-02-MC </vt:lpstr>
      <vt:lpstr>ESF-03-MC</vt:lpstr>
      <vt:lpstr>ESF-04-MC</vt:lpstr>
      <vt:lpstr>ESF-05-MC</vt:lpstr>
      <vt:lpstr>ESF-06-MC </vt:lpstr>
      <vt:lpstr>ESF-07-MC</vt:lpstr>
      <vt:lpstr>ESF-08-MC</vt:lpstr>
      <vt:lpstr>ESF-09-MC</vt:lpstr>
      <vt:lpstr>ESF-10-MC</vt:lpstr>
      <vt:lpstr>ESF-11-MC</vt:lpstr>
      <vt:lpstr>ESF-12-MC </vt:lpstr>
      <vt:lpstr>ESF-13-MC</vt:lpstr>
      <vt:lpstr>ESF-14-MC</vt:lpstr>
      <vt:lpstr>ESF-15-MC</vt:lpstr>
      <vt:lpstr>EA-01-MC</vt:lpstr>
      <vt:lpstr>EA-02-MC</vt:lpstr>
      <vt:lpstr>EA-03-MC</vt:lpstr>
      <vt:lpstr>VHP-01-MC</vt:lpstr>
      <vt:lpstr>VHP-02-MC</vt:lpstr>
      <vt:lpstr>EFE-01-MC  </vt:lpstr>
      <vt:lpstr>EFE-02-MC</vt:lpstr>
      <vt:lpstr>EFE-03-MC</vt:lpstr>
      <vt:lpstr>Conciliacion_Ig-MC</vt:lpstr>
      <vt:lpstr>Conciliacion_Eg-MC</vt:lpstr>
      <vt:lpstr>Memoria-MC</vt:lpstr>
      <vt:lpstr>ESF-01-FERIALEÓN</vt:lpstr>
      <vt:lpstr>ESF-02 -FERIALEÓN</vt:lpstr>
      <vt:lpstr>ESF-03-FERIALEÓN</vt:lpstr>
      <vt:lpstr>ESF-04-FERIALEÓN</vt:lpstr>
      <vt:lpstr>ESF-05-FERIALEÓN</vt:lpstr>
      <vt:lpstr>ESF-06-FERIALEÓN </vt:lpstr>
      <vt:lpstr>ESF-07-FERIALEÓN</vt:lpstr>
      <vt:lpstr>ESF-08-FERIALEÓN</vt:lpstr>
      <vt:lpstr>ESF-09-FERIALEÓN</vt:lpstr>
      <vt:lpstr>ESF-10-FERIALEÓN</vt:lpstr>
      <vt:lpstr>ESF-11-FERIALEÓN</vt:lpstr>
      <vt:lpstr>ESF-12-FERIALEÓN </vt:lpstr>
      <vt:lpstr>ESF-13-FERIALEÓN</vt:lpstr>
      <vt:lpstr>ESF-14-FERIALEÓN</vt:lpstr>
      <vt:lpstr>ESF-15-FERIALEÓN</vt:lpstr>
      <vt:lpstr>EA-01-FERIALEÓN</vt:lpstr>
      <vt:lpstr>EA-02-FERIALEÓN</vt:lpstr>
      <vt:lpstr>EA-03-FERIALEÓN</vt:lpstr>
      <vt:lpstr>VHP-01-FERIALEÓN</vt:lpstr>
      <vt:lpstr>VHP-02-FERIALEÓN</vt:lpstr>
      <vt:lpstr>EFE-01-FERIALEÓN  </vt:lpstr>
      <vt:lpstr>EFE-02-FERIALEÓN</vt:lpstr>
      <vt:lpstr>EFE-03-FERIALEÓN</vt:lpstr>
      <vt:lpstr>Conciliacion_Ig-FERIALEÓN</vt:lpstr>
      <vt:lpstr>Conciliacion_Eg-FERIALEÓN</vt:lpstr>
      <vt:lpstr>Memoria-FERIALEÓN</vt:lpstr>
      <vt:lpstr>ESF-01-IMPLAN</vt:lpstr>
      <vt:lpstr>ESF-02-IMPLAN </vt:lpstr>
      <vt:lpstr>ESF-03-IMPLAN</vt:lpstr>
      <vt:lpstr>ESF-04-IMPLAN</vt:lpstr>
      <vt:lpstr>ESF-05-IMPLAN</vt:lpstr>
      <vt:lpstr>ESF-06-IMPLAN </vt:lpstr>
      <vt:lpstr>ESF-07-IMPLAN</vt:lpstr>
      <vt:lpstr>ESF-08-IMPLAN</vt:lpstr>
      <vt:lpstr>ESF-09-IMPLAN</vt:lpstr>
      <vt:lpstr>ESF-10-IMPLAN</vt:lpstr>
      <vt:lpstr>ESF-11-IMPLAN</vt:lpstr>
      <vt:lpstr>ESF-12-IMPLAN </vt:lpstr>
      <vt:lpstr>ESF-13-IMPLAN</vt:lpstr>
      <vt:lpstr>ESF-14-IMPLAN</vt:lpstr>
      <vt:lpstr>ESF-15-IMPLAN</vt:lpstr>
      <vt:lpstr>EA-01-IMPLAN</vt:lpstr>
      <vt:lpstr>EA-02-IMPLAN</vt:lpstr>
      <vt:lpstr>EA-03-IMPLAN </vt:lpstr>
      <vt:lpstr>VHP-01-IMPLAN</vt:lpstr>
      <vt:lpstr>VHP-02-IMPLAN</vt:lpstr>
      <vt:lpstr>EFE-01-IMPLAN  </vt:lpstr>
      <vt:lpstr>EFE-02-IMPLAN</vt:lpstr>
      <vt:lpstr>EFE-03-IMPLAN</vt:lpstr>
      <vt:lpstr>Conciliacion_Ig-IMPLAN</vt:lpstr>
      <vt:lpstr>Conciliacion_Eg-IMPLAN</vt:lpstr>
      <vt:lpstr>Memoria-IMPLAN</vt:lpstr>
      <vt:lpstr>ESF-01-PPM</vt:lpstr>
      <vt:lpstr>ESF-02-PPM </vt:lpstr>
      <vt:lpstr>ESF-03-PPM</vt:lpstr>
      <vt:lpstr>ESF-04-PPM</vt:lpstr>
      <vt:lpstr>ESF-05-PPM</vt:lpstr>
      <vt:lpstr>ESF-06-PPM </vt:lpstr>
      <vt:lpstr>ESF-07-PPM</vt:lpstr>
      <vt:lpstr>ESF-08-PPM</vt:lpstr>
      <vt:lpstr>ESF-09-PPM</vt:lpstr>
      <vt:lpstr>ESF-10-PPM</vt:lpstr>
      <vt:lpstr>ESF-11-PPM</vt:lpstr>
      <vt:lpstr>ESF-12-PPM </vt:lpstr>
      <vt:lpstr>ESF-13-PPM</vt:lpstr>
      <vt:lpstr>ESF-14-PPM</vt:lpstr>
      <vt:lpstr>ESF-15-PPM</vt:lpstr>
      <vt:lpstr>EA-01-PPM</vt:lpstr>
      <vt:lpstr>EA-02-PPM</vt:lpstr>
      <vt:lpstr>EA-03-PPM </vt:lpstr>
      <vt:lpstr>VHP-01-PPM</vt:lpstr>
      <vt:lpstr>VHP-02-PPM</vt:lpstr>
      <vt:lpstr>EFE-01-PPM  </vt:lpstr>
      <vt:lpstr>EFE-02-PPM</vt:lpstr>
      <vt:lpstr>EFE-03-PPM</vt:lpstr>
      <vt:lpstr>Conciliacion_Ig-PPM</vt:lpstr>
      <vt:lpstr>Conciliacion_Eg-PPM</vt:lpstr>
      <vt:lpstr>Memoria-PPM</vt:lpstr>
      <vt:lpstr>ESF-01-IMUVI</vt:lpstr>
      <vt:lpstr>ESF-02-IMUVI </vt:lpstr>
      <vt:lpstr>ESF-03-IMUVI</vt:lpstr>
      <vt:lpstr>ESF-04-IMUVI</vt:lpstr>
      <vt:lpstr>ESF-05-IMUVI</vt:lpstr>
      <vt:lpstr>ESF-06-IMUVI </vt:lpstr>
      <vt:lpstr>ESF-07-IMUVI</vt:lpstr>
      <vt:lpstr>ESF-08-IMUVI</vt:lpstr>
      <vt:lpstr>ESF-09-IMUVI</vt:lpstr>
      <vt:lpstr>ESF-10-IMUVI</vt:lpstr>
      <vt:lpstr>ESF-11-IMUVI</vt:lpstr>
      <vt:lpstr>ESF-12-IMUVI </vt:lpstr>
      <vt:lpstr>ESF-13-IMUVI</vt:lpstr>
      <vt:lpstr>ESF-14-IMUVI</vt:lpstr>
      <vt:lpstr>ESF-15-IMUVI</vt:lpstr>
      <vt:lpstr>EA-01-IMUVI</vt:lpstr>
      <vt:lpstr>EA-02-IMUVI</vt:lpstr>
      <vt:lpstr>EA-03-IMUVI </vt:lpstr>
      <vt:lpstr>VHP-01-IMUVI</vt:lpstr>
      <vt:lpstr>VHP-02-IMUVI</vt:lpstr>
      <vt:lpstr>EFE-01-IMUVI  </vt:lpstr>
      <vt:lpstr>EFE-02-IMUVI</vt:lpstr>
      <vt:lpstr>EFE-03-IMUVI</vt:lpstr>
      <vt:lpstr>Conciliacion_Ig-IMUVI</vt:lpstr>
      <vt:lpstr>Conciliacion_Eg-IMUVI</vt:lpstr>
      <vt:lpstr>Memoria-IMUVI</vt:lpstr>
      <vt:lpstr>ESF-01-BOMBEROS</vt:lpstr>
      <vt:lpstr>ESF-02-BOMBEROS </vt:lpstr>
      <vt:lpstr>ESF-03-BOMBEROS</vt:lpstr>
      <vt:lpstr>ESF-04-BOMBEROS</vt:lpstr>
      <vt:lpstr>ESF-05-BOMBEROS</vt:lpstr>
      <vt:lpstr>ESF-06-BOMBEROS </vt:lpstr>
      <vt:lpstr>ESF-07-BOMBEROS</vt:lpstr>
      <vt:lpstr>ESF-08-BOMBEROS</vt:lpstr>
      <vt:lpstr>ESF-09-BOMBEROS</vt:lpstr>
      <vt:lpstr>ESF-10-BOMBEROS</vt:lpstr>
      <vt:lpstr>ESF-11-BOMBEROS</vt:lpstr>
      <vt:lpstr>ESF-12-BOMBEROS </vt:lpstr>
      <vt:lpstr>ESF-13-BOMBEROS</vt:lpstr>
      <vt:lpstr>ESF-14-BOMBEROS</vt:lpstr>
      <vt:lpstr>ESF-15-BOMBEROS</vt:lpstr>
      <vt:lpstr>EA-01-BOMBEROS</vt:lpstr>
      <vt:lpstr>EA-02-BOMBEROS</vt:lpstr>
      <vt:lpstr>EA-03-BOMBEROS </vt:lpstr>
      <vt:lpstr>VHP-01-BOMBEROS</vt:lpstr>
      <vt:lpstr>VHP-02-BOMBEROS</vt:lpstr>
      <vt:lpstr>EFE-01-BOMBEROS  </vt:lpstr>
      <vt:lpstr>EFE-02-BOMBEROS</vt:lpstr>
      <vt:lpstr>EFE-03-BOMBEROS</vt:lpstr>
      <vt:lpstr>Conciliacion_Ig-BOMBEROS</vt:lpstr>
      <vt:lpstr>Conciliacion_Eg-BOMBEROS</vt:lpstr>
      <vt:lpstr>Memoria-BOMBEROS</vt:lpstr>
      <vt:lpstr>ESF-01-FCIND</vt:lpstr>
      <vt:lpstr>ESF-02-FCIND </vt:lpstr>
      <vt:lpstr>ESF-03-FCIND</vt:lpstr>
      <vt:lpstr>ESF-04-FCIND</vt:lpstr>
      <vt:lpstr>ESF-05-FCIND</vt:lpstr>
      <vt:lpstr>ESF-06-FCIND </vt:lpstr>
      <vt:lpstr>ESF-07-FCIND</vt:lpstr>
      <vt:lpstr>ESF-08-FCIND</vt:lpstr>
      <vt:lpstr>ESF-09-FCIND</vt:lpstr>
      <vt:lpstr>ESF-10-FCIND</vt:lpstr>
      <vt:lpstr>ESF-11-FCIND</vt:lpstr>
      <vt:lpstr>ESF-12-FCIND </vt:lpstr>
      <vt:lpstr>ESF-13-FCIND</vt:lpstr>
      <vt:lpstr>ESF-14-FCIND</vt:lpstr>
      <vt:lpstr>ESF-15-FCIND</vt:lpstr>
      <vt:lpstr>EA-01-FCIND</vt:lpstr>
      <vt:lpstr>EA-02-FCIND</vt:lpstr>
      <vt:lpstr>EA-03-FCIND </vt:lpstr>
      <vt:lpstr>VHP-01-FCIND</vt:lpstr>
      <vt:lpstr>VHP-02-FCIND</vt:lpstr>
      <vt:lpstr>EFE-01-FCIND  </vt:lpstr>
      <vt:lpstr>EFE-02-FCIND</vt:lpstr>
      <vt:lpstr>EFE-03-FCIND</vt:lpstr>
      <vt:lpstr>Conciliacion_Ig-FCIND</vt:lpstr>
      <vt:lpstr>Conciliacion_Eg-FCIND</vt:lpstr>
      <vt:lpstr>Memoria-FCIND</vt:lpstr>
      <vt:lpstr>ESF-01-FIDOC</vt:lpstr>
      <vt:lpstr>ESF-02-FIDOC </vt:lpstr>
      <vt:lpstr>ESF-03-FIDOC</vt:lpstr>
      <vt:lpstr>ESF-04-FIDOC</vt:lpstr>
      <vt:lpstr>ESF-05-FIDOC</vt:lpstr>
      <vt:lpstr>ESF-06-FIDOC </vt:lpstr>
      <vt:lpstr>ESF-07-FIDOC</vt:lpstr>
      <vt:lpstr>ESF-08-FIDOC</vt:lpstr>
      <vt:lpstr>ESF-09-FIDOC</vt:lpstr>
      <vt:lpstr>ESF-10-FIDOC</vt:lpstr>
      <vt:lpstr>ESF-11-FIDOC</vt:lpstr>
      <vt:lpstr>ESF-12-FIDOC </vt:lpstr>
      <vt:lpstr>ESF-13-FIDOC</vt:lpstr>
      <vt:lpstr>ESF-14-FIDOC</vt:lpstr>
      <vt:lpstr>ESF-15-FIDOC</vt:lpstr>
      <vt:lpstr>EA-01-FIDOC</vt:lpstr>
      <vt:lpstr>EA-02-FIDOC</vt:lpstr>
      <vt:lpstr>EA-03-FIDOC </vt:lpstr>
      <vt:lpstr>VHP-01-FIDOC</vt:lpstr>
      <vt:lpstr>VHP-02-FIDOC</vt:lpstr>
      <vt:lpstr>EFE-01-FIDOC  </vt:lpstr>
      <vt:lpstr>EFE-02-FIDOC</vt:lpstr>
      <vt:lpstr>EFE-03-FIDOC</vt:lpstr>
      <vt:lpstr>Conciliacion_Ig-FIDOC</vt:lpstr>
      <vt:lpstr>Conciliacion_Eg-FIDOC</vt:lpstr>
      <vt:lpstr>Memoria-FIDOC</vt:lpstr>
      <vt:lpstr>ESF-01-SIAP</vt:lpstr>
      <vt:lpstr>ESF-02-SIAP </vt:lpstr>
      <vt:lpstr>ESF-03-SIAP</vt:lpstr>
      <vt:lpstr>ESF-04-SIAP</vt:lpstr>
      <vt:lpstr>ESF-05-SIAP</vt:lpstr>
      <vt:lpstr>ESF-06-SIAP </vt:lpstr>
      <vt:lpstr>ESF-07-SIAP</vt:lpstr>
      <vt:lpstr>ESF-08-SIAP</vt:lpstr>
      <vt:lpstr>ESF-09-SIAP</vt:lpstr>
      <vt:lpstr>ESF-10-SIAP</vt:lpstr>
      <vt:lpstr>ESF-11-SIAP</vt:lpstr>
      <vt:lpstr>ESF-12-SIAP </vt:lpstr>
      <vt:lpstr>ESF-13-SIAP</vt:lpstr>
      <vt:lpstr>ESF-14-SIAP</vt:lpstr>
      <vt:lpstr>ESF-15-SIAP</vt:lpstr>
      <vt:lpstr>EA-01-SIAP</vt:lpstr>
      <vt:lpstr>EA-02-SIAP</vt:lpstr>
      <vt:lpstr>EA-03-SIAP </vt:lpstr>
      <vt:lpstr>VHP-01-SIAP</vt:lpstr>
      <vt:lpstr>VHP-02-SIAP</vt:lpstr>
      <vt:lpstr>EFE-01-SIAP  </vt:lpstr>
      <vt:lpstr>EFE-02-SIAP</vt:lpstr>
      <vt:lpstr>EFE-03-SIAP</vt:lpstr>
      <vt:lpstr>Conciliacion_Ig-SIAP</vt:lpstr>
      <vt:lpstr>Conciliacion_Eg-SIAP</vt:lpstr>
      <vt:lpstr>Memoria-SIAP</vt:lpstr>
      <vt:lpstr>ESF-01-SAPAL-RURAL</vt:lpstr>
      <vt:lpstr>ESF-02-SAPAL-RURAL </vt:lpstr>
      <vt:lpstr>ESF-03-SAPAL-RURAL</vt:lpstr>
      <vt:lpstr>ESF-04-SAPAL-RURAL</vt:lpstr>
      <vt:lpstr>ESF-05-SAPAL-RURAL</vt:lpstr>
      <vt:lpstr>ESF-06-SAPAL-RURAL </vt:lpstr>
      <vt:lpstr>ESF-07-SAPAL-RURAL</vt:lpstr>
      <vt:lpstr>ESF-08-SAPAL-RURAL</vt:lpstr>
      <vt:lpstr>ESF-09-SAPAL-RURAL</vt:lpstr>
      <vt:lpstr>ESF-10-SAPAL-RURAL</vt:lpstr>
      <vt:lpstr>ESF-11-SAPAL-RURAL</vt:lpstr>
      <vt:lpstr>ESF-12-SAPAL-RURAL </vt:lpstr>
      <vt:lpstr>ESF-13-SAPAL-RURAL</vt:lpstr>
      <vt:lpstr>ESF-14-SAPAL-RURAL</vt:lpstr>
      <vt:lpstr>ESF-15-SAPAL-RURAL</vt:lpstr>
      <vt:lpstr>EA-01-SAPAL-RURAL</vt:lpstr>
      <vt:lpstr>EA-02-SAPAL-RURAL</vt:lpstr>
      <vt:lpstr>EA-03-SAPAL-RURAL </vt:lpstr>
      <vt:lpstr>VHP-01-SAPAL-RURAL</vt:lpstr>
      <vt:lpstr>VHP-02-SAPAL-RURAL</vt:lpstr>
      <vt:lpstr>EFE-01-SAPAL-RURAL  </vt:lpstr>
      <vt:lpstr>EFE-02-SAPAL-RURAL</vt:lpstr>
      <vt:lpstr>EFE-03-SAPAL-RURAL</vt:lpstr>
      <vt:lpstr>Conciliacion_Ig-SAPAL-RURAL</vt:lpstr>
      <vt:lpstr>Conciliacion_Eg-SAPAL-RURAL</vt:lpstr>
      <vt:lpstr>Memoria-SAPAL-RURAL</vt:lpstr>
      <vt:lpstr>ESF-01-AMSP</vt:lpstr>
      <vt:lpstr>ESF-02 -AMSP</vt:lpstr>
      <vt:lpstr>ESF-03-AMSP</vt:lpstr>
      <vt:lpstr>ESF-04-AMSP</vt:lpstr>
      <vt:lpstr>ESF-05-AMSP</vt:lpstr>
      <vt:lpstr>ESF-06 -AMSP</vt:lpstr>
      <vt:lpstr>ESF-07-AMSP</vt:lpstr>
      <vt:lpstr>ESF-08-AMSP</vt:lpstr>
      <vt:lpstr>ESF-09-AMSP</vt:lpstr>
      <vt:lpstr>ESF-10-AMSP</vt:lpstr>
      <vt:lpstr>ESF-11-AMSP</vt:lpstr>
      <vt:lpstr>ESF-12 -AMSP</vt:lpstr>
      <vt:lpstr>ESF-13-AMSP</vt:lpstr>
      <vt:lpstr>ESF-14-AMSP</vt:lpstr>
      <vt:lpstr>ESF-15-AMSP</vt:lpstr>
      <vt:lpstr>EA-01-AMSP</vt:lpstr>
      <vt:lpstr>EA-02-AMSP</vt:lpstr>
      <vt:lpstr>EA-03 -AMSP</vt:lpstr>
      <vt:lpstr>VHP-01-AMSP</vt:lpstr>
      <vt:lpstr>VHP-02-AMSP</vt:lpstr>
      <vt:lpstr>EFE-01-AMSP</vt:lpstr>
      <vt:lpstr>EFE-02-AMSP</vt:lpstr>
      <vt:lpstr>EFE-03-AMSP</vt:lpstr>
      <vt:lpstr>Conciliacion_Ig-AMSP</vt:lpstr>
      <vt:lpstr>Conciliacion_Eg-AMSP</vt:lpstr>
      <vt:lpstr>Memoria-AMSP</vt:lpstr>
      <vt:lpstr>_TOT1</vt:lpstr>
      <vt:lpstr>'Conciliacion_Eg-FIDOC'!Área_de_impresión</vt:lpstr>
      <vt:lpstr>'Conciliacion_Ig-FIDOC'!Área_de_impresión</vt:lpstr>
      <vt:lpstr>'EA-01-AMSP'!Área_de_impresión</vt:lpstr>
      <vt:lpstr>'EA-01-BOMBEROS'!Área_de_impresión</vt:lpstr>
      <vt:lpstr>'EA-01-COMUDE'!Área_de_impresión</vt:lpstr>
      <vt:lpstr>'EA-01-DIF'!Área_de_impresión</vt:lpstr>
      <vt:lpstr>'EA-01-EXPLORA'!Área_de_impresión</vt:lpstr>
      <vt:lpstr>'EA-01-FERIALEÓN'!Área_de_impresión</vt:lpstr>
      <vt:lpstr>'EA-01-FIDOC'!Área_de_impresión</vt:lpstr>
      <vt:lpstr>'EA-01-FPJ'!Área_de_impresión</vt:lpstr>
      <vt:lpstr>'EA-01-ICL'!Área_de_impresión</vt:lpstr>
      <vt:lpstr>'EA-01-IMM'!Área_de_impresión</vt:lpstr>
      <vt:lpstr>'EA-01-IMPLAN'!Área_de_impresión</vt:lpstr>
      <vt:lpstr>'EA-01-IMUVI'!Área_de_impresión</vt:lpstr>
      <vt:lpstr>'EA-01-MC'!Área_de_impresión</vt:lpstr>
      <vt:lpstr>'EA-01-SAPAL'!Área_de_impresión</vt:lpstr>
      <vt:lpstr>'EA-01-SAPAL-RURAL'!Área_de_impresión</vt:lpstr>
      <vt:lpstr>'EA-01-SIAP'!Área_de_impresión</vt:lpstr>
      <vt:lpstr>'EA-01-ZOOLEÓN'!Área_de_impresión</vt:lpstr>
      <vt:lpstr>'EA-02-AMSP'!Área_de_impresión</vt:lpstr>
      <vt:lpstr>'EA-02-BOMBEROS'!Área_de_impresión</vt:lpstr>
      <vt:lpstr>'EA-02-COMUDE'!Área_de_impresión</vt:lpstr>
      <vt:lpstr>'EA-02-DIF'!Área_de_impresión</vt:lpstr>
      <vt:lpstr>'EA-02-EXPLORA'!Área_de_impresión</vt:lpstr>
      <vt:lpstr>'EA-02-FERIALEÓN'!Área_de_impresión</vt:lpstr>
      <vt:lpstr>'EA-02-FIDOC'!Área_de_impresión</vt:lpstr>
      <vt:lpstr>'EA-02-FPJ'!Área_de_impresión</vt:lpstr>
      <vt:lpstr>'EA-02-ICL'!Área_de_impresión</vt:lpstr>
      <vt:lpstr>'EA-02-IMM'!Área_de_impresión</vt:lpstr>
      <vt:lpstr>'EA-02-IMPLAN'!Área_de_impresión</vt:lpstr>
      <vt:lpstr>'EA-02-IMUVI'!Área_de_impresión</vt:lpstr>
      <vt:lpstr>'EA-02-MC'!Área_de_impresión</vt:lpstr>
      <vt:lpstr>'EA-02-SAPAL'!Área_de_impresión</vt:lpstr>
      <vt:lpstr>'EA-02-SAPAL-RURAL'!Área_de_impresión</vt:lpstr>
      <vt:lpstr>'EA-02-SIAP'!Área_de_impresión</vt:lpstr>
      <vt:lpstr>'EA-02-ZOOLEÓN'!Área_de_impresión</vt:lpstr>
      <vt:lpstr>'EA-03 -AMSP'!Área_de_impresión</vt:lpstr>
      <vt:lpstr>'EA-03 -DIF'!Área_de_impresión</vt:lpstr>
      <vt:lpstr>'EA-03-BOMBEROS '!Área_de_impresión</vt:lpstr>
      <vt:lpstr>'EA-03-COMUDE'!Área_de_impresión</vt:lpstr>
      <vt:lpstr>'EA-03-EXPLORA '!Área_de_impresión</vt:lpstr>
      <vt:lpstr>'EA-03-FERIALEÓN'!Área_de_impresión</vt:lpstr>
      <vt:lpstr>'EA-03-FIDOC '!Área_de_impresión</vt:lpstr>
      <vt:lpstr>'EA-03-FPJ '!Área_de_impresión</vt:lpstr>
      <vt:lpstr>'EA-03-ICL '!Área_de_impresión</vt:lpstr>
      <vt:lpstr>'EA-03-IMM '!Área_de_impresión</vt:lpstr>
      <vt:lpstr>'EA-03-IMPLAN '!Área_de_impresión</vt:lpstr>
      <vt:lpstr>'EA-03-IMUVI '!Área_de_impresión</vt:lpstr>
      <vt:lpstr>'EA-03-MC'!Área_de_impresión</vt:lpstr>
      <vt:lpstr>'EA-03-SAPAL'!Área_de_impresión</vt:lpstr>
      <vt:lpstr>'EA-03-SAPAL-RURAL '!Área_de_impresión</vt:lpstr>
      <vt:lpstr>'EA-03-SIAP '!Área_de_impresión</vt:lpstr>
      <vt:lpstr>'EA-03-ZOOLEÓN '!Área_de_impresión</vt:lpstr>
      <vt:lpstr>'EFE-01-AMSP'!Área_de_impresión</vt:lpstr>
      <vt:lpstr>'EFE-01-BOMBEROS  '!Área_de_impresión</vt:lpstr>
      <vt:lpstr>'EFE-01-COMUDE'!Área_de_impresión</vt:lpstr>
      <vt:lpstr>'EFE-01-DIF'!Área_de_impresión</vt:lpstr>
      <vt:lpstr>'EFE-01-EXPLORA  '!Área_de_impresión</vt:lpstr>
      <vt:lpstr>'EFE-01-FERIALEÓN  '!Área_de_impresión</vt:lpstr>
      <vt:lpstr>'EFE-01-FIDOC  '!Área_de_impresión</vt:lpstr>
      <vt:lpstr>'EFE-01-FPJ  '!Área_de_impresión</vt:lpstr>
      <vt:lpstr>'EFE-01-ICL  '!Área_de_impresión</vt:lpstr>
      <vt:lpstr>'EFE-01-IMM  '!Área_de_impresión</vt:lpstr>
      <vt:lpstr>'EFE-01-IMPLAN  '!Área_de_impresión</vt:lpstr>
      <vt:lpstr>'EFE-01-IMUVI  '!Área_de_impresión</vt:lpstr>
      <vt:lpstr>'EFE-01-MC  '!Área_de_impresión</vt:lpstr>
      <vt:lpstr>'EFE-01-SAPAL'!Área_de_impresión</vt:lpstr>
      <vt:lpstr>'EFE-01-SAPAL-RURAL  '!Área_de_impresión</vt:lpstr>
      <vt:lpstr>'EFE-01-SIAP  '!Área_de_impresión</vt:lpstr>
      <vt:lpstr>'EFE-01-ZOOLEÓN  '!Área_de_impresión</vt:lpstr>
      <vt:lpstr>'EFE-02-AMSP'!Área_de_impresión</vt:lpstr>
      <vt:lpstr>'EFE-02-BOMBEROS'!Área_de_impresión</vt:lpstr>
      <vt:lpstr>'EFE-02-COMUDE'!Área_de_impresión</vt:lpstr>
      <vt:lpstr>'EFE-02-DIF'!Área_de_impresión</vt:lpstr>
      <vt:lpstr>'EFE-02-EXPLORA'!Área_de_impresión</vt:lpstr>
      <vt:lpstr>'EFE-02-FERIALEÓN'!Área_de_impresión</vt:lpstr>
      <vt:lpstr>'EFE-02-FIDOC'!Área_de_impresión</vt:lpstr>
      <vt:lpstr>'EFE-02-FPJ'!Área_de_impresión</vt:lpstr>
      <vt:lpstr>'EFE-02-ICL'!Área_de_impresión</vt:lpstr>
      <vt:lpstr>'EFE-02-IMM'!Área_de_impresión</vt:lpstr>
      <vt:lpstr>'EFE-02-IMPLAN'!Área_de_impresión</vt:lpstr>
      <vt:lpstr>'EFE-02-IMUVI'!Área_de_impresión</vt:lpstr>
      <vt:lpstr>'EFE-02-MC'!Área_de_impresión</vt:lpstr>
      <vt:lpstr>'EFE-02-SAPAL'!Área_de_impresión</vt:lpstr>
      <vt:lpstr>'EFE-02-SAPAL-RURAL'!Área_de_impresión</vt:lpstr>
      <vt:lpstr>'EFE-02-SIAP'!Área_de_impresión</vt:lpstr>
      <vt:lpstr>'EFE-02-ZOOLEÓN'!Área_de_impresión</vt:lpstr>
      <vt:lpstr>'EFE-03-AMSP'!Área_de_impresión</vt:lpstr>
      <vt:lpstr>'EFE-03-BOMBEROS'!Área_de_impresión</vt:lpstr>
      <vt:lpstr>'EFE-03-COMUDE'!Área_de_impresión</vt:lpstr>
      <vt:lpstr>'EFE-03-EXPLORA'!Área_de_impresión</vt:lpstr>
      <vt:lpstr>'EFE-03-FERIALEÓN'!Área_de_impresión</vt:lpstr>
      <vt:lpstr>'EFE-03-FIDOC'!Área_de_impresión</vt:lpstr>
      <vt:lpstr>'EFE-03-FPJ'!Área_de_impresión</vt:lpstr>
      <vt:lpstr>'EFE-03-ICL'!Área_de_impresión</vt:lpstr>
      <vt:lpstr>'EFE-03-IMM'!Área_de_impresión</vt:lpstr>
      <vt:lpstr>'EFE-03-IMPLAN'!Área_de_impresión</vt:lpstr>
      <vt:lpstr>'EFE-03-IMUVI'!Área_de_impresión</vt:lpstr>
      <vt:lpstr>'EFE-03-MC'!Área_de_impresión</vt:lpstr>
      <vt:lpstr>'EFE-03-SAPAL'!Área_de_impresión</vt:lpstr>
      <vt:lpstr>'EFE-03-SAPAL-RURAL'!Área_de_impresión</vt:lpstr>
      <vt:lpstr>'EFE-03-SIAP'!Área_de_impresión</vt:lpstr>
      <vt:lpstr>'EFE-03-ZOOLEÓN'!Área_de_impresión</vt:lpstr>
      <vt:lpstr>'ESF-01-AMSP'!Área_de_impresión</vt:lpstr>
      <vt:lpstr>'ESF-01-BOMBEROS'!Área_de_impresión</vt:lpstr>
      <vt:lpstr>'ESF-01-COMUDE'!Área_de_impresión</vt:lpstr>
      <vt:lpstr>'ESF-01-DIF'!Área_de_impresión</vt:lpstr>
      <vt:lpstr>'ESF-01-EXPLORA'!Área_de_impresión</vt:lpstr>
      <vt:lpstr>'ESF-01-FERIALEÓN'!Área_de_impresión</vt:lpstr>
      <vt:lpstr>'ESF-01-FIDOC'!Área_de_impresión</vt:lpstr>
      <vt:lpstr>'ESF-01-FPJ'!Área_de_impresión</vt:lpstr>
      <vt:lpstr>'ESF-01-ICL'!Área_de_impresión</vt:lpstr>
      <vt:lpstr>'ESF-01-IMM'!Área_de_impresión</vt:lpstr>
      <vt:lpstr>'ESF-01-IMPLAN'!Área_de_impresión</vt:lpstr>
      <vt:lpstr>'ESF-01-IMUVI'!Área_de_impresión</vt:lpstr>
      <vt:lpstr>'ESF-01-MC'!Área_de_impresión</vt:lpstr>
      <vt:lpstr>'ESF-01-SAPAL'!Área_de_impresión</vt:lpstr>
      <vt:lpstr>'ESF-01-SAPAL-RURAL'!Área_de_impresión</vt:lpstr>
      <vt:lpstr>'ESF-01-SIAP'!Área_de_impresión</vt:lpstr>
      <vt:lpstr>'ESF-01-ZOOLEÓN'!Área_de_impresión</vt:lpstr>
      <vt:lpstr>'ESF-02 -AMSP'!Área_de_impresión</vt:lpstr>
      <vt:lpstr>'ESF-02 -DIF'!Área_de_impresión</vt:lpstr>
      <vt:lpstr>'ESF-02 -FERIALEÓN'!Área_de_impresión</vt:lpstr>
      <vt:lpstr>'ESF-02-BOMBEROS '!Área_de_impresión</vt:lpstr>
      <vt:lpstr>'ESF-02-COMUDE'!Área_de_impresión</vt:lpstr>
      <vt:lpstr>'ESF-02-EXPLORA '!Área_de_impresión</vt:lpstr>
      <vt:lpstr>'ESF-02-FIDOC '!Área_de_impresión</vt:lpstr>
      <vt:lpstr>'ESF-02-FPJ '!Área_de_impresión</vt:lpstr>
      <vt:lpstr>'ESF-02-ICL '!Área_de_impresión</vt:lpstr>
      <vt:lpstr>'ESF-02-IMM '!Área_de_impresión</vt:lpstr>
      <vt:lpstr>'ESF-02-IMPLAN '!Área_de_impresión</vt:lpstr>
      <vt:lpstr>'ESF-02-IMUVI '!Área_de_impresión</vt:lpstr>
      <vt:lpstr>'ESF-02-MC '!Área_de_impresión</vt:lpstr>
      <vt:lpstr>'ESF-02-SAPAL '!Área_de_impresión</vt:lpstr>
      <vt:lpstr>'ESF-02-SAPAL-RURAL '!Área_de_impresión</vt:lpstr>
      <vt:lpstr>'ESF-02-SIAP '!Área_de_impresión</vt:lpstr>
      <vt:lpstr>'ESF-02-ZOOLEÓN '!Área_de_impresión</vt:lpstr>
      <vt:lpstr>'ESF-03-AMSP'!Área_de_impresión</vt:lpstr>
      <vt:lpstr>'ESF-03-BOMBEROS'!Área_de_impresión</vt:lpstr>
      <vt:lpstr>'ESF-03-COMUDE'!Área_de_impresión</vt:lpstr>
      <vt:lpstr>'ESF-03-DIF'!Área_de_impresión</vt:lpstr>
      <vt:lpstr>'ESF-03-EXPLORA'!Área_de_impresión</vt:lpstr>
      <vt:lpstr>'ESF-03-FERIALEÓN'!Área_de_impresión</vt:lpstr>
      <vt:lpstr>'ESF-03-FIDOC'!Área_de_impresión</vt:lpstr>
      <vt:lpstr>'ESF-03-FPJ'!Área_de_impresión</vt:lpstr>
      <vt:lpstr>'ESF-03-ICL'!Área_de_impresión</vt:lpstr>
      <vt:lpstr>'ESF-03-IMM'!Área_de_impresión</vt:lpstr>
      <vt:lpstr>'ESF-03-IMPLAN'!Área_de_impresión</vt:lpstr>
      <vt:lpstr>'ESF-03-IMUVI'!Área_de_impresión</vt:lpstr>
      <vt:lpstr>'ESF-03-MC'!Área_de_impresión</vt:lpstr>
      <vt:lpstr>'ESF-03-SAPAL'!Área_de_impresión</vt:lpstr>
      <vt:lpstr>'ESF-03-SAPAL-RURAL'!Área_de_impresión</vt:lpstr>
      <vt:lpstr>'ESF-03-SIAP'!Área_de_impresión</vt:lpstr>
      <vt:lpstr>'ESF-03-ZOOLEÓN'!Área_de_impresión</vt:lpstr>
      <vt:lpstr>'ESF-04-AMSP'!Área_de_impresión</vt:lpstr>
      <vt:lpstr>'ESF-04-BOMBEROS'!Área_de_impresión</vt:lpstr>
      <vt:lpstr>'ESF-04-DIF'!Área_de_impresión</vt:lpstr>
      <vt:lpstr>'ESF-04-EXPLORA'!Área_de_impresión</vt:lpstr>
      <vt:lpstr>'ESF-04-FERIALEÓN'!Área_de_impresión</vt:lpstr>
      <vt:lpstr>'ESF-04-FIDOC'!Área_de_impresión</vt:lpstr>
      <vt:lpstr>'ESF-04-FPJ'!Área_de_impresión</vt:lpstr>
      <vt:lpstr>'ESF-04-ICL'!Área_de_impresión</vt:lpstr>
      <vt:lpstr>'ESF-04-IMM'!Área_de_impresión</vt:lpstr>
      <vt:lpstr>'ESF-04-IMPLAN'!Área_de_impresión</vt:lpstr>
      <vt:lpstr>'ESF-04-IMUVI'!Área_de_impresión</vt:lpstr>
      <vt:lpstr>'ESF-04-MC'!Área_de_impresión</vt:lpstr>
      <vt:lpstr>'ESF-04-SAPAL'!Área_de_impresión</vt:lpstr>
      <vt:lpstr>'ESF-04-SAPAL-RURAL'!Área_de_impresión</vt:lpstr>
      <vt:lpstr>'ESF-04-SIAP'!Área_de_impresión</vt:lpstr>
      <vt:lpstr>'ESF-04-ZOOLEÓN'!Área_de_impresión</vt:lpstr>
      <vt:lpstr>'ESF-05-FIDOC'!Área_de_impresión</vt:lpstr>
      <vt:lpstr>'ESF-06 -AMSP'!Área_de_impresión</vt:lpstr>
      <vt:lpstr>'ESF-06 -DIF'!Área_de_impresión</vt:lpstr>
      <vt:lpstr>'ESF-06 -EXPLORA'!Área_de_impresión</vt:lpstr>
      <vt:lpstr>'ESF-06-BOMBEROS '!Área_de_impresión</vt:lpstr>
      <vt:lpstr>'ESF-06-COMUDE'!Área_de_impresión</vt:lpstr>
      <vt:lpstr>'ESF-06-FERIALEÓN '!Área_de_impresión</vt:lpstr>
      <vt:lpstr>'ESF-06-FIDOC '!Área_de_impresión</vt:lpstr>
      <vt:lpstr>'ESF-06-FPJ '!Área_de_impresión</vt:lpstr>
      <vt:lpstr>'ESF-06-ICL '!Área_de_impresión</vt:lpstr>
      <vt:lpstr>'ESF-06-IMM '!Área_de_impresión</vt:lpstr>
      <vt:lpstr>'ESF-06-IMPLAN '!Área_de_impresión</vt:lpstr>
      <vt:lpstr>'ESF-06-IMUVI '!Área_de_impresión</vt:lpstr>
      <vt:lpstr>'ESF-06-MC '!Área_de_impresión</vt:lpstr>
      <vt:lpstr>'ESF-06-SAPAL'!Área_de_impresión</vt:lpstr>
      <vt:lpstr>'ESF-06-SAPAL-RURAL '!Área_de_impresión</vt:lpstr>
      <vt:lpstr>'ESF-06-SIAP '!Área_de_impresión</vt:lpstr>
      <vt:lpstr>'ESF-06-ZOOLEÓN '!Área_de_impresión</vt:lpstr>
      <vt:lpstr>'ESF-07-AMSP'!Área_de_impresión</vt:lpstr>
      <vt:lpstr>'ESF-07-BOMBEROS'!Área_de_impresión</vt:lpstr>
      <vt:lpstr>'ESF-07-COMUDE'!Área_de_impresión</vt:lpstr>
      <vt:lpstr>'ESF-07-DIF'!Área_de_impresión</vt:lpstr>
      <vt:lpstr>'ESF-07-EXPLORA'!Área_de_impresión</vt:lpstr>
      <vt:lpstr>'ESF-07-FERIALEÓN'!Área_de_impresión</vt:lpstr>
      <vt:lpstr>'ESF-07-FIDOC'!Área_de_impresión</vt:lpstr>
      <vt:lpstr>'ESF-07-FPJ'!Área_de_impresión</vt:lpstr>
      <vt:lpstr>'ESF-07-ICL'!Área_de_impresión</vt:lpstr>
      <vt:lpstr>'ESF-07-IMM'!Área_de_impresión</vt:lpstr>
      <vt:lpstr>'ESF-07-IMPLAN'!Área_de_impresión</vt:lpstr>
      <vt:lpstr>'ESF-07-IMUVI'!Área_de_impresión</vt:lpstr>
      <vt:lpstr>'ESF-07-MC'!Área_de_impresión</vt:lpstr>
      <vt:lpstr>'ESF-07-SAPAL'!Área_de_impresión</vt:lpstr>
      <vt:lpstr>'ESF-07-SAPAL-RURAL'!Área_de_impresión</vt:lpstr>
      <vt:lpstr>'ESF-07-SIAP'!Área_de_impresión</vt:lpstr>
      <vt:lpstr>'ESF-07-ZOOLEÓN'!Área_de_impresión</vt:lpstr>
      <vt:lpstr>'ESF-08-AMSP'!Área_de_impresión</vt:lpstr>
      <vt:lpstr>'ESF-08-BOMBEROS'!Área_de_impresión</vt:lpstr>
      <vt:lpstr>'ESF-08-COMUDE'!Área_de_impresión</vt:lpstr>
      <vt:lpstr>'ESF-08-DIF'!Área_de_impresión</vt:lpstr>
      <vt:lpstr>'ESF-08-EXPLORA'!Área_de_impresión</vt:lpstr>
      <vt:lpstr>'ESF-08-FERIALEÓN'!Área_de_impresión</vt:lpstr>
      <vt:lpstr>'ESF-08-FIDOC'!Área_de_impresión</vt:lpstr>
      <vt:lpstr>'ESF-08-FPJ'!Área_de_impresión</vt:lpstr>
      <vt:lpstr>'ESF-08-ICL'!Área_de_impresión</vt:lpstr>
      <vt:lpstr>'ESF-08-IMM'!Área_de_impresión</vt:lpstr>
      <vt:lpstr>'ESF-08-IMPLAN'!Área_de_impresión</vt:lpstr>
      <vt:lpstr>'ESF-08-IMUVI'!Área_de_impresión</vt:lpstr>
      <vt:lpstr>'ESF-08-MC'!Área_de_impresión</vt:lpstr>
      <vt:lpstr>'ESF-08-SAPAL'!Área_de_impresión</vt:lpstr>
      <vt:lpstr>'ESF-08-SAPAL-RURAL'!Área_de_impresión</vt:lpstr>
      <vt:lpstr>'ESF-08-SIAP'!Área_de_impresión</vt:lpstr>
      <vt:lpstr>'ESF-08-ZOOLEÓN'!Área_de_impresión</vt:lpstr>
      <vt:lpstr>'ESF-09-AMSP'!Área_de_impresión</vt:lpstr>
      <vt:lpstr>'ESF-09-BOMBEROS'!Área_de_impresión</vt:lpstr>
      <vt:lpstr>'ESF-09-COMUDE'!Área_de_impresión</vt:lpstr>
      <vt:lpstr>'ESF-09-DIF'!Área_de_impresión</vt:lpstr>
      <vt:lpstr>'ESF-09-EXPLORA'!Área_de_impresión</vt:lpstr>
      <vt:lpstr>'ESF-09-FERIALEÓN'!Área_de_impresión</vt:lpstr>
      <vt:lpstr>'ESF-09-FIDOC'!Área_de_impresión</vt:lpstr>
      <vt:lpstr>'ESF-09-FPJ'!Área_de_impresión</vt:lpstr>
      <vt:lpstr>'ESF-09-ICL'!Área_de_impresión</vt:lpstr>
      <vt:lpstr>'ESF-09-IMM'!Área_de_impresión</vt:lpstr>
      <vt:lpstr>'ESF-09-IMPLAN'!Área_de_impresión</vt:lpstr>
      <vt:lpstr>'ESF-09-IMUVI'!Área_de_impresión</vt:lpstr>
      <vt:lpstr>'ESF-09-MC'!Área_de_impresión</vt:lpstr>
      <vt:lpstr>'ESF-09-SAPAL'!Área_de_impresión</vt:lpstr>
      <vt:lpstr>'ESF-09-SAPAL-RURAL'!Área_de_impresión</vt:lpstr>
      <vt:lpstr>'ESF-09-SIAP'!Área_de_impresión</vt:lpstr>
      <vt:lpstr>'ESF-09-ZOOLEÓN'!Área_de_impresión</vt:lpstr>
      <vt:lpstr>'ESF-10-AMSP'!Área_de_impresión</vt:lpstr>
      <vt:lpstr>'ESF-10-BOMBEROS'!Área_de_impresión</vt:lpstr>
      <vt:lpstr>'ESF-10-COMUDE'!Área_de_impresión</vt:lpstr>
      <vt:lpstr>'ESF-10-DIF'!Área_de_impresión</vt:lpstr>
      <vt:lpstr>'ESF-10-EXPLORA'!Área_de_impresión</vt:lpstr>
      <vt:lpstr>'ESF-10-FERIALEÓN'!Área_de_impresión</vt:lpstr>
      <vt:lpstr>'ESF-10-FIDOC'!Área_de_impresión</vt:lpstr>
      <vt:lpstr>'ESF-10-FPJ'!Área_de_impresión</vt:lpstr>
      <vt:lpstr>'ESF-10-ICL'!Área_de_impresión</vt:lpstr>
      <vt:lpstr>'ESF-10-IMM'!Área_de_impresión</vt:lpstr>
      <vt:lpstr>'ESF-10-IMPLAN'!Área_de_impresión</vt:lpstr>
      <vt:lpstr>'ESF-10-IMUVI'!Área_de_impresión</vt:lpstr>
      <vt:lpstr>'ESF-10-MC'!Área_de_impresión</vt:lpstr>
      <vt:lpstr>'ESF-10-SAPAL'!Área_de_impresión</vt:lpstr>
      <vt:lpstr>'ESF-10-SAPAL-RURAL'!Área_de_impresión</vt:lpstr>
      <vt:lpstr>'ESF-10-SIAP'!Área_de_impresión</vt:lpstr>
      <vt:lpstr>'ESF-10-ZOOLEÓN'!Área_de_impresión</vt:lpstr>
      <vt:lpstr>'ESF-11-AMSP'!Área_de_impresión</vt:lpstr>
      <vt:lpstr>'ESF-11-BOMBEROS'!Área_de_impresión</vt:lpstr>
      <vt:lpstr>'ESF-11-COMUDE'!Área_de_impresión</vt:lpstr>
      <vt:lpstr>'ESF-11-DIF'!Área_de_impresión</vt:lpstr>
      <vt:lpstr>'ESF-11-EXPLORA'!Área_de_impresión</vt:lpstr>
      <vt:lpstr>'ESF-11-FERIALEÓN'!Área_de_impresión</vt:lpstr>
      <vt:lpstr>'ESF-11-FIDOC'!Área_de_impresión</vt:lpstr>
      <vt:lpstr>'ESF-11-FPJ'!Área_de_impresión</vt:lpstr>
      <vt:lpstr>'ESF-11-ICL'!Área_de_impresión</vt:lpstr>
      <vt:lpstr>'ESF-11-IMM'!Área_de_impresión</vt:lpstr>
      <vt:lpstr>'ESF-11-IMPLAN'!Área_de_impresión</vt:lpstr>
      <vt:lpstr>'ESF-11-IMUVI'!Área_de_impresión</vt:lpstr>
      <vt:lpstr>'ESF-11-MC'!Área_de_impresión</vt:lpstr>
      <vt:lpstr>'ESF-11-SAPAL'!Área_de_impresión</vt:lpstr>
      <vt:lpstr>'ESF-11-SAPAL-RURAL'!Área_de_impresión</vt:lpstr>
      <vt:lpstr>'ESF-11-SIAP'!Área_de_impresión</vt:lpstr>
      <vt:lpstr>'ESF-11-ZOOLEÓN'!Área_de_impresión</vt:lpstr>
      <vt:lpstr>'ESF-12 -AMSP'!Área_de_impresión</vt:lpstr>
      <vt:lpstr>'ESF-12 -DIF'!Área_de_impresión</vt:lpstr>
      <vt:lpstr>'ESF-12 -FPJ'!Área_de_impresión</vt:lpstr>
      <vt:lpstr>'ESF-12-BOMBEROS '!Área_de_impresión</vt:lpstr>
      <vt:lpstr>'ESF-12-COMUDE'!Área_de_impresión</vt:lpstr>
      <vt:lpstr>'ESF-12-EXPLORA '!Área_de_impresión</vt:lpstr>
      <vt:lpstr>'ESF-12-FERIALEÓN '!Área_de_impresión</vt:lpstr>
      <vt:lpstr>'ESF-12-FIDOC '!Área_de_impresión</vt:lpstr>
      <vt:lpstr>'ESF-12-ICL'!Área_de_impresión</vt:lpstr>
      <vt:lpstr>'ESF-12-IMM '!Área_de_impresión</vt:lpstr>
      <vt:lpstr>'ESF-12-IMPLAN '!Área_de_impresión</vt:lpstr>
      <vt:lpstr>'ESF-12-IMUVI '!Área_de_impresión</vt:lpstr>
      <vt:lpstr>'ESF-12-MC '!Área_de_impresión</vt:lpstr>
      <vt:lpstr>'ESF-12-SAPAL'!Área_de_impresión</vt:lpstr>
      <vt:lpstr>'ESF-12-SAPAL-RURAL '!Área_de_impresión</vt:lpstr>
      <vt:lpstr>'ESF-12-SIAP '!Área_de_impresión</vt:lpstr>
      <vt:lpstr>'ESF-12-ZOOLEÓN '!Área_de_impresión</vt:lpstr>
      <vt:lpstr>'ESF-13-AMSP'!Área_de_impresión</vt:lpstr>
      <vt:lpstr>'ESF-13-BOMBEROS'!Área_de_impresión</vt:lpstr>
      <vt:lpstr>'ESF-13-COMUDE'!Área_de_impresión</vt:lpstr>
      <vt:lpstr>'ESF-13-DIF'!Área_de_impresión</vt:lpstr>
      <vt:lpstr>'ESF-13-EXPLORA'!Área_de_impresión</vt:lpstr>
      <vt:lpstr>'ESF-13-FERIALEÓN'!Área_de_impresión</vt:lpstr>
      <vt:lpstr>'ESF-13-FIDOC'!Área_de_impresión</vt:lpstr>
      <vt:lpstr>'ESF-13-FPJ'!Área_de_impresión</vt:lpstr>
      <vt:lpstr>'ESF-13-ICL'!Área_de_impresión</vt:lpstr>
      <vt:lpstr>'ESF-13-IMM'!Área_de_impresión</vt:lpstr>
      <vt:lpstr>'ESF-13-IMPLAN'!Área_de_impresión</vt:lpstr>
      <vt:lpstr>'ESF-13-IMUVI'!Área_de_impresión</vt:lpstr>
      <vt:lpstr>'ESF-13-MC'!Área_de_impresión</vt:lpstr>
      <vt:lpstr>'ESF-13-SAPAL'!Área_de_impresión</vt:lpstr>
      <vt:lpstr>'ESF-13-SAPAL-RURAL'!Área_de_impresión</vt:lpstr>
      <vt:lpstr>'ESF-13-SIAP'!Área_de_impresión</vt:lpstr>
      <vt:lpstr>'ESF-13-ZOOLEÓN'!Área_de_impresión</vt:lpstr>
      <vt:lpstr>'ESF-14-AMSP'!Área_de_impresión</vt:lpstr>
      <vt:lpstr>'ESF-14-BOMBEROS'!Área_de_impresión</vt:lpstr>
      <vt:lpstr>'ESF-14-COMUDE'!Área_de_impresión</vt:lpstr>
      <vt:lpstr>'ESF-14-DIF'!Área_de_impresión</vt:lpstr>
      <vt:lpstr>'ESF-14-EXPLORA'!Área_de_impresión</vt:lpstr>
      <vt:lpstr>'ESF-14-FERIALEÓN'!Área_de_impresión</vt:lpstr>
      <vt:lpstr>'ESF-14-FIDOC'!Área_de_impresión</vt:lpstr>
      <vt:lpstr>'ESF-14-FPJ'!Área_de_impresión</vt:lpstr>
      <vt:lpstr>'ESF-14-ICL'!Área_de_impresión</vt:lpstr>
      <vt:lpstr>'ESF-14-IMM'!Área_de_impresión</vt:lpstr>
      <vt:lpstr>'ESF-14-IMPLAN'!Área_de_impresión</vt:lpstr>
      <vt:lpstr>'ESF-14-IMUVI'!Área_de_impresión</vt:lpstr>
      <vt:lpstr>'ESF-14-MC'!Área_de_impresión</vt:lpstr>
      <vt:lpstr>'ESF-14-SAPAL'!Área_de_impresión</vt:lpstr>
      <vt:lpstr>'ESF-14-SAPAL-RURAL'!Área_de_impresión</vt:lpstr>
      <vt:lpstr>'ESF-14-SIAP'!Área_de_impresión</vt:lpstr>
      <vt:lpstr>'ESF-14-ZOOLEÓN'!Área_de_impresión</vt:lpstr>
      <vt:lpstr>'ESF-15-AMSP'!Área_de_impresión</vt:lpstr>
      <vt:lpstr>'ESF-15-BOMBEROS'!Área_de_impresión</vt:lpstr>
      <vt:lpstr>'ESF-15-COMUDE'!Área_de_impresión</vt:lpstr>
      <vt:lpstr>'ESF-15-DIF'!Área_de_impresión</vt:lpstr>
      <vt:lpstr>'ESF-15-EXPLORA'!Área_de_impresión</vt:lpstr>
      <vt:lpstr>'ESF-15-FERIALEÓN'!Área_de_impresión</vt:lpstr>
      <vt:lpstr>'ESF-15-FIDOC'!Área_de_impresión</vt:lpstr>
      <vt:lpstr>'ESF-15-FPJ'!Área_de_impresión</vt:lpstr>
      <vt:lpstr>'ESF-15-ICL'!Área_de_impresión</vt:lpstr>
      <vt:lpstr>'ESF-15-IMM'!Área_de_impresión</vt:lpstr>
      <vt:lpstr>'ESF-15-IMPLAN'!Área_de_impresión</vt:lpstr>
      <vt:lpstr>'ESF-15-IMUVI'!Área_de_impresión</vt:lpstr>
      <vt:lpstr>'ESF-15-MC'!Área_de_impresión</vt:lpstr>
      <vt:lpstr>'ESF-15-SAPAL'!Área_de_impresión</vt:lpstr>
      <vt:lpstr>'ESF-15-SAPAL-RURAL'!Área_de_impresión</vt:lpstr>
      <vt:lpstr>'ESF-15-SIAP'!Área_de_impresión</vt:lpstr>
      <vt:lpstr>'ESF-15-ZOOLEÓN'!Área_de_impresión</vt:lpstr>
      <vt:lpstr>'Memoria-AMSP'!Área_de_impresión</vt:lpstr>
      <vt:lpstr>'Memoria-BOMBEROS'!Área_de_impresión</vt:lpstr>
      <vt:lpstr>'Memoria-COMUDE'!Área_de_impresión</vt:lpstr>
      <vt:lpstr>'Memoria-DIF'!Área_de_impresión</vt:lpstr>
      <vt:lpstr>'Memoria-EXPLORA'!Área_de_impresión</vt:lpstr>
      <vt:lpstr>'Memoria-FERIALEÓN'!Área_de_impresión</vt:lpstr>
      <vt:lpstr>'Memoria-FIDOC'!Área_de_impresión</vt:lpstr>
      <vt:lpstr>'Memoria-FPJ'!Área_de_impresión</vt:lpstr>
      <vt:lpstr>'Memoria-ICL'!Área_de_impresión</vt:lpstr>
      <vt:lpstr>'Memoria-IMM'!Área_de_impresión</vt:lpstr>
      <vt:lpstr>'Memoria-IMPLAN'!Área_de_impresión</vt:lpstr>
      <vt:lpstr>'Memoria-IMUVI'!Área_de_impresión</vt:lpstr>
      <vt:lpstr>'Memoria-MC'!Área_de_impresión</vt:lpstr>
      <vt:lpstr>'Memoria-SAPAL'!Área_de_impresión</vt:lpstr>
      <vt:lpstr>'Memoria-SAPAL-RURAL'!Área_de_impresión</vt:lpstr>
      <vt:lpstr>'Memoria-SIAP'!Área_de_impresión</vt:lpstr>
      <vt:lpstr>'Memoria-ZOOLEÓN'!Área_de_impresión</vt:lpstr>
      <vt:lpstr>'Notas a los Edos Financieros'!Área_de_impresión</vt:lpstr>
      <vt:lpstr>'VHP-01-AMSP'!Área_de_impresión</vt:lpstr>
      <vt:lpstr>'VHP-01-BOMBEROS'!Área_de_impresión</vt:lpstr>
      <vt:lpstr>'VHP-01-COMUDE'!Área_de_impresión</vt:lpstr>
      <vt:lpstr>'VHP-01-DIF'!Área_de_impresión</vt:lpstr>
      <vt:lpstr>'VHP-01-EXPLORA'!Área_de_impresión</vt:lpstr>
      <vt:lpstr>'VHP-01-FERIALEÓN'!Área_de_impresión</vt:lpstr>
      <vt:lpstr>'VHP-01-FIDOC'!Área_de_impresión</vt:lpstr>
      <vt:lpstr>'VHP-01-FPJ'!Área_de_impresión</vt:lpstr>
      <vt:lpstr>'VHP-01-ICL'!Área_de_impresión</vt:lpstr>
      <vt:lpstr>'VHP-01-IMM'!Área_de_impresión</vt:lpstr>
      <vt:lpstr>'VHP-01-IMPLAN'!Área_de_impresión</vt:lpstr>
      <vt:lpstr>'VHP-01-IMUVI'!Área_de_impresión</vt:lpstr>
      <vt:lpstr>'VHP-01-MC'!Área_de_impresión</vt:lpstr>
      <vt:lpstr>'VHP-01-SAPAL'!Área_de_impresión</vt:lpstr>
      <vt:lpstr>'VHP-01-SAPAL-RURAL'!Área_de_impresión</vt:lpstr>
      <vt:lpstr>'VHP-01-SIAP'!Área_de_impresión</vt:lpstr>
      <vt:lpstr>'VHP-01-ZOOLEÓN'!Área_de_impresión</vt:lpstr>
      <vt:lpstr>'VHP-02-AMSP'!Área_de_impresión</vt:lpstr>
      <vt:lpstr>'VHP-02-BOMBEROS'!Área_de_impresión</vt:lpstr>
      <vt:lpstr>'VHP-02-COMUDE'!Área_de_impresión</vt:lpstr>
      <vt:lpstr>'VHP-02-DIF'!Área_de_impresión</vt:lpstr>
      <vt:lpstr>'VHP-02-EXPLORA'!Área_de_impresión</vt:lpstr>
      <vt:lpstr>'VHP-02-FERIALEÓN'!Área_de_impresión</vt:lpstr>
      <vt:lpstr>'VHP-02-FIDOC'!Área_de_impresión</vt:lpstr>
      <vt:lpstr>'VHP-02-FPJ'!Área_de_impresión</vt:lpstr>
      <vt:lpstr>'VHP-02-ICL'!Área_de_impresión</vt:lpstr>
      <vt:lpstr>'VHP-02-IMM'!Área_de_impresión</vt:lpstr>
      <vt:lpstr>'VHP-02-IMPLAN'!Área_de_impresión</vt:lpstr>
      <vt:lpstr>'VHP-02-IMUVI'!Área_de_impresión</vt:lpstr>
      <vt:lpstr>'VHP-02-MC'!Área_de_impresión</vt:lpstr>
      <vt:lpstr>'VHP-02-SAPAL'!Área_de_impresión</vt:lpstr>
      <vt:lpstr>'VHP-02-SAPAL-RURAL'!Área_de_impresión</vt:lpstr>
      <vt:lpstr>'VHP-02-SIAP'!Área_de_impresión</vt:lpstr>
      <vt:lpstr>'VHP-02-ZOOLEÓN'!Área_de_impresión</vt:lpstr>
      <vt:lpstr>'EA-01-FCIND'!Print_Area</vt:lpstr>
      <vt:lpstr>'EA-01-PPM'!Print_Area</vt:lpstr>
      <vt:lpstr>'EA-02-FCIND'!Print_Area</vt:lpstr>
      <vt:lpstr>'EA-02-PPM'!Print_Area</vt:lpstr>
      <vt:lpstr>'EA-03-FCIND '!Print_Area</vt:lpstr>
      <vt:lpstr>'EA-03-PPM '!Print_Area</vt:lpstr>
      <vt:lpstr>'EFE-01-FCIND  '!Print_Area</vt:lpstr>
      <vt:lpstr>'EFE-01-PPM  '!Print_Area</vt:lpstr>
      <vt:lpstr>'EFE-02-FCIND'!Print_Area</vt:lpstr>
      <vt:lpstr>'EFE-02-PPM'!Print_Area</vt:lpstr>
      <vt:lpstr>'EFE-03-FCIND'!Print_Area</vt:lpstr>
      <vt:lpstr>'EFE-03-PPM'!Print_Area</vt:lpstr>
      <vt:lpstr>'ESF-01-FCIND'!Print_Area</vt:lpstr>
      <vt:lpstr>'ESF-01-PPM'!Print_Area</vt:lpstr>
      <vt:lpstr>'ESF-02-FCIND '!Print_Area</vt:lpstr>
      <vt:lpstr>'ESF-02-PPM '!Print_Area</vt:lpstr>
      <vt:lpstr>'ESF-03-FCIND'!Print_Area</vt:lpstr>
      <vt:lpstr>'ESF-03-PPM'!Print_Area</vt:lpstr>
      <vt:lpstr>'ESF-04-FCIND'!Print_Area</vt:lpstr>
      <vt:lpstr>'ESF-04-PPM'!Print_Area</vt:lpstr>
      <vt:lpstr>'ESF-06-FCIND '!Print_Area</vt:lpstr>
      <vt:lpstr>'ESF-06-PPM '!Print_Area</vt:lpstr>
      <vt:lpstr>'ESF-07-FCIND'!Print_Area</vt:lpstr>
      <vt:lpstr>'ESF-07-PPM'!Print_Area</vt:lpstr>
      <vt:lpstr>'ESF-08-FCIND'!Print_Area</vt:lpstr>
      <vt:lpstr>'ESF-08-PPM'!Print_Area</vt:lpstr>
      <vt:lpstr>'ESF-09-FCIND'!Print_Area</vt:lpstr>
      <vt:lpstr>'ESF-09-PPM'!Print_Area</vt:lpstr>
      <vt:lpstr>'ESF-10-FCIND'!Print_Area</vt:lpstr>
      <vt:lpstr>'ESF-10-PPM'!Print_Area</vt:lpstr>
      <vt:lpstr>'ESF-11-FCIND'!Print_Area</vt:lpstr>
      <vt:lpstr>'ESF-11-PPM'!Print_Area</vt:lpstr>
      <vt:lpstr>'ESF-12-FCIND '!Print_Area</vt:lpstr>
      <vt:lpstr>'ESF-12-PPM '!Print_Area</vt:lpstr>
      <vt:lpstr>'ESF-13-FCIND'!Print_Area</vt:lpstr>
      <vt:lpstr>'ESF-13-PPM'!Print_Area</vt:lpstr>
      <vt:lpstr>'ESF-14-FCIND'!Print_Area</vt:lpstr>
      <vt:lpstr>'ESF-14-PPM'!Print_Area</vt:lpstr>
      <vt:lpstr>'ESF-15-FCIND'!Print_Area</vt:lpstr>
      <vt:lpstr>'ESF-15-PPM'!Print_Area</vt:lpstr>
      <vt:lpstr>'Memoria-FCIND'!Print_Area</vt:lpstr>
      <vt:lpstr>'Memoria-PPM'!Print_Area</vt:lpstr>
      <vt:lpstr>'VHP-01-FCIND'!Print_Area</vt:lpstr>
      <vt:lpstr>'VHP-01-PPM'!Print_Area</vt:lpstr>
      <vt:lpstr>'VHP-02-FCIND'!Print_Area</vt:lpstr>
      <vt:lpstr>'VHP-02-PPM'!Print_Area</vt:lpstr>
      <vt:lpstr>'EA-01-FCIND'!Print_Titles</vt:lpstr>
      <vt:lpstr>'EA-01-PPM'!Print_Titles</vt:lpstr>
      <vt:lpstr>'EA-03-FCIND '!Print_Titles</vt:lpstr>
      <vt:lpstr>'EA-03-PPM '!Print_Titles</vt:lpstr>
      <vt:lpstr>'EFE-01-FCIND  '!Print_Titles</vt:lpstr>
      <vt:lpstr>'EFE-01-PPM  '!Print_Titles</vt:lpstr>
      <vt:lpstr>'EA-01-AMSP'!Títulos_a_imprimir</vt:lpstr>
      <vt:lpstr>'EA-01-BOMBEROS'!Títulos_a_imprimir</vt:lpstr>
      <vt:lpstr>'EA-01-COMUDE'!Títulos_a_imprimir</vt:lpstr>
      <vt:lpstr>'EA-01-DIF'!Títulos_a_imprimir</vt:lpstr>
      <vt:lpstr>'EA-01-EXPLORA'!Títulos_a_imprimir</vt:lpstr>
      <vt:lpstr>'EA-01-FERIALEÓN'!Títulos_a_imprimir</vt:lpstr>
      <vt:lpstr>'EA-01-FIDOC'!Títulos_a_imprimir</vt:lpstr>
      <vt:lpstr>'EA-01-FPJ'!Títulos_a_imprimir</vt:lpstr>
      <vt:lpstr>'EA-01-ICL'!Títulos_a_imprimir</vt:lpstr>
      <vt:lpstr>'EA-01-IMM'!Títulos_a_imprimir</vt:lpstr>
      <vt:lpstr>'EA-01-IMPLAN'!Títulos_a_imprimir</vt:lpstr>
      <vt:lpstr>'EA-01-IMUVI'!Títulos_a_imprimir</vt:lpstr>
      <vt:lpstr>'EA-01-MC'!Títulos_a_imprimir</vt:lpstr>
      <vt:lpstr>'EA-01-SAPAL'!Títulos_a_imprimir</vt:lpstr>
      <vt:lpstr>'EA-01-SAPAL-RURAL'!Títulos_a_imprimir</vt:lpstr>
      <vt:lpstr>'EA-01-SIAP'!Títulos_a_imprimir</vt:lpstr>
      <vt:lpstr>'EA-01-ZOOLEÓN'!Títulos_a_imprimir</vt:lpstr>
      <vt:lpstr>'EA-03 -AMSP'!Títulos_a_imprimir</vt:lpstr>
      <vt:lpstr>'EA-03 -DIF'!Títulos_a_imprimir</vt:lpstr>
      <vt:lpstr>'EA-03-BOMBEROS '!Títulos_a_imprimir</vt:lpstr>
      <vt:lpstr>'EA-03-COMUDE'!Títulos_a_imprimir</vt:lpstr>
      <vt:lpstr>'EA-03-EXPLORA '!Títulos_a_imprimir</vt:lpstr>
      <vt:lpstr>'EA-03-FERIALEÓN'!Títulos_a_imprimir</vt:lpstr>
      <vt:lpstr>'EA-03-FIDOC '!Títulos_a_imprimir</vt:lpstr>
      <vt:lpstr>'EA-03-FPJ '!Títulos_a_imprimir</vt:lpstr>
      <vt:lpstr>'EA-03-ICL '!Títulos_a_imprimir</vt:lpstr>
      <vt:lpstr>'EA-03-IMM '!Títulos_a_imprimir</vt:lpstr>
      <vt:lpstr>'EA-03-IMPLAN '!Títulos_a_imprimir</vt:lpstr>
      <vt:lpstr>'EA-03-IMUVI '!Títulos_a_imprimir</vt:lpstr>
      <vt:lpstr>'EA-03-MC'!Títulos_a_imprimir</vt:lpstr>
      <vt:lpstr>'EA-03-SAPAL'!Títulos_a_imprimir</vt:lpstr>
      <vt:lpstr>'EA-03-SAPAL-RURAL '!Títulos_a_imprimir</vt:lpstr>
      <vt:lpstr>'EA-03-SIAP '!Títulos_a_imprimir</vt:lpstr>
      <vt:lpstr>'EA-03-ZOOLEÓN '!Títulos_a_imprimir</vt:lpstr>
      <vt:lpstr>'EFE-01-AMSP'!Títulos_a_imprimir</vt:lpstr>
      <vt:lpstr>'EFE-01-BOMBEROS  '!Títulos_a_imprimir</vt:lpstr>
      <vt:lpstr>'EFE-01-COMUDE'!Títulos_a_imprimir</vt:lpstr>
      <vt:lpstr>'EFE-01-DIF'!Títulos_a_imprimir</vt:lpstr>
      <vt:lpstr>'EFE-01-EXPLORA  '!Títulos_a_imprimir</vt:lpstr>
      <vt:lpstr>'EFE-01-FERIALEÓN  '!Títulos_a_imprimir</vt:lpstr>
      <vt:lpstr>'EFE-01-FIDOC  '!Títulos_a_imprimir</vt:lpstr>
      <vt:lpstr>'EFE-01-FPJ  '!Títulos_a_imprimir</vt:lpstr>
      <vt:lpstr>'EFE-01-ICL  '!Títulos_a_imprimir</vt:lpstr>
      <vt:lpstr>'EFE-01-IMM  '!Títulos_a_imprimir</vt:lpstr>
      <vt:lpstr>'EFE-01-IMPLAN  '!Títulos_a_imprimir</vt:lpstr>
      <vt:lpstr>'EFE-01-IMUVI  '!Títulos_a_imprimir</vt:lpstr>
      <vt:lpstr>'EFE-01-MC  '!Títulos_a_imprimir</vt:lpstr>
      <vt:lpstr>'EFE-01-SAPAL'!Títulos_a_imprimir</vt:lpstr>
      <vt:lpstr>'EFE-01-SAPAL-RURAL  '!Títulos_a_imprimir</vt:lpstr>
      <vt:lpstr>'EFE-01-SIAP  '!Títulos_a_imprimir</vt:lpstr>
      <vt:lpstr>'EFE-01-ZOOLEÓN  '!Títulos_a_imprimir</vt:lpstr>
      <vt:lpstr>'ESF-12-FIDOC '!Títulos_a_imprimir</vt:lpstr>
      <vt:lpstr>'Notas a los Edos Financieros'!Títulos_a_imprimir</vt:lpstr>
      <vt:lpstr>TOTAL</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Estefany Merced Nunez Lopez</cp:lastModifiedBy>
  <cp:lastPrinted>2017-08-25T16:42:35Z</cp:lastPrinted>
  <dcterms:created xsi:type="dcterms:W3CDTF">2012-12-11T20:36:24Z</dcterms:created>
  <dcterms:modified xsi:type="dcterms:W3CDTF">2017-08-25T18:48:56Z</dcterms:modified>
</cp:coreProperties>
</file>